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ubertDocuments\Excel\"/>
    </mc:Choice>
  </mc:AlternateContent>
  <bookViews>
    <workbookView xWindow="0" yWindow="0" windowWidth="28800" windowHeight="13590" activeTab="2"/>
  </bookViews>
  <sheets>
    <sheet name="MAIN" sheetId="7" r:id="rId1"/>
    <sheet name="熊本_20240313_20240317" sheetId="5" r:id="rId2"/>
    <sheet name="東京_20240524_20240527_東京外站" sheetId="12" r:id="rId3"/>
    <sheet name="釜山_20240627_20240630" sheetId="1" r:id="rId4"/>
    <sheet name="布里斯本_20241010_20241019" sheetId="6" r:id="rId5"/>
    <sheet name="美西_20250123_20250131_東京外站" sheetId="10" r:id="rId6"/>
    <sheet name="沖繩_20250314_20250318_東京外站" sheetId="11" r:id="rId7"/>
    <sheet name="新加坡峇里島_20250124_20250129" sheetId="8" state="hidden" r:id="rId8"/>
    <sheet name="沖繩_20250312_20250316" sheetId="9" state="hidden" r:id="rId9"/>
  </sheets>
  <calcPr calcId="162913"/>
</workbook>
</file>

<file path=xl/calcChain.xml><?xml version="1.0" encoding="utf-8"?>
<calcChain xmlns="http://schemas.openxmlformats.org/spreadsheetml/2006/main">
  <c r="C6" i="7" l="1"/>
  <c r="D6" i="7"/>
  <c r="D13" i="1"/>
  <c r="C5" i="7"/>
  <c r="D14" i="12"/>
  <c r="D53" i="12"/>
  <c r="F2" i="12"/>
  <c r="F3" i="12"/>
  <c r="F86" i="5"/>
  <c r="F89" i="5"/>
  <c r="F2" i="5"/>
  <c r="D12" i="5"/>
  <c r="D5" i="7"/>
  <c r="D9" i="12"/>
  <c r="C13" i="7" l="1"/>
  <c r="D35" i="5" l="1"/>
  <c r="D17" i="5"/>
  <c r="D18" i="5"/>
  <c r="D16" i="5"/>
  <c r="F54" i="1" l="1"/>
  <c r="F53" i="1"/>
  <c r="F52" i="1" l="1"/>
  <c r="D53" i="10" l="1"/>
  <c r="D54" i="10"/>
  <c r="F51" i="1" l="1"/>
  <c r="F14" i="7" l="1"/>
  <c r="D14" i="7"/>
  <c r="D11" i="12" l="1"/>
  <c r="F20" i="7"/>
  <c r="F8" i="7"/>
  <c r="C18" i="7" l="1"/>
  <c r="E13" i="7"/>
  <c r="C12" i="7"/>
  <c r="E5" i="7"/>
  <c r="E12" i="7" l="1"/>
  <c r="E14" i="7" s="1"/>
  <c r="C14" i="7"/>
  <c r="D12" i="8"/>
  <c r="C19" i="7"/>
  <c r="E19" i="7" s="1"/>
  <c r="D9" i="9"/>
  <c r="E18" i="7"/>
  <c r="D20" i="7"/>
  <c r="D11" i="8"/>
  <c r="D7" i="7"/>
  <c r="C7" i="7"/>
  <c r="D14" i="6"/>
  <c r="F7" i="6"/>
  <c r="F6" i="6"/>
  <c r="F5" i="6"/>
  <c r="F4" i="6"/>
  <c r="F3" i="6"/>
  <c r="F2" i="6"/>
  <c r="D11" i="1"/>
  <c r="D9" i="1"/>
  <c r="D13" i="6"/>
  <c r="D10" i="6"/>
  <c r="D13" i="5"/>
  <c r="F57" i="5"/>
  <c r="F56" i="5"/>
  <c r="F55" i="5"/>
  <c r="F54" i="5"/>
  <c r="F53" i="5"/>
  <c r="F52" i="5"/>
  <c r="F51" i="5"/>
  <c r="F3" i="5"/>
  <c r="C4" i="7" l="1"/>
  <c r="D4" i="7" s="1"/>
  <c r="D8" i="7" s="1"/>
  <c r="E20" i="7"/>
  <c r="C20" i="7"/>
  <c r="E7" i="7"/>
  <c r="E6" i="7"/>
  <c r="E4" i="7" l="1"/>
  <c r="E8" i="7" s="1"/>
  <c r="C8" i="7"/>
</calcChain>
</file>

<file path=xl/sharedStrings.xml><?xml version="1.0" encoding="utf-8"?>
<sst xmlns="http://schemas.openxmlformats.org/spreadsheetml/2006/main" count="353" uniqueCount="150">
  <si>
    <t>預計住宿</t>
  </si>
  <si>
    <t>匯率</t>
  </si>
  <si>
    <t>Mipo Oceanside Hotel</t>
  </si>
  <si>
    <t>2024/6/27~2024/6/30</t>
  </si>
  <si>
    <t>BookingTS</t>
  </si>
  <si>
    <t>AgodaVISA</t>
  </si>
  <si>
    <t>UH 海雲台套房飯店 (UH SUITE THE HAEUNDAE)</t>
  </si>
  <si>
    <t>已取消住宿</t>
  </si>
  <si>
    <t>交通</t>
  </si>
  <si>
    <t>釜山航空 BX794</t>
  </si>
  <si>
    <t>濟州航空 7C2653</t>
  </si>
  <si>
    <t>體驗</t>
  </si>
  <si>
    <t>三</t>
  </si>
  <si>
    <t>四</t>
  </si>
  <si>
    <t>五</t>
  </si>
  <si>
    <t>六</t>
  </si>
  <si>
    <t>日</t>
  </si>
  <si>
    <t>星宇航空</t>
    <phoneticPr fontId="10" type="noConversion"/>
  </si>
  <si>
    <t>ezTravel</t>
    <phoneticPr fontId="10" type="noConversion"/>
  </si>
  <si>
    <t>Yamashitako Lodge</t>
  </si>
  <si>
    <t>2024/3/13~2024/3/15</t>
  </si>
  <si>
    <t>Candeo熊本新市街飯店(Candeo Hotels Kumamoto Shinshigai)</t>
  </si>
  <si>
    <t>2024/3/15~2024/3/17</t>
  </si>
  <si>
    <t>Trip</t>
  </si>
  <si>
    <t>Rakuten STAY HOUSE x WILL STYLE Yufuin Kawakami 101</t>
  </si>
  <si>
    <t>Booking</t>
  </si>
  <si>
    <t>Rakuten STAY HOUSE x WILL STYLE Yufuin Kawakami 102</t>
  </si>
  <si>
    <t>Gensen-Private Vacation Villa Bettei Gensen</t>
  </si>
  <si>
    <t>OMO5 Kumamoto by Hoshino Resorts</t>
  </si>
  <si>
    <t>Cominka Yufuin</t>
  </si>
  <si>
    <t>SUMITSUGU HOUSE Atelier Suite</t>
  </si>
  <si>
    <t>W2 3/13 1200~3/17 1200</t>
    <phoneticPr fontId="10" type="noConversion"/>
  </si>
  <si>
    <t>Toyota Rent a Car</t>
    <phoneticPr fontId="10" type="noConversion"/>
  </si>
  <si>
    <t>補助款</t>
    <phoneticPr fontId="10" type="noConversion"/>
  </si>
  <si>
    <t>雅齡媽媽</t>
    <phoneticPr fontId="10" type="noConversion"/>
  </si>
  <si>
    <t>星宇航空(選位)</t>
    <phoneticPr fontId="10" type="noConversion"/>
  </si>
  <si>
    <t>選位</t>
    <phoneticPr fontId="10" type="noConversion"/>
  </si>
  <si>
    <t>現金回饋</t>
    <phoneticPr fontId="10" type="noConversion"/>
  </si>
  <si>
    <t>Gold Coast Paradise Retreat 4Beds at Arundel</t>
  </si>
  <si>
    <t>Booking(TS)</t>
  </si>
  <si>
    <t>Beach House 4 brm, 3 mins walk to beach</t>
  </si>
  <si>
    <t>Hope Street Apartments by CLLIX</t>
  </si>
  <si>
    <t>長榮航空(外站票)</t>
    <phoneticPr fontId="10" type="noConversion"/>
  </si>
  <si>
    <t>2024/10/10~2024/10/14</t>
    <phoneticPr fontId="10" type="noConversion"/>
  </si>
  <si>
    <t>2024/10/14~2024/10/17</t>
    <phoneticPr fontId="10" type="noConversion"/>
  </si>
  <si>
    <t>2024/10/17~2024/10/19</t>
    <phoneticPr fontId="10" type="noConversion"/>
  </si>
  <si>
    <t>Plantation Retreat 4 Bedroom Modern Home</t>
  </si>
  <si>
    <t>Oasis by the Pool, thrilling themeparks.</t>
  </si>
  <si>
    <t>雅齡爸爸+媽媽</t>
    <phoneticPr fontId="10" type="noConversion"/>
  </si>
  <si>
    <t>Toyota HiAce</t>
  </si>
  <si>
    <t>VroomVroom</t>
  </si>
  <si>
    <t>預計費用</t>
    <phoneticPr fontId="10" type="noConversion"/>
  </si>
  <si>
    <t>熊本_20240313_20240317</t>
    <phoneticPr fontId="10" type="noConversion"/>
  </si>
  <si>
    <t>釜山_20240627_20240630</t>
    <phoneticPr fontId="10" type="noConversion"/>
  </si>
  <si>
    <t>布里斯本_20241010_20241019</t>
    <phoneticPr fontId="10" type="noConversion"/>
  </si>
  <si>
    <t>已付費用</t>
    <phoneticPr fontId="10" type="noConversion"/>
  </si>
  <si>
    <t>待支出費用</t>
    <phoneticPr fontId="10" type="noConversion"/>
  </si>
  <si>
    <t>合計</t>
    <phoneticPr fontId="10" type="noConversion"/>
  </si>
  <si>
    <t>已確定旅行</t>
    <phoneticPr fontId="10" type="noConversion"/>
  </si>
  <si>
    <t>計劃旅行</t>
    <phoneticPr fontId="10" type="noConversion"/>
  </si>
  <si>
    <t>Y/N</t>
    <phoneticPr fontId="10" type="noConversion"/>
  </si>
  <si>
    <t>爸媽單人票</t>
    <phoneticPr fontId="10" type="noConversion"/>
  </si>
  <si>
    <t>kiwi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</si>
  <si>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荷蘭航空</t>
    </r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</si>
  <si>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酷航</t>
    </r>
    <phoneticPr fontId="10" type="noConversion"/>
  </si>
  <si>
    <t>酷航(台北→新加坡 2025/1/24)</t>
    <phoneticPr fontId="10" type="noConversion"/>
  </si>
  <si>
    <t>荷蘭航空(新加坡→峇里島 2025/1/26)</t>
    <phoneticPr fontId="10" type="noConversion"/>
  </si>
  <si>
    <t>長榮航空(峇里島→台北 兩段票 2025/1/29)</t>
    <phoneticPr fontId="10" type="noConversion"/>
  </si>
  <si>
    <t>新加坡峇里島_20250124_20250129</t>
  </si>
  <si>
    <t>長榮航空(台北→沖繩 兩段票 2025/3/12)</t>
    <phoneticPr fontId="10" type="noConversion"/>
  </si>
  <si>
    <t>沖繩_20250312_20250316</t>
    <phoneticPr fontId="10" type="noConversion"/>
  </si>
  <si>
    <t>ezTravel</t>
  </si>
  <si>
    <t>星宇航空(台北→沖繩 2月外站票)</t>
    <phoneticPr fontId="10" type="noConversion"/>
  </si>
  <si>
    <t>酷航(台北→東京)</t>
    <phoneticPr fontId="10" type="noConversion"/>
  </si>
  <si>
    <t>租車</t>
  </si>
  <si>
    <t>租車</t>
    <phoneticPr fontId="10" type="noConversion"/>
  </si>
  <si>
    <t>回程</t>
  </si>
  <si>
    <t>回程</t>
    <phoneticPr fontId="10" type="noConversion"/>
  </si>
  <si>
    <t>星宇航空(台北→洛杉磯 1/23外站票)</t>
    <phoneticPr fontId="10" type="noConversion"/>
  </si>
  <si>
    <t>請假天數</t>
  </si>
  <si>
    <t>請假天數</t>
    <phoneticPr fontId="10" type="noConversion"/>
  </si>
  <si>
    <r>
      <rPr>
        <u/>
        <sz val="10"/>
        <color theme="10"/>
        <rFont val="Arial"/>
        <family val="3"/>
        <charset val="136"/>
        <scheme val="minor"/>
      </rPr>
      <t>東京迪士尼度假區門票</t>
    </r>
    <phoneticPr fontId="10" type="noConversion"/>
  </si>
  <si>
    <t>加州迪士尼</t>
    <phoneticPr fontId="10" type="noConversion"/>
  </si>
  <si>
    <t>加州環球影城</t>
    <phoneticPr fontId="10" type="noConversion"/>
  </si>
  <si>
    <t>2024/5/24~2024/5/26</t>
    <phoneticPr fontId="10" type="noConversion"/>
  </si>
  <si>
    <t>Agoda</t>
    <phoneticPr fontId="10" type="noConversion"/>
  </si>
  <si>
    <t>酷航選位</t>
    <phoneticPr fontId="10" type="noConversion"/>
  </si>
  <si>
    <t>AgodaCard</t>
    <phoneticPr fontId="10" type="noConversion"/>
  </si>
  <si>
    <r>
      <rPr>
        <sz val="10"/>
        <color theme="1"/>
        <rFont val="細明體"/>
        <family val="3"/>
        <charset val="136"/>
      </rPr>
      <t>獵犬簽名飯店</t>
    </r>
    <r>
      <rPr>
        <sz val="10"/>
        <color theme="1"/>
        <rFont val="Arial"/>
        <family val="2"/>
      </rPr>
      <t xml:space="preserve"> (HOUND HOTEL SIGNATURE)Spa</t>
    </r>
    <r>
      <rPr>
        <sz val="10"/>
        <color theme="1"/>
        <rFont val="細明體"/>
        <family val="3"/>
        <charset val="136"/>
      </rPr>
      <t>套房</t>
    </r>
    <phoneticPr fontId="10" type="noConversion"/>
  </si>
  <si>
    <r>
      <t>LCT</t>
    </r>
    <r>
      <rPr>
        <u/>
        <sz val="14"/>
        <color rgb="FF0000FF"/>
        <rFont val="細明體"/>
        <family val="3"/>
        <charset val="136"/>
      </rPr>
      <t>大公寓</t>
    </r>
    <r>
      <rPr>
        <u/>
        <sz val="14"/>
        <color rgb="FF0000FF"/>
        <rFont val="Arial"/>
        <family val="2"/>
      </rPr>
      <t xml:space="preserve"> (Grand LCT Residence)</t>
    </r>
    <phoneticPr fontId="10" type="noConversion"/>
  </si>
  <si>
    <r>
      <t>LCT Residence Y collection(</t>
    </r>
    <r>
      <rPr>
        <sz val="10"/>
        <color theme="1"/>
        <rFont val="細明體"/>
        <family val="3"/>
        <charset val="136"/>
      </rPr>
      <t>海景頂級套房</t>
    </r>
    <r>
      <rPr>
        <sz val="10"/>
        <color theme="1"/>
        <rFont val="Arial"/>
        <family val="2"/>
      </rPr>
      <t>)</t>
    </r>
    <phoneticPr fontId="10" type="noConversion"/>
  </si>
  <si>
    <t>媽媽</t>
    <phoneticPr fontId="10" type="noConversion"/>
  </si>
  <si>
    <t>媽媽(人民幣)</t>
    <phoneticPr fontId="10" type="noConversion"/>
  </si>
  <si>
    <t>FlyGo卡 胡修銘 (卡號末四碼:6609)</t>
  </si>
  <si>
    <t>SEVEN-ELEVEN</t>
  </si>
  <si>
    <t>JP</t>
  </si>
  <si>
    <t>成功</t>
  </si>
  <si>
    <t>SAKURAMACHITEN</t>
  </si>
  <si>
    <t>SAKURAMACHI KUMAMOTO</t>
  </si>
  <si>
    <t>KUMAMOTO CASTLE</t>
  </si>
  <si>
    <t>TURUYAHIYATUKATENN</t>
  </si>
  <si>
    <t>COSTCOWHOLESALEJAPAN</t>
  </si>
  <si>
    <t>HIGHWAY TOLL</t>
  </si>
  <si>
    <t>SQ*SUKUEA</t>
  </si>
  <si>
    <t>VERITRANS</t>
  </si>
  <si>
    <t>SUGIYOHOEN</t>
  </si>
  <si>
    <t>KYUSYU AFRICA LION SAF</t>
  </si>
  <si>
    <t>EBISUPANA</t>
  </si>
  <si>
    <t>MICHINOEKI ASO</t>
  </si>
  <si>
    <t>娛樂消費(現金)</t>
    <phoneticPr fontId="10" type="noConversion"/>
  </si>
  <si>
    <t>Montbell</t>
    <phoneticPr fontId="10" type="noConversion"/>
  </si>
  <si>
    <t>雨傘</t>
    <phoneticPr fontId="10" type="noConversion"/>
  </si>
  <si>
    <t>熊本城門票</t>
    <phoneticPr fontId="10" type="noConversion"/>
  </si>
  <si>
    <t>鶴屋百貨午餐</t>
    <phoneticPr fontId="10" type="noConversion"/>
  </si>
  <si>
    <t>福砂屋</t>
    <phoneticPr fontId="10" type="noConversion"/>
  </si>
  <si>
    <t>好市多</t>
    <phoneticPr fontId="10" type="noConversion"/>
  </si>
  <si>
    <t>櫻町超市晚餐</t>
    <phoneticPr fontId="10" type="noConversion"/>
  </si>
  <si>
    <t>櫻町超市</t>
    <phoneticPr fontId="10" type="noConversion"/>
  </si>
  <si>
    <t>櫻町晚餐</t>
    <phoneticPr fontId="10" type="noConversion"/>
  </si>
  <si>
    <t>高速公路過路費</t>
    <phoneticPr fontId="10" type="noConversion"/>
  </si>
  <si>
    <t>九州動物園</t>
    <phoneticPr fontId="10" type="noConversion"/>
  </si>
  <si>
    <t>九州動物園午餐</t>
    <phoneticPr fontId="10" type="noConversion"/>
  </si>
  <si>
    <t>阿蘇超市</t>
    <phoneticPr fontId="10" type="noConversion"/>
  </si>
  <si>
    <t>阿蘇休息站</t>
    <phoneticPr fontId="10" type="noConversion"/>
  </si>
  <si>
    <t>杉養蜂園</t>
    <phoneticPr fontId="10" type="noConversion"/>
  </si>
  <si>
    <t>HANAKOJIKIKUYA</t>
    <phoneticPr fontId="10" type="noConversion"/>
  </si>
  <si>
    <t>花麴菊家</t>
    <phoneticPr fontId="10" type="noConversion"/>
  </si>
  <si>
    <t>由布院超市</t>
    <phoneticPr fontId="10" type="noConversion"/>
  </si>
  <si>
    <t>娛樂消費(信用卡、支付)</t>
    <phoneticPr fontId="10" type="noConversion"/>
  </si>
  <si>
    <t>全支付國泰</t>
    <phoneticPr fontId="10" type="noConversion"/>
  </si>
  <si>
    <t>山田休息站</t>
    <phoneticPr fontId="10" type="noConversion"/>
  </si>
  <si>
    <t>由布院YURARI焦糖布丁</t>
    <phoneticPr fontId="10" type="noConversion"/>
  </si>
  <si>
    <t>由布院Milch半熟起司蛋糕</t>
    <phoneticPr fontId="10" type="noConversion"/>
  </si>
  <si>
    <t>由布院揚げ日和鶏の炭火焼きカレーパン</t>
    <phoneticPr fontId="10" type="noConversion"/>
  </si>
  <si>
    <t>鞠智薑汁汽水、雞塊</t>
    <phoneticPr fontId="10" type="noConversion"/>
  </si>
  <si>
    <r>
      <rPr>
        <u/>
        <sz val="10"/>
        <color theme="10"/>
        <rFont val="Arial"/>
        <family val="2"/>
        <charset val="136"/>
        <scheme val="minor"/>
      </rPr>
      <t>利木津</t>
    </r>
    <phoneticPr fontId="10" type="noConversion"/>
  </si>
  <si>
    <t>https://popogo.pixnet.net/blog/post/50668400-2023-%E6%9D%B1%E4%BA%AC%E8%BF%AA%E5%A3%AB%E5%B0%BC%E6%A8%82%E5%9C%92%E7%9A%84%E4%BA%A4%E9%80%9A%EF%BC%8D%E5%BE%9E%E6%88%90%E7%94%B0%E6%A9%9F</t>
  </si>
  <si>
    <t>星宇航空(舊金山→台北 1/31外站票)</t>
    <phoneticPr fontId="10" type="noConversion"/>
  </si>
  <si>
    <t>沖繩_20250314_20250318_東京外站</t>
    <phoneticPr fontId="10" type="noConversion"/>
  </si>
  <si>
    <t>美西_20250123_20250131_東京外站</t>
    <phoneticPr fontId="10" type="noConversion"/>
  </si>
  <si>
    <t>東京_20240524_20240527_東京外站</t>
    <phoneticPr fontId="10" type="noConversion"/>
  </si>
  <si>
    <t>2024/5/26~2024/5/27</t>
    <phoneticPr fontId="10" type="noConversion"/>
  </si>
  <si>
    <t>東京灣舞濱酒店(Harmony Room with 3 Beds - Non-Smoking)</t>
    <phoneticPr fontId="10" type="noConversion"/>
  </si>
  <si>
    <t>幕張春天酒店(Hotel Springs Makuhari日式套房A)</t>
    <phoneticPr fontId="10" type="noConversion"/>
  </si>
  <si>
    <t>星宇航空(東京→台北5/27外站票)</t>
    <phoneticPr fontId="10" type="noConversion"/>
  </si>
  <si>
    <t>https://www.airport-bus-alliance.com/result-t.html?airport=%E6%88%90%E7%94%B0%E7%A9%BA%E6%B8%AF&amp;area=%E7%A8%B2%E6%AF%9B%E6%B5%B7%E5%B2%B8%E9%A7%85%E3%83%BB%E5%B9%95%E5%BC%B5%E6%96%B0%E9%83%BD%E5%BF%83&amp;frto=2&amp;lang=zh_tw</t>
  </si>
  <si>
    <t>2024/3/13~3/17</t>
    <phoneticPr fontId="10" type="noConversion"/>
  </si>
  <si>
    <t>桃園機場停車</t>
    <phoneticPr fontId="10" type="noConversion"/>
  </si>
  <si>
    <t>2024/5/24~5/27</t>
    <phoneticPr fontId="10" type="noConversion"/>
  </si>
  <si>
    <t>2024/6/27~6/30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</si>
</sst>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NT$&quot;#,##0"/>
    <numFmt numFmtId="177" formatCode="#,##0_ ;[Red]\-#,##0\ "/>
  </numFmts>
  <fonts count="2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sz val="10"/>
      <name val="Arial"/>
      <family val="2"/>
    </font>
    <font>
      <u/>
      <sz val="14"/>
      <color rgb="FF0000FF"/>
      <name val="Arial"/>
      <family val="2"/>
    </font>
    <font>
      <u/>
      <sz val="14"/>
      <color rgb="FF0000FF"/>
      <name val="Arial"/>
      <family val="2"/>
    </font>
    <font>
      <u/>
      <sz val="14"/>
      <color rgb="FF1155CC"/>
      <name val="Arial"/>
      <family val="2"/>
    </font>
    <font>
      <u/>
      <sz val="14"/>
      <color rgb="FF1155CC"/>
      <name val="Arial"/>
      <family val="2"/>
    </font>
    <font>
      <sz val="13"/>
      <color theme="1"/>
      <name val="Arial"/>
      <family val="2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theme="1"/>
      <name val="微軟正黑體"/>
      <family val="2"/>
      <charset val="136"/>
    </font>
    <font>
      <u/>
      <sz val="14"/>
      <color rgb="FF0000FF"/>
      <name val="微軟正黑體"/>
      <family val="2"/>
      <charset val="136"/>
    </font>
    <font>
      <sz val="14"/>
      <color theme="1"/>
      <name val="微軟正黑體"/>
      <family val="2"/>
      <charset val="136"/>
    </font>
    <font>
      <u/>
      <sz val="14"/>
      <color rgb="FF1155CC"/>
      <name val="微軟正黑體"/>
      <family val="2"/>
      <charset val="136"/>
    </font>
    <font>
      <u/>
      <sz val="10"/>
      <color theme="10"/>
      <name val="Arial"/>
      <family val="3"/>
      <charset val="136"/>
      <scheme val="minor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rgb="FF000000"/>
      <name val="Arial"/>
      <family val="2"/>
    </font>
    <font>
      <sz val="12"/>
      <color rgb="FF000000"/>
      <name val="Arial"/>
      <family val="3"/>
      <charset val="136"/>
      <scheme val="minor"/>
    </font>
    <font>
      <u/>
      <sz val="10"/>
      <color theme="10"/>
      <name val="Arial"/>
      <family val="2"/>
      <charset val="136"/>
      <scheme val="minor"/>
    </font>
    <font>
      <sz val="12"/>
      <color theme="1"/>
      <name val="Arial"/>
      <family val="2"/>
    </font>
    <font>
      <sz val="10"/>
      <color theme="1"/>
      <name val="細明體"/>
      <family val="3"/>
      <charset val="136"/>
    </font>
    <font>
      <u/>
      <sz val="14"/>
      <color rgb="FF0000FF"/>
      <name val="細明體"/>
      <family val="3"/>
      <charset val="136"/>
    </font>
    <font>
      <sz val="13"/>
      <color rgb="FF262D36"/>
      <name val="Helvetica"/>
      <family val="2"/>
    </font>
    <font>
      <sz val="13"/>
      <color rgb="FF262D36"/>
      <name val="細明體"/>
      <family val="3"/>
      <charset val="136"/>
    </font>
  </fonts>
  <fills count="11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theme="2" tint="-4.9989318521683403E-2"/>
        <bgColor rgb="FFCFE2F3"/>
      </patternFill>
    </fill>
    <fill>
      <patternFill patternType="solid">
        <fgColor theme="7" tint="0.79998168889431442"/>
        <bgColor rgb="FFCFE2F3"/>
      </patternFill>
    </fill>
    <fill>
      <patternFill patternType="solid">
        <fgColor theme="8" tint="0.79998168889431442"/>
        <bgColor rgb="FFCFE2F3"/>
      </patternFill>
    </fill>
    <fill>
      <patternFill patternType="solid">
        <fgColor theme="0" tint="-4.9989318521683403E-2"/>
        <bgColor rgb="FFCFE2F3"/>
      </patternFill>
    </fill>
    <fill>
      <patternFill patternType="solid">
        <fgColor theme="5" tint="0.79998168889431442"/>
        <bgColor rgb="FFCFE2F3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999999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20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4" xfId="0" applyFont="1" applyBorder="1" applyAlignment="1">
      <alignment wrapText="1"/>
    </xf>
    <xf numFmtId="0" fontId="1" fillId="0" borderId="4" xfId="0" applyFont="1" applyBorder="1" applyAlignment="1">
      <alignment horizontal="right" wrapText="1"/>
    </xf>
    <xf numFmtId="0" fontId="4" fillId="2" borderId="5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>
      <alignment horizontal="right"/>
    </xf>
    <xf numFmtId="176" fontId="2" fillId="2" borderId="5" xfId="0" applyNumberFormat="1" applyFont="1" applyFill="1" applyBorder="1" applyAlignment="1">
      <alignment horizontal="right"/>
    </xf>
    <xf numFmtId="176" fontId="1" fillId="0" borderId="0" xfId="0" applyNumberFormat="1" applyFont="1" applyAlignment="1"/>
    <xf numFmtId="0" fontId="2" fillId="2" borderId="5" xfId="0" applyFont="1" applyFill="1" applyBorder="1" applyAlignment="1"/>
    <xf numFmtId="0" fontId="1" fillId="2" borderId="5" xfId="0" applyFont="1" applyFill="1" applyBorder="1" applyAlignment="1"/>
    <xf numFmtId="0" fontId="1" fillId="2" borderId="5" xfId="0" applyFont="1" applyFill="1" applyBorder="1" applyAlignment="1"/>
    <xf numFmtId="14" fontId="1" fillId="2" borderId="5" xfId="0" applyNumberFormat="1" applyFont="1" applyFill="1" applyBorder="1" applyAlignment="1"/>
    <xf numFmtId="176" fontId="1" fillId="2" borderId="5" xfId="0" applyNumberFormat="1" applyFont="1" applyFill="1" applyBorder="1" applyAlignment="1"/>
    <xf numFmtId="0" fontId="1" fillId="0" borderId="4" xfId="0" applyFont="1" applyBorder="1" applyAlignment="1"/>
    <xf numFmtId="0" fontId="5" fillId="2" borderId="5" xfId="0" applyFont="1" applyFill="1" applyBorder="1" applyAlignment="1"/>
    <xf numFmtId="0" fontId="6" fillId="2" borderId="5" xfId="0" applyFont="1" applyFill="1" applyBorder="1" applyAlignment="1"/>
    <xf numFmtId="14" fontId="1" fillId="3" borderId="5" xfId="0" applyNumberFormat="1" applyFont="1" applyFill="1" applyBorder="1" applyAlignment="1"/>
    <xf numFmtId="176" fontId="1" fillId="3" borderId="5" xfId="0" applyNumberFormat="1" applyFont="1" applyFill="1" applyBorder="1" applyAlignment="1"/>
    <xf numFmtId="0" fontId="7" fillId="4" borderId="5" xfId="0" applyFont="1" applyFill="1" applyBorder="1" applyAlignment="1">
      <alignment wrapText="1"/>
    </xf>
    <xf numFmtId="176" fontId="2" fillId="4" borderId="5" xfId="0" applyNumberFormat="1" applyFont="1" applyFill="1" applyBorder="1" applyAlignment="1">
      <alignment horizontal="right" wrapText="1"/>
    </xf>
    <xf numFmtId="0" fontId="8" fillId="4" borderId="5" xfId="0" applyFont="1" applyFill="1" applyBorder="1" applyAlignment="1">
      <alignment wrapText="1"/>
    </xf>
    <xf numFmtId="0" fontId="8" fillId="4" borderId="5" xfId="0" applyFont="1" applyFill="1" applyBorder="1" applyAlignment="1">
      <alignment wrapText="1"/>
    </xf>
    <xf numFmtId="0" fontId="1" fillId="4" borderId="5" xfId="0" applyFont="1" applyFill="1" applyBorder="1" applyAlignment="1"/>
    <xf numFmtId="176" fontId="1" fillId="4" borderId="5" xfId="0" applyNumberFormat="1" applyFont="1" applyFill="1" applyBorder="1" applyAlignment="1"/>
    <xf numFmtId="14" fontId="11" fillId="3" borderId="5" xfId="0" applyNumberFormat="1" applyFont="1" applyFill="1" applyBorder="1" applyAlignment="1"/>
    <xf numFmtId="176" fontId="11" fillId="3" borderId="5" xfId="0" applyNumberFormat="1" applyFont="1" applyFill="1" applyBorder="1" applyAlignment="1"/>
    <xf numFmtId="0" fontId="12" fillId="2" borderId="5" xfId="0" applyFont="1" applyFill="1" applyBorder="1" applyAlignment="1"/>
    <xf numFmtId="0" fontId="13" fillId="2" borderId="5" xfId="0" applyFont="1" applyFill="1" applyBorder="1" applyAlignment="1"/>
    <xf numFmtId="176" fontId="11" fillId="2" borderId="5" xfId="0" applyNumberFormat="1" applyFont="1" applyFill="1" applyBorder="1" applyAlignment="1"/>
    <xf numFmtId="176" fontId="13" fillId="2" borderId="5" xfId="0" applyNumberFormat="1" applyFont="1" applyFill="1" applyBorder="1" applyAlignment="1">
      <alignment horizontal="right"/>
    </xf>
    <xf numFmtId="14" fontId="11" fillId="2" borderId="5" xfId="0" applyNumberFormat="1" applyFont="1" applyFill="1" applyBorder="1" applyAlignment="1"/>
    <xf numFmtId="0" fontId="14" fillId="2" borderId="5" xfId="0" applyFont="1" applyFill="1" applyBorder="1" applyAlignment="1"/>
    <xf numFmtId="14" fontId="13" fillId="2" borderId="5" xfId="0" applyNumberFormat="1" applyFont="1" applyFill="1" applyBorder="1" applyAlignment="1">
      <alignment horizontal="right"/>
    </xf>
    <xf numFmtId="0" fontId="11" fillId="2" borderId="5" xfId="0" applyFont="1" applyFill="1" applyBorder="1" applyAlignment="1"/>
    <xf numFmtId="14" fontId="9" fillId="3" borderId="5" xfId="1" applyNumberFormat="1" applyFill="1" applyBorder="1" applyAlignment="1"/>
    <xf numFmtId="0" fontId="1" fillId="0" borderId="0" xfId="0" applyFont="1" applyBorder="1" applyAlignment="1"/>
    <xf numFmtId="14" fontId="11" fillId="3" borderId="6" xfId="0" applyNumberFormat="1" applyFont="1" applyFill="1" applyBorder="1" applyAlignment="1"/>
    <xf numFmtId="14" fontId="9" fillId="3" borderId="6" xfId="1" applyNumberFormat="1" applyFill="1" applyBorder="1" applyAlignment="1"/>
    <xf numFmtId="176" fontId="11" fillId="3" borderId="6" xfId="0" applyNumberFormat="1" applyFont="1" applyFill="1" applyBorder="1" applyAlignment="1"/>
    <xf numFmtId="0" fontId="2" fillId="0" borderId="8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4" fillId="2" borderId="11" xfId="0" applyFont="1" applyFill="1" applyBorder="1" applyAlignment="1"/>
    <xf numFmtId="0" fontId="6" fillId="2" borderId="11" xfId="0" applyFont="1" applyFill="1" applyBorder="1" applyAlignment="1"/>
    <xf numFmtId="0" fontId="12" fillId="2" borderId="11" xfId="0" applyFont="1" applyFill="1" applyBorder="1" applyAlignment="1"/>
    <xf numFmtId="176" fontId="16" fillId="3" borderId="5" xfId="0" applyNumberFormat="1" applyFont="1" applyFill="1" applyBorder="1" applyAlignment="1"/>
    <xf numFmtId="14" fontId="11" fillId="3" borderId="1" xfId="0" applyNumberFormat="1" applyFont="1" applyFill="1" applyBorder="1" applyAlignment="1"/>
    <xf numFmtId="176" fontId="16" fillId="3" borderId="6" xfId="0" applyNumberFormat="1" applyFont="1" applyFill="1" applyBorder="1" applyAlignment="1"/>
    <xf numFmtId="0" fontId="17" fillId="2" borderId="5" xfId="0" applyFont="1" applyFill="1" applyBorder="1" applyAlignment="1"/>
    <xf numFmtId="0" fontId="19" fillId="2" borderId="5" xfId="0" applyFont="1" applyFill="1" applyBorder="1" applyAlignment="1"/>
    <xf numFmtId="0" fontId="20" fillId="2" borderId="5" xfId="0" applyFont="1" applyFill="1" applyBorder="1" applyAlignment="1"/>
    <xf numFmtId="14" fontId="20" fillId="2" borderId="5" xfId="0" applyNumberFormat="1" applyFont="1" applyFill="1" applyBorder="1" applyAlignment="1">
      <alignment horizontal="right"/>
    </xf>
    <xf numFmtId="0" fontId="18" fillId="2" borderId="14" xfId="0" applyFont="1" applyFill="1" applyBorder="1" applyAlignment="1"/>
    <xf numFmtId="0" fontId="19" fillId="2" borderId="15" xfId="0" applyFont="1" applyFill="1" applyBorder="1" applyAlignment="1"/>
    <xf numFmtId="0" fontId="20" fillId="2" borderId="15" xfId="0" applyFont="1" applyFill="1" applyBorder="1" applyAlignment="1"/>
    <xf numFmtId="14" fontId="20" fillId="2" borderId="15" xfId="0" applyNumberFormat="1" applyFont="1" applyFill="1" applyBorder="1" applyAlignment="1">
      <alignment horizontal="right"/>
    </xf>
    <xf numFmtId="176" fontId="20" fillId="2" borderId="16" xfId="0" applyNumberFormat="1" applyFont="1" applyFill="1" applyBorder="1" applyAlignment="1">
      <alignment horizontal="right"/>
    </xf>
    <xf numFmtId="0" fontId="18" fillId="2" borderId="17" xfId="0" applyFont="1" applyFill="1" applyBorder="1" applyAlignment="1"/>
    <xf numFmtId="176" fontId="20" fillId="2" borderId="18" xfId="0" applyNumberFormat="1" applyFont="1" applyFill="1" applyBorder="1" applyAlignment="1">
      <alignment horizontal="right"/>
    </xf>
    <xf numFmtId="0" fontId="18" fillId="2" borderId="19" xfId="0" applyFont="1" applyFill="1" applyBorder="1" applyAlignment="1"/>
    <xf numFmtId="0" fontId="19" fillId="2" borderId="20" xfId="0" applyFont="1" applyFill="1" applyBorder="1" applyAlignment="1"/>
    <xf numFmtId="0" fontId="20" fillId="2" borderId="20" xfId="0" applyFont="1" applyFill="1" applyBorder="1" applyAlignment="1"/>
    <xf numFmtId="14" fontId="20" fillId="2" borderId="20" xfId="0" applyNumberFormat="1" applyFont="1" applyFill="1" applyBorder="1" applyAlignment="1">
      <alignment horizontal="right"/>
    </xf>
    <xf numFmtId="176" fontId="20" fillId="2" borderId="21" xfId="0" applyNumberFormat="1" applyFont="1" applyFill="1" applyBorder="1" applyAlignment="1">
      <alignment horizontal="right"/>
    </xf>
    <xf numFmtId="14" fontId="11" fillId="5" borderId="6" xfId="0" applyNumberFormat="1" applyFont="1" applyFill="1" applyBorder="1" applyAlignment="1"/>
    <xf numFmtId="176" fontId="11" fillId="5" borderId="6" xfId="0" applyNumberFormat="1" applyFont="1" applyFill="1" applyBorder="1" applyAlignment="1"/>
    <xf numFmtId="0" fontId="21" fillId="0" borderId="6" xfId="0" applyFont="1" applyBorder="1" applyAlignment="1"/>
    <xf numFmtId="14" fontId="18" fillId="6" borderId="6" xfId="0" applyNumberFormat="1" applyFont="1" applyFill="1" applyBorder="1" applyAlignment="1"/>
    <xf numFmtId="14" fontId="18" fillId="7" borderId="6" xfId="0" applyNumberFormat="1" applyFont="1" applyFill="1" applyBorder="1" applyAlignment="1"/>
    <xf numFmtId="14" fontId="18" fillId="8" borderId="6" xfId="0" applyNumberFormat="1" applyFont="1" applyFill="1" applyBorder="1" applyAlignment="1"/>
    <xf numFmtId="177" fontId="18" fillId="7" borderId="6" xfId="0" applyNumberFormat="1" applyFont="1" applyFill="1" applyBorder="1" applyAlignment="1"/>
    <xf numFmtId="177" fontId="18" fillId="8" borderId="6" xfId="0" applyNumberFormat="1" applyFont="1" applyFill="1" applyBorder="1" applyAlignment="1"/>
    <xf numFmtId="177" fontId="18" fillId="6" borderId="6" xfId="0" applyNumberFormat="1" applyFont="1" applyFill="1" applyBorder="1" applyAlignment="1"/>
    <xf numFmtId="14" fontId="18" fillId="9" borderId="6" xfId="0" applyNumberFormat="1" applyFont="1" applyFill="1" applyBorder="1" applyAlignment="1"/>
    <xf numFmtId="177" fontId="18" fillId="9" borderId="6" xfId="0" applyNumberFormat="1" applyFont="1" applyFill="1" applyBorder="1" applyAlignment="1"/>
    <xf numFmtId="0" fontId="9" fillId="4" borderId="5" xfId="1" applyFill="1" applyBorder="1" applyAlignment="1">
      <alignment wrapText="1"/>
    </xf>
    <xf numFmtId="176" fontId="18" fillId="2" borderId="5" xfId="0" applyNumberFormat="1" applyFont="1" applyFill="1" applyBorder="1" applyAlignment="1">
      <alignment horizontal="right"/>
    </xf>
    <xf numFmtId="176" fontId="18" fillId="2" borderId="5" xfId="0" applyNumberFormat="1" applyFont="1" applyFill="1" applyBorder="1" applyAlignment="1"/>
    <xf numFmtId="0" fontId="23" fillId="2" borderId="5" xfId="0" applyFont="1" applyFill="1" applyBorder="1" applyAlignment="1"/>
    <xf numFmtId="14" fontId="23" fillId="2" borderId="5" xfId="0" applyNumberFormat="1" applyFont="1" applyFill="1" applyBorder="1" applyAlignment="1">
      <alignment horizontal="right"/>
    </xf>
    <xf numFmtId="176" fontId="23" fillId="2" borderId="5" xfId="0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wrapText="1"/>
    </xf>
    <xf numFmtId="0" fontId="16" fillId="2" borderId="5" xfId="0" applyFont="1" applyFill="1" applyBorder="1" applyAlignment="1"/>
    <xf numFmtId="14" fontId="1" fillId="2" borderId="5" xfId="0" applyNumberFormat="1" applyFont="1" applyFill="1" applyBorder="1" applyAlignment="1">
      <alignment horizontal="right"/>
    </xf>
    <xf numFmtId="176" fontId="1" fillId="2" borderId="5" xfId="0" applyNumberFormat="1" applyFont="1" applyFill="1" applyBorder="1" applyAlignment="1">
      <alignment horizontal="right"/>
    </xf>
    <xf numFmtId="0" fontId="26" fillId="10" borderId="22" xfId="0" applyFont="1" applyFill="1" applyBorder="1" applyAlignment="1">
      <alignment vertical="center" wrapText="1"/>
    </xf>
    <xf numFmtId="14" fontId="26" fillId="10" borderId="22" xfId="0" applyNumberFormat="1" applyFont="1" applyFill="1" applyBorder="1" applyAlignment="1">
      <alignment vertical="center" wrapText="1"/>
    </xf>
    <xf numFmtId="21" fontId="26" fillId="10" borderId="22" xfId="0" applyNumberFormat="1" applyFont="1" applyFill="1" applyBorder="1" applyAlignment="1">
      <alignment vertical="center" wrapText="1"/>
    </xf>
    <xf numFmtId="3" fontId="26" fillId="10" borderId="22" xfId="0" applyNumberFormat="1" applyFont="1" applyFill="1" applyBorder="1" applyAlignment="1">
      <alignment vertical="center" wrapText="1"/>
    </xf>
    <xf numFmtId="0" fontId="17" fillId="4" borderId="5" xfId="0" applyFont="1" applyFill="1" applyBorder="1" applyAlignment="1">
      <alignment wrapText="1"/>
    </xf>
    <xf numFmtId="0" fontId="24" fillId="0" borderId="0" xfId="0" applyFont="1" applyAlignment="1"/>
    <xf numFmtId="0" fontId="27" fillId="10" borderId="2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2" fillId="0" borderId="7" xfId="0" applyFont="1" applyBorder="1" applyAlignment="1">
      <alignment horizontal="center" wrapText="1"/>
    </xf>
    <xf numFmtId="0" fontId="3" fillId="0" borderId="8" xfId="0" applyFont="1" applyBorder="1"/>
    <xf numFmtId="0" fontId="3" fillId="0" borderId="9" xfId="0" applyFont="1" applyBorder="1"/>
    <xf numFmtId="0" fontId="2" fillId="0" borderId="4" xfId="0" applyFont="1" applyBorder="1" applyAlignment="1">
      <alignment horizontal="center"/>
    </xf>
    <xf numFmtId="0" fontId="13" fillId="0" borderId="0" xfId="0" applyFont="1" applyBorder="1" applyAlignment="1">
      <alignment horizontal="center" wrapText="1"/>
    </xf>
    <xf numFmtId="0" fontId="16" fillId="0" borderId="0" xfId="0" applyFont="1" applyBorder="1"/>
    <xf numFmtId="0" fontId="16" fillId="0" borderId="1" xfId="0" applyFont="1" applyBorder="1"/>
    <xf numFmtId="0" fontId="2" fillId="0" borderId="12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3" fillId="0" borderId="6" xfId="0" applyFont="1" applyBorder="1" applyAlignment="1">
      <alignment horizontal="center" wrapText="1"/>
    </xf>
    <xf numFmtId="0" fontId="16" fillId="0" borderId="6" xfId="0" applyFont="1" applyBorder="1"/>
    <xf numFmtId="0" fontId="2" fillId="0" borderId="6" xfId="0" applyFont="1" applyBorder="1" applyAlignment="1">
      <alignment horizontal="center" wrapText="1"/>
    </xf>
    <xf numFmtId="0" fontId="3" fillId="0" borderId="6" xfId="0" applyFont="1" applyBorder="1"/>
    <xf numFmtId="0" fontId="2" fillId="0" borderId="0" xfId="0" applyFont="1" applyBorder="1" applyAlignment="1">
      <alignment horizontal="center" wrapText="1"/>
    </xf>
    <xf numFmtId="0" fontId="3" fillId="0" borderId="0" xfId="0" applyFont="1" applyBorder="1"/>
    <xf numFmtId="0" fontId="3" fillId="0" borderId="1" xfId="0" applyFont="1" applyBorder="1"/>
    <xf numFmtId="0" fontId="18" fillId="2" borderId="5" xfId="0" applyFont="1" applyFill="1" applyBorder="1" applyAlignment="1"/>
    <xf numFmtId="14" fontId="18" fillId="2" borderId="5" xfId="0" applyNumberFormat="1" applyFont="1" applyFill="1" applyBorder="1" applyAlignment="1">
      <alignment horizontal="right"/>
    </xf>
    <xf numFmtId="0" fontId="9" fillId="0" borderId="0" xfId="1" applyAlignment="1"/>
    <xf numFmtId="176" fontId="16" fillId="3" borderId="1" xfId="0" applyNumberFormat="1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DE8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209550</xdr:colOff>
      <xdr:row>15</xdr:row>
      <xdr:rowOff>47625</xdr:rowOff>
    </xdr:from>
    <xdr:ext cx="7181850" cy="2819400"/>
    <xdr:pic>
      <xdr:nvPicPr>
        <xdr:cNvPr id="3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53375" y="2905125"/>
          <a:ext cx="7181850" cy="2819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15</xdr:row>
      <xdr:rowOff>0</xdr:rowOff>
    </xdr:from>
    <xdr:to>
      <xdr:col>4</xdr:col>
      <xdr:colOff>656275</xdr:colOff>
      <xdr:row>43</xdr:row>
      <xdr:rowOff>47052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2733675"/>
          <a:ext cx="7600000" cy="45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13</xdr:row>
      <xdr:rowOff>9525</xdr:rowOff>
    </xdr:from>
    <xdr:to>
      <xdr:col>13</xdr:col>
      <xdr:colOff>503870</xdr:colOff>
      <xdr:row>28</xdr:row>
      <xdr:rowOff>56839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419350"/>
          <a:ext cx="7638095" cy="24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742950</xdr:colOff>
      <xdr:row>28</xdr:row>
      <xdr:rowOff>47625</xdr:rowOff>
    </xdr:from>
    <xdr:to>
      <xdr:col>16</xdr:col>
      <xdr:colOff>217842</xdr:colOff>
      <xdr:row>55</xdr:row>
      <xdr:rowOff>66093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6775" y="4886325"/>
          <a:ext cx="9866667" cy="46571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2</xdr:row>
      <xdr:rowOff>95250</xdr:rowOff>
    </xdr:from>
    <xdr:to>
      <xdr:col>25</xdr:col>
      <xdr:colOff>237203</xdr:colOff>
      <xdr:row>27</xdr:row>
      <xdr:rowOff>151856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78500" y="495300"/>
          <a:ext cx="7371428" cy="43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29</xdr:row>
      <xdr:rowOff>19050</xdr:rowOff>
    </xdr:from>
    <xdr:to>
      <xdr:col>25</xdr:col>
      <xdr:colOff>227689</xdr:colOff>
      <xdr:row>58</xdr:row>
      <xdr:rowOff>170786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54700" y="5019675"/>
          <a:ext cx="7285714" cy="5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990600</xdr:colOff>
      <xdr:row>55</xdr:row>
      <xdr:rowOff>38100</xdr:rowOff>
    </xdr:from>
    <xdr:to>
      <xdr:col>15</xdr:col>
      <xdr:colOff>218109</xdr:colOff>
      <xdr:row>63</xdr:row>
      <xdr:rowOff>161714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725025" y="9515475"/>
          <a:ext cx="7723809" cy="16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</xdr:colOff>
      <xdr:row>64</xdr:row>
      <xdr:rowOff>0</xdr:rowOff>
    </xdr:from>
    <xdr:to>
      <xdr:col>12</xdr:col>
      <xdr:colOff>208918</xdr:colOff>
      <xdr:row>72</xdr:row>
      <xdr:rowOff>199814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67900" y="11201400"/>
          <a:ext cx="5057143" cy="1685714"/>
        </a:xfrm>
        <a:prstGeom prst="rect">
          <a:avLst/>
        </a:prstGeom>
      </xdr:spPr>
    </xdr:pic>
    <xdr:clientData/>
  </xdr:twoCellAnchor>
  <xdr:twoCellAnchor editAs="oneCell">
    <xdr:from>
      <xdr:col>25</xdr:col>
      <xdr:colOff>190500</xdr:colOff>
      <xdr:row>4</xdr:row>
      <xdr:rowOff>171450</xdr:rowOff>
    </xdr:from>
    <xdr:to>
      <xdr:col>29</xdr:col>
      <xdr:colOff>409129</xdr:colOff>
      <xdr:row>53</xdr:row>
      <xdr:rowOff>65658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803225" y="971550"/>
          <a:ext cx="3571429" cy="81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58</xdr:row>
      <xdr:rowOff>219075</xdr:rowOff>
    </xdr:from>
    <xdr:to>
      <xdr:col>25</xdr:col>
      <xdr:colOff>218158</xdr:colOff>
      <xdr:row>97</xdr:row>
      <xdr:rowOff>123002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564225" y="10391775"/>
          <a:ext cx="7333333" cy="65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12</xdr:row>
      <xdr:rowOff>161925</xdr:rowOff>
    </xdr:from>
    <xdr:ext cx="7000875" cy="3124200"/>
    <xdr:pic>
      <xdr:nvPicPr>
        <xdr:cNvPr id="2" name="image1.png" title="圖片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24850" y="2333625"/>
          <a:ext cx="7000875" cy="31242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408713</xdr:colOff>
      <xdr:row>24</xdr:row>
      <xdr:rowOff>47558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3943350"/>
          <a:ext cx="6895238" cy="533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5</xdr:row>
      <xdr:rowOff>57150</xdr:rowOff>
    </xdr:from>
    <xdr:to>
      <xdr:col>20</xdr:col>
      <xdr:colOff>713051</xdr:colOff>
      <xdr:row>42</xdr:row>
      <xdr:rowOff>104008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1028700"/>
          <a:ext cx="10590476" cy="61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800100</xdr:colOff>
      <xdr:row>14</xdr:row>
      <xdr:rowOff>28575</xdr:rowOff>
    </xdr:from>
    <xdr:to>
      <xdr:col>7</xdr:col>
      <xdr:colOff>722582</xdr:colOff>
      <xdr:row>36</xdr:row>
      <xdr:rowOff>142415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2552700"/>
          <a:ext cx="10542857" cy="36761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57350"/>
          <a:ext cx="10980952" cy="60379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151489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6</xdr:col>
      <xdr:colOff>428625</xdr:colOff>
      <xdr:row>13</xdr:row>
      <xdr:rowOff>57150</xdr:rowOff>
    </xdr:from>
    <xdr:to>
      <xdr:col>18</xdr:col>
      <xdr:colOff>446433</xdr:colOff>
      <xdr:row>51</xdr:row>
      <xdr:rowOff>46690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58425" y="2286000"/>
          <a:ext cx="9933333" cy="7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13</xdr:row>
      <xdr:rowOff>85725</xdr:rowOff>
    </xdr:from>
    <xdr:to>
      <xdr:col>6</xdr:col>
      <xdr:colOff>506575</xdr:colOff>
      <xdr:row>50</xdr:row>
      <xdr:rowOff>85725</xdr:rowOff>
    </xdr:to>
    <xdr:pic>
      <xdr:nvPicPr>
        <xdr:cNvPr id="8" name="圖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" y="2314575"/>
          <a:ext cx="10183975" cy="7324725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13</xdr:row>
      <xdr:rowOff>85725</xdr:rowOff>
    </xdr:from>
    <xdr:to>
      <xdr:col>31</xdr:col>
      <xdr:colOff>74893</xdr:colOff>
      <xdr:row>34</xdr:row>
      <xdr:rowOff>94729</xdr:rowOff>
    </xdr:to>
    <xdr:pic>
      <xdr:nvPicPr>
        <xdr:cNvPr id="9" name="圖片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259675" y="2314575"/>
          <a:ext cx="10457143" cy="417142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600075</xdr:colOff>
      <xdr:row>8</xdr:row>
      <xdr:rowOff>152400</xdr:rowOff>
    </xdr:from>
    <xdr:to>
      <xdr:col>44</xdr:col>
      <xdr:colOff>684427</xdr:colOff>
      <xdr:row>45</xdr:row>
      <xdr:rowOff>161014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0" y="1695450"/>
          <a:ext cx="10980952" cy="72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7</xdr:col>
      <xdr:colOff>674968</xdr:colOff>
      <xdr:row>34</xdr:row>
      <xdr:rowOff>9004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200" y="2428875"/>
          <a:ext cx="10457143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3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7" Type="http://schemas.openxmlformats.org/officeDocument/2006/relationships/hyperlink" Target="https://www.airport-bus-alliance.com/result-t.html?airport=%E6%88%90%E7%94%B0%E7%A9%BA%E6%B8%AF&amp;area=%E7%A8%B2%E6%AF%9B%E6%B5%B7%E5%B2%B8%E9%A7%85%E3%83%BB%E5%B9%95%E5%BC%B5%E6%96%B0%E9%83%BD%E5%BF%83&amp;frto=2&amp;lang=zh_tw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secure.booking.com/confirmation.zh-tw.html?sid=7c0d7857b72e2472b4301a47c5ae46b9&amp;aid=1346434&amp;auth_key=EQtvjQCx9JZmJ30H&amp;source=mytrips" TargetMode="External"/><Relationship Id="rId6" Type="http://schemas.openxmlformats.org/officeDocument/2006/relationships/hyperlink" Target="https://www.kkday.com/zh-tw/product/19252" TargetMode="External"/><Relationship Id="rId5" Type="http://schemas.openxmlformats.org/officeDocument/2006/relationships/hyperlink" Target="https://popogo.pixnet.net/blog/post/50668400-2023-%E6%9D%B1%E4%BA%AC%E8%BF%AA%E5%A3%AB%E5%B0%BC%E6%A8%82%E5%9C%92%E7%9A%84%E4%BA%A4%E9%80%9A%EF%BC%8D%E5%BE%9E%E6%88%90%E7%94%B0%E6%A9%9F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airport-bus-alliance.com/result-t.html?airport=%E6%88%90%E7%94%B0%E7%A9%BA%E6%B8%AF&amp;area=%E6%9D%B1%E4%BA%AC%E3%83%87%E3%82%A3%E3%82%BA%E3%83%8B%E3%83%BC%E3%83%AA%E3%82%BE%E3%83%BC%E3%83%88%E3%82%A8%E3%83%AA%E3%82%A2&amp;frto=1&amp;lang=zh_tw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BX794&amp;departCity=TPE&amp;arriveCity=PUS&amp;date=2024-06-27&amp;locale=zh-TW&amp;curr=TWD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tw.trip.com/actualtime/detail?flightNo=7C2653&amp;departCity=PUS&amp;arriveCity=TPE&amp;date=2024-06-30&amp;locale=zh-TW&amp;curr=TW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2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1" Type="http://schemas.openxmlformats.org/officeDocument/2006/relationships/hyperlink" Target="https://tw.trip.com/actualtime/detail?flightNo=7C2653&amp;departCity=PUS&amp;arriveCity=TPE&amp;date=2024-06-30&amp;locale=zh-TW&amp;curr=TWD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kday.com/zh-tw/product/19252" TargetMode="External"/><Relationship Id="rId2" Type="http://schemas.openxmlformats.org/officeDocument/2006/relationships/hyperlink" Target="https://flight.eztravel.com.tw/booking?outbounddate=23%2F01%2F2025&amp;inbounddate=30%2F01%2F2025&amp;adults=1&amp;children=0&amp;direct=false&amp;cabintype=Tourist&amp;dport=&amp;aport=LAX&amp;airline=&amp;RouteSearchToken=META_f6363073-f81c-4e49-84ce-407cd1525f1b%7C5%7C2%3A2&amp;journeyType=2" TargetMode="External"/><Relationship Id="rId1" Type="http://schemas.openxmlformats.org/officeDocument/2006/relationships/hyperlink" Target="https://flight.eztravel.com.tw/booking?adults=2&amp;children=2&amp;direct=false&amp;cabintype=Tourist&amp;airline=&amp;RouteSearchToken=META_7674314c-f5df-4359-952c-f3d866208de9%7C1%7C4%3A1%3A1%3A1&amp;journeyType=3&amp;secrettoken=13886e3abd853b81377f4c1c9e291f77&amp;token=461157028&amp;re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kkday.com/zh-tw/product/19252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abooking.flyscoot.com/book/flight?culture=zh-tw&amp;type=oneway&amp;dst1=TPE&amp;ast1=SIN&amp;dd=2025-01-24&amp;adt=2&amp;chd=2&amp;inf=0&amp;orgtoken=hltSk9DzwJwedKXr4SATxQ%3D%3D&amp;mcc=TWD&amp;skyscanner_redirectid=jvjL9g7yQredGOOiWuoErw&amp;utm_source=skyscanner&amp;utm_medium=referral&amp;" TargetMode="External"/><Relationship Id="rId2" Type="http://schemas.openxmlformats.org/officeDocument/2006/relationships/hyperlink" Target="https://www.klm.com.tw/search/summary/metasearch?tp=390.80&amp;connections=SIN:A:20250126@1745:KL0835:R:RGS0BBLA:ECONOMY%3EDPS:A&amp;pax=2:0:2:0:0:0:0:0&amp;cabinClass=ECONOMY&amp;mp=SCTW&amp;msp=Skyscanner&amp;activeConnection=0" TargetMode="External"/><Relationship Id="rId1" Type="http://schemas.openxmlformats.org/officeDocument/2006/relationships/hyperlink" Target="https://www.kiwi.com/tw/booking?activeStep=0&amp;affilid=skyscanner_tw&amp;currency=twd&amp;deeplinkId=28763683033&amp;flightsId=171218844e90000000175eb3_0-1884009f4e920000ba36ba89_0-009f17124e950000482b5991_0&amp;lang=tw&amp;passengers=1&amp;price=489.57&amp;session_identifier=YbBk9Zoa" TargetMode="External"/><Relationship Id="rId5" Type="http://schemas.openxmlformats.org/officeDocument/2006/relationships/drawing" Target="../drawings/drawing7.xml"/><Relationship Id="rId4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flight.eztravel.com.tw/booking?adults=2&amp;children=2&amp;direct=false&amp;cabintype=Tourist&amp;airline=&amp;RouteSearchToken=META_59c0175d-c1a0-43f1-bb25-20d9272ad6d9%7C1%7C1%3A1&amp;journeyType=3&amp;secrettoken=4dde8734c76b128cc3cbd698241e462e&amp;token=810199246&amp;resource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theme="8" tint="-0.249977111117893"/>
  </sheetPr>
  <dimension ref="B3:G20"/>
  <sheetViews>
    <sheetView workbookViewId="0">
      <selection activeCell="C29" sqref="C29"/>
    </sheetView>
  </sheetViews>
  <sheetFormatPr defaultRowHeight="12.75" x14ac:dyDescent="0.2"/>
  <cols>
    <col min="2" max="2" width="41.7109375" bestFit="1" customWidth="1"/>
    <col min="3" max="5" width="15.28515625" bestFit="1" customWidth="1"/>
    <col min="6" max="6" width="15.28515625" customWidth="1"/>
  </cols>
  <sheetData>
    <row r="3" spans="2:7" ht="15" x14ac:dyDescent="0.2">
      <c r="B3" s="67" t="s">
        <v>58</v>
      </c>
      <c r="C3" s="67" t="s">
        <v>51</v>
      </c>
      <c r="D3" s="67" t="s">
        <v>55</v>
      </c>
      <c r="E3" s="67" t="s">
        <v>56</v>
      </c>
      <c r="F3" s="67" t="s">
        <v>80</v>
      </c>
    </row>
    <row r="4" spans="2:7" ht="15.75" x14ac:dyDescent="0.25">
      <c r="B4" s="69" t="s">
        <v>52</v>
      </c>
      <c r="C4" s="71">
        <f>SUM(熊本_20240313_20240317!F2:F6)+SUM(熊本_20240313_20240317!D9:D13)+SUM(熊本_20240313_20240317!D16:D18)+SUM(熊本_20240313_20240317!D35:D46)</f>
        <v>128101.03</v>
      </c>
      <c r="D4" s="71">
        <f>C4</f>
        <v>128101.03</v>
      </c>
      <c r="E4" s="71">
        <f>C4-D4</f>
        <v>0</v>
      </c>
      <c r="F4" s="71">
        <v>3</v>
      </c>
    </row>
    <row r="5" spans="2:7" ht="15.75" x14ac:dyDescent="0.25">
      <c r="B5" s="69" t="s">
        <v>140</v>
      </c>
      <c r="C5" s="71">
        <f>SUM(東京_20240524_20240527_東京外站!$F$2:$F$6)+SUM(東京_20240524_20240527_東京外站!D9:D14)+SUM(東京_20240524_20240527_東京外站!$D$53:$D$64)</f>
        <v>54645.94</v>
      </c>
      <c r="D5" s="71">
        <f>東京_20240524_20240527_東京外站!D9+東京_20240524_20240527_東京外站!D12+東京_20240524_20240527_東京外站!D13</f>
        <v>20620</v>
      </c>
      <c r="E5" s="71">
        <f>C5-D5</f>
        <v>34025.94</v>
      </c>
      <c r="F5" s="71">
        <v>2</v>
      </c>
    </row>
    <row r="6" spans="2:7" ht="15.75" x14ac:dyDescent="0.25">
      <c r="B6" s="69" t="s">
        <v>53</v>
      </c>
      <c r="C6" s="71">
        <f>SUM(釜山_20240627_20240630!F2:F6)+SUM(釜山_20240627_20240630!D9:D15)+SUM(釜山_20240627_20240630!D35:D46)</f>
        <v>56100.86</v>
      </c>
      <c r="D6" s="71">
        <f>釜山_20240627_20240630!F2+釜山_20240627_20240630!D9+釜山_20240627_20240630!D11+釜山_20240627_20240630!D13</f>
        <v>54900.86</v>
      </c>
      <c r="E6" s="71">
        <f t="shared" ref="E6:E7" si="0">C6-D6</f>
        <v>1200</v>
      </c>
      <c r="F6" s="71">
        <v>2</v>
      </c>
    </row>
    <row r="7" spans="2:7" ht="15.75" x14ac:dyDescent="0.25">
      <c r="B7" s="69" t="s">
        <v>54</v>
      </c>
      <c r="C7" s="71">
        <f>SUM(布里斯本_20241010_20241019!F5:F7)+SUM(布里斯本_20241010_20241019!D10:D14)+布里斯本_20241010_20241019!D17+SUM(布里斯本_20241010_20241019!D33:D44)</f>
        <v>212593.95600000001</v>
      </c>
      <c r="D7" s="71">
        <f>布里斯本_20241010_20241019!D10+布里斯本_20241010_20241019!D13</f>
        <v>102361.4</v>
      </c>
      <c r="E7" s="71">
        <f t="shared" si="0"/>
        <v>110232.55600000001</v>
      </c>
      <c r="F7" s="71">
        <v>6</v>
      </c>
    </row>
    <row r="8" spans="2:7" ht="15.75" x14ac:dyDescent="0.25">
      <c r="B8" s="70" t="s">
        <v>57</v>
      </c>
      <c r="C8" s="72">
        <f>SUM(C4:C7)</f>
        <v>451441.78600000002</v>
      </c>
      <c r="D8" s="72">
        <f>SUM(D4:D7)</f>
        <v>305983.29000000004</v>
      </c>
      <c r="E8" s="72">
        <f>SUM(E4:E7)</f>
        <v>145458.49600000001</v>
      </c>
      <c r="F8" s="72">
        <f>SUM(F4:F7)</f>
        <v>13</v>
      </c>
    </row>
    <row r="11" spans="2:7" ht="15" x14ac:dyDescent="0.2">
      <c r="B11" s="67" t="s">
        <v>59</v>
      </c>
      <c r="C11" s="67" t="s">
        <v>51</v>
      </c>
      <c r="D11" s="67" t="s">
        <v>55</v>
      </c>
      <c r="E11" s="67" t="s">
        <v>56</v>
      </c>
      <c r="F11" s="67" t="s">
        <v>79</v>
      </c>
      <c r="G11" s="67" t="s">
        <v>60</v>
      </c>
    </row>
    <row r="12" spans="2:7" ht="15.75" x14ac:dyDescent="0.25">
      <c r="B12" s="74" t="s">
        <v>139</v>
      </c>
      <c r="C12" s="75">
        <f>SUM(美西_20250123_20250131_東京外站!$F$2:$F$6)+SUM(美西_20250123_20250131_東京外站!$D$9:$D$12)+SUM(美西_20250123_20250131_東京外站!$D$53:$D$64)</f>
        <v>256974</v>
      </c>
      <c r="D12" s="75"/>
      <c r="E12" s="75">
        <f>C12-D12</f>
        <v>256974</v>
      </c>
      <c r="F12" s="75">
        <v>1</v>
      </c>
      <c r="G12" s="75">
        <v>1</v>
      </c>
    </row>
    <row r="13" spans="2:7" ht="15.75" x14ac:dyDescent="0.25">
      <c r="B13" s="74" t="s">
        <v>138</v>
      </c>
      <c r="C13" s="75">
        <f>SUM(沖繩_20250314_20250318_東京外站!$F$2:$F$6)+SUM(沖繩_20250314_20250318_東京外站!D9:D12)+SUM(沖繩_20250314_20250318_東京外站!$D$53:$D$64)</f>
        <v>70000</v>
      </c>
      <c r="D13" s="75"/>
      <c r="E13" s="75">
        <f>C13-D13</f>
        <v>70000</v>
      </c>
      <c r="F13" s="75">
        <v>3</v>
      </c>
      <c r="G13" s="75">
        <v>1</v>
      </c>
    </row>
    <row r="14" spans="2:7" ht="15.75" x14ac:dyDescent="0.25">
      <c r="B14" s="70" t="s">
        <v>57</v>
      </c>
      <c r="C14" s="72">
        <f>SUMPRODUCT(C12:C13,$G12:$G13)</f>
        <v>326974</v>
      </c>
      <c r="D14" s="72">
        <f t="shared" ref="D14:F14" si="1">SUMPRODUCT(D12:D13,$G12:$G13)</f>
        <v>0</v>
      </c>
      <c r="E14" s="72">
        <f t="shared" si="1"/>
        <v>326974</v>
      </c>
      <c r="F14" s="72">
        <f t="shared" si="1"/>
        <v>4</v>
      </c>
      <c r="G14" s="72"/>
    </row>
    <row r="17" spans="2:7" ht="15" hidden="1" x14ac:dyDescent="0.2">
      <c r="B17" s="67" t="s">
        <v>59</v>
      </c>
      <c r="C17" s="67" t="s">
        <v>51</v>
      </c>
      <c r="D17" s="67" t="s">
        <v>55</v>
      </c>
      <c r="E17" s="67" t="s">
        <v>56</v>
      </c>
      <c r="F17" s="67" t="s">
        <v>79</v>
      </c>
      <c r="G17" s="67" t="s">
        <v>60</v>
      </c>
    </row>
    <row r="18" spans="2:7" ht="15.75" hidden="1" x14ac:dyDescent="0.25">
      <c r="B18" s="68" t="s">
        <v>68</v>
      </c>
      <c r="C18" s="73">
        <f>SUM(新加坡峇里島_20250124_20250129!$F$2:$F$6)+SUM(新加坡峇里島_20250124_20250129!$D$9:$D$13)+SUM(新加坡峇里島_20250124_20250129!$D$54:$D$65)</f>
        <v>150826</v>
      </c>
      <c r="D18" s="73"/>
      <c r="E18" s="73">
        <f>C18-D18</f>
        <v>150826</v>
      </c>
      <c r="F18" s="73">
        <v>1</v>
      </c>
      <c r="G18" s="73">
        <v>1</v>
      </c>
    </row>
    <row r="19" spans="2:7" ht="15.75" hidden="1" x14ac:dyDescent="0.25">
      <c r="B19" s="68" t="s">
        <v>70</v>
      </c>
      <c r="C19" s="73">
        <f>SUM(沖繩_20250312_20250316!$F$2:$F$6)+SUM(沖繩_20250312_20250316!$D$9:$D$10)+SUM(沖繩_20250312_20250316!$D$54:$D$65)</f>
        <v>80107</v>
      </c>
      <c r="D19" s="73"/>
      <c r="E19" s="73">
        <f>C19-D19</f>
        <v>80107</v>
      </c>
      <c r="F19" s="73">
        <v>3</v>
      </c>
      <c r="G19" s="73">
        <v>1</v>
      </c>
    </row>
    <row r="20" spans="2:7" ht="15.75" hidden="1" x14ac:dyDescent="0.25">
      <c r="B20" s="70" t="s">
        <v>57</v>
      </c>
      <c r="C20" s="72">
        <f>SUMPRODUCT(C18:C19,$G18:$G19)</f>
        <v>230933</v>
      </c>
      <c r="D20" s="72">
        <f>SUMPRODUCT(D18:D19,$G18:$G19)</f>
        <v>0</v>
      </c>
      <c r="E20" s="72">
        <f>SUMPRODUCT(E18:E19,$G18:$G19)</f>
        <v>230933</v>
      </c>
      <c r="F20" s="72">
        <f>SUM(F18:F19)</f>
        <v>4</v>
      </c>
      <c r="G20" s="72"/>
    </row>
  </sheetData>
  <phoneticPr fontId="10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theme="8" tint="0.79998168889431442"/>
    <outlinePr summaryBelow="0" summaryRight="0"/>
  </sheetPr>
  <dimension ref="A1:N988"/>
  <sheetViews>
    <sheetView workbookViewId="0">
      <selection activeCell="B10" sqref="B10:D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5703125" bestFit="1" customWidth="1"/>
    <col min="7" max="9" width="11.85546875" customWidth="1"/>
  </cols>
  <sheetData>
    <row r="1" spans="1:14" ht="15.75" customHeight="1" x14ac:dyDescent="0.25">
      <c r="A1" s="1"/>
      <c r="B1" s="93" t="s">
        <v>0</v>
      </c>
      <c r="C1" s="94"/>
      <c r="D1" s="94"/>
      <c r="E1" s="94"/>
      <c r="F1" s="95"/>
      <c r="G1" s="2"/>
      <c r="H1" s="9"/>
      <c r="I1" s="9"/>
      <c r="L1" s="3" t="s">
        <v>1</v>
      </c>
      <c r="M1" s="4">
        <v>0.215</v>
      </c>
      <c r="N1">
        <v>4.38</v>
      </c>
    </row>
    <row r="2" spans="1:14" ht="15.75" customHeight="1" x14ac:dyDescent="0.3">
      <c r="A2" s="1"/>
      <c r="B2" s="45" t="s">
        <v>19</v>
      </c>
      <c r="C2" s="28" t="s">
        <v>20</v>
      </c>
      <c r="D2" s="29" t="s">
        <v>4</v>
      </c>
      <c r="E2" s="34">
        <v>45359</v>
      </c>
      <c r="F2" s="31">
        <f>21737+326</f>
        <v>22063</v>
      </c>
      <c r="G2" s="9"/>
      <c r="H2" s="9"/>
      <c r="I2" s="9"/>
    </row>
    <row r="3" spans="1:14" ht="15.75" customHeight="1" x14ac:dyDescent="0.3">
      <c r="A3" s="1"/>
      <c r="B3" s="45" t="s">
        <v>21</v>
      </c>
      <c r="C3" s="28" t="s">
        <v>22</v>
      </c>
      <c r="D3" s="29" t="s">
        <v>23</v>
      </c>
      <c r="E3" s="34">
        <v>45364</v>
      </c>
      <c r="F3" s="31">
        <f>(74522+56320)*$M$1</f>
        <v>28131.03</v>
      </c>
      <c r="G3" s="9"/>
      <c r="H3" s="9"/>
      <c r="I3" s="9"/>
    </row>
    <row r="4" spans="1:14" ht="15.75" customHeight="1" x14ac:dyDescent="0.3">
      <c r="A4" s="1"/>
      <c r="B4" s="45"/>
      <c r="C4" s="28"/>
      <c r="D4" s="29"/>
      <c r="E4" s="34"/>
      <c r="F4" s="31"/>
      <c r="G4" s="9"/>
      <c r="H4" s="9"/>
      <c r="I4" s="9"/>
    </row>
    <row r="5" spans="1:14" ht="18.75" x14ac:dyDescent="0.3">
      <c r="A5" s="1"/>
      <c r="B5" s="45"/>
      <c r="C5" s="28"/>
      <c r="D5" s="29"/>
      <c r="E5" s="34"/>
      <c r="F5" s="31"/>
      <c r="G5" s="9"/>
      <c r="H5" s="9"/>
      <c r="I5" s="9"/>
    </row>
    <row r="6" spans="1:14" ht="18.75" x14ac:dyDescent="0.3">
      <c r="A6" s="1"/>
      <c r="B6" s="45"/>
      <c r="C6" s="28"/>
      <c r="D6" s="29"/>
      <c r="E6" s="34"/>
      <c r="F6" s="31"/>
      <c r="G6" s="9"/>
      <c r="H6" s="9"/>
      <c r="I6" s="9"/>
    </row>
    <row r="7" spans="1:14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4" ht="15.75" customHeight="1" x14ac:dyDescent="0.25">
      <c r="A8" s="1"/>
      <c r="B8" s="96" t="s">
        <v>8</v>
      </c>
      <c r="C8" s="97"/>
      <c r="D8" s="98"/>
      <c r="E8" s="2"/>
      <c r="F8" s="2"/>
      <c r="G8" s="2"/>
      <c r="H8" s="2"/>
      <c r="I8" s="2"/>
    </row>
    <row r="9" spans="1:14" ht="13.5" x14ac:dyDescent="0.25">
      <c r="A9" s="1"/>
      <c r="B9" s="26" t="s">
        <v>17</v>
      </c>
      <c r="C9" s="26" t="s">
        <v>146</v>
      </c>
      <c r="D9" s="19">
        <v>72274</v>
      </c>
      <c r="E9" s="2"/>
      <c r="F9" s="2"/>
      <c r="G9" s="2"/>
      <c r="H9" s="2"/>
      <c r="I9" s="2"/>
    </row>
    <row r="10" spans="1:14" ht="13.5" x14ac:dyDescent="0.25">
      <c r="A10" s="1"/>
      <c r="B10" s="26" t="s">
        <v>147</v>
      </c>
      <c r="C10" s="26" t="s">
        <v>146</v>
      </c>
      <c r="D10" s="27">
        <v>1500</v>
      </c>
      <c r="E10" s="2"/>
      <c r="F10" s="2"/>
      <c r="G10" s="2"/>
      <c r="H10" s="2"/>
      <c r="I10" s="2"/>
    </row>
    <row r="11" spans="1:14" ht="13.5" x14ac:dyDescent="0.25">
      <c r="A11" s="1"/>
      <c r="B11" s="26" t="s">
        <v>35</v>
      </c>
      <c r="C11" s="26"/>
      <c r="D11" s="19">
        <v>2584</v>
      </c>
      <c r="E11" s="2"/>
      <c r="F11" s="2"/>
      <c r="G11" s="2"/>
      <c r="H11" s="2"/>
      <c r="I11" s="2"/>
    </row>
    <row r="12" spans="1:14" ht="13.5" x14ac:dyDescent="0.25">
      <c r="A12" s="1"/>
      <c r="B12" s="47" t="s">
        <v>32</v>
      </c>
      <c r="C12" s="26" t="s">
        <v>31</v>
      </c>
      <c r="D12" s="27">
        <f>15798+237</f>
        <v>16035</v>
      </c>
      <c r="E12" s="2"/>
      <c r="F12" s="2"/>
      <c r="G12" s="2"/>
      <c r="H12" s="2"/>
      <c r="I12" s="2"/>
    </row>
    <row r="13" spans="1:14" ht="13.5" x14ac:dyDescent="0.25">
      <c r="A13" s="37"/>
      <c r="B13" s="48" t="s">
        <v>37</v>
      </c>
      <c r="C13" s="18"/>
      <c r="D13" s="19">
        <f>-374-1500</f>
        <v>-1874</v>
      </c>
      <c r="E13" s="2"/>
      <c r="F13" s="2"/>
      <c r="G13" s="2"/>
      <c r="H13" s="2"/>
      <c r="I13" s="2"/>
    </row>
    <row r="14" spans="1:14" ht="12.75" x14ac:dyDescent="0.2">
      <c r="A14" s="2"/>
      <c r="B14" s="15"/>
      <c r="C14" s="15"/>
      <c r="D14" s="15"/>
      <c r="E14" s="2"/>
      <c r="F14" s="2"/>
      <c r="G14" s="2"/>
      <c r="H14" s="2"/>
      <c r="I14" s="2"/>
    </row>
    <row r="15" spans="1:14" ht="15.75" customHeight="1" x14ac:dyDescent="0.3">
      <c r="A15" s="1"/>
      <c r="B15" s="103" t="s">
        <v>33</v>
      </c>
      <c r="C15" s="104"/>
      <c r="D15" s="105"/>
      <c r="E15" s="2"/>
      <c r="F15" s="2"/>
      <c r="G15" s="2"/>
      <c r="H15" s="2"/>
      <c r="I15" s="2"/>
    </row>
    <row r="16" spans="1:14" ht="13.5" x14ac:dyDescent="0.25">
      <c r="A16" s="37"/>
      <c r="B16" s="65" t="s">
        <v>91</v>
      </c>
      <c r="C16" s="65"/>
      <c r="D16" s="66">
        <f>-12000</f>
        <v>-12000</v>
      </c>
      <c r="E16" s="2"/>
      <c r="F16" s="2"/>
      <c r="G16" s="2"/>
      <c r="H16" s="2"/>
      <c r="I16" s="2"/>
    </row>
    <row r="17" spans="1:9" ht="13.5" x14ac:dyDescent="0.25">
      <c r="A17" s="2"/>
      <c r="B17" s="65" t="s">
        <v>92</v>
      </c>
      <c r="C17" s="65"/>
      <c r="D17" s="66">
        <f>-2600*$N$1</f>
        <v>-11388</v>
      </c>
      <c r="E17" s="2"/>
      <c r="F17" s="2"/>
      <c r="G17" s="2"/>
      <c r="H17" s="2"/>
      <c r="I17" s="2"/>
    </row>
    <row r="18" spans="1:9" ht="13.5" x14ac:dyDescent="0.25">
      <c r="A18" s="2"/>
      <c r="B18" s="65" t="s">
        <v>34</v>
      </c>
      <c r="C18" s="65"/>
      <c r="D18" s="66">
        <f>-25000-8000</f>
        <v>-33000</v>
      </c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99" t="s">
        <v>11</v>
      </c>
      <c r="C34" s="100"/>
      <c r="D34" s="101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.75" x14ac:dyDescent="0.3">
      <c r="A35" s="1"/>
      <c r="B35" s="90" t="s">
        <v>128</v>
      </c>
      <c r="C35" s="20"/>
      <c r="D35" s="21">
        <f>SUM(F70:F294)</f>
        <v>33671</v>
      </c>
      <c r="E35" s="23"/>
      <c r="F35" s="23"/>
      <c r="G35" s="23"/>
      <c r="H35" s="23"/>
      <c r="I35" s="23"/>
    </row>
    <row r="36" spans="1:9" ht="18.75" x14ac:dyDescent="0.3">
      <c r="A36" s="1"/>
      <c r="B36" s="90" t="s">
        <v>109</v>
      </c>
      <c r="C36" s="20"/>
      <c r="D36" s="21">
        <v>10105</v>
      </c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3"/>
      <c r="F40" s="23"/>
      <c r="G40" s="23"/>
      <c r="H40" s="23"/>
      <c r="I40" s="23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2" t="s">
        <v>7</v>
      </c>
      <c r="C50" s="97"/>
      <c r="D50" s="97"/>
      <c r="E50" s="97"/>
      <c r="F50" s="98"/>
      <c r="G50" s="2"/>
      <c r="H50" s="2"/>
      <c r="I50" s="2"/>
    </row>
    <row r="51" spans="1:9" ht="15.75" customHeight="1" x14ac:dyDescent="0.25">
      <c r="A51" s="1"/>
      <c r="B51" s="43" t="s">
        <v>24</v>
      </c>
      <c r="C51" s="5" t="s">
        <v>20</v>
      </c>
      <c r="D51" s="10" t="s">
        <v>25</v>
      </c>
      <c r="E51" s="8"/>
      <c r="F51" s="8">
        <f>59621*$M$1</f>
        <v>12818.514999999999</v>
      </c>
      <c r="G51" s="9"/>
      <c r="H51" s="9"/>
      <c r="I51" s="9"/>
    </row>
    <row r="52" spans="1:9" ht="15.75" customHeight="1" x14ac:dyDescent="0.25">
      <c r="A52" s="1"/>
      <c r="B52" s="43" t="s">
        <v>26</v>
      </c>
      <c r="C52" s="5" t="s">
        <v>20</v>
      </c>
      <c r="D52" s="10" t="s">
        <v>4</v>
      </c>
      <c r="E52" s="7"/>
      <c r="F52" s="8">
        <f>69835*$M$1-1218</f>
        <v>13796.525</v>
      </c>
      <c r="G52" s="9"/>
      <c r="H52" s="9"/>
      <c r="I52" s="9"/>
    </row>
    <row r="53" spans="1:9" ht="15.75" customHeight="1" x14ac:dyDescent="0.25">
      <c r="A53" s="1"/>
      <c r="B53" s="44" t="s">
        <v>27</v>
      </c>
      <c r="C53" s="5" t="s">
        <v>20</v>
      </c>
      <c r="D53" s="10" t="s">
        <v>25</v>
      </c>
      <c r="E53" s="7"/>
      <c r="F53" s="8">
        <f>167400*$M$1</f>
        <v>35991</v>
      </c>
      <c r="G53" s="9"/>
      <c r="H53" s="9"/>
      <c r="I53" s="9"/>
    </row>
    <row r="54" spans="1:9" ht="15.75" customHeight="1" x14ac:dyDescent="0.25">
      <c r="A54" s="1"/>
      <c r="B54" s="44" t="s">
        <v>28</v>
      </c>
      <c r="C54" s="5" t="s">
        <v>22</v>
      </c>
      <c r="D54" s="10" t="s">
        <v>25</v>
      </c>
      <c r="E54" s="7"/>
      <c r="F54" s="8">
        <f>125100*$M$1</f>
        <v>26896.5</v>
      </c>
      <c r="G54" s="9"/>
      <c r="H54" s="9"/>
      <c r="I54" s="9"/>
    </row>
    <row r="55" spans="1:9" ht="15.75" customHeight="1" x14ac:dyDescent="0.25">
      <c r="A55" s="1"/>
      <c r="B55" s="43" t="s">
        <v>29</v>
      </c>
      <c r="C55" s="5" t="s">
        <v>20</v>
      </c>
      <c r="D55" s="10" t="s">
        <v>4</v>
      </c>
      <c r="E55" s="7"/>
      <c r="F55" s="8">
        <f>102600*$M$1-1972</f>
        <v>20087</v>
      </c>
      <c r="G55" s="9"/>
      <c r="H55" s="9"/>
      <c r="I55" s="9"/>
    </row>
    <row r="56" spans="1:9" ht="15.75" customHeight="1" x14ac:dyDescent="0.25">
      <c r="A56" s="1"/>
      <c r="B56" s="43" t="s">
        <v>19</v>
      </c>
      <c r="C56" s="5" t="s">
        <v>20</v>
      </c>
      <c r="D56" s="10" t="s">
        <v>4</v>
      </c>
      <c r="E56" s="7"/>
      <c r="F56" s="8">
        <f>120000*$M$1-2040</f>
        <v>23760</v>
      </c>
      <c r="G56" s="9"/>
      <c r="H56" s="9"/>
      <c r="I56" s="9"/>
    </row>
    <row r="57" spans="1:9" ht="15.75" customHeight="1" x14ac:dyDescent="0.25">
      <c r="A57" s="1"/>
      <c r="B57" s="43" t="s">
        <v>30</v>
      </c>
      <c r="C57" s="5" t="s">
        <v>22</v>
      </c>
      <c r="D57" s="10" t="s">
        <v>4</v>
      </c>
      <c r="E57" s="7"/>
      <c r="F57" s="8">
        <f>95247*$M$1-1632</f>
        <v>18846.105</v>
      </c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33.75" thickBot="1" x14ac:dyDescent="0.3">
      <c r="A70" s="2"/>
      <c r="B70" s="86" t="s">
        <v>93</v>
      </c>
      <c r="C70" s="87">
        <v>45368</v>
      </c>
      <c r="D70" s="88">
        <v>0.24651620370370372</v>
      </c>
      <c r="E70" s="86" t="s">
        <v>94</v>
      </c>
      <c r="F70" s="86">
        <v>801</v>
      </c>
      <c r="G70" s="86" t="s">
        <v>95</v>
      </c>
      <c r="H70" s="86" t="s">
        <v>96</v>
      </c>
      <c r="I70" s="91" t="s">
        <v>111</v>
      </c>
    </row>
    <row r="71" spans="1:9" ht="33.75" thickBot="1" x14ac:dyDescent="0.3">
      <c r="A71" s="2"/>
      <c r="B71" s="86" t="s">
        <v>93</v>
      </c>
      <c r="C71" s="87">
        <v>45367</v>
      </c>
      <c r="D71" s="88">
        <v>0.724675925925926</v>
      </c>
      <c r="E71" s="86" t="s">
        <v>97</v>
      </c>
      <c r="F71" s="89">
        <v>1037</v>
      </c>
      <c r="G71" s="86" t="s">
        <v>95</v>
      </c>
      <c r="H71" s="86" t="s">
        <v>96</v>
      </c>
      <c r="I71" s="91" t="s">
        <v>116</v>
      </c>
    </row>
    <row r="72" spans="1:9" ht="50.25" thickBot="1" x14ac:dyDescent="0.25">
      <c r="A72" s="2"/>
      <c r="B72" s="86" t="s">
        <v>93</v>
      </c>
      <c r="C72" s="87">
        <v>45367</v>
      </c>
      <c r="D72" s="88">
        <v>0.71144675925925915</v>
      </c>
      <c r="E72" s="86" t="s">
        <v>98</v>
      </c>
      <c r="F72" s="89">
        <v>3347</v>
      </c>
      <c r="G72" s="86" t="s">
        <v>95</v>
      </c>
      <c r="H72" s="86" t="s">
        <v>96</v>
      </c>
      <c r="I72" s="2" t="s">
        <v>110</v>
      </c>
    </row>
    <row r="73" spans="1:9" ht="33.75" thickBot="1" x14ac:dyDescent="0.3">
      <c r="A73" s="2"/>
      <c r="B73" s="86" t="s">
        <v>93</v>
      </c>
      <c r="C73" s="87">
        <v>45367</v>
      </c>
      <c r="D73" s="88">
        <v>0.62497685185185181</v>
      </c>
      <c r="E73" s="86" t="s">
        <v>99</v>
      </c>
      <c r="F73" s="86">
        <v>750</v>
      </c>
      <c r="G73" s="86" t="s">
        <v>95</v>
      </c>
      <c r="H73" s="86" t="s">
        <v>96</v>
      </c>
      <c r="I73" s="91" t="s">
        <v>112</v>
      </c>
    </row>
    <row r="74" spans="1:9" ht="33.75" thickBot="1" x14ac:dyDescent="0.3">
      <c r="A74" s="2"/>
      <c r="B74" s="86" t="s">
        <v>93</v>
      </c>
      <c r="C74" s="87">
        <v>45367</v>
      </c>
      <c r="D74" s="88">
        <v>0.59219907407407402</v>
      </c>
      <c r="E74" s="86" t="s">
        <v>100</v>
      </c>
      <c r="F74" s="89">
        <v>1146</v>
      </c>
      <c r="G74" s="86" t="s">
        <v>95</v>
      </c>
      <c r="H74" s="86" t="s">
        <v>96</v>
      </c>
      <c r="I74" s="91" t="s">
        <v>114</v>
      </c>
    </row>
    <row r="75" spans="1:9" ht="33.75" thickBot="1" x14ac:dyDescent="0.3">
      <c r="A75" s="2"/>
      <c r="B75" s="86" t="s">
        <v>93</v>
      </c>
      <c r="C75" s="87">
        <v>45367</v>
      </c>
      <c r="D75" s="88">
        <v>0.57217592592592592</v>
      </c>
      <c r="E75" s="86" t="s">
        <v>100</v>
      </c>
      <c r="F75" s="89">
        <v>1279</v>
      </c>
      <c r="G75" s="86" t="s">
        <v>95</v>
      </c>
      <c r="H75" s="86" t="s">
        <v>96</v>
      </c>
      <c r="I75" s="91" t="s">
        <v>113</v>
      </c>
    </row>
    <row r="76" spans="1:9" ht="50.25" thickBot="1" x14ac:dyDescent="0.3">
      <c r="A76" s="2"/>
      <c r="B76" s="86" t="s">
        <v>93</v>
      </c>
      <c r="C76" s="87">
        <v>45367</v>
      </c>
      <c r="D76" s="88">
        <v>0.42020833333333335</v>
      </c>
      <c r="E76" s="86" t="s">
        <v>101</v>
      </c>
      <c r="F76" s="89">
        <v>9491</v>
      </c>
      <c r="G76" s="86" t="s">
        <v>95</v>
      </c>
      <c r="H76" s="86" t="s">
        <v>96</v>
      </c>
      <c r="I76" s="91" t="s">
        <v>115</v>
      </c>
    </row>
    <row r="77" spans="1:9" ht="33.75" thickBot="1" x14ac:dyDescent="0.3">
      <c r="A77" s="2"/>
      <c r="B77" s="86" t="s">
        <v>93</v>
      </c>
      <c r="C77" s="87">
        <v>45366</v>
      </c>
      <c r="D77" s="88">
        <v>0.75775462962962958</v>
      </c>
      <c r="E77" s="86" t="s">
        <v>97</v>
      </c>
      <c r="F77" s="86">
        <v>485</v>
      </c>
      <c r="G77" s="86" t="s">
        <v>95</v>
      </c>
      <c r="H77" s="86" t="s">
        <v>96</v>
      </c>
      <c r="I77" s="91" t="s">
        <v>117</v>
      </c>
    </row>
    <row r="78" spans="1:9" ht="50.25" thickBot="1" x14ac:dyDescent="0.3">
      <c r="A78" s="2"/>
      <c r="B78" s="86" t="s">
        <v>93</v>
      </c>
      <c r="C78" s="87">
        <v>45366</v>
      </c>
      <c r="D78" s="88">
        <v>0.75187500000000007</v>
      </c>
      <c r="E78" s="86" t="s">
        <v>98</v>
      </c>
      <c r="F78" s="86">
        <v>354</v>
      </c>
      <c r="G78" s="86" t="s">
        <v>95</v>
      </c>
      <c r="H78" s="86" t="s">
        <v>96</v>
      </c>
      <c r="I78" s="91" t="s">
        <v>118</v>
      </c>
    </row>
    <row r="79" spans="1:9" ht="50.25" thickBot="1" x14ac:dyDescent="0.3">
      <c r="A79" s="2"/>
      <c r="B79" s="86" t="s">
        <v>93</v>
      </c>
      <c r="C79" s="87">
        <v>45366</v>
      </c>
      <c r="D79" s="88">
        <v>0.74395833333333339</v>
      </c>
      <c r="E79" s="86" t="s">
        <v>98</v>
      </c>
      <c r="F79" s="86">
        <v>322</v>
      </c>
      <c r="G79" s="86" t="s">
        <v>95</v>
      </c>
      <c r="H79" s="86" t="s">
        <v>96</v>
      </c>
      <c r="I79" s="91" t="s">
        <v>118</v>
      </c>
    </row>
    <row r="80" spans="1:9" ht="50.25" thickBot="1" x14ac:dyDescent="0.3">
      <c r="A80" s="2"/>
      <c r="B80" s="86" t="s">
        <v>93</v>
      </c>
      <c r="C80" s="87">
        <v>45366</v>
      </c>
      <c r="D80" s="88">
        <v>0.74151620370370364</v>
      </c>
      <c r="E80" s="86" t="s">
        <v>98</v>
      </c>
      <c r="F80" s="86">
        <v>444</v>
      </c>
      <c r="G80" s="86" t="s">
        <v>95</v>
      </c>
      <c r="H80" s="86" t="s">
        <v>96</v>
      </c>
      <c r="I80" s="91" t="s">
        <v>118</v>
      </c>
    </row>
    <row r="81" spans="1:9" ht="33.75" thickBot="1" x14ac:dyDescent="0.3">
      <c r="A81" s="2"/>
      <c r="B81" s="86" t="s">
        <v>93</v>
      </c>
      <c r="C81" s="87">
        <v>45366</v>
      </c>
      <c r="D81" s="88">
        <v>0.65317129629629633</v>
      </c>
      <c r="E81" s="86" t="s">
        <v>102</v>
      </c>
      <c r="F81" s="86">
        <v>300</v>
      </c>
      <c r="G81" s="86" t="s">
        <v>95</v>
      </c>
      <c r="H81" s="86" t="s">
        <v>96</v>
      </c>
      <c r="I81" s="91" t="s">
        <v>119</v>
      </c>
    </row>
    <row r="82" spans="1:9" ht="17.25" thickBot="1" x14ac:dyDescent="0.25">
      <c r="A82" s="2"/>
      <c r="B82" s="86" t="s">
        <v>93</v>
      </c>
      <c r="C82" s="87">
        <v>45366</v>
      </c>
      <c r="D82" s="88">
        <v>0.46333333333333332</v>
      </c>
      <c r="E82" s="86" t="s">
        <v>103</v>
      </c>
      <c r="F82" s="89">
        <v>1738</v>
      </c>
      <c r="G82" s="86" t="s">
        <v>95</v>
      </c>
      <c r="H82" s="86" t="s">
        <v>96</v>
      </c>
      <c r="I82" s="2"/>
    </row>
    <row r="83" spans="1:9" ht="33.75" thickBot="1" x14ac:dyDescent="0.3">
      <c r="A83" s="2"/>
      <c r="B83" s="86" t="s">
        <v>93</v>
      </c>
      <c r="C83" s="87">
        <v>45366</v>
      </c>
      <c r="D83" s="88">
        <v>0.43843750000000004</v>
      </c>
      <c r="E83" s="86" t="s">
        <v>102</v>
      </c>
      <c r="F83" s="86">
        <v>693</v>
      </c>
      <c r="G83" s="86" t="s">
        <v>95</v>
      </c>
      <c r="H83" s="86" t="s">
        <v>96</v>
      </c>
      <c r="I83" s="91" t="s">
        <v>119</v>
      </c>
    </row>
    <row r="84" spans="1:9" ht="17.25" thickBot="1" x14ac:dyDescent="0.3">
      <c r="A84" s="2"/>
      <c r="B84" s="86" t="s">
        <v>93</v>
      </c>
      <c r="C84" s="87">
        <v>45365</v>
      </c>
      <c r="D84" s="88">
        <v>0.71675925925925921</v>
      </c>
      <c r="E84" s="86" t="s">
        <v>104</v>
      </c>
      <c r="F84" s="89">
        <v>1153</v>
      </c>
      <c r="G84" s="86" t="s">
        <v>95</v>
      </c>
      <c r="H84" s="86" t="s">
        <v>96</v>
      </c>
      <c r="I84" s="91" t="s">
        <v>127</v>
      </c>
    </row>
    <row r="85" spans="1:9" ht="33.75" thickBot="1" x14ac:dyDescent="0.3">
      <c r="A85" s="2"/>
      <c r="B85" s="86" t="s">
        <v>93</v>
      </c>
      <c r="C85" s="87">
        <v>45365</v>
      </c>
      <c r="D85" s="88">
        <v>0.66545138888888888</v>
      </c>
      <c r="E85" s="86" t="s">
        <v>105</v>
      </c>
      <c r="F85" s="89">
        <v>1114</v>
      </c>
      <c r="G85" s="86" t="s">
        <v>95</v>
      </c>
      <c r="H85" s="86" t="s">
        <v>96</v>
      </c>
      <c r="I85" s="91" t="s">
        <v>124</v>
      </c>
    </row>
    <row r="86" spans="1:9" ht="33.75" thickBot="1" x14ac:dyDescent="0.3">
      <c r="A86" s="2"/>
      <c r="B86" s="86" t="s">
        <v>93</v>
      </c>
      <c r="C86" s="87">
        <v>45365</v>
      </c>
      <c r="D86" s="88">
        <v>0.65616898148148151</v>
      </c>
      <c r="E86" s="86" t="s">
        <v>125</v>
      </c>
      <c r="F86" s="86">
        <f>386+6</f>
        <v>392</v>
      </c>
      <c r="G86" s="86" t="s">
        <v>95</v>
      </c>
      <c r="H86" s="86" t="s">
        <v>96</v>
      </c>
      <c r="I86" s="91" t="s">
        <v>126</v>
      </c>
    </row>
    <row r="87" spans="1:9" ht="50.25" thickBot="1" x14ac:dyDescent="0.3">
      <c r="A87" s="2"/>
      <c r="B87" s="86" t="s">
        <v>93</v>
      </c>
      <c r="C87" s="87">
        <v>45365</v>
      </c>
      <c r="D87" s="88">
        <v>0.50452546296296297</v>
      </c>
      <c r="E87" s="86" t="s">
        <v>106</v>
      </c>
      <c r="F87" s="86">
        <v>977</v>
      </c>
      <c r="G87" s="86" t="s">
        <v>95</v>
      </c>
      <c r="H87" s="86" t="s">
        <v>96</v>
      </c>
      <c r="I87" s="91" t="s">
        <v>121</v>
      </c>
    </row>
    <row r="88" spans="1:9" ht="50.25" thickBot="1" x14ac:dyDescent="0.3">
      <c r="A88" s="2"/>
      <c r="B88" s="86" t="s">
        <v>93</v>
      </c>
      <c r="C88" s="87">
        <v>45365</v>
      </c>
      <c r="D88" s="88">
        <v>0.34436342592592589</v>
      </c>
      <c r="E88" s="86" t="s">
        <v>106</v>
      </c>
      <c r="F88" s="89">
        <v>3899</v>
      </c>
      <c r="G88" s="86" t="s">
        <v>95</v>
      </c>
      <c r="H88" s="86" t="s">
        <v>96</v>
      </c>
      <c r="I88" s="91" t="s">
        <v>120</v>
      </c>
    </row>
    <row r="89" spans="1:9" ht="17.25" thickBot="1" x14ac:dyDescent="0.3">
      <c r="A89" s="2"/>
      <c r="B89" s="86" t="s">
        <v>93</v>
      </c>
      <c r="C89" s="87">
        <v>45364</v>
      </c>
      <c r="D89" s="88">
        <v>0.56773148148148145</v>
      </c>
      <c r="E89" s="86" t="s">
        <v>107</v>
      </c>
      <c r="F89" s="89">
        <f>1037+15</f>
        <v>1052</v>
      </c>
      <c r="G89" s="86" t="s">
        <v>95</v>
      </c>
      <c r="H89" s="86" t="s">
        <v>96</v>
      </c>
      <c r="I89" s="91" t="s">
        <v>122</v>
      </c>
    </row>
    <row r="90" spans="1:9" ht="33.75" thickBot="1" x14ac:dyDescent="0.3">
      <c r="A90" s="2"/>
      <c r="B90" s="86" t="s">
        <v>93</v>
      </c>
      <c r="C90" s="87">
        <v>45364</v>
      </c>
      <c r="D90" s="88">
        <v>0.51672453703703702</v>
      </c>
      <c r="E90" s="86" t="s">
        <v>108</v>
      </c>
      <c r="F90" s="86">
        <v>776</v>
      </c>
      <c r="G90" s="86" t="s">
        <v>95</v>
      </c>
      <c r="H90" s="86" t="s">
        <v>96</v>
      </c>
      <c r="I90" s="91" t="s">
        <v>123</v>
      </c>
    </row>
    <row r="91" spans="1:9" ht="18" thickBot="1" x14ac:dyDescent="0.3">
      <c r="A91" s="2"/>
      <c r="B91" s="86" t="s">
        <v>129</v>
      </c>
      <c r="C91" s="87">
        <v>45366</v>
      </c>
      <c r="D91" s="88">
        <v>0.40208333333333335</v>
      </c>
      <c r="E91" s="92" t="s">
        <v>130</v>
      </c>
      <c r="F91" s="86">
        <v>428</v>
      </c>
      <c r="G91" s="86"/>
      <c r="H91" s="86"/>
      <c r="I91" s="91"/>
    </row>
    <row r="92" spans="1:9" ht="35.25" thickBot="1" x14ac:dyDescent="0.3">
      <c r="A92" s="2"/>
      <c r="B92" s="86" t="s">
        <v>129</v>
      </c>
      <c r="C92" s="87">
        <v>45365</v>
      </c>
      <c r="D92" s="88">
        <v>0.64444444444444449</v>
      </c>
      <c r="E92" s="92" t="s">
        <v>134</v>
      </c>
      <c r="F92" s="86">
        <v>199</v>
      </c>
      <c r="G92" s="86"/>
      <c r="H92" s="86"/>
      <c r="I92" s="91"/>
    </row>
    <row r="93" spans="1:9" ht="52.5" thickBot="1" x14ac:dyDescent="0.3">
      <c r="A93" s="2"/>
      <c r="B93" s="86" t="s">
        <v>129</v>
      </c>
      <c r="C93" s="87">
        <v>45365</v>
      </c>
      <c r="D93" s="88">
        <v>0.64027777777777783</v>
      </c>
      <c r="E93" s="92" t="s">
        <v>132</v>
      </c>
      <c r="F93" s="86">
        <v>873</v>
      </c>
      <c r="G93" s="86"/>
      <c r="H93" s="86"/>
      <c r="I93" s="91"/>
    </row>
    <row r="94" spans="1:9" ht="69.75" thickBot="1" x14ac:dyDescent="0.3">
      <c r="A94" s="2"/>
      <c r="B94" s="86" t="s">
        <v>129</v>
      </c>
      <c r="C94" s="87">
        <v>45365</v>
      </c>
      <c r="D94" s="88">
        <v>0.63541666666666663</v>
      </c>
      <c r="E94" s="92" t="s">
        <v>133</v>
      </c>
      <c r="F94" s="86">
        <v>194</v>
      </c>
      <c r="G94" s="86"/>
      <c r="H94" s="86"/>
      <c r="I94" s="91"/>
    </row>
    <row r="95" spans="1:9" ht="52.5" thickBot="1" x14ac:dyDescent="0.3">
      <c r="A95" s="2"/>
      <c r="B95" s="86" t="s">
        <v>129</v>
      </c>
      <c r="C95" s="87">
        <v>45365</v>
      </c>
      <c r="D95" s="88">
        <v>0.63055555555555554</v>
      </c>
      <c r="E95" s="92" t="s">
        <v>131</v>
      </c>
      <c r="F95" s="86">
        <v>427</v>
      </c>
      <c r="G95" s="86"/>
      <c r="H95" s="86"/>
      <c r="I95" s="91"/>
    </row>
    <row r="96" spans="1:9" ht="17.25" thickBot="1" x14ac:dyDescent="0.3">
      <c r="A96" s="2"/>
      <c r="B96" s="86"/>
      <c r="C96" s="87"/>
      <c r="D96" s="88"/>
      <c r="E96" s="86"/>
      <c r="F96" s="86"/>
      <c r="G96" s="86"/>
      <c r="H96" s="86"/>
      <c r="I96" s="91"/>
    </row>
    <row r="97" spans="1:9" ht="17.25" thickBot="1" x14ac:dyDescent="0.3">
      <c r="A97" s="2"/>
      <c r="B97" s="86"/>
      <c r="C97" s="87"/>
      <c r="D97" s="88"/>
      <c r="E97" s="86"/>
      <c r="F97" s="86"/>
      <c r="G97" s="86"/>
      <c r="H97" s="86"/>
      <c r="I97" s="91"/>
    </row>
    <row r="98" spans="1:9" ht="17.25" thickBot="1" x14ac:dyDescent="0.3">
      <c r="A98" s="2"/>
      <c r="B98" s="86"/>
      <c r="C98" s="87"/>
      <c r="D98" s="88"/>
      <c r="E98" s="86"/>
      <c r="F98" s="86"/>
      <c r="G98" s="86"/>
      <c r="H98" s="86"/>
      <c r="I98" s="91"/>
    </row>
    <row r="99" spans="1:9" ht="17.25" thickBot="1" x14ac:dyDescent="0.3">
      <c r="A99" s="2"/>
      <c r="B99" s="86"/>
      <c r="C99" s="87"/>
      <c r="D99" s="88"/>
      <c r="E99" s="86"/>
      <c r="F99" s="86"/>
      <c r="G99" s="86"/>
      <c r="H99" s="86"/>
      <c r="I99" s="91"/>
    </row>
    <row r="100" spans="1:9" ht="17.25" thickBot="1" x14ac:dyDescent="0.3">
      <c r="A100" s="2"/>
      <c r="B100" s="86"/>
      <c r="C100" s="87"/>
      <c r="D100" s="88"/>
      <c r="E100" s="86"/>
      <c r="F100" s="86"/>
      <c r="G100" s="86"/>
      <c r="H100" s="86"/>
      <c r="I100" s="91"/>
    </row>
    <row r="101" spans="1:9" ht="17.25" thickBot="1" x14ac:dyDescent="0.3">
      <c r="A101" s="2"/>
      <c r="B101" s="86"/>
      <c r="C101" s="87"/>
      <c r="D101" s="88"/>
      <c r="E101" s="86"/>
      <c r="F101" s="86"/>
      <c r="G101" s="86"/>
      <c r="H101" s="86"/>
      <c r="I101" s="91"/>
    </row>
    <row r="102" spans="1:9" ht="17.25" thickBot="1" x14ac:dyDescent="0.3">
      <c r="A102" s="2"/>
      <c r="B102" s="86"/>
      <c r="C102" s="87"/>
      <c r="D102" s="88"/>
      <c r="E102" s="86"/>
      <c r="F102" s="86"/>
      <c r="G102" s="86"/>
      <c r="H102" s="86"/>
      <c r="I102" s="91"/>
    </row>
    <row r="103" spans="1:9" ht="17.25" thickBot="1" x14ac:dyDescent="0.3">
      <c r="A103" s="2"/>
      <c r="B103" s="86"/>
      <c r="C103" s="87"/>
      <c r="D103" s="88"/>
      <c r="E103" s="86"/>
      <c r="F103" s="86"/>
      <c r="G103" s="86"/>
      <c r="H103" s="86"/>
      <c r="I103" s="91"/>
    </row>
    <row r="104" spans="1:9" ht="17.25" thickBot="1" x14ac:dyDescent="0.3">
      <c r="A104" s="2"/>
      <c r="B104" s="86"/>
      <c r="C104" s="87"/>
      <c r="D104" s="88"/>
      <c r="E104" s="86"/>
      <c r="F104" s="86"/>
      <c r="G104" s="86"/>
      <c r="H104" s="86"/>
      <c r="I104" s="91"/>
    </row>
    <row r="105" spans="1:9" ht="17.25" thickBot="1" x14ac:dyDescent="0.3">
      <c r="A105" s="2"/>
      <c r="B105" s="86"/>
      <c r="C105" s="87"/>
      <c r="D105" s="88"/>
      <c r="E105" s="86"/>
      <c r="F105" s="86"/>
      <c r="G105" s="86"/>
      <c r="H105" s="86"/>
      <c r="I105" s="91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5">
    <mergeCell ref="B1:F1"/>
    <mergeCell ref="B8:D8"/>
    <mergeCell ref="B34:D34"/>
    <mergeCell ref="B50:F50"/>
    <mergeCell ref="B15:D15"/>
  </mergeCells>
  <phoneticPr fontId="10" type="noConversion"/>
  <hyperlinks>
    <hyperlink ref="B9" r:id="rId1" display="釜山航空 BX794"/>
    <hyperlink ref="B11" r:id="rId2" display="釜山航空 BX794"/>
    <hyperlink ref="B13" r:id="rId3" display="濟州航空 7C2653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8" tint="0.79998168889431442"/>
    <outlinePr summaryBelow="0" summaryRight="0"/>
  </sheetPr>
  <dimension ref="A1:I1013"/>
  <sheetViews>
    <sheetView tabSelected="1" workbookViewId="0">
      <selection activeCell="I10" sqref="I10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5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0.21</v>
      </c>
    </row>
    <row r="2" spans="1:9" ht="15.75" customHeight="1" x14ac:dyDescent="0.25">
      <c r="A2" s="1"/>
      <c r="B2" s="50" t="s">
        <v>142</v>
      </c>
      <c r="C2" s="50" t="s">
        <v>84</v>
      </c>
      <c r="D2" s="116" t="s">
        <v>4</v>
      </c>
      <c r="E2" s="117">
        <v>45433</v>
      </c>
      <c r="F2" s="77">
        <f>(89044)*I1</f>
        <v>18699.239999999998</v>
      </c>
      <c r="G2" s="9"/>
      <c r="H2" s="9"/>
      <c r="I2" s="9"/>
    </row>
    <row r="3" spans="1:9" ht="15.75" customHeight="1" x14ac:dyDescent="0.25">
      <c r="A3" s="1"/>
      <c r="B3" s="50" t="s">
        <v>143</v>
      </c>
      <c r="C3" s="50" t="s">
        <v>141</v>
      </c>
      <c r="D3" s="116" t="s">
        <v>23</v>
      </c>
      <c r="E3" s="117">
        <v>45437</v>
      </c>
      <c r="F3" s="77">
        <f>37170*$I$1</f>
        <v>7805.7</v>
      </c>
      <c r="G3" s="9"/>
      <c r="H3" s="9"/>
      <c r="I3" s="9"/>
    </row>
    <row r="4" spans="1:9" ht="15.75" customHeight="1" x14ac:dyDescent="0.25">
      <c r="A4" s="1"/>
      <c r="B4" s="50"/>
      <c r="C4" s="50"/>
      <c r="D4" s="50"/>
      <c r="E4" s="50"/>
      <c r="F4" s="77"/>
      <c r="G4" s="9"/>
      <c r="H4" s="9"/>
      <c r="I4" s="9"/>
    </row>
    <row r="5" spans="1:9" x14ac:dyDescent="0.25">
      <c r="A5" s="1"/>
      <c r="B5" s="50"/>
      <c r="C5" s="50"/>
      <c r="D5" s="50"/>
      <c r="E5" s="50"/>
      <c r="F5" s="78"/>
      <c r="G5" s="9"/>
      <c r="H5" s="9"/>
      <c r="I5" s="9"/>
    </row>
    <row r="6" spans="1:9" x14ac:dyDescent="0.25">
      <c r="A6" s="1"/>
      <c r="B6" s="50"/>
      <c r="C6" s="50"/>
      <c r="D6" s="50"/>
      <c r="E6" s="50"/>
      <c r="F6" s="78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96" t="s">
        <v>8</v>
      </c>
      <c r="C8" s="97"/>
      <c r="D8" s="98"/>
      <c r="E8" s="2"/>
      <c r="F8" s="2"/>
      <c r="G8" s="2"/>
      <c r="H8" s="2"/>
      <c r="I8" s="2"/>
    </row>
    <row r="9" spans="1:9" ht="13.5" x14ac:dyDescent="0.25">
      <c r="A9" s="1"/>
      <c r="B9" s="26" t="s">
        <v>73</v>
      </c>
      <c r="C9" s="36" t="s">
        <v>85</v>
      </c>
      <c r="D9" s="27">
        <f>16713+251</f>
        <v>16964</v>
      </c>
      <c r="E9" s="2"/>
      <c r="F9" s="2"/>
      <c r="G9" s="2"/>
      <c r="H9" s="2"/>
      <c r="I9" s="2"/>
    </row>
    <row r="10" spans="1:9" ht="13.5" x14ac:dyDescent="0.25">
      <c r="A10" s="1"/>
      <c r="B10" s="26" t="s">
        <v>144</v>
      </c>
      <c r="C10" s="36" t="s">
        <v>18</v>
      </c>
      <c r="D10" s="27">
        <v>0</v>
      </c>
      <c r="E10" s="2"/>
      <c r="F10" s="2"/>
      <c r="G10" s="2"/>
      <c r="H10" s="2"/>
      <c r="I10" s="2"/>
    </row>
    <row r="11" spans="1:9" ht="13.5" x14ac:dyDescent="0.25">
      <c r="A11" s="2"/>
      <c r="B11" s="39" t="s">
        <v>135</v>
      </c>
      <c r="C11" s="36" t="s">
        <v>136</v>
      </c>
      <c r="D11" s="40">
        <f>(2300*2+1150*2)*2*$I$1</f>
        <v>2898</v>
      </c>
      <c r="E11" s="118" t="s">
        <v>145</v>
      </c>
      <c r="F11" s="2"/>
      <c r="G11" s="2"/>
      <c r="H11" s="2"/>
      <c r="I11" s="2"/>
    </row>
    <row r="12" spans="1:9" ht="13.5" x14ac:dyDescent="0.25">
      <c r="A12" s="2"/>
      <c r="B12" s="38" t="s">
        <v>86</v>
      </c>
      <c r="C12" s="36"/>
      <c r="D12" s="40">
        <v>2456</v>
      </c>
      <c r="E12" s="2"/>
      <c r="F12" s="2"/>
      <c r="G12" s="2"/>
      <c r="H12" s="2"/>
      <c r="I12" s="2"/>
    </row>
    <row r="13" spans="1:9" ht="13.5" x14ac:dyDescent="0.25">
      <c r="A13" s="2"/>
      <c r="B13" s="38" t="s">
        <v>147</v>
      </c>
      <c r="C13" s="26" t="s">
        <v>148</v>
      </c>
      <c r="D13" s="27">
        <v>1200</v>
      </c>
      <c r="E13" s="2"/>
      <c r="F13" s="2"/>
      <c r="G13" s="2"/>
      <c r="H13" s="2"/>
      <c r="I13" s="2"/>
    </row>
    <row r="14" spans="1:9" ht="13.5" x14ac:dyDescent="0.25">
      <c r="A14" s="2"/>
      <c r="B14" s="48" t="s">
        <v>37</v>
      </c>
      <c r="C14" s="36"/>
      <c r="D14" s="40">
        <f>-ROUNDDOWN(16713*0.03,0)</f>
        <v>-501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99" t="s">
        <v>11</v>
      </c>
      <c r="C52" s="100"/>
      <c r="D52" s="101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81</v>
      </c>
      <c r="C53" s="20"/>
      <c r="D53" s="21">
        <f>(9400*2+5600*1)*$I$1</f>
        <v>5124</v>
      </c>
      <c r="E53" s="23"/>
      <c r="F53" s="23"/>
      <c r="G53" s="23"/>
      <c r="H53" s="23"/>
      <c r="I53" s="23"/>
    </row>
    <row r="54" spans="1:9" ht="18" x14ac:dyDescent="0.25">
      <c r="A54" s="1"/>
      <c r="B54" s="76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2" t="s">
        <v>7</v>
      </c>
      <c r="C68" s="97"/>
      <c r="D68" s="97"/>
      <c r="E68" s="97"/>
      <c r="F68" s="98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B2" r:id="rId1" display="https://secure.booking.com/confirmation.zh-tw.html?sid=7c0d7857b72e2472b4301a47c5ae46b9&amp;aid=1346434&amp;auth_key=EQtvjQCx9JZmJ30H&amp;source=mytrips"/>
    <hyperlink ref="C9" r:id="rId2" display="ezTravel"/>
    <hyperlink ref="C10" r:id="rId3"/>
    <hyperlink ref="B11" r:id="rId4"/>
    <hyperlink ref="C11" r:id="rId5"/>
    <hyperlink ref="B53" r:id="rId6"/>
    <hyperlink ref="E11" r:id="rId7"/>
    <hyperlink ref="B14" r:id="rId8" display="濟州航空 7C2653"/>
  </hyperlinks>
  <pageMargins left="0.7" right="0.7" top="0.75" bottom="0.75" header="0.3" footer="0.3"/>
  <pageSetup paperSize="9"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theme="8" tint="0.79998168889431442"/>
    <outlinePr summaryBelow="0" summaryRight="0"/>
  </sheetPr>
  <dimension ref="A1:I988"/>
  <sheetViews>
    <sheetView workbookViewId="0">
      <selection activeCell="C24" sqref="C24"/>
    </sheetView>
  </sheetViews>
  <sheetFormatPr defaultColWidth="12.5703125" defaultRowHeight="15.75" customHeight="1" x14ac:dyDescent="0.2"/>
  <cols>
    <col min="2" max="2" width="57.285156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2.4E-2</v>
      </c>
    </row>
    <row r="2" spans="1:9" ht="15.75" customHeight="1" x14ac:dyDescent="0.25">
      <c r="A2" s="1"/>
      <c r="B2" s="82" t="s">
        <v>90</v>
      </c>
      <c r="C2" s="83" t="s">
        <v>3</v>
      </c>
      <c r="D2" s="12" t="s">
        <v>87</v>
      </c>
      <c r="E2" s="84"/>
      <c r="F2" s="85">
        <v>29450</v>
      </c>
      <c r="G2" s="9"/>
      <c r="H2" s="9"/>
      <c r="I2" s="9"/>
    </row>
    <row r="3" spans="1:9" ht="15.75" customHeight="1" x14ac:dyDescent="0.3">
      <c r="A3" s="1"/>
      <c r="B3" s="5"/>
      <c r="C3" s="49"/>
      <c r="D3" s="10"/>
      <c r="E3" s="7"/>
      <c r="F3" s="8"/>
      <c r="G3" s="9"/>
      <c r="H3" s="9"/>
      <c r="I3" s="9"/>
    </row>
    <row r="4" spans="1:9" ht="15.75" customHeight="1" x14ac:dyDescent="0.3">
      <c r="A4" s="1"/>
      <c r="B4" s="11"/>
      <c r="C4" s="49"/>
      <c r="D4" s="10"/>
      <c r="E4" s="7"/>
      <c r="F4" s="8"/>
      <c r="G4" s="9"/>
      <c r="H4" s="9"/>
      <c r="I4" s="9"/>
    </row>
    <row r="5" spans="1:9" ht="12.75" x14ac:dyDescent="0.2">
      <c r="A5" s="1"/>
      <c r="B5" s="12"/>
      <c r="C5" s="12"/>
      <c r="D5" s="12"/>
      <c r="E5" s="13"/>
      <c r="F5" s="14"/>
      <c r="G5" s="9"/>
      <c r="H5" s="9"/>
      <c r="I5" s="9"/>
    </row>
    <row r="6" spans="1:9" ht="12.75" x14ac:dyDescent="0.2">
      <c r="A6" s="1"/>
      <c r="B6" s="12"/>
      <c r="C6" s="12"/>
      <c r="D6" s="12"/>
      <c r="E6" s="13"/>
      <c r="F6" s="14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96" t="s">
        <v>8</v>
      </c>
      <c r="C8" s="97"/>
      <c r="D8" s="98"/>
      <c r="E8" s="2"/>
      <c r="F8" s="2"/>
      <c r="G8" s="2"/>
      <c r="H8" s="2"/>
      <c r="I8" s="2"/>
    </row>
    <row r="9" spans="1:9" ht="13.5" x14ac:dyDescent="0.25">
      <c r="A9" s="1"/>
      <c r="B9" s="46" t="s">
        <v>9</v>
      </c>
      <c r="C9" s="18">
        <v>45470</v>
      </c>
      <c r="D9" s="19">
        <f>24986+375</f>
        <v>25361</v>
      </c>
      <c r="E9" s="2"/>
      <c r="F9" s="2"/>
      <c r="G9" s="2"/>
      <c r="H9" s="2"/>
      <c r="I9" s="2"/>
    </row>
    <row r="10" spans="1:9" ht="13.5" x14ac:dyDescent="0.25">
      <c r="A10" s="1"/>
      <c r="B10" s="46" t="s">
        <v>10</v>
      </c>
      <c r="C10" s="18">
        <v>45473</v>
      </c>
      <c r="D10" s="19"/>
      <c r="E10" s="2"/>
      <c r="F10" s="2"/>
      <c r="G10" s="2"/>
      <c r="H10" s="2"/>
      <c r="I10" s="2"/>
    </row>
    <row r="11" spans="1:9" ht="13.5" x14ac:dyDescent="0.25">
      <c r="A11" s="1"/>
      <c r="B11" s="119" t="s">
        <v>36</v>
      </c>
      <c r="C11" s="18"/>
      <c r="D11" s="19">
        <f>852+13</f>
        <v>865</v>
      </c>
      <c r="E11" s="2"/>
      <c r="F11" s="2"/>
      <c r="G11" s="2"/>
      <c r="H11" s="2"/>
      <c r="I11" s="2"/>
    </row>
    <row r="12" spans="1:9" ht="13.5" x14ac:dyDescent="0.25">
      <c r="A12" s="37"/>
      <c r="B12" s="38" t="s">
        <v>147</v>
      </c>
      <c r="C12" s="26" t="s">
        <v>149</v>
      </c>
      <c r="D12" s="27">
        <v>1200</v>
      </c>
      <c r="E12" s="2"/>
      <c r="F12" s="2"/>
      <c r="G12" s="2"/>
      <c r="H12" s="2"/>
      <c r="I12" s="2"/>
    </row>
    <row r="13" spans="1:9" ht="13.5" x14ac:dyDescent="0.25">
      <c r="A13" s="2"/>
      <c r="B13" s="48" t="s">
        <v>37</v>
      </c>
      <c r="C13" s="18"/>
      <c r="D13" s="19">
        <f>-1*(24986+852)*0.03</f>
        <v>-775.14</v>
      </c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8" x14ac:dyDescent="0.25">
      <c r="A34" s="37"/>
      <c r="B34" s="99" t="s">
        <v>11</v>
      </c>
      <c r="C34" s="100"/>
      <c r="D34" s="101"/>
      <c r="E34" s="41" t="s">
        <v>12</v>
      </c>
      <c r="F34" s="41" t="s">
        <v>13</v>
      </c>
      <c r="G34" s="41" t="s">
        <v>14</v>
      </c>
      <c r="H34" s="41" t="s">
        <v>15</v>
      </c>
      <c r="I34" s="42" t="s">
        <v>16</v>
      </c>
    </row>
    <row r="35" spans="1:9" ht="18" x14ac:dyDescent="0.25">
      <c r="A35" s="1"/>
      <c r="B35" s="20"/>
      <c r="C35" s="20"/>
      <c r="D35" s="21"/>
      <c r="E35" s="22"/>
      <c r="F35" s="22"/>
      <c r="G35" s="22"/>
      <c r="H35" s="22"/>
      <c r="I35" s="22"/>
    </row>
    <row r="36" spans="1:9" ht="18" x14ac:dyDescent="0.25">
      <c r="A36" s="1"/>
      <c r="B36" s="20"/>
      <c r="C36" s="20"/>
      <c r="D36" s="21"/>
      <c r="E36" s="22"/>
      <c r="F36" s="22"/>
      <c r="G36" s="22"/>
      <c r="H36" s="22"/>
      <c r="I36" s="22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8" x14ac:dyDescent="0.25">
      <c r="A40" s="1"/>
      <c r="B40" s="20"/>
      <c r="C40" s="20"/>
      <c r="D40" s="21"/>
      <c r="E40" s="22"/>
      <c r="F40" s="22"/>
      <c r="G40" s="22"/>
      <c r="H40" s="22"/>
      <c r="I40" s="22"/>
    </row>
    <row r="41" spans="1:9" ht="18" x14ac:dyDescent="0.25">
      <c r="A41" s="1"/>
      <c r="B41" s="20"/>
      <c r="C41" s="20"/>
      <c r="D41" s="21"/>
      <c r="E41" s="23"/>
      <c r="F41" s="23"/>
      <c r="G41" s="23"/>
      <c r="H41" s="23"/>
      <c r="I41" s="23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1"/>
      <c r="B45" s="24"/>
      <c r="C45" s="24"/>
      <c r="D45" s="25"/>
      <c r="E45" s="24"/>
      <c r="F45" s="24"/>
      <c r="G45" s="24"/>
      <c r="H45" s="24"/>
      <c r="I45" s="24"/>
    </row>
    <row r="46" spans="1:9" ht="12.75" x14ac:dyDescent="0.2">
      <c r="A46" s="1"/>
      <c r="B46" s="24"/>
      <c r="C46" s="24"/>
      <c r="D46" s="25"/>
      <c r="E46" s="24"/>
      <c r="F46" s="24"/>
      <c r="G46" s="24"/>
      <c r="H46" s="24"/>
      <c r="I46" s="24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15"/>
      <c r="C49" s="15"/>
      <c r="D49" s="15"/>
      <c r="E49" s="15"/>
      <c r="F49" s="15"/>
      <c r="G49" s="2"/>
      <c r="H49" s="2"/>
      <c r="I49" s="2"/>
    </row>
    <row r="50" spans="1:9" ht="15.75" customHeight="1" x14ac:dyDescent="0.25">
      <c r="A50" s="1"/>
      <c r="B50" s="102" t="s">
        <v>7</v>
      </c>
      <c r="C50" s="97"/>
      <c r="D50" s="97"/>
      <c r="E50" s="97"/>
      <c r="F50" s="98"/>
      <c r="G50" s="2"/>
      <c r="H50" s="2"/>
      <c r="I50" s="2"/>
    </row>
    <row r="51" spans="1:9" ht="15.75" customHeight="1" x14ac:dyDescent="0.25">
      <c r="A51" s="1"/>
      <c r="B51" s="79" t="s">
        <v>6</v>
      </c>
      <c r="C51" s="50" t="s">
        <v>3</v>
      </c>
      <c r="D51" s="79" t="s">
        <v>5</v>
      </c>
      <c r="E51" s="80"/>
      <c r="F51" s="81">
        <f>1266746*$I$1</f>
        <v>30401.904000000002</v>
      </c>
      <c r="G51" s="9"/>
      <c r="H51" s="9"/>
      <c r="I51" s="9"/>
    </row>
    <row r="52" spans="1:9" ht="15.75" customHeight="1" x14ac:dyDescent="0.25">
      <c r="A52" s="1"/>
      <c r="B52" s="79" t="s">
        <v>2</v>
      </c>
      <c r="C52" s="50" t="s">
        <v>3</v>
      </c>
      <c r="D52" s="79" t="s">
        <v>4</v>
      </c>
      <c r="E52" s="80"/>
      <c r="F52" s="81">
        <f>821771*$I$1-1959</f>
        <v>17763.504000000001</v>
      </c>
      <c r="G52" s="9"/>
      <c r="H52" s="9"/>
      <c r="I52" s="9"/>
    </row>
    <row r="53" spans="1:9" ht="15.75" customHeight="1" x14ac:dyDescent="0.3">
      <c r="A53" s="1"/>
      <c r="B53" s="79" t="s">
        <v>89</v>
      </c>
      <c r="C53" s="50" t="s">
        <v>3</v>
      </c>
      <c r="D53" s="79" t="s">
        <v>87</v>
      </c>
      <c r="E53" s="80"/>
      <c r="F53" s="81">
        <f>(1331998-19504)*$I$1</f>
        <v>31499.856</v>
      </c>
      <c r="G53" s="9"/>
      <c r="H53" s="9"/>
      <c r="I53" s="9"/>
    </row>
    <row r="54" spans="1:9" ht="15.75" customHeight="1" x14ac:dyDescent="0.25">
      <c r="A54" s="1"/>
      <c r="B54" s="79" t="s">
        <v>88</v>
      </c>
      <c r="C54" s="50" t="s">
        <v>3</v>
      </c>
      <c r="D54" s="79" t="s">
        <v>87</v>
      </c>
      <c r="E54" s="80"/>
      <c r="F54" s="81">
        <f>985652*$I$1</f>
        <v>23655.648000000001</v>
      </c>
      <c r="G54" s="9"/>
      <c r="H54" s="9"/>
      <c r="I54" s="9"/>
    </row>
    <row r="55" spans="1:9" ht="15.75" customHeight="1" x14ac:dyDescent="0.25">
      <c r="A55" s="1"/>
      <c r="B55" s="16"/>
      <c r="C55" s="16"/>
      <c r="D55" s="6"/>
      <c r="E55" s="13"/>
      <c r="F55" s="8"/>
      <c r="G55" s="9"/>
      <c r="H55" s="9"/>
      <c r="I55" s="9"/>
    </row>
    <row r="56" spans="1:9" ht="15.75" customHeight="1" x14ac:dyDescent="0.25">
      <c r="A56" s="1"/>
      <c r="B56" s="16"/>
      <c r="C56" s="16"/>
      <c r="D56" s="6"/>
      <c r="E56" s="13"/>
      <c r="F56" s="8"/>
      <c r="G56" s="9"/>
      <c r="H56" s="9"/>
      <c r="I56" s="9"/>
    </row>
    <row r="57" spans="1:9" ht="15.75" customHeight="1" x14ac:dyDescent="0.25">
      <c r="A57" s="1"/>
      <c r="B57" s="16"/>
      <c r="C57" s="16"/>
      <c r="D57" s="6"/>
      <c r="E57" s="13"/>
      <c r="F57" s="8"/>
      <c r="G57" s="9"/>
      <c r="H57" s="9"/>
      <c r="I57" s="9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</sheetData>
  <mergeCells count="4">
    <mergeCell ref="B1:F1"/>
    <mergeCell ref="B50:F50"/>
    <mergeCell ref="B8:D8"/>
    <mergeCell ref="B34:D34"/>
  </mergeCells>
  <phoneticPr fontId="10" type="noConversion"/>
  <hyperlinks>
    <hyperlink ref="B9" r:id="rId1"/>
    <hyperlink ref="B10" r:id="rId2"/>
    <hyperlink ref="B11" r:id="rId3" display="濟州航空 7C2653"/>
    <hyperlink ref="B13" r:id="rId4" display="濟州航空 7C2653"/>
  </hyperlinks>
  <pageMargins left="0.7" right="0.7" top="0.75" bottom="0.75" header="0.3" footer="0.3"/>
  <pageSetup paperSize="9" orientation="portrait" horizontalDpi="0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theme="8" tint="0.79998168889431442"/>
    <outlinePr summaryBelow="0" summaryRight="0"/>
  </sheetPr>
  <dimension ref="A1:I986"/>
  <sheetViews>
    <sheetView workbookViewId="0">
      <selection activeCell="I10" sqref="I10"/>
    </sheetView>
  </sheetViews>
  <sheetFormatPr defaultColWidth="12.5703125" defaultRowHeight="15.75" customHeight="1" x14ac:dyDescent="0.2"/>
  <cols>
    <col min="2" max="2" width="66.570312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thickBot="1" x14ac:dyDescent="0.3">
      <c r="A1" s="1"/>
      <c r="B1" s="106" t="s">
        <v>0</v>
      </c>
      <c r="C1" s="107"/>
      <c r="D1" s="107"/>
      <c r="E1" s="107"/>
      <c r="F1" s="108"/>
      <c r="G1" s="2"/>
      <c r="H1" s="3" t="s">
        <v>1</v>
      </c>
      <c r="I1" s="4">
        <v>20.6</v>
      </c>
    </row>
    <row r="2" spans="1:9" ht="15.75" customHeight="1" x14ac:dyDescent="0.25">
      <c r="A2" s="37"/>
      <c r="B2" s="53" t="s">
        <v>38</v>
      </c>
      <c r="C2" s="54" t="s">
        <v>43</v>
      </c>
      <c r="D2" s="55" t="s">
        <v>39</v>
      </c>
      <c r="E2" s="56">
        <v>45559</v>
      </c>
      <c r="F2" s="57">
        <f>2237.4*$I$1-4118</f>
        <v>41972.44</v>
      </c>
      <c r="G2" s="9"/>
      <c r="H2" s="9"/>
      <c r="I2" s="9"/>
    </row>
    <row r="3" spans="1:9" ht="15.75" customHeight="1" x14ac:dyDescent="0.25">
      <c r="A3" s="37"/>
      <c r="B3" s="58" t="s">
        <v>40</v>
      </c>
      <c r="C3" s="50" t="s">
        <v>44</v>
      </c>
      <c r="D3" s="51" t="s">
        <v>39</v>
      </c>
      <c r="E3" s="52">
        <v>45563</v>
      </c>
      <c r="F3" s="59">
        <f>1212.3*$I$1-1989</f>
        <v>22984.38</v>
      </c>
      <c r="G3" s="9"/>
      <c r="H3" s="9"/>
      <c r="I3" s="9"/>
    </row>
    <row r="4" spans="1:9" ht="15.75" customHeight="1" thickBot="1" x14ac:dyDescent="0.3">
      <c r="A4" s="37"/>
      <c r="B4" s="60" t="s">
        <v>41</v>
      </c>
      <c r="C4" s="61" t="s">
        <v>45</v>
      </c>
      <c r="D4" s="62" t="s">
        <v>39</v>
      </c>
      <c r="E4" s="63">
        <v>45563</v>
      </c>
      <c r="F4" s="64">
        <f>808.38*$I$1-1484</f>
        <v>15168.628000000001</v>
      </c>
      <c r="G4" s="9"/>
      <c r="H4" s="9"/>
      <c r="I4" s="9"/>
    </row>
    <row r="5" spans="1:9" x14ac:dyDescent="0.25">
      <c r="A5" s="37"/>
      <c r="B5" s="53" t="s">
        <v>46</v>
      </c>
      <c r="C5" s="54" t="s">
        <v>43</v>
      </c>
      <c r="D5" s="55" t="s">
        <v>39</v>
      </c>
      <c r="E5" s="56">
        <v>45568</v>
      </c>
      <c r="F5" s="57">
        <f>1979.76*$I$1-4051</f>
        <v>36732.056000000004</v>
      </c>
      <c r="G5" s="9"/>
      <c r="H5" s="9"/>
      <c r="I5" s="9"/>
    </row>
    <row r="6" spans="1:9" x14ac:dyDescent="0.25">
      <c r="A6" s="37"/>
      <c r="B6" s="58" t="s">
        <v>47</v>
      </c>
      <c r="C6" s="50" t="s">
        <v>44</v>
      </c>
      <c r="D6" s="51" t="s">
        <v>39</v>
      </c>
      <c r="E6" s="52">
        <v>45574</v>
      </c>
      <c r="F6" s="59">
        <f>1698.3*$I$1-3141</f>
        <v>31843.980000000003</v>
      </c>
      <c r="G6" s="9"/>
      <c r="H6" s="9"/>
      <c r="I6" s="9"/>
    </row>
    <row r="7" spans="1:9" ht="16.5" thickBot="1" x14ac:dyDescent="0.3">
      <c r="A7" s="37"/>
      <c r="B7" s="60" t="s">
        <v>41</v>
      </c>
      <c r="C7" s="61" t="s">
        <v>45</v>
      </c>
      <c r="D7" s="62" t="s">
        <v>39</v>
      </c>
      <c r="E7" s="63">
        <v>45563</v>
      </c>
      <c r="F7" s="64">
        <f>808.38*$I$1-1484</f>
        <v>15168.628000000001</v>
      </c>
      <c r="G7" s="9"/>
      <c r="H7" s="9"/>
      <c r="I7" s="9"/>
    </row>
    <row r="8" spans="1:9" ht="12.75" x14ac:dyDescent="0.2">
      <c r="A8" s="2"/>
      <c r="B8" s="15"/>
      <c r="C8" s="15"/>
      <c r="D8" s="15"/>
      <c r="E8" s="2"/>
      <c r="F8" s="2"/>
      <c r="G8" s="2"/>
      <c r="H8" s="2"/>
      <c r="I8" s="2"/>
    </row>
    <row r="9" spans="1:9" ht="15.75" customHeight="1" x14ac:dyDescent="0.25">
      <c r="A9" s="1"/>
      <c r="B9" s="96" t="s">
        <v>8</v>
      </c>
      <c r="C9" s="97"/>
      <c r="D9" s="98"/>
      <c r="E9" s="2"/>
      <c r="F9" s="2"/>
      <c r="G9" s="2"/>
      <c r="H9" s="2"/>
      <c r="I9" s="2"/>
    </row>
    <row r="10" spans="1:9" ht="13.5" x14ac:dyDescent="0.25">
      <c r="A10" s="1"/>
      <c r="B10" s="26" t="s">
        <v>42</v>
      </c>
      <c r="C10" s="18">
        <v>45575</v>
      </c>
      <c r="D10" s="19">
        <f>103920+1559</f>
        <v>105479</v>
      </c>
      <c r="E10" s="2"/>
      <c r="F10" s="2"/>
      <c r="G10" s="2"/>
      <c r="H10" s="2"/>
      <c r="I10" s="2"/>
    </row>
    <row r="11" spans="1:9" ht="13.5" x14ac:dyDescent="0.25">
      <c r="A11" s="1"/>
      <c r="B11" s="26" t="s">
        <v>42</v>
      </c>
      <c r="C11" s="18">
        <v>45584</v>
      </c>
      <c r="D11" s="19"/>
      <c r="E11" s="2"/>
      <c r="F11" s="2"/>
      <c r="G11" s="2"/>
      <c r="H11" s="2"/>
      <c r="I11" s="2"/>
    </row>
    <row r="12" spans="1:9" ht="13.5" x14ac:dyDescent="0.25">
      <c r="A12" s="1"/>
      <c r="B12" s="46" t="s">
        <v>36</v>
      </c>
      <c r="C12" s="18"/>
      <c r="D12" s="19"/>
      <c r="E12" s="2"/>
      <c r="F12" s="2"/>
      <c r="G12" s="2"/>
      <c r="H12" s="2"/>
      <c r="I12" s="2"/>
    </row>
    <row r="13" spans="1:9" ht="13.5" x14ac:dyDescent="0.25">
      <c r="A13" s="1"/>
      <c r="B13" s="46" t="s">
        <v>37</v>
      </c>
      <c r="C13" s="18"/>
      <c r="D13" s="19">
        <f>-2598-103920*0.005</f>
        <v>-3117.6</v>
      </c>
      <c r="E13" s="2"/>
      <c r="F13" s="2"/>
      <c r="G13" s="2"/>
      <c r="H13" s="2"/>
      <c r="I13" s="2"/>
    </row>
    <row r="14" spans="1:9" ht="13.5" x14ac:dyDescent="0.25">
      <c r="A14" s="1"/>
      <c r="B14" s="46" t="s">
        <v>50</v>
      </c>
      <c r="C14" s="18" t="s">
        <v>49</v>
      </c>
      <c r="D14" s="19">
        <f>1285.82*$I$1</f>
        <v>26487.892</v>
      </c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4.25" x14ac:dyDescent="0.3">
      <c r="A16" s="2"/>
      <c r="B16" s="109" t="s">
        <v>33</v>
      </c>
      <c r="C16" s="110"/>
      <c r="D16" s="110"/>
      <c r="E16" s="2"/>
      <c r="F16" s="2"/>
      <c r="G16" s="2"/>
      <c r="H16" s="2"/>
      <c r="I16" s="2"/>
    </row>
    <row r="17" spans="1:9" ht="13.5" x14ac:dyDescent="0.25">
      <c r="A17" s="2"/>
      <c r="B17" s="65" t="s">
        <v>48</v>
      </c>
      <c r="C17" s="65"/>
      <c r="D17" s="66">
        <v>0</v>
      </c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9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8" x14ac:dyDescent="0.25">
      <c r="A32" s="37"/>
      <c r="B32" s="99" t="s">
        <v>11</v>
      </c>
      <c r="C32" s="100"/>
      <c r="D32" s="101"/>
      <c r="E32" s="41" t="s">
        <v>12</v>
      </c>
      <c r="F32" s="41" t="s">
        <v>13</v>
      </c>
      <c r="G32" s="41" t="s">
        <v>14</v>
      </c>
      <c r="H32" s="41" t="s">
        <v>15</v>
      </c>
      <c r="I32" s="42" t="s">
        <v>16</v>
      </c>
    </row>
    <row r="33" spans="1:9" ht="18" x14ac:dyDescent="0.25">
      <c r="A33" s="1"/>
      <c r="B33" s="20"/>
      <c r="C33" s="20"/>
      <c r="D33" s="21"/>
      <c r="E33" s="23"/>
      <c r="F33" s="23"/>
      <c r="G33" s="23"/>
      <c r="H33" s="23"/>
      <c r="I33" s="23"/>
    </row>
    <row r="34" spans="1:9" ht="18" x14ac:dyDescent="0.25">
      <c r="A34" s="1"/>
      <c r="B34" s="20"/>
      <c r="C34" s="20"/>
      <c r="D34" s="21"/>
      <c r="E34" s="23"/>
      <c r="F34" s="23"/>
      <c r="G34" s="23"/>
      <c r="H34" s="23"/>
      <c r="I34" s="23"/>
    </row>
    <row r="35" spans="1:9" ht="18" x14ac:dyDescent="0.25">
      <c r="A35" s="1"/>
      <c r="B35" s="20"/>
      <c r="C35" s="20"/>
      <c r="D35" s="21"/>
      <c r="E35" s="23"/>
      <c r="F35" s="23"/>
      <c r="G35" s="23"/>
      <c r="H35" s="23"/>
      <c r="I35" s="23"/>
    </row>
    <row r="36" spans="1:9" ht="18" x14ac:dyDescent="0.25">
      <c r="A36" s="1"/>
      <c r="B36" s="20"/>
      <c r="C36" s="20"/>
      <c r="D36" s="21"/>
      <c r="E36" s="23"/>
      <c r="F36" s="23"/>
      <c r="G36" s="23"/>
      <c r="H36" s="23"/>
      <c r="I36" s="23"/>
    </row>
    <row r="37" spans="1:9" ht="18" x14ac:dyDescent="0.25">
      <c r="A37" s="1"/>
      <c r="B37" s="20"/>
      <c r="C37" s="20"/>
      <c r="D37" s="21"/>
      <c r="E37" s="23"/>
      <c r="F37" s="23"/>
      <c r="G37" s="23"/>
      <c r="H37" s="23"/>
      <c r="I37" s="23"/>
    </row>
    <row r="38" spans="1:9" ht="18" x14ac:dyDescent="0.25">
      <c r="A38" s="1"/>
      <c r="B38" s="20"/>
      <c r="C38" s="20"/>
      <c r="D38" s="21"/>
      <c r="E38" s="23"/>
      <c r="F38" s="23"/>
      <c r="G38" s="23"/>
      <c r="H38" s="23"/>
      <c r="I38" s="23"/>
    </row>
    <row r="39" spans="1:9" ht="18" x14ac:dyDescent="0.25">
      <c r="A39" s="1"/>
      <c r="B39" s="20"/>
      <c r="C39" s="20"/>
      <c r="D39" s="21"/>
      <c r="E39" s="23"/>
      <c r="F39" s="23"/>
      <c r="G39" s="23"/>
      <c r="H39" s="23"/>
      <c r="I39" s="23"/>
    </row>
    <row r="40" spans="1:9" ht="12.75" x14ac:dyDescent="0.2">
      <c r="A40" s="1"/>
      <c r="B40" s="24"/>
      <c r="C40" s="24"/>
      <c r="D40" s="25"/>
      <c r="E40" s="24"/>
      <c r="F40" s="24"/>
      <c r="G40" s="24"/>
      <c r="H40" s="24"/>
      <c r="I40" s="24"/>
    </row>
    <row r="41" spans="1:9" ht="12.75" x14ac:dyDescent="0.2">
      <c r="A41" s="1"/>
      <c r="B41" s="24"/>
      <c r="C41" s="24"/>
      <c r="D41" s="25"/>
      <c r="E41" s="24"/>
      <c r="F41" s="24"/>
      <c r="G41" s="24"/>
      <c r="H41" s="24"/>
      <c r="I41" s="24"/>
    </row>
    <row r="42" spans="1:9" ht="12.75" x14ac:dyDescent="0.2">
      <c r="A42" s="1"/>
      <c r="B42" s="24"/>
      <c r="C42" s="24"/>
      <c r="D42" s="25"/>
      <c r="E42" s="24"/>
      <c r="F42" s="24"/>
      <c r="G42" s="24"/>
      <c r="H42" s="24"/>
      <c r="I42" s="24"/>
    </row>
    <row r="43" spans="1:9" ht="12.75" x14ac:dyDescent="0.2">
      <c r="A43" s="1"/>
      <c r="B43" s="24"/>
      <c r="C43" s="24"/>
      <c r="D43" s="25"/>
      <c r="E43" s="24"/>
      <c r="F43" s="24"/>
      <c r="G43" s="24"/>
      <c r="H43" s="24"/>
      <c r="I43" s="24"/>
    </row>
    <row r="44" spans="1:9" ht="12.75" x14ac:dyDescent="0.2">
      <c r="A44" s="1"/>
      <c r="B44" s="24"/>
      <c r="C44" s="24"/>
      <c r="D44" s="25"/>
      <c r="E44" s="24"/>
      <c r="F44" s="24"/>
      <c r="G44" s="24"/>
      <c r="H44" s="24"/>
      <c r="I44" s="24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15"/>
      <c r="C47" s="15"/>
      <c r="D47" s="15"/>
      <c r="E47" s="15"/>
      <c r="F47" s="15"/>
      <c r="G47" s="2"/>
      <c r="H47" s="2"/>
      <c r="I47" s="2"/>
    </row>
    <row r="48" spans="1:9" ht="15.75" customHeight="1" x14ac:dyDescent="0.25">
      <c r="A48" s="1"/>
      <c r="B48" s="102" t="s">
        <v>7</v>
      </c>
      <c r="C48" s="97"/>
      <c r="D48" s="97"/>
      <c r="E48" s="97"/>
      <c r="F48" s="98"/>
      <c r="G48" s="2"/>
      <c r="H48" s="2"/>
      <c r="I48" s="2"/>
    </row>
    <row r="49" spans="1:9" ht="15.75" customHeight="1" x14ac:dyDescent="0.25">
      <c r="A49" s="1"/>
      <c r="B49" s="16"/>
      <c r="C49" s="16"/>
      <c r="D49" s="10"/>
      <c r="E49" s="14"/>
      <c r="F49" s="8"/>
      <c r="G49" s="9"/>
      <c r="H49" s="9"/>
      <c r="I49" s="9"/>
    </row>
    <row r="50" spans="1:9" ht="15.75" customHeight="1" x14ac:dyDescent="0.25">
      <c r="A50" s="1"/>
      <c r="B50" s="16"/>
      <c r="C50" s="16"/>
      <c r="D50" s="10"/>
      <c r="E50" s="13"/>
      <c r="F50" s="8"/>
      <c r="G50" s="9"/>
      <c r="H50" s="9"/>
      <c r="I50" s="9"/>
    </row>
    <row r="51" spans="1:9" ht="15.75" customHeight="1" x14ac:dyDescent="0.25">
      <c r="A51" s="1"/>
      <c r="B51" s="17"/>
      <c r="C51" s="16"/>
      <c r="D51" s="10"/>
      <c r="E51" s="13"/>
      <c r="F51" s="8"/>
      <c r="G51" s="9"/>
      <c r="H51" s="9"/>
      <c r="I51" s="9"/>
    </row>
    <row r="52" spans="1:9" ht="15.75" customHeight="1" x14ac:dyDescent="0.25">
      <c r="A52" s="1"/>
      <c r="B52" s="17"/>
      <c r="C52" s="16"/>
      <c r="D52" s="10"/>
      <c r="E52" s="13"/>
      <c r="F52" s="8"/>
      <c r="G52" s="9"/>
      <c r="H52" s="9"/>
      <c r="I52" s="9"/>
    </row>
    <row r="53" spans="1:9" ht="15.75" customHeight="1" x14ac:dyDescent="0.25">
      <c r="A53" s="1"/>
      <c r="B53" s="16"/>
      <c r="C53" s="16"/>
      <c r="D53" s="10"/>
      <c r="E53" s="13"/>
      <c r="F53" s="8"/>
      <c r="G53" s="9"/>
      <c r="H53" s="9"/>
      <c r="I53" s="9"/>
    </row>
    <row r="54" spans="1:9" ht="15.75" customHeight="1" x14ac:dyDescent="0.25">
      <c r="A54" s="1"/>
      <c r="B54" s="16"/>
      <c r="C54" s="16"/>
      <c r="D54" s="10"/>
      <c r="E54" s="13"/>
      <c r="F54" s="8"/>
      <c r="G54" s="9"/>
      <c r="H54" s="9"/>
      <c r="I54" s="9"/>
    </row>
    <row r="55" spans="1:9" ht="15.75" customHeight="1" x14ac:dyDescent="0.25">
      <c r="A55" s="1"/>
      <c r="B55" s="16"/>
      <c r="C55" s="16"/>
      <c r="D55" s="10"/>
      <c r="E55" s="13"/>
      <c r="F55" s="8"/>
      <c r="G55" s="9"/>
      <c r="H55" s="9"/>
      <c r="I55" s="9"/>
    </row>
    <row r="56" spans="1:9" ht="12.75" x14ac:dyDescent="0.2">
      <c r="A56" s="2"/>
      <c r="B56" s="2"/>
      <c r="C56" s="2"/>
      <c r="D56" s="2"/>
      <c r="E56" s="2"/>
      <c r="F56" s="2"/>
      <c r="G56" s="2"/>
      <c r="H56" s="2"/>
      <c r="I56" s="2"/>
    </row>
    <row r="57" spans="1:9" ht="12.75" x14ac:dyDescent="0.2">
      <c r="A57" s="2"/>
      <c r="B57" s="2"/>
      <c r="C57" s="2"/>
      <c r="D57" s="2"/>
      <c r="E57" s="2"/>
      <c r="F57" s="2"/>
      <c r="G57" s="2"/>
      <c r="H57" s="2"/>
      <c r="I57" s="2"/>
    </row>
    <row r="58" spans="1:9" ht="12.75" x14ac:dyDescent="0.2">
      <c r="A58" s="2"/>
      <c r="B58" s="2"/>
      <c r="C58" s="2"/>
      <c r="D58" s="2"/>
      <c r="E58" s="2"/>
      <c r="F58" s="2"/>
      <c r="G58" s="2"/>
      <c r="H58" s="2"/>
      <c r="I58" s="2"/>
    </row>
    <row r="59" spans="1:9" ht="12.75" x14ac:dyDescent="0.2">
      <c r="A59" s="2"/>
      <c r="B59" s="2"/>
      <c r="C59" s="2"/>
      <c r="D59" s="2"/>
      <c r="E59" s="2"/>
      <c r="F59" s="2"/>
      <c r="G59" s="2"/>
      <c r="H59" s="2"/>
      <c r="I59" s="2"/>
    </row>
    <row r="60" spans="1:9" ht="12.75" x14ac:dyDescent="0.2">
      <c r="A60" s="2"/>
      <c r="B60" s="2"/>
      <c r="C60" s="2"/>
      <c r="D60" s="2"/>
      <c r="E60" s="2"/>
      <c r="F60" s="2"/>
      <c r="G60" s="2"/>
      <c r="H60" s="2"/>
      <c r="I60" s="2"/>
    </row>
    <row r="61" spans="1:9" ht="12.75" x14ac:dyDescent="0.2">
      <c r="A61" s="2"/>
      <c r="B61" s="2"/>
      <c r="C61" s="2"/>
      <c r="D61" s="2"/>
      <c r="E61" s="2"/>
      <c r="F61" s="2"/>
      <c r="G61" s="2"/>
      <c r="H61" s="2"/>
      <c r="I61" s="2"/>
    </row>
    <row r="62" spans="1:9" ht="12.75" x14ac:dyDescent="0.2">
      <c r="A62" s="2"/>
      <c r="B62" s="2"/>
      <c r="C62" s="2"/>
      <c r="D62" s="2"/>
      <c r="E62" s="2"/>
      <c r="F62" s="2"/>
      <c r="G62" s="2"/>
      <c r="H62" s="2"/>
      <c r="I62" s="2"/>
    </row>
    <row r="63" spans="1:9" ht="12.75" x14ac:dyDescent="0.2">
      <c r="A63" s="2"/>
      <c r="B63" s="2"/>
      <c r="C63" s="2"/>
      <c r="D63" s="2"/>
      <c r="E63" s="2"/>
      <c r="F63" s="2"/>
      <c r="G63" s="2"/>
      <c r="H63" s="2"/>
      <c r="I63" s="2"/>
    </row>
    <row r="64" spans="1:9" ht="12.75" x14ac:dyDescent="0.2">
      <c r="A64" s="2"/>
      <c r="B64" s="2"/>
      <c r="C64" s="2"/>
      <c r="D64" s="2"/>
      <c r="E64" s="2"/>
      <c r="F64" s="2"/>
      <c r="G64" s="2"/>
      <c r="H64" s="2"/>
      <c r="I64" s="2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2"/>
      <c r="C68" s="2"/>
      <c r="D68" s="2"/>
      <c r="E68" s="2"/>
      <c r="F68" s="2"/>
      <c r="G68" s="2"/>
      <c r="H68" s="2"/>
      <c r="I68" s="2"/>
    </row>
    <row r="69" spans="1:9" ht="12.75" x14ac:dyDescent="0.2">
      <c r="A69" s="2"/>
      <c r="B69" s="2"/>
      <c r="C69" s="2"/>
      <c r="D69" s="2"/>
      <c r="E69" s="2"/>
      <c r="F69" s="2"/>
      <c r="G69" s="2"/>
      <c r="H69" s="2"/>
      <c r="I69" s="2"/>
    </row>
    <row r="70" spans="1:9" ht="12.75" x14ac:dyDescent="0.2">
      <c r="A70" s="2"/>
      <c r="B70" s="2"/>
      <c r="C70" s="2"/>
      <c r="D70" s="2"/>
      <c r="E70" s="2"/>
      <c r="F70" s="2"/>
      <c r="G70" s="2"/>
      <c r="H70" s="2"/>
      <c r="I70" s="2"/>
    </row>
    <row r="71" spans="1:9" ht="12.75" x14ac:dyDescent="0.2">
      <c r="A71" s="2"/>
      <c r="B71" s="2"/>
      <c r="C71" s="2"/>
      <c r="D71" s="2"/>
      <c r="E71" s="2"/>
      <c r="F71" s="2"/>
      <c r="G71" s="2"/>
      <c r="H71" s="2"/>
      <c r="I71" s="2"/>
    </row>
    <row r="72" spans="1:9" ht="12.75" x14ac:dyDescent="0.2">
      <c r="A72" s="2"/>
      <c r="B72" s="2"/>
      <c r="C72" s="2"/>
      <c r="D72" s="2"/>
      <c r="E72" s="2"/>
      <c r="F72" s="2"/>
      <c r="G72" s="2"/>
      <c r="H72" s="2"/>
      <c r="I72" s="2"/>
    </row>
    <row r="73" spans="1:9" ht="12.7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9" ht="12.7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9" ht="12.7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9" ht="12.75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</row>
    <row r="973" spans="1:9" ht="12.75" x14ac:dyDescent="0.2">
      <c r="A973" s="2"/>
    </row>
    <row r="974" spans="1:9" ht="12.75" x14ac:dyDescent="0.2">
      <c r="A974" s="2"/>
    </row>
    <row r="975" spans="1:9" ht="12.75" x14ac:dyDescent="0.2">
      <c r="A975" s="2"/>
    </row>
    <row r="976" spans="1:9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</sheetData>
  <mergeCells count="5">
    <mergeCell ref="B1:F1"/>
    <mergeCell ref="B9:D9"/>
    <mergeCell ref="B32:D32"/>
    <mergeCell ref="B48:F48"/>
    <mergeCell ref="B16:D16"/>
  </mergeCells>
  <phoneticPr fontId="10" type="noConversion"/>
  <hyperlinks>
    <hyperlink ref="B12" r:id="rId1" display="濟州航空 7C2653"/>
    <hyperlink ref="B13" r:id="rId2" display="濟州航空 7C2653"/>
    <hyperlink ref="B14" r:id="rId3" display="濟州航空 7C2653"/>
  </hyperlinks>
  <pageMargins left="0.7" right="0.7" top="0.75" bottom="0.75" header="0.3" footer="0.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theme="5" tint="0.79998168889431442"/>
    <outlinePr summaryBelow="0" summaryRight="0"/>
  </sheetPr>
  <dimension ref="A1:I1013"/>
  <sheetViews>
    <sheetView topLeftCell="B1" workbookViewId="0">
      <selection activeCell="E12" sqref="E1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9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31.6</v>
      </c>
    </row>
    <row r="2" spans="1:9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9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9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9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9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9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9" ht="15.75" customHeight="1" x14ac:dyDescent="0.25">
      <c r="A8" s="1"/>
      <c r="B8" s="96" t="s">
        <v>8</v>
      </c>
      <c r="C8" s="97"/>
      <c r="D8" s="98"/>
      <c r="E8" s="2"/>
      <c r="F8" s="2"/>
      <c r="G8" s="2"/>
      <c r="H8" s="2"/>
      <c r="I8" s="2"/>
    </row>
    <row r="9" spans="1:9" ht="13.5" x14ac:dyDescent="0.25">
      <c r="A9" s="1"/>
      <c r="B9" s="26" t="s">
        <v>78</v>
      </c>
      <c r="C9" s="36" t="s">
        <v>18</v>
      </c>
      <c r="D9" s="27">
        <v>124078</v>
      </c>
      <c r="E9" s="2"/>
      <c r="F9" s="2"/>
      <c r="G9" s="2"/>
      <c r="H9" s="2"/>
      <c r="I9" s="2"/>
    </row>
    <row r="10" spans="1:9" ht="13.5" x14ac:dyDescent="0.25">
      <c r="A10" s="1"/>
      <c r="B10" s="26" t="s">
        <v>137</v>
      </c>
      <c r="C10" s="26"/>
      <c r="D10" s="27"/>
      <c r="E10" s="2"/>
      <c r="F10" s="2"/>
      <c r="G10" s="2"/>
      <c r="H10" s="2"/>
      <c r="I10" s="2"/>
    </row>
    <row r="11" spans="1:9" ht="13.5" x14ac:dyDescent="0.25">
      <c r="A11" s="2"/>
      <c r="B11" s="38" t="s">
        <v>61</v>
      </c>
      <c r="C11" s="36" t="s">
        <v>18</v>
      </c>
      <c r="D11" s="40">
        <v>32896</v>
      </c>
      <c r="E11" s="2"/>
      <c r="F11" s="2"/>
      <c r="G11" s="2"/>
      <c r="H11" s="2"/>
      <c r="I11" s="2"/>
    </row>
    <row r="12" spans="1:9" ht="13.5" x14ac:dyDescent="0.25">
      <c r="A12" s="2"/>
      <c r="B12" s="38" t="s">
        <v>75</v>
      </c>
      <c r="C12" s="36"/>
      <c r="D12" s="40">
        <v>30000</v>
      </c>
      <c r="E12" s="2"/>
      <c r="F12" s="2"/>
      <c r="G12" s="2"/>
      <c r="H12" s="2"/>
      <c r="I12" s="2"/>
    </row>
    <row r="13" spans="1:9" ht="13.5" x14ac:dyDescent="0.25">
      <c r="A13" s="2"/>
      <c r="B13" s="38"/>
      <c r="C13" s="36"/>
      <c r="D13" s="40"/>
      <c r="E13" s="2"/>
      <c r="F13" s="2"/>
      <c r="G13" s="2"/>
      <c r="H13" s="2"/>
      <c r="I13" s="2"/>
    </row>
    <row r="14" spans="1:9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9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9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99" t="s">
        <v>11</v>
      </c>
      <c r="C52" s="100"/>
      <c r="D52" s="101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76" t="s">
        <v>82</v>
      </c>
      <c r="C53" s="20"/>
      <c r="D53" s="21">
        <f>(150*5+80*2)*$I$1*0</f>
        <v>0</v>
      </c>
      <c r="E53" s="23"/>
      <c r="F53" s="23"/>
      <c r="G53" s="23"/>
      <c r="H53" s="23"/>
      <c r="I53" s="23"/>
    </row>
    <row r="54" spans="1:9" ht="18" x14ac:dyDescent="0.25">
      <c r="A54" s="1"/>
      <c r="B54" s="76" t="s">
        <v>83</v>
      </c>
      <c r="C54" s="20"/>
      <c r="D54" s="21">
        <f>(150*5+100*2)*$I$1*0</f>
        <v>0</v>
      </c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2" t="s">
        <v>7</v>
      </c>
      <c r="C68" s="97"/>
      <c r="D68" s="97"/>
      <c r="E68" s="97"/>
      <c r="F68" s="98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  <hyperlink ref="C11" r:id="rId2"/>
    <hyperlink ref="B54" r:id="rId3" display="東京迪士尼度假區門票"/>
    <hyperlink ref="B53" r:id="rId4" display="東京迪士尼度假區門票"/>
  </hyperlinks>
  <pageMargins left="0.7" right="0.7" top="0.75" bottom="0.75" header="0.3" footer="0.3"/>
  <pageSetup paperSize="9" orientation="portrait" r:id="rId5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5" tint="0.79998168889431442"/>
    <outlinePr summaryBelow="0" summaryRight="0"/>
  </sheetPr>
  <dimension ref="A1:J1013"/>
  <sheetViews>
    <sheetView workbookViewId="0">
      <selection activeCell="D39" sqref="D39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1" t="s">
        <v>8</v>
      </c>
      <c r="C8" s="112"/>
      <c r="D8" s="112"/>
      <c r="E8" s="2"/>
      <c r="F8" s="2"/>
      <c r="G8" s="2"/>
      <c r="H8" s="2"/>
      <c r="I8" s="2"/>
    </row>
    <row r="9" spans="1:10" ht="13.5" x14ac:dyDescent="0.25">
      <c r="A9" s="37"/>
      <c r="B9" s="38" t="s">
        <v>72</v>
      </c>
      <c r="C9" s="39" t="s">
        <v>71</v>
      </c>
      <c r="D9" s="40">
        <v>0</v>
      </c>
      <c r="E9" s="2"/>
      <c r="F9" s="2"/>
      <c r="G9" s="2"/>
      <c r="H9" s="2"/>
      <c r="I9" s="2"/>
    </row>
    <row r="10" spans="1:10" ht="13.5" x14ac:dyDescent="0.25">
      <c r="A10" s="37"/>
      <c r="B10" s="38" t="s">
        <v>77</v>
      </c>
      <c r="C10" s="36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75</v>
      </c>
      <c r="C11" s="39"/>
      <c r="D11" s="40">
        <v>8000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99" t="s">
        <v>11</v>
      </c>
      <c r="C52" s="100"/>
      <c r="D52" s="101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2" t="s">
        <v>7</v>
      </c>
      <c r="C68" s="97"/>
      <c r="D68" s="97"/>
      <c r="E68" s="97"/>
      <c r="F68" s="98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>
    <tabColor theme="7" tint="0.79998168889431442"/>
    <outlinePr summaryBelow="0" summaryRight="0"/>
  </sheetPr>
  <dimension ref="A1:J1014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70000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15"/>
      <c r="C7" s="15"/>
      <c r="D7" s="15"/>
      <c r="E7" s="2"/>
      <c r="F7" s="2"/>
      <c r="G7" s="2"/>
      <c r="H7" s="2"/>
      <c r="I7" s="2"/>
    </row>
    <row r="8" spans="1:10" ht="15.75" customHeight="1" x14ac:dyDescent="0.25">
      <c r="A8" s="1"/>
      <c r="B8" s="113" t="s">
        <v>8</v>
      </c>
      <c r="C8" s="114"/>
      <c r="D8" s="115"/>
      <c r="E8" s="2"/>
      <c r="F8" s="2"/>
      <c r="G8" s="2"/>
      <c r="H8" s="2"/>
      <c r="I8" s="2"/>
    </row>
    <row r="9" spans="1:10" ht="13.5" x14ac:dyDescent="0.25">
      <c r="A9" s="37"/>
      <c r="B9" s="38" t="s">
        <v>65</v>
      </c>
      <c r="C9" s="39" t="s">
        <v>64</v>
      </c>
      <c r="D9" s="40">
        <v>17512</v>
      </c>
      <c r="E9" s="2"/>
      <c r="F9" s="2"/>
      <c r="G9" s="2"/>
      <c r="H9" s="2"/>
      <c r="I9" s="2"/>
    </row>
    <row r="10" spans="1:10" ht="13.5" x14ac:dyDescent="0.25">
      <c r="A10" s="37"/>
      <c r="B10" s="38" t="s">
        <v>66</v>
      </c>
      <c r="C10" s="39" t="s">
        <v>63</v>
      </c>
      <c r="D10" s="40">
        <v>9210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67</v>
      </c>
      <c r="C11" s="36" t="s">
        <v>18</v>
      </c>
      <c r="D11" s="40">
        <f>36214*0.5</f>
        <v>18107</v>
      </c>
      <c r="E11" s="2"/>
      <c r="F11" s="2"/>
      <c r="G11" s="2"/>
      <c r="H11" s="2"/>
      <c r="I11" s="2"/>
    </row>
    <row r="12" spans="1:10" ht="13.5" x14ac:dyDescent="0.25">
      <c r="A12" s="2"/>
      <c r="B12" s="38" t="s">
        <v>61</v>
      </c>
      <c r="C12" s="39" t="s">
        <v>62</v>
      </c>
      <c r="D12" s="40">
        <f>15997*1</f>
        <v>15997</v>
      </c>
      <c r="E12" s="2"/>
      <c r="F12" s="2"/>
      <c r="G12" s="2"/>
      <c r="H12" s="2"/>
      <c r="I12" s="2"/>
    </row>
    <row r="13" spans="1:10" ht="13.5" x14ac:dyDescent="0.25">
      <c r="A13" s="2"/>
      <c r="B13" s="38" t="s">
        <v>75</v>
      </c>
      <c r="C13" s="39"/>
      <c r="D13" s="40">
        <v>20000</v>
      </c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2.75" x14ac:dyDescent="0.2">
      <c r="A52" s="2"/>
      <c r="B52" s="2"/>
      <c r="C52" s="2"/>
      <c r="D52" s="2"/>
      <c r="E52" s="2"/>
      <c r="F52" s="2"/>
      <c r="G52" s="2"/>
      <c r="H52" s="2"/>
      <c r="I52" s="2"/>
    </row>
    <row r="53" spans="1:9" ht="18" x14ac:dyDescent="0.25">
      <c r="A53" s="1"/>
      <c r="B53" s="99" t="s">
        <v>11</v>
      </c>
      <c r="C53" s="100"/>
      <c r="D53" s="101"/>
      <c r="E53" s="41" t="s">
        <v>12</v>
      </c>
      <c r="F53" s="41" t="s">
        <v>13</v>
      </c>
      <c r="G53" s="41" t="s">
        <v>14</v>
      </c>
      <c r="H53" s="41" t="s">
        <v>15</v>
      </c>
      <c r="I53" s="42" t="s">
        <v>16</v>
      </c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8" x14ac:dyDescent="0.25">
      <c r="A60" s="1"/>
      <c r="B60" s="20"/>
      <c r="C60" s="20"/>
      <c r="D60" s="21"/>
      <c r="E60" s="23"/>
      <c r="F60" s="23"/>
      <c r="G60" s="23"/>
      <c r="H60" s="23"/>
      <c r="I60" s="23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1"/>
      <c r="B65" s="24"/>
      <c r="C65" s="24"/>
      <c r="D65" s="25"/>
      <c r="E65" s="24"/>
      <c r="F65" s="24"/>
      <c r="G65" s="24"/>
      <c r="H65" s="24"/>
      <c r="I65" s="24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2"/>
      <c r="C67" s="2"/>
      <c r="D67" s="2"/>
      <c r="E67" s="2"/>
      <c r="F67" s="2"/>
      <c r="G67" s="2"/>
      <c r="H67" s="2"/>
      <c r="I67" s="2"/>
    </row>
    <row r="68" spans="1:9" ht="12.75" x14ac:dyDescent="0.2">
      <c r="A68" s="2"/>
      <c r="B68" s="15"/>
      <c r="C68" s="15"/>
      <c r="D68" s="15"/>
      <c r="E68" s="15"/>
      <c r="F68" s="15"/>
      <c r="G68" s="2"/>
      <c r="H68" s="2"/>
      <c r="I68" s="2"/>
    </row>
    <row r="69" spans="1:9" ht="15.75" customHeight="1" x14ac:dyDescent="0.25">
      <c r="A69" s="1"/>
      <c r="B69" s="102" t="s">
        <v>7</v>
      </c>
      <c r="C69" s="97"/>
      <c r="D69" s="97"/>
      <c r="E69" s="97"/>
      <c r="F69" s="98"/>
      <c r="G69" s="2"/>
      <c r="H69" s="2"/>
      <c r="I69" s="2"/>
    </row>
    <row r="70" spans="1:9" ht="15.75" customHeight="1" x14ac:dyDescent="0.3">
      <c r="A70" s="1"/>
      <c r="B70" s="28"/>
      <c r="C70" s="28"/>
      <c r="D70" s="29"/>
      <c r="E70" s="30"/>
      <c r="F70" s="31"/>
      <c r="G70" s="9"/>
      <c r="H70" s="9"/>
      <c r="I70" s="9"/>
    </row>
    <row r="71" spans="1:9" ht="15.75" customHeight="1" x14ac:dyDescent="0.3">
      <c r="A71" s="1"/>
      <c r="B71" s="28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33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5.75" customHeight="1" x14ac:dyDescent="0.3">
      <c r="A76" s="1"/>
      <c r="B76" s="28"/>
      <c r="C76" s="28"/>
      <c r="D76" s="29"/>
      <c r="E76" s="32"/>
      <c r="F76" s="31"/>
      <c r="G76" s="9"/>
      <c r="H76" s="9"/>
      <c r="I76" s="9"/>
    </row>
    <row r="77" spans="1:9" ht="12" customHeight="1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  <row r="1014" spans="1:1" ht="12.75" x14ac:dyDescent="0.2">
      <c r="A1014" s="2"/>
    </row>
  </sheetData>
  <mergeCells count="4">
    <mergeCell ref="B1:F1"/>
    <mergeCell ref="B8:D8"/>
    <mergeCell ref="B53:D53"/>
    <mergeCell ref="B69:F69"/>
  </mergeCells>
  <phoneticPr fontId="10" type="noConversion"/>
  <hyperlinks>
    <hyperlink ref="C12" r:id="rId1"/>
    <hyperlink ref="C10" r:id="rId2"/>
    <hyperlink ref="C9" r:id="rId3"/>
    <hyperlink ref="C11" r:id="rId4"/>
  </hyperlinks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7" tint="0.79998168889431442"/>
    <outlinePr summaryBelow="0" summaryRight="0"/>
  </sheetPr>
  <dimension ref="A1:J1013"/>
  <sheetViews>
    <sheetView workbookViewId="0">
      <selection activeCell="C22" sqref="C22"/>
    </sheetView>
  </sheetViews>
  <sheetFormatPr defaultColWidth="12.5703125" defaultRowHeight="15.75" customHeight="1" x14ac:dyDescent="0.2"/>
  <cols>
    <col min="2" max="2" width="55.7109375" bestFit="1" customWidth="1"/>
    <col min="3" max="3" width="30.7109375" bestFit="1" customWidth="1"/>
    <col min="4" max="4" width="17.140625" bestFit="1" customWidth="1"/>
    <col min="5" max="5" width="14.85546875" bestFit="1" customWidth="1"/>
    <col min="6" max="6" width="16.42578125" bestFit="1" customWidth="1"/>
    <col min="7" max="9" width="11.85546875" customWidth="1"/>
  </cols>
  <sheetData>
    <row r="1" spans="1:10" ht="15.75" customHeight="1" x14ac:dyDescent="0.25">
      <c r="A1" s="1"/>
      <c r="B1" s="93" t="s">
        <v>0</v>
      </c>
      <c r="C1" s="94"/>
      <c r="D1" s="94"/>
      <c r="E1" s="94"/>
      <c r="F1" s="95"/>
      <c r="G1" s="2"/>
      <c r="H1" s="3" t="s">
        <v>1</v>
      </c>
      <c r="I1" s="4">
        <v>23.53</v>
      </c>
      <c r="J1" s="4">
        <v>2E-3</v>
      </c>
    </row>
    <row r="2" spans="1:10" ht="15.75" customHeight="1" x14ac:dyDescent="0.3">
      <c r="A2" s="1"/>
      <c r="B2" s="28"/>
      <c r="C2" s="28"/>
      <c r="D2" s="29"/>
      <c r="E2" s="34"/>
      <c r="F2" s="31">
        <v>50000</v>
      </c>
      <c r="G2" s="9"/>
      <c r="H2" s="9"/>
      <c r="I2" s="9"/>
    </row>
    <row r="3" spans="1:10" ht="15.75" customHeight="1" x14ac:dyDescent="0.3">
      <c r="A3" s="1"/>
      <c r="B3" s="28"/>
      <c r="C3" s="28"/>
      <c r="D3" s="29"/>
      <c r="E3" s="34"/>
      <c r="F3" s="31"/>
      <c r="G3" s="9"/>
      <c r="H3" s="9"/>
      <c r="I3" s="9"/>
    </row>
    <row r="4" spans="1:10" ht="15.75" customHeight="1" x14ac:dyDescent="0.3">
      <c r="A4" s="1"/>
      <c r="B4" s="35"/>
      <c r="C4" s="28"/>
      <c r="D4" s="29"/>
      <c r="E4" s="34"/>
      <c r="F4" s="31"/>
      <c r="G4" s="9"/>
      <c r="H4" s="9"/>
      <c r="I4" s="9"/>
    </row>
    <row r="5" spans="1:10" ht="13.5" x14ac:dyDescent="0.25">
      <c r="A5" s="1"/>
      <c r="B5" s="35"/>
      <c r="C5" s="35"/>
      <c r="D5" s="35"/>
      <c r="E5" s="32"/>
      <c r="F5" s="30"/>
      <c r="G5" s="9"/>
      <c r="H5" s="9"/>
      <c r="I5" s="9"/>
    </row>
    <row r="6" spans="1:10" ht="13.5" x14ac:dyDescent="0.25">
      <c r="A6" s="1"/>
      <c r="B6" s="35"/>
      <c r="C6" s="35"/>
      <c r="D6" s="35"/>
      <c r="E6" s="32"/>
      <c r="F6" s="30"/>
      <c r="G6" s="9"/>
      <c r="H6" s="9"/>
      <c r="I6" s="9"/>
    </row>
    <row r="7" spans="1:10" ht="12.75" x14ac:dyDescent="0.2">
      <c r="A7" s="2"/>
      <c r="B7" s="37"/>
      <c r="C7" s="37"/>
      <c r="D7" s="37"/>
      <c r="E7" s="2"/>
      <c r="F7" s="2"/>
      <c r="G7" s="2"/>
      <c r="H7" s="2"/>
      <c r="I7" s="2"/>
    </row>
    <row r="8" spans="1:10" ht="15.75" customHeight="1" x14ac:dyDescent="0.25">
      <c r="A8" s="37"/>
      <c r="B8" s="111" t="s">
        <v>8</v>
      </c>
      <c r="C8" s="112"/>
      <c r="D8" s="112"/>
      <c r="E8" s="2"/>
      <c r="F8" s="2"/>
      <c r="G8" s="2"/>
      <c r="H8" s="2"/>
      <c r="I8" s="2"/>
    </row>
    <row r="9" spans="1:10" ht="13.5" x14ac:dyDescent="0.25">
      <c r="A9" s="37"/>
      <c r="B9" s="38" t="s">
        <v>69</v>
      </c>
      <c r="C9" s="39" t="s">
        <v>18</v>
      </c>
      <c r="D9" s="40">
        <f>36214*0.5</f>
        <v>18107</v>
      </c>
      <c r="E9" s="2"/>
      <c r="F9" s="2"/>
      <c r="G9" s="2"/>
      <c r="H9" s="2"/>
      <c r="I9" s="2"/>
    </row>
    <row r="10" spans="1:10" ht="13.5" x14ac:dyDescent="0.25">
      <c r="A10" s="37"/>
      <c r="B10" s="38" t="s">
        <v>76</v>
      </c>
      <c r="C10" s="39"/>
      <c r="D10" s="40">
        <v>12000</v>
      </c>
      <c r="E10" s="2"/>
      <c r="F10" s="2"/>
      <c r="G10" s="2"/>
      <c r="H10" s="2"/>
      <c r="I10" s="2"/>
    </row>
    <row r="11" spans="1:10" ht="13.5" x14ac:dyDescent="0.25">
      <c r="A11" s="2"/>
      <c r="B11" s="38" t="s">
        <v>74</v>
      </c>
      <c r="C11" s="39"/>
      <c r="D11" s="40">
        <v>10000</v>
      </c>
      <c r="E11" s="2"/>
      <c r="F11" s="2"/>
      <c r="G11" s="2"/>
      <c r="H11" s="2"/>
      <c r="I11" s="2"/>
    </row>
    <row r="12" spans="1:10" ht="13.5" x14ac:dyDescent="0.25">
      <c r="A12" s="2"/>
      <c r="B12" s="38"/>
      <c r="C12" s="39"/>
      <c r="D12" s="40"/>
      <c r="E12" s="2"/>
      <c r="F12" s="2"/>
      <c r="G12" s="2"/>
      <c r="H12" s="2"/>
      <c r="I12" s="2"/>
    </row>
    <row r="13" spans="1:10" ht="12.75" x14ac:dyDescent="0.2">
      <c r="A13" s="2"/>
      <c r="B13" s="2"/>
      <c r="C13" s="2"/>
      <c r="D13" s="2"/>
      <c r="E13" s="2"/>
      <c r="F13" s="2"/>
      <c r="G13" s="2"/>
      <c r="H13" s="2"/>
      <c r="I13" s="2"/>
    </row>
    <row r="14" spans="1:10" ht="12.75" x14ac:dyDescent="0.2">
      <c r="A14" s="2"/>
      <c r="B14" s="2"/>
      <c r="C14" s="2"/>
      <c r="D14" s="2"/>
      <c r="E14" s="2"/>
      <c r="F14" s="2"/>
      <c r="G14" s="2"/>
      <c r="H14" s="2"/>
      <c r="I14" s="2"/>
    </row>
    <row r="15" spans="1:10" ht="12.75" x14ac:dyDescent="0.2">
      <c r="A15" s="2"/>
      <c r="B15" s="2"/>
      <c r="C15" s="2"/>
      <c r="D15" s="2"/>
      <c r="E15" s="2"/>
      <c r="F15" s="2"/>
      <c r="G15" s="2"/>
      <c r="H15" s="2"/>
      <c r="I15" s="2"/>
    </row>
    <row r="16" spans="1:10" ht="12.75" x14ac:dyDescent="0.2">
      <c r="A16" s="2"/>
      <c r="B16" s="2"/>
      <c r="C16" s="2"/>
      <c r="D16" s="2"/>
      <c r="E16" s="2"/>
      <c r="F16" s="2"/>
      <c r="G16" s="2"/>
      <c r="H16" s="2"/>
      <c r="I16" s="2"/>
    </row>
    <row r="17" spans="1:9" ht="12.75" x14ac:dyDescent="0.2">
      <c r="A17" s="2"/>
      <c r="B17" s="2"/>
      <c r="C17" s="2"/>
      <c r="D17" s="2"/>
      <c r="E17" s="2"/>
      <c r="F17" s="2"/>
      <c r="G17" s="2"/>
      <c r="H17" s="2"/>
      <c r="I17" s="2"/>
    </row>
    <row r="18" spans="1:9" ht="12.75" x14ac:dyDescent="0.2">
      <c r="A18" s="2"/>
      <c r="B18" s="2"/>
      <c r="C18" s="2"/>
      <c r="D18" s="2"/>
      <c r="E18" s="2"/>
      <c r="F18" s="2"/>
      <c r="G18" s="2"/>
      <c r="H18" s="2"/>
      <c r="I18" s="2"/>
    </row>
    <row r="19" spans="1:9" ht="12.75" x14ac:dyDescent="0.2">
      <c r="A19" s="2"/>
      <c r="B19" s="2"/>
      <c r="C19" s="2"/>
      <c r="D19" s="2"/>
      <c r="E19" s="2"/>
      <c r="F19" s="2"/>
      <c r="G19" s="2"/>
      <c r="H19" s="2"/>
      <c r="I19" s="2"/>
    </row>
    <row r="20" spans="1:9" ht="12.75" x14ac:dyDescent="0.2">
      <c r="A20" s="2"/>
      <c r="B20" s="2"/>
      <c r="C20" s="2"/>
      <c r="D20" s="2"/>
      <c r="E20" s="2"/>
      <c r="F20" s="2"/>
      <c r="G20" s="2"/>
      <c r="H20" s="2"/>
      <c r="I20" s="2"/>
    </row>
    <row r="21" spans="1:9" ht="12.75" x14ac:dyDescent="0.2">
      <c r="A21" s="2"/>
      <c r="B21" s="2"/>
      <c r="C21" s="2"/>
      <c r="D21" s="2"/>
      <c r="E21" s="2"/>
      <c r="F21" s="2"/>
      <c r="G21" s="2"/>
      <c r="H21" s="2"/>
      <c r="I21" s="2"/>
    </row>
    <row r="22" spans="1:9" ht="12.75" x14ac:dyDescent="0.2">
      <c r="A22" s="2"/>
      <c r="B22" s="2"/>
      <c r="C22" s="2"/>
      <c r="D22" s="2"/>
      <c r="E22" s="2"/>
      <c r="F22" s="2"/>
      <c r="G22" s="2"/>
      <c r="H22" s="2"/>
      <c r="I22" s="2"/>
    </row>
    <row r="23" spans="1:9" ht="12.75" x14ac:dyDescent="0.2">
      <c r="A23" s="2"/>
      <c r="B23" s="2"/>
      <c r="C23" s="2"/>
      <c r="D23" s="2"/>
      <c r="E23" s="2"/>
      <c r="F23" s="2"/>
      <c r="G23" s="2"/>
      <c r="H23" s="2"/>
      <c r="I23" s="2"/>
    </row>
    <row r="24" spans="1:9" ht="12.75" x14ac:dyDescent="0.2">
      <c r="A24" s="2"/>
      <c r="B24" s="2"/>
      <c r="C24" s="2"/>
      <c r="D24" s="2"/>
      <c r="E24" s="2"/>
      <c r="F24" s="2"/>
      <c r="G24" s="2"/>
      <c r="H24" s="2"/>
      <c r="I24" s="2"/>
    </row>
    <row r="25" spans="1:9" ht="12.75" x14ac:dyDescent="0.2">
      <c r="A25" s="2"/>
      <c r="B25" s="2"/>
      <c r="C25" s="2"/>
      <c r="D25" s="2"/>
      <c r="E25" s="2"/>
      <c r="F25" s="2"/>
      <c r="G25" s="2"/>
      <c r="H25" s="2"/>
      <c r="I25" s="2"/>
    </row>
    <row r="26" spans="1:9" ht="12.75" x14ac:dyDescent="0.2">
      <c r="A26" s="2"/>
      <c r="B26" s="2"/>
      <c r="C26" s="2"/>
      <c r="D26" s="2"/>
      <c r="E26" s="2"/>
      <c r="F26" s="2"/>
      <c r="G26" s="2"/>
      <c r="H26" s="2"/>
      <c r="I26" s="2"/>
    </row>
    <row r="27" spans="1:9" ht="12.75" x14ac:dyDescent="0.2">
      <c r="A27" s="2"/>
      <c r="B27" s="2"/>
      <c r="C27" s="2"/>
      <c r="D27" s="2"/>
      <c r="E27" s="2"/>
      <c r="F27" s="2"/>
      <c r="G27" s="2"/>
      <c r="H27" s="2"/>
      <c r="I27" s="2"/>
    </row>
    <row r="28" spans="1:9" ht="12.75" x14ac:dyDescent="0.2">
      <c r="A28" s="2"/>
      <c r="B28" s="2"/>
      <c r="C28" s="2"/>
      <c r="D28" s="2"/>
      <c r="E28" s="2"/>
      <c r="F28" s="2"/>
      <c r="G28" s="2"/>
      <c r="H28" s="2"/>
      <c r="I28" s="2"/>
    </row>
    <row r="29" spans="1:9" ht="12.75" x14ac:dyDescent="0.2">
      <c r="A29" s="2"/>
      <c r="B29" s="2"/>
      <c r="C29" s="2"/>
      <c r="D29" s="2"/>
      <c r="E29" s="2"/>
      <c r="F29" s="2"/>
      <c r="G29" s="2"/>
      <c r="H29" s="2"/>
      <c r="I29" s="2"/>
    </row>
    <row r="30" spans="1:9" ht="12.75" x14ac:dyDescent="0.2">
      <c r="A30" s="2"/>
      <c r="B30" s="2"/>
      <c r="C30" s="2"/>
      <c r="D30" s="2"/>
      <c r="E30" s="2"/>
      <c r="F30" s="2"/>
      <c r="G30" s="2"/>
      <c r="H30" s="2"/>
      <c r="I30" s="2"/>
    </row>
    <row r="31" spans="1:9" ht="12.75" x14ac:dyDescent="0.2">
      <c r="A31" s="2"/>
      <c r="B31" s="2"/>
      <c r="C31" s="2"/>
      <c r="D31" s="2"/>
      <c r="E31" s="2"/>
      <c r="F31" s="2"/>
      <c r="G31" s="2"/>
      <c r="H31" s="2"/>
      <c r="I31" s="2"/>
    </row>
    <row r="32" spans="1:9" ht="12.75" x14ac:dyDescent="0.2">
      <c r="A32" s="2"/>
      <c r="B32" s="2"/>
      <c r="C32" s="2"/>
      <c r="D32" s="2"/>
      <c r="E32" s="2"/>
      <c r="F32" s="2"/>
      <c r="G32" s="2"/>
      <c r="H32" s="2"/>
      <c r="I32" s="2"/>
    </row>
    <row r="33" spans="1:9" ht="12.75" x14ac:dyDescent="0.2">
      <c r="A33" s="2"/>
      <c r="B33" s="2"/>
      <c r="C33" s="2"/>
      <c r="D33" s="2"/>
      <c r="E33" s="2"/>
      <c r="F33" s="2"/>
      <c r="G33" s="2"/>
      <c r="H33" s="2"/>
      <c r="I33" s="2"/>
    </row>
    <row r="34" spans="1:9" ht="12.75" x14ac:dyDescent="0.2">
      <c r="A34" s="2"/>
      <c r="B34" s="2"/>
      <c r="C34" s="2"/>
      <c r="D34" s="2"/>
      <c r="E34" s="2"/>
      <c r="F34" s="2"/>
      <c r="G34" s="2"/>
      <c r="H34" s="2"/>
      <c r="I34" s="2"/>
    </row>
    <row r="35" spans="1:9" ht="12.75" x14ac:dyDescent="0.2">
      <c r="A35" s="2"/>
      <c r="B35" s="2"/>
      <c r="C35" s="2"/>
      <c r="D35" s="2"/>
      <c r="E35" s="2"/>
      <c r="F35" s="2"/>
      <c r="G35" s="2"/>
      <c r="H35" s="2"/>
      <c r="I35" s="2"/>
    </row>
    <row r="36" spans="1:9" ht="12.75" x14ac:dyDescent="0.2">
      <c r="A36" s="2"/>
      <c r="B36" s="2"/>
      <c r="C36" s="2"/>
      <c r="D36" s="2"/>
      <c r="E36" s="2"/>
      <c r="F36" s="2"/>
      <c r="G36" s="2"/>
      <c r="H36" s="2"/>
      <c r="I36" s="2"/>
    </row>
    <row r="37" spans="1:9" ht="12.75" x14ac:dyDescent="0.2">
      <c r="A37" s="2"/>
      <c r="B37" s="2"/>
      <c r="C37" s="2"/>
      <c r="D37" s="2"/>
      <c r="E37" s="2"/>
      <c r="F37" s="2"/>
      <c r="G37" s="2"/>
      <c r="H37" s="2"/>
      <c r="I37" s="2"/>
    </row>
    <row r="38" spans="1:9" ht="12.75" x14ac:dyDescent="0.2">
      <c r="A38" s="2"/>
      <c r="B38" s="2"/>
      <c r="C38" s="2"/>
      <c r="D38" s="2"/>
      <c r="E38" s="2"/>
      <c r="F38" s="2"/>
      <c r="G38" s="2"/>
      <c r="H38" s="2"/>
      <c r="I38" s="2"/>
    </row>
    <row r="39" spans="1:9" ht="12.75" x14ac:dyDescent="0.2">
      <c r="A39" s="2"/>
      <c r="B39" s="2"/>
      <c r="C39" s="2"/>
      <c r="D39" s="2"/>
      <c r="E39" s="2"/>
      <c r="F39" s="2"/>
      <c r="G39" s="2"/>
      <c r="H39" s="2"/>
      <c r="I39" s="2"/>
    </row>
    <row r="40" spans="1:9" ht="12.75" x14ac:dyDescent="0.2">
      <c r="A40" s="2"/>
      <c r="B40" s="2"/>
      <c r="C40" s="2"/>
      <c r="D40" s="2"/>
      <c r="E40" s="2"/>
      <c r="F40" s="2"/>
      <c r="G40" s="2"/>
      <c r="H40" s="2"/>
      <c r="I40" s="2"/>
    </row>
    <row r="41" spans="1:9" ht="12.75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ht="12.75" x14ac:dyDescent="0.2">
      <c r="A42" s="2"/>
      <c r="B42" s="2"/>
      <c r="C42" s="2"/>
      <c r="D42" s="2"/>
      <c r="E42" s="2"/>
      <c r="F42" s="2"/>
      <c r="G42" s="2"/>
      <c r="H42" s="2"/>
      <c r="I42" s="2"/>
    </row>
    <row r="43" spans="1:9" ht="12.75" x14ac:dyDescent="0.2">
      <c r="A43" s="2"/>
      <c r="B43" s="2"/>
      <c r="C43" s="2"/>
      <c r="D43" s="2"/>
      <c r="E43" s="2"/>
      <c r="F43" s="2"/>
      <c r="G43" s="2"/>
      <c r="H43" s="2"/>
      <c r="I43" s="2"/>
    </row>
    <row r="44" spans="1:9" ht="12.75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ht="12.75" x14ac:dyDescent="0.2">
      <c r="A45" s="2"/>
      <c r="B45" s="2"/>
      <c r="C45" s="2"/>
      <c r="D45" s="2"/>
      <c r="E45" s="2"/>
      <c r="F45" s="2"/>
      <c r="G45" s="2"/>
      <c r="H45" s="2"/>
      <c r="I45" s="2"/>
    </row>
    <row r="46" spans="1:9" ht="12.75" x14ac:dyDescent="0.2">
      <c r="A46" s="2"/>
      <c r="B46" s="2"/>
      <c r="C46" s="2"/>
      <c r="D46" s="2"/>
      <c r="E46" s="2"/>
      <c r="F46" s="2"/>
      <c r="G46" s="2"/>
      <c r="H46" s="2"/>
      <c r="I46" s="2"/>
    </row>
    <row r="47" spans="1:9" ht="12.75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ht="12.75" x14ac:dyDescent="0.2">
      <c r="A48" s="2"/>
      <c r="B48" s="2"/>
      <c r="C48" s="2"/>
      <c r="D48" s="2"/>
      <c r="E48" s="2"/>
      <c r="F48" s="2"/>
      <c r="G48" s="2"/>
      <c r="H48" s="2"/>
      <c r="I48" s="2"/>
    </row>
    <row r="49" spans="1:9" ht="12.75" x14ac:dyDescent="0.2">
      <c r="A49" s="2"/>
      <c r="B49" s="2"/>
      <c r="C49" s="2"/>
      <c r="D49" s="2"/>
      <c r="E49" s="2"/>
      <c r="F49" s="2"/>
      <c r="G49" s="2"/>
      <c r="H49" s="2"/>
      <c r="I49" s="2"/>
    </row>
    <row r="50" spans="1:9" ht="12.75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ht="12.75" x14ac:dyDescent="0.2">
      <c r="A51" s="2"/>
      <c r="B51" s="2"/>
      <c r="C51" s="2"/>
      <c r="D51" s="2"/>
      <c r="E51" s="2"/>
      <c r="F51" s="2"/>
      <c r="G51" s="2"/>
      <c r="H51" s="2"/>
      <c r="I51" s="2"/>
    </row>
    <row r="52" spans="1:9" ht="18" x14ac:dyDescent="0.25">
      <c r="A52" s="1"/>
      <c r="B52" s="99" t="s">
        <v>11</v>
      </c>
      <c r="C52" s="100"/>
      <c r="D52" s="101"/>
      <c r="E52" s="41" t="s">
        <v>12</v>
      </c>
      <c r="F52" s="41" t="s">
        <v>13</v>
      </c>
      <c r="G52" s="41" t="s">
        <v>14</v>
      </c>
      <c r="H52" s="41" t="s">
        <v>15</v>
      </c>
      <c r="I52" s="42" t="s">
        <v>16</v>
      </c>
    </row>
    <row r="53" spans="1:9" ht="18" x14ac:dyDescent="0.25">
      <c r="A53" s="1"/>
      <c r="B53" s="20"/>
      <c r="C53" s="20"/>
      <c r="D53" s="21"/>
      <c r="E53" s="23"/>
      <c r="F53" s="23"/>
      <c r="G53" s="23"/>
      <c r="H53" s="23"/>
      <c r="I53" s="23"/>
    </row>
    <row r="54" spans="1:9" ht="18" x14ac:dyDescent="0.25">
      <c r="A54" s="1"/>
      <c r="B54" s="20"/>
      <c r="C54" s="20"/>
      <c r="D54" s="21"/>
      <c r="E54" s="23"/>
      <c r="F54" s="23"/>
      <c r="G54" s="23"/>
      <c r="H54" s="23"/>
      <c r="I54" s="23"/>
    </row>
    <row r="55" spans="1:9" ht="18" x14ac:dyDescent="0.25">
      <c r="A55" s="1"/>
      <c r="B55" s="20"/>
      <c r="C55" s="20"/>
      <c r="D55" s="21"/>
      <c r="E55" s="23"/>
      <c r="F55" s="23"/>
      <c r="G55" s="23"/>
      <c r="H55" s="23"/>
      <c r="I55" s="23"/>
    </row>
    <row r="56" spans="1:9" ht="18" x14ac:dyDescent="0.25">
      <c r="A56" s="1"/>
      <c r="B56" s="20"/>
      <c r="C56" s="20"/>
      <c r="D56" s="21"/>
      <c r="E56" s="23"/>
      <c r="F56" s="23"/>
      <c r="G56" s="23"/>
      <c r="H56" s="23"/>
      <c r="I56" s="23"/>
    </row>
    <row r="57" spans="1:9" ht="18" x14ac:dyDescent="0.25">
      <c r="A57" s="1"/>
      <c r="B57" s="20"/>
      <c r="C57" s="20"/>
      <c r="D57" s="21"/>
      <c r="E57" s="23"/>
      <c r="F57" s="23"/>
      <c r="G57" s="23"/>
      <c r="H57" s="23"/>
      <c r="I57" s="23"/>
    </row>
    <row r="58" spans="1:9" ht="18" x14ac:dyDescent="0.25">
      <c r="A58" s="1"/>
      <c r="B58" s="20"/>
      <c r="C58" s="20"/>
      <c r="D58" s="21"/>
      <c r="E58" s="23"/>
      <c r="F58" s="23"/>
      <c r="G58" s="23"/>
      <c r="H58" s="23"/>
      <c r="I58" s="23"/>
    </row>
    <row r="59" spans="1:9" ht="18" x14ac:dyDescent="0.25">
      <c r="A59" s="1"/>
      <c r="B59" s="20"/>
      <c r="C59" s="20"/>
      <c r="D59" s="21"/>
      <c r="E59" s="23"/>
      <c r="F59" s="23"/>
      <c r="G59" s="23"/>
      <c r="H59" s="23"/>
      <c r="I59" s="23"/>
    </row>
    <row r="60" spans="1:9" ht="12.75" x14ac:dyDescent="0.2">
      <c r="A60" s="1"/>
      <c r="B60" s="24"/>
      <c r="C60" s="24"/>
      <c r="D60" s="25"/>
      <c r="E60" s="24"/>
      <c r="F60" s="24"/>
      <c r="G60" s="24"/>
      <c r="H60" s="24"/>
      <c r="I60" s="24"/>
    </row>
    <row r="61" spans="1:9" ht="12.75" x14ac:dyDescent="0.2">
      <c r="A61" s="1"/>
      <c r="B61" s="24"/>
      <c r="C61" s="24"/>
      <c r="D61" s="25"/>
      <c r="E61" s="24"/>
      <c r="F61" s="24"/>
      <c r="G61" s="24"/>
      <c r="H61" s="24"/>
      <c r="I61" s="24"/>
    </row>
    <row r="62" spans="1:9" ht="12.75" x14ac:dyDescent="0.2">
      <c r="A62" s="1"/>
      <c r="B62" s="24"/>
      <c r="C62" s="24"/>
      <c r="D62" s="25"/>
      <c r="E62" s="24"/>
      <c r="F62" s="24"/>
      <c r="G62" s="24"/>
      <c r="H62" s="24"/>
      <c r="I62" s="24"/>
    </row>
    <row r="63" spans="1:9" ht="12.75" x14ac:dyDescent="0.2">
      <c r="A63" s="1"/>
      <c r="B63" s="24"/>
      <c r="C63" s="24"/>
      <c r="D63" s="25"/>
      <c r="E63" s="24"/>
      <c r="F63" s="24"/>
      <c r="G63" s="24"/>
      <c r="H63" s="24"/>
      <c r="I63" s="24"/>
    </row>
    <row r="64" spans="1:9" ht="12.75" x14ac:dyDescent="0.2">
      <c r="A64" s="1"/>
      <c r="B64" s="24"/>
      <c r="C64" s="24"/>
      <c r="D64" s="25"/>
      <c r="E64" s="24"/>
      <c r="F64" s="24"/>
      <c r="G64" s="24"/>
      <c r="H64" s="24"/>
      <c r="I64" s="24"/>
    </row>
    <row r="65" spans="1:9" ht="12.75" x14ac:dyDescent="0.2">
      <c r="A65" s="2"/>
      <c r="B65" s="2"/>
      <c r="C65" s="2"/>
      <c r="D65" s="2"/>
      <c r="E65" s="2"/>
      <c r="F65" s="2"/>
      <c r="G65" s="2"/>
      <c r="H65" s="2"/>
      <c r="I65" s="2"/>
    </row>
    <row r="66" spans="1:9" ht="12.75" x14ac:dyDescent="0.2">
      <c r="A66" s="2"/>
      <c r="B66" s="2"/>
      <c r="C66" s="2"/>
      <c r="D66" s="2"/>
      <c r="E66" s="2"/>
      <c r="F66" s="2"/>
      <c r="G66" s="2"/>
      <c r="H66" s="2"/>
      <c r="I66" s="2"/>
    </row>
    <row r="67" spans="1:9" ht="12.75" x14ac:dyDescent="0.2">
      <c r="A67" s="2"/>
      <c r="B67" s="15"/>
      <c r="C67" s="15"/>
      <c r="D67" s="15"/>
      <c r="E67" s="15"/>
      <c r="F67" s="15"/>
      <c r="G67" s="2"/>
      <c r="H67" s="2"/>
      <c r="I67" s="2"/>
    </row>
    <row r="68" spans="1:9" ht="15.75" customHeight="1" x14ac:dyDescent="0.25">
      <c r="A68" s="1"/>
      <c r="B68" s="102" t="s">
        <v>7</v>
      </c>
      <c r="C68" s="97"/>
      <c r="D68" s="97"/>
      <c r="E68" s="97"/>
      <c r="F68" s="98"/>
      <c r="G68" s="2"/>
      <c r="H68" s="2"/>
      <c r="I68" s="2"/>
    </row>
    <row r="69" spans="1:9" ht="15.75" customHeight="1" x14ac:dyDescent="0.3">
      <c r="A69" s="1"/>
      <c r="B69" s="28"/>
      <c r="C69" s="28"/>
      <c r="D69" s="29"/>
      <c r="E69" s="30"/>
      <c r="F69" s="31"/>
      <c r="G69" s="9"/>
      <c r="H69" s="9"/>
      <c r="I69" s="9"/>
    </row>
    <row r="70" spans="1:9" ht="15.75" customHeight="1" x14ac:dyDescent="0.3">
      <c r="A70" s="1"/>
      <c r="B70" s="28"/>
      <c r="C70" s="28"/>
      <c r="D70" s="29"/>
      <c r="E70" s="32"/>
      <c r="F70" s="31"/>
      <c r="G70" s="9"/>
      <c r="H70" s="9"/>
      <c r="I70" s="9"/>
    </row>
    <row r="71" spans="1:9" ht="15.75" customHeight="1" x14ac:dyDescent="0.3">
      <c r="A71" s="1"/>
      <c r="B71" s="33"/>
      <c r="C71" s="28"/>
      <c r="D71" s="29"/>
      <c r="E71" s="32"/>
      <c r="F71" s="31"/>
      <c r="G71" s="9"/>
      <c r="H71" s="9"/>
      <c r="I71" s="9"/>
    </row>
    <row r="72" spans="1:9" ht="15.75" customHeight="1" x14ac:dyDescent="0.3">
      <c r="A72" s="1"/>
      <c r="B72" s="33"/>
      <c r="C72" s="28"/>
      <c r="D72" s="29"/>
      <c r="E72" s="32"/>
      <c r="F72" s="31"/>
      <c r="G72" s="9"/>
      <c r="H72" s="9"/>
      <c r="I72" s="9"/>
    </row>
    <row r="73" spans="1:9" ht="15.75" customHeight="1" x14ac:dyDescent="0.3">
      <c r="A73" s="1"/>
      <c r="B73" s="28"/>
      <c r="C73" s="28"/>
      <c r="D73" s="29"/>
      <c r="E73" s="32"/>
      <c r="F73" s="31"/>
      <c r="G73" s="9"/>
      <c r="H73" s="9"/>
      <c r="I73" s="9"/>
    </row>
    <row r="74" spans="1:9" ht="15.75" customHeight="1" x14ac:dyDescent="0.3">
      <c r="A74" s="1"/>
      <c r="B74" s="28"/>
      <c r="C74" s="28"/>
      <c r="D74" s="29"/>
      <c r="E74" s="32"/>
      <c r="F74" s="31"/>
      <c r="G74" s="9"/>
      <c r="H74" s="9"/>
      <c r="I74" s="9"/>
    </row>
    <row r="75" spans="1:9" ht="15.75" customHeight="1" x14ac:dyDescent="0.3">
      <c r="A75" s="1"/>
      <c r="B75" s="28"/>
      <c r="C75" s="28"/>
      <c r="D75" s="29"/>
      <c r="E75" s="32"/>
      <c r="F75" s="31"/>
      <c r="G75" s="9"/>
      <c r="H75" s="9"/>
      <c r="I75" s="9"/>
    </row>
    <row r="76" spans="1:9" ht="12" customHeight="1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9" ht="12.75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9" ht="12.75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9" ht="12.75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9" ht="12.75" x14ac:dyDescent="0.2">
      <c r="A80" s="2"/>
      <c r="B80" s="2"/>
      <c r="C80" s="2"/>
      <c r="D80" s="2"/>
      <c r="E80" s="2"/>
      <c r="F80" s="2"/>
      <c r="G80" s="2"/>
      <c r="H80" s="2"/>
      <c r="I80" s="2"/>
    </row>
    <row r="81" spans="1:9" ht="12.75" x14ac:dyDescent="0.2">
      <c r="A81" s="2"/>
      <c r="B81" s="2"/>
      <c r="C81" s="2"/>
      <c r="D81" s="2"/>
      <c r="E81" s="2"/>
      <c r="F81" s="2"/>
      <c r="G81" s="2"/>
      <c r="H81" s="2"/>
      <c r="I81" s="2"/>
    </row>
    <row r="82" spans="1:9" ht="12.75" x14ac:dyDescent="0.2">
      <c r="A82" s="2"/>
      <c r="B82" s="2"/>
      <c r="C82" s="2"/>
      <c r="D82" s="2"/>
      <c r="E82" s="2"/>
      <c r="F82" s="2"/>
      <c r="G82" s="2"/>
      <c r="H82" s="2"/>
      <c r="I82" s="2"/>
    </row>
    <row r="83" spans="1:9" ht="12.75" x14ac:dyDescent="0.2">
      <c r="A83" s="2"/>
      <c r="B83" s="2"/>
      <c r="C83" s="2"/>
      <c r="D83" s="2"/>
      <c r="E83" s="2"/>
      <c r="F83" s="2"/>
      <c r="G83" s="2"/>
      <c r="H83" s="2"/>
      <c r="I83" s="2"/>
    </row>
    <row r="84" spans="1:9" ht="12.75" x14ac:dyDescent="0.2">
      <c r="A84" s="2"/>
      <c r="B84" s="2"/>
      <c r="C84" s="2"/>
      <c r="D84" s="2"/>
      <c r="E84" s="2"/>
      <c r="F84" s="2"/>
      <c r="G84" s="2"/>
      <c r="H84" s="2"/>
      <c r="I84" s="2"/>
    </row>
    <row r="85" spans="1:9" ht="12.75" x14ac:dyDescent="0.2">
      <c r="A85" s="2"/>
      <c r="B85" s="2"/>
      <c r="C85" s="2"/>
      <c r="D85" s="2"/>
      <c r="E85" s="2"/>
      <c r="F85" s="2"/>
      <c r="G85" s="2"/>
      <c r="H85" s="2"/>
      <c r="I85" s="2"/>
    </row>
    <row r="86" spans="1:9" ht="12.75" x14ac:dyDescent="0.2">
      <c r="A86" s="2"/>
      <c r="B86" s="2"/>
      <c r="C86" s="2"/>
      <c r="D86" s="2"/>
      <c r="E86" s="2"/>
      <c r="F86" s="2"/>
      <c r="G86" s="2"/>
      <c r="H86" s="2"/>
      <c r="I86" s="2"/>
    </row>
    <row r="87" spans="1:9" ht="12.75" x14ac:dyDescent="0.2">
      <c r="A87" s="2"/>
      <c r="B87" s="2"/>
      <c r="C87" s="2"/>
      <c r="D87" s="2"/>
      <c r="E87" s="2"/>
      <c r="F87" s="2"/>
      <c r="G87" s="2"/>
      <c r="H87" s="2"/>
      <c r="I87" s="2"/>
    </row>
    <row r="88" spans="1:9" ht="12.75" x14ac:dyDescent="0.2">
      <c r="A88" s="2"/>
      <c r="B88" s="2"/>
      <c r="C88" s="2"/>
      <c r="D88" s="2"/>
      <c r="E88" s="2"/>
      <c r="F88" s="2"/>
      <c r="G88" s="2"/>
      <c r="H88" s="2"/>
      <c r="I88" s="2"/>
    </row>
    <row r="89" spans="1:9" ht="12.75" x14ac:dyDescent="0.2">
      <c r="A89" s="2"/>
      <c r="B89" s="2"/>
      <c r="C89" s="2"/>
      <c r="D89" s="2"/>
      <c r="E89" s="2"/>
      <c r="F89" s="2"/>
      <c r="G89" s="2"/>
      <c r="H89" s="2"/>
      <c r="I89" s="2"/>
    </row>
    <row r="90" spans="1:9" ht="12.75" x14ac:dyDescent="0.2">
      <c r="A90" s="2"/>
      <c r="B90" s="2"/>
      <c r="C90" s="2"/>
      <c r="D90" s="2"/>
      <c r="E90" s="2"/>
      <c r="F90" s="2"/>
      <c r="G90" s="2"/>
      <c r="H90" s="2"/>
      <c r="I90" s="2"/>
    </row>
    <row r="91" spans="1:9" ht="12.75" x14ac:dyDescent="0.2">
      <c r="A91" s="2"/>
      <c r="B91" s="2"/>
      <c r="C91" s="2"/>
      <c r="D91" s="2"/>
      <c r="E91" s="2"/>
      <c r="F91" s="2"/>
      <c r="G91" s="2"/>
      <c r="H91" s="2"/>
      <c r="I91" s="2"/>
    </row>
    <row r="92" spans="1:9" ht="12.75" x14ac:dyDescent="0.2">
      <c r="A92" s="2"/>
      <c r="B92" s="2"/>
      <c r="C92" s="2"/>
      <c r="D92" s="2"/>
      <c r="E92" s="2"/>
      <c r="F92" s="2"/>
      <c r="G92" s="2"/>
      <c r="H92" s="2"/>
      <c r="I92" s="2"/>
    </row>
    <row r="93" spans="1:9" ht="12.75" x14ac:dyDescent="0.2">
      <c r="A93" s="2"/>
      <c r="B93" s="2"/>
      <c r="C93" s="2"/>
      <c r="D93" s="2"/>
      <c r="E93" s="2"/>
      <c r="F93" s="2"/>
      <c r="G93" s="2"/>
      <c r="H93" s="2"/>
      <c r="I93" s="2"/>
    </row>
    <row r="94" spans="1:9" ht="12.75" x14ac:dyDescent="0.2">
      <c r="A94" s="2"/>
      <c r="B94" s="2"/>
      <c r="C94" s="2"/>
      <c r="D94" s="2"/>
      <c r="E94" s="2"/>
      <c r="F94" s="2"/>
      <c r="G94" s="2"/>
      <c r="H94" s="2"/>
      <c r="I94" s="2"/>
    </row>
    <row r="95" spans="1:9" ht="12.75" x14ac:dyDescent="0.2">
      <c r="A95" s="2"/>
      <c r="B95" s="2"/>
      <c r="C95" s="2"/>
      <c r="D95" s="2"/>
      <c r="E95" s="2"/>
      <c r="F95" s="2"/>
      <c r="G95" s="2"/>
      <c r="H95" s="2"/>
      <c r="I95" s="2"/>
    </row>
    <row r="96" spans="1:9" ht="12.75" x14ac:dyDescent="0.2">
      <c r="A96" s="2"/>
      <c r="B96" s="2"/>
      <c r="C96" s="2"/>
      <c r="D96" s="2"/>
      <c r="E96" s="2"/>
      <c r="F96" s="2"/>
      <c r="G96" s="2"/>
      <c r="H96" s="2"/>
      <c r="I96" s="2"/>
    </row>
    <row r="97" spans="1:9" ht="12.75" x14ac:dyDescent="0.2">
      <c r="A97" s="2"/>
      <c r="B97" s="2"/>
      <c r="C97" s="2"/>
      <c r="D97" s="2"/>
      <c r="E97" s="2"/>
      <c r="F97" s="2"/>
      <c r="G97" s="2"/>
      <c r="H97" s="2"/>
      <c r="I97" s="2"/>
    </row>
    <row r="98" spans="1:9" ht="12.75" x14ac:dyDescent="0.2">
      <c r="A98" s="2"/>
      <c r="B98" s="2"/>
      <c r="C98" s="2"/>
      <c r="D98" s="2"/>
      <c r="E98" s="2"/>
      <c r="F98" s="2"/>
      <c r="G98" s="2"/>
      <c r="H98" s="2"/>
      <c r="I98" s="2"/>
    </row>
    <row r="99" spans="1:9" ht="12.75" x14ac:dyDescent="0.2">
      <c r="A99" s="2"/>
      <c r="B99" s="2"/>
      <c r="C99" s="2"/>
      <c r="D99" s="2"/>
      <c r="E99" s="2"/>
      <c r="F99" s="2"/>
      <c r="G99" s="2"/>
      <c r="H99" s="2"/>
      <c r="I99" s="2"/>
    </row>
    <row r="100" spans="1:9" ht="12.75" x14ac:dyDescent="0.2">
      <c r="A100" s="2"/>
      <c r="B100" s="2"/>
      <c r="C100" s="2"/>
      <c r="D100" s="2"/>
      <c r="E100" s="2"/>
      <c r="F100" s="2"/>
      <c r="G100" s="2"/>
      <c r="H100" s="2"/>
      <c r="I100" s="2"/>
    </row>
    <row r="101" spans="1:9" ht="12.75" x14ac:dyDescent="0.2">
      <c r="A101" s="2"/>
      <c r="B101" s="2"/>
      <c r="C101" s="2"/>
      <c r="D101" s="2"/>
      <c r="E101" s="2"/>
      <c r="F101" s="2"/>
      <c r="G101" s="2"/>
      <c r="H101" s="2"/>
      <c r="I101" s="2"/>
    </row>
    <row r="102" spans="1:9" ht="12.75" x14ac:dyDescent="0.2">
      <c r="A102" s="2"/>
      <c r="B102" s="2"/>
      <c r="C102" s="2"/>
      <c r="D102" s="2"/>
      <c r="E102" s="2"/>
      <c r="F102" s="2"/>
      <c r="G102" s="2"/>
      <c r="H102" s="2"/>
      <c r="I102" s="2"/>
    </row>
    <row r="103" spans="1:9" ht="12.75" x14ac:dyDescent="0.2">
      <c r="A103" s="2"/>
      <c r="B103" s="2"/>
      <c r="C103" s="2"/>
      <c r="D103" s="2"/>
      <c r="E103" s="2"/>
      <c r="F103" s="2"/>
      <c r="G103" s="2"/>
      <c r="H103" s="2"/>
      <c r="I103" s="2"/>
    </row>
    <row r="104" spans="1:9" ht="12.75" x14ac:dyDescent="0.2">
      <c r="A104" s="2"/>
      <c r="B104" s="2"/>
      <c r="C104" s="2"/>
      <c r="D104" s="2"/>
      <c r="E104" s="2"/>
      <c r="F104" s="2"/>
      <c r="G104" s="2"/>
      <c r="H104" s="2"/>
      <c r="I104" s="2"/>
    </row>
    <row r="105" spans="1:9" ht="12.75" x14ac:dyDescent="0.2">
      <c r="A105" s="2"/>
      <c r="B105" s="2"/>
      <c r="C105" s="2"/>
      <c r="D105" s="2"/>
      <c r="E105" s="2"/>
      <c r="F105" s="2"/>
      <c r="G105" s="2"/>
      <c r="H105" s="2"/>
      <c r="I105" s="2"/>
    </row>
    <row r="106" spans="1:9" ht="12.75" x14ac:dyDescent="0.2">
      <c r="A106" s="2"/>
      <c r="B106" s="2"/>
      <c r="C106" s="2"/>
      <c r="D106" s="2"/>
      <c r="E106" s="2"/>
      <c r="F106" s="2"/>
      <c r="G106" s="2"/>
      <c r="H106" s="2"/>
      <c r="I106" s="2"/>
    </row>
    <row r="107" spans="1:9" ht="12.75" x14ac:dyDescent="0.2">
      <c r="A107" s="2"/>
      <c r="B107" s="2"/>
      <c r="C107" s="2"/>
      <c r="D107" s="2"/>
      <c r="E107" s="2"/>
      <c r="F107" s="2"/>
      <c r="G107" s="2"/>
      <c r="H107" s="2"/>
      <c r="I107" s="2"/>
    </row>
    <row r="108" spans="1:9" ht="12.75" x14ac:dyDescent="0.2">
      <c r="A108" s="2"/>
      <c r="B108" s="2"/>
      <c r="C108" s="2"/>
      <c r="D108" s="2"/>
      <c r="E108" s="2"/>
      <c r="F108" s="2"/>
      <c r="G108" s="2"/>
      <c r="H108" s="2"/>
      <c r="I108" s="2"/>
    </row>
    <row r="109" spans="1:9" ht="12.75" x14ac:dyDescent="0.2">
      <c r="A109" s="2"/>
      <c r="B109" s="2"/>
      <c r="C109" s="2"/>
      <c r="D109" s="2"/>
      <c r="E109" s="2"/>
      <c r="F109" s="2"/>
      <c r="G109" s="2"/>
      <c r="H109" s="2"/>
      <c r="I109" s="2"/>
    </row>
    <row r="110" spans="1:9" ht="12.75" x14ac:dyDescent="0.2">
      <c r="A110" s="2"/>
      <c r="B110" s="2"/>
      <c r="C110" s="2"/>
      <c r="D110" s="2"/>
      <c r="E110" s="2"/>
      <c r="F110" s="2"/>
      <c r="G110" s="2"/>
      <c r="H110" s="2"/>
      <c r="I110" s="2"/>
    </row>
    <row r="111" spans="1:9" ht="12.75" x14ac:dyDescent="0.2">
      <c r="A111" s="2"/>
      <c r="B111" s="2"/>
      <c r="C111" s="2"/>
      <c r="D111" s="2"/>
      <c r="E111" s="2"/>
      <c r="F111" s="2"/>
      <c r="G111" s="2"/>
      <c r="H111" s="2"/>
      <c r="I111" s="2"/>
    </row>
    <row r="112" spans="1:9" ht="12.75" x14ac:dyDescent="0.2">
      <c r="A112" s="2"/>
      <c r="B112" s="2"/>
      <c r="C112" s="2"/>
      <c r="D112" s="2"/>
      <c r="E112" s="2"/>
      <c r="F112" s="2"/>
      <c r="G112" s="2"/>
      <c r="H112" s="2"/>
      <c r="I112" s="2"/>
    </row>
    <row r="113" spans="1:9" ht="12.75" x14ac:dyDescent="0.2">
      <c r="A113" s="2"/>
      <c r="B113" s="2"/>
      <c r="C113" s="2"/>
      <c r="D113" s="2"/>
      <c r="E113" s="2"/>
      <c r="F113" s="2"/>
      <c r="G113" s="2"/>
      <c r="H113" s="2"/>
      <c r="I113" s="2"/>
    </row>
    <row r="114" spans="1:9" ht="12.75" x14ac:dyDescent="0.2">
      <c r="A114" s="2"/>
      <c r="B114" s="2"/>
      <c r="C114" s="2"/>
      <c r="D114" s="2"/>
      <c r="E114" s="2"/>
      <c r="F114" s="2"/>
      <c r="G114" s="2"/>
      <c r="H114" s="2"/>
      <c r="I114" s="2"/>
    </row>
    <row r="115" spans="1:9" ht="12.75" x14ac:dyDescent="0.2">
      <c r="A115" s="2"/>
      <c r="B115" s="2"/>
      <c r="C115" s="2"/>
      <c r="D115" s="2"/>
      <c r="E115" s="2"/>
      <c r="F115" s="2"/>
      <c r="G115" s="2"/>
      <c r="H115" s="2"/>
      <c r="I115" s="2"/>
    </row>
    <row r="116" spans="1:9" ht="12.75" x14ac:dyDescent="0.2">
      <c r="A116" s="2"/>
      <c r="B116" s="2"/>
      <c r="C116" s="2"/>
      <c r="D116" s="2"/>
      <c r="E116" s="2"/>
      <c r="F116" s="2"/>
      <c r="G116" s="2"/>
      <c r="H116" s="2"/>
      <c r="I116" s="2"/>
    </row>
    <row r="117" spans="1:9" ht="12.75" x14ac:dyDescent="0.2">
      <c r="A117" s="2"/>
      <c r="B117" s="2"/>
      <c r="C117" s="2"/>
      <c r="D117" s="2"/>
      <c r="E117" s="2"/>
      <c r="F117" s="2"/>
      <c r="G117" s="2"/>
      <c r="H117" s="2"/>
      <c r="I117" s="2"/>
    </row>
    <row r="118" spans="1:9" ht="12.75" x14ac:dyDescent="0.2">
      <c r="A118" s="2"/>
      <c r="B118" s="2"/>
      <c r="C118" s="2"/>
      <c r="D118" s="2"/>
      <c r="E118" s="2"/>
      <c r="F118" s="2"/>
      <c r="G118" s="2"/>
      <c r="H118" s="2"/>
      <c r="I118" s="2"/>
    </row>
    <row r="119" spans="1:9" ht="12.75" x14ac:dyDescent="0.2">
      <c r="A119" s="2"/>
      <c r="B119" s="2"/>
      <c r="C119" s="2"/>
      <c r="D119" s="2"/>
      <c r="E119" s="2"/>
      <c r="F119" s="2"/>
      <c r="G119" s="2"/>
      <c r="H119" s="2"/>
      <c r="I119" s="2"/>
    </row>
    <row r="120" spans="1:9" ht="12.75" x14ac:dyDescent="0.2">
      <c r="A120" s="2"/>
      <c r="B120" s="2"/>
      <c r="C120" s="2"/>
      <c r="D120" s="2"/>
      <c r="E120" s="2"/>
      <c r="F120" s="2"/>
      <c r="G120" s="2"/>
      <c r="H120" s="2"/>
      <c r="I120" s="2"/>
    </row>
    <row r="121" spans="1:9" ht="12.75" x14ac:dyDescent="0.2">
      <c r="A121" s="2"/>
      <c r="B121" s="2"/>
      <c r="C121" s="2"/>
      <c r="D121" s="2"/>
      <c r="E121" s="2"/>
      <c r="F121" s="2"/>
      <c r="G121" s="2"/>
      <c r="H121" s="2"/>
      <c r="I121" s="2"/>
    </row>
    <row r="122" spans="1:9" ht="12.75" x14ac:dyDescent="0.2">
      <c r="A122" s="2"/>
      <c r="B122" s="2"/>
      <c r="C122" s="2"/>
      <c r="D122" s="2"/>
      <c r="E122" s="2"/>
      <c r="F122" s="2"/>
      <c r="G122" s="2"/>
      <c r="H122" s="2"/>
      <c r="I122" s="2"/>
    </row>
    <row r="123" spans="1:9" ht="12.75" x14ac:dyDescent="0.2">
      <c r="A123" s="2"/>
      <c r="B123" s="2"/>
      <c r="C123" s="2"/>
      <c r="D123" s="2"/>
      <c r="E123" s="2"/>
      <c r="F123" s="2"/>
      <c r="G123" s="2"/>
      <c r="H123" s="2"/>
      <c r="I123" s="2"/>
    </row>
    <row r="124" spans="1:9" ht="12.75" x14ac:dyDescent="0.2">
      <c r="A124" s="2"/>
      <c r="B124" s="2"/>
      <c r="C124" s="2"/>
      <c r="D124" s="2"/>
      <c r="E124" s="2"/>
      <c r="F124" s="2"/>
      <c r="G124" s="2"/>
      <c r="H124" s="2"/>
      <c r="I124" s="2"/>
    </row>
    <row r="125" spans="1:9" ht="12.75" x14ac:dyDescent="0.2">
      <c r="A125" s="2"/>
      <c r="B125" s="2"/>
      <c r="C125" s="2"/>
      <c r="D125" s="2"/>
      <c r="E125" s="2"/>
      <c r="F125" s="2"/>
      <c r="G125" s="2"/>
      <c r="H125" s="2"/>
      <c r="I125" s="2"/>
    </row>
    <row r="126" spans="1:9" ht="12.75" x14ac:dyDescent="0.2">
      <c r="A126" s="2"/>
      <c r="B126" s="2"/>
      <c r="C126" s="2"/>
      <c r="D126" s="2"/>
      <c r="E126" s="2"/>
      <c r="F126" s="2"/>
      <c r="G126" s="2"/>
      <c r="H126" s="2"/>
      <c r="I126" s="2"/>
    </row>
    <row r="127" spans="1:9" ht="12.75" x14ac:dyDescent="0.2">
      <c r="A127" s="2"/>
      <c r="B127" s="2"/>
      <c r="C127" s="2"/>
      <c r="D127" s="2"/>
      <c r="E127" s="2"/>
      <c r="F127" s="2"/>
      <c r="G127" s="2"/>
      <c r="H127" s="2"/>
      <c r="I127" s="2"/>
    </row>
    <row r="128" spans="1:9" ht="12.75" x14ac:dyDescent="0.2">
      <c r="A128" s="2"/>
      <c r="B128" s="2"/>
      <c r="C128" s="2"/>
      <c r="D128" s="2"/>
      <c r="E128" s="2"/>
      <c r="F128" s="2"/>
      <c r="G128" s="2"/>
      <c r="H128" s="2"/>
      <c r="I128" s="2"/>
    </row>
    <row r="129" spans="1:9" ht="12.75" x14ac:dyDescent="0.2">
      <c r="A129" s="2"/>
      <c r="B129" s="2"/>
      <c r="C129" s="2"/>
      <c r="D129" s="2"/>
      <c r="E129" s="2"/>
      <c r="F129" s="2"/>
      <c r="G129" s="2"/>
      <c r="H129" s="2"/>
      <c r="I129" s="2"/>
    </row>
    <row r="130" spans="1:9" ht="12.75" x14ac:dyDescent="0.2">
      <c r="A130" s="2"/>
      <c r="B130" s="2"/>
      <c r="C130" s="2"/>
      <c r="D130" s="2"/>
      <c r="E130" s="2"/>
      <c r="F130" s="2"/>
      <c r="G130" s="2"/>
      <c r="H130" s="2"/>
      <c r="I130" s="2"/>
    </row>
    <row r="131" spans="1:9" ht="12.75" x14ac:dyDescent="0.2">
      <c r="A131" s="2"/>
      <c r="B131" s="2"/>
      <c r="C131" s="2"/>
      <c r="D131" s="2"/>
      <c r="E131" s="2"/>
      <c r="F131" s="2"/>
      <c r="G131" s="2"/>
      <c r="H131" s="2"/>
      <c r="I131" s="2"/>
    </row>
    <row r="132" spans="1:9" ht="12.75" x14ac:dyDescent="0.2">
      <c r="A132" s="2"/>
      <c r="B132" s="2"/>
      <c r="C132" s="2"/>
      <c r="D132" s="2"/>
      <c r="E132" s="2"/>
      <c r="F132" s="2"/>
      <c r="G132" s="2"/>
      <c r="H132" s="2"/>
      <c r="I132" s="2"/>
    </row>
    <row r="133" spans="1:9" ht="12.75" x14ac:dyDescent="0.2">
      <c r="A133" s="2"/>
      <c r="B133" s="2"/>
      <c r="C133" s="2"/>
      <c r="D133" s="2"/>
      <c r="E133" s="2"/>
      <c r="F133" s="2"/>
      <c r="G133" s="2"/>
      <c r="H133" s="2"/>
      <c r="I133" s="2"/>
    </row>
    <row r="134" spans="1:9" ht="12.75" x14ac:dyDescent="0.2">
      <c r="A134" s="2"/>
      <c r="B134" s="2"/>
      <c r="C134" s="2"/>
      <c r="D134" s="2"/>
      <c r="E134" s="2"/>
      <c r="F134" s="2"/>
      <c r="G134" s="2"/>
      <c r="H134" s="2"/>
      <c r="I134" s="2"/>
    </row>
    <row r="135" spans="1:9" ht="12.75" x14ac:dyDescent="0.2">
      <c r="A135" s="2"/>
      <c r="B135" s="2"/>
      <c r="C135" s="2"/>
      <c r="D135" s="2"/>
      <c r="E135" s="2"/>
      <c r="F135" s="2"/>
      <c r="G135" s="2"/>
      <c r="H135" s="2"/>
      <c r="I135" s="2"/>
    </row>
    <row r="136" spans="1:9" ht="12.75" x14ac:dyDescent="0.2">
      <c r="A136" s="2"/>
      <c r="B136" s="2"/>
      <c r="C136" s="2"/>
      <c r="D136" s="2"/>
      <c r="E136" s="2"/>
      <c r="F136" s="2"/>
      <c r="G136" s="2"/>
      <c r="H136" s="2"/>
      <c r="I136" s="2"/>
    </row>
    <row r="137" spans="1:9" ht="12.75" x14ac:dyDescent="0.2">
      <c r="A137" s="2"/>
      <c r="B137" s="2"/>
      <c r="C137" s="2"/>
      <c r="D137" s="2"/>
      <c r="E137" s="2"/>
      <c r="F137" s="2"/>
      <c r="G137" s="2"/>
      <c r="H137" s="2"/>
      <c r="I137" s="2"/>
    </row>
    <row r="138" spans="1:9" ht="12.75" x14ac:dyDescent="0.2">
      <c r="A138" s="2"/>
      <c r="B138" s="2"/>
      <c r="C138" s="2"/>
      <c r="D138" s="2"/>
      <c r="E138" s="2"/>
      <c r="F138" s="2"/>
      <c r="G138" s="2"/>
      <c r="H138" s="2"/>
      <c r="I138" s="2"/>
    </row>
    <row r="139" spans="1:9" ht="12.75" x14ac:dyDescent="0.2">
      <c r="A139" s="2"/>
      <c r="B139" s="2"/>
      <c r="C139" s="2"/>
      <c r="D139" s="2"/>
      <c r="E139" s="2"/>
      <c r="F139" s="2"/>
      <c r="G139" s="2"/>
      <c r="H139" s="2"/>
      <c r="I139" s="2"/>
    </row>
    <row r="140" spans="1:9" ht="12.75" x14ac:dyDescent="0.2">
      <c r="A140" s="2"/>
      <c r="B140" s="2"/>
      <c r="C140" s="2"/>
      <c r="D140" s="2"/>
      <c r="E140" s="2"/>
      <c r="F140" s="2"/>
      <c r="G140" s="2"/>
      <c r="H140" s="2"/>
      <c r="I140" s="2"/>
    </row>
    <row r="141" spans="1:9" ht="12.75" x14ac:dyDescent="0.2">
      <c r="A141" s="2"/>
      <c r="B141" s="2"/>
      <c r="C141" s="2"/>
      <c r="D141" s="2"/>
      <c r="E141" s="2"/>
      <c r="F141" s="2"/>
      <c r="G141" s="2"/>
      <c r="H141" s="2"/>
      <c r="I141" s="2"/>
    </row>
    <row r="142" spans="1:9" ht="12.75" x14ac:dyDescent="0.2">
      <c r="A142" s="2"/>
      <c r="B142" s="2"/>
      <c r="C142" s="2"/>
      <c r="D142" s="2"/>
      <c r="E142" s="2"/>
      <c r="F142" s="2"/>
      <c r="G142" s="2"/>
      <c r="H142" s="2"/>
      <c r="I142" s="2"/>
    </row>
    <row r="143" spans="1:9" ht="12.75" x14ac:dyDescent="0.2">
      <c r="A143" s="2"/>
      <c r="B143" s="2"/>
      <c r="C143" s="2"/>
      <c r="D143" s="2"/>
      <c r="E143" s="2"/>
      <c r="F143" s="2"/>
      <c r="G143" s="2"/>
      <c r="H143" s="2"/>
      <c r="I143" s="2"/>
    </row>
    <row r="144" spans="1:9" ht="12.75" x14ac:dyDescent="0.2">
      <c r="A144" s="2"/>
      <c r="B144" s="2"/>
      <c r="C144" s="2"/>
      <c r="D144" s="2"/>
      <c r="E144" s="2"/>
      <c r="F144" s="2"/>
      <c r="G144" s="2"/>
      <c r="H144" s="2"/>
      <c r="I144" s="2"/>
    </row>
    <row r="145" spans="1:9" ht="12.75" x14ac:dyDescent="0.2">
      <c r="A145" s="2"/>
      <c r="B145" s="2"/>
      <c r="C145" s="2"/>
      <c r="D145" s="2"/>
      <c r="E145" s="2"/>
      <c r="F145" s="2"/>
      <c r="G145" s="2"/>
      <c r="H145" s="2"/>
      <c r="I145" s="2"/>
    </row>
    <row r="146" spans="1:9" ht="12.75" x14ac:dyDescent="0.2">
      <c r="A146" s="2"/>
      <c r="B146" s="2"/>
      <c r="C146" s="2"/>
      <c r="D146" s="2"/>
      <c r="E146" s="2"/>
      <c r="F146" s="2"/>
      <c r="G146" s="2"/>
      <c r="H146" s="2"/>
      <c r="I146" s="2"/>
    </row>
    <row r="147" spans="1:9" ht="12.75" x14ac:dyDescent="0.2">
      <c r="A147" s="2"/>
      <c r="B147" s="2"/>
      <c r="C147" s="2"/>
      <c r="D147" s="2"/>
      <c r="E147" s="2"/>
      <c r="F147" s="2"/>
      <c r="G147" s="2"/>
      <c r="H147" s="2"/>
      <c r="I147" s="2"/>
    </row>
    <row r="148" spans="1:9" ht="12.75" x14ac:dyDescent="0.2">
      <c r="A148" s="2"/>
      <c r="B148" s="2"/>
      <c r="C148" s="2"/>
      <c r="D148" s="2"/>
      <c r="E148" s="2"/>
      <c r="F148" s="2"/>
      <c r="G148" s="2"/>
      <c r="H148" s="2"/>
      <c r="I148" s="2"/>
    </row>
    <row r="149" spans="1:9" ht="12.75" x14ac:dyDescent="0.2">
      <c r="A149" s="2"/>
      <c r="B149" s="2"/>
      <c r="C149" s="2"/>
      <c r="D149" s="2"/>
      <c r="E149" s="2"/>
      <c r="F149" s="2"/>
      <c r="G149" s="2"/>
      <c r="H149" s="2"/>
      <c r="I149" s="2"/>
    </row>
    <row r="150" spans="1:9" ht="12.75" x14ac:dyDescent="0.2">
      <c r="A150" s="2"/>
      <c r="B150" s="2"/>
      <c r="C150" s="2"/>
      <c r="D150" s="2"/>
      <c r="E150" s="2"/>
      <c r="F150" s="2"/>
      <c r="G150" s="2"/>
      <c r="H150" s="2"/>
      <c r="I150" s="2"/>
    </row>
    <row r="151" spans="1:9" ht="12.75" x14ac:dyDescent="0.2">
      <c r="A151" s="2"/>
      <c r="B151" s="2"/>
      <c r="C151" s="2"/>
      <c r="D151" s="2"/>
      <c r="E151" s="2"/>
      <c r="F151" s="2"/>
      <c r="G151" s="2"/>
      <c r="H151" s="2"/>
      <c r="I151" s="2"/>
    </row>
    <row r="152" spans="1:9" ht="12.75" x14ac:dyDescent="0.2">
      <c r="A152" s="2"/>
      <c r="B152" s="2"/>
      <c r="C152" s="2"/>
      <c r="D152" s="2"/>
      <c r="E152" s="2"/>
      <c r="F152" s="2"/>
      <c r="G152" s="2"/>
      <c r="H152" s="2"/>
      <c r="I152" s="2"/>
    </row>
    <row r="153" spans="1:9" ht="12.75" x14ac:dyDescent="0.2">
      <c r="A153" s="2"/>
      <c r="B153" s="2"/>
      <c r="C153" s="2"/>
      <c r="D153" s="2"/>
      <c r="E153" s="2"/>
      <c r="F153" s="2"/>
      <c r="G153" s="2"/>
      <c r="H153" s="2"/>
      <c r="I153" s="2"/>
    </row>
    <row r="154" spans="1:9" ht="12.75" x14ac:dyDescent="0.2">
      <c r="A154" s="2"/>
      <c r="B154" s="2"/>
      <c r="C154" s="2"/>
      <c r="D154" s="2"/>
      <c r="E154" s="2"/>
      <c r="F154" s="2"/>
      <c r="G154" s="2"/>
      <c r="H154" s="2"/>
      <c r="I154" s="2"/>
    </row>
    <row r="155" spans="1:9" ht="12.75" x14ac:dyDescent="0.2">
      <c r="A155" s="2"/>
      <c r="B155" s="2"/>
      <c r="C155" s="2"/>
      <c r="D155" s="2"/>
      <c r="E155" s="2"/>
      <c r="F155" s="2"/>
      <c r="G155" s="2"/>
      <c r="H155" s="2"/>
      <c r="I155" s="2"/>
    </row>
    <row r="156" spans="1:9" ht="12.75" x14ac:dyDescent="0.2">
      <c r="A156" s="2"/>
      <c r="B156" s="2"/>
      <c r="C156" s="2"/>
      <c r="D156" s="2"/>
      <c r="E156" s="2"/>
      <c r="F156" s="2"/>
      <c r="G156" s="2"/>
      <c r="H156" s="2"/>
      <c r="I156" s="2"/>
    </row>
    <row r="157" spans="1:9" ht="12.75" x14ac:dyDescent="0.2">
      <c r="A157" s="2"/>
      <c r="B157" s="2"/>
      <c r="C157" s="2"/>
      <c r="D157" s="2"/>
      <c r="E157" s="2"/>
      <c r="F157" s="2"/>
      <c r="G157" s="2"/>
      <c r="H157" s="2"/>
      <c r="I157" s="2"/>
    </row>
    <row r="158" spans="1:9" ht="12.75" x14ac:dyDescent="0.2">
      <c r="A158" s="2"/>
      <c r="B158" s="2"/>
      <c r="C158" s="2"/>
      <c r="D158" s="2"/>
      <c r="E158" s="2"/>
      <c r="F158" s="2"/>
      <c r="G158" s="2"/>
      <c r="H158" s="2"/>
      <c r="I158" s="2"/>
    </row>
    <row r="159" spans="1:9" ht="12.75" x14ac:dyDescent="0.2">
      <c r="A159" s="2"/>
      <c r="B159" s="2"/>
      <c r="C159" s="2"/>
      <c r="D159" s="2"/>
      <c r="E159" s="2"/>
      <c r="F159" s="2"/>
      <c r="G159" s="2"/>
      <c r="H159" s="2"/>
      <c r="I159" s="2"/>
    </row>
    <row r="160" spans="1:9" ht="12.75" x14ac:dyDescent="0.2">
      <c r="A160" s="2"/>
      <c r="B160" s="2"/>
      <c r="C160" s="2"/>
      <c r="D160" s="2"/>
      <c r="E160" s="2"/>
      <c r="F160" s="2"/>
      <c r="G160" s="2"/>
      <c r="H160" s="2"/>
      <c r="I160" s="2"/>
    </row>
    <row r="161" spans="1:9" ht="12.75" x14ac:dyDescent="0.2">
      <c r="A161" s="2"/>
      <c r="B161" s="2"/>
      <c r="C161" s="2"/>
      <c r="D161" s="2"/>
      <c r="E161" s="2"/>
      <c r="F161" s="2"/>
      <c r="G161" s="2"/>
      <c r="H161" s="2"/>
      <c r="I161" s="2"/>
    </row>
    <row r="162" spans="1:9" ht="12.75" x14ac:dyDescent="0.2">
      <c r="A162" s="2"/>
      <c r="B162" s="2"/>
      <c r="C162" s="2"/>
      <c r="D162" s="2"/>
      <c r="E162" s="2"/>
      <c r="F162" s="2"/>
      <c r="G162" s="2"/>
      <c r="H162" s="2"/>
      <c r="I162" s="2"/>
    </row>
    <row r="163" spans="1:9" ht="12.75" x14ac:dyDescent="0.2">
      <c r="A163" s="2"/>
      <c r="B163" s="2"/>
      <c r="C163" s="2"/>
      <c r="D163" s="2"/>
      <c r="E163" s="2"/>
      <c r="F163" s="2"/>
      <c r="G163" s="2"/>
      <c r="H163" s="2"/>
      <c r="I163" s="2"/>
    </row>
    <row r="164" spans="1:9" ht="12.75" x14ac:dyDescent="0.2">
      <c r="A164" s="2"/>
      <c r="B164" s="2"/>
      <c r="C164" s="2"/>
      <c r="D164" s="2"/>
      <c r="E164" s="2"/>
      <c r="F164" s="2"/>
      <c r="G164" s="2"/>
      <c r="H164" s="2"/>
      <c r="I164" s="2"/>
    </row>
    <row r="165" spans="1:9" ht="12.75" x14ac:dyDescent="0.2">
      <c r="A165" s="2"/>
      <c r="B165" s="2"/>
      <c r="C165" s="2"/>
      <c r="D165" s="2"/>
      <c r="E165" s="2"/>
      <c r="F165" s="2"/>
      <c r="G165" s="2"/>
      <c r="H165" s="2"/>
      <c r="I165" s="2"/>
    </row>
    <row r="166" spans="1:9" ht="12.75" x14ac:dyDescent="0.2">
      <c r="A166" s="2"/>
      <c r="B166" s="2"/>
      <c r="C166" s="2"/>
      <c r="D166" s="2"/>
      <c r="E166" s="2"/>
      <c r="F166" s="2"/>
      <c r="G166" s="2"/>
      <c r="H166" s="2"/>
      <c r="I166" s="2"/>
    </row>
    <row r="167" spans="1:9" ht="12.75" x14ac:dyDescent="0.2">
      <c r="A167" s="2"/>
      <c r="B167" s="2"/>
      <c r="C167" s="2"/>
      <c r="D167" s="2"/>
      <c r="E167" s="2"/>
      <c r="F167" s="2"/>
      <c r="G167" s="2"/>
      <c r="H167" s="2"/>
      <c r="I167" s="2"/>
    </row>
    <row r="168" spans="1:9" ht="12.75" x14ac:dyDescent="0.2">
      <c r="A168" s="2"/>
      <c r="B168" s="2"/>
      <c r="C168" s="2"/>
      <c r="D168" s="2"/>
      <c r="E168" s="2"/>
      <c r="F168" s="2"/>
      <c r="G168" s="2"/>
      <c r="H168" s="2"/>
      <c r="I168" s="2"/>
    </row>
    <row r="169" spans="1:9" ht="12.75" x14ac:dyDescent="0.2">
      <c r="A169" s="2"/>
      <c r="B169" s="2"/>
      <c r="C169" s="2"/>
      <c r="D169" s="2"/>
      <c r="E169" s="2"/>
      <c r="F169" s="2"/>
      <c r="G169" s="2"/>
      <c r="H169" s="2"/>
      <c r="I169" s="2"/>
    </row>
    <row r="170" spans="1:9" ht="12.75" x14ac:dyDescent="0.2">
      <c r="A170" s="2"/>
      <c r="B170" s="2"/>
      <c r="C170" s="2"/>
      <c r="D170" s="2"/>
      <c r="E170" s="2"/>
      <c r="F170" s="2"/>
      <c r="G170" s="2"/>
      <c r="H170" s="2"/>
      <c r="I170" s="2"/>
    </row>
    <row r="171" spans="1:9" ht="12.75" x14ac:dyDescent="0.2">
      <c r="A171" s="2"/>
      <c r="B171" s="2"/>
      <c r="C171" s="2"/>
      <c r="D171" s="2"/>
      <c r="E171" s="2"/>
      <c r="F171" s="2"/>
      <c r="G171" s="2"/>
      <c r="H171" s="2"/>
      <c r="I171" s="2"/>
    </row>
    <row r="172" spans="1:9" ht="12.75" x14ac:dyDescent="0.2">
      <c r="A172" s="2"/>
      <c r="B172" s="2"/>
      <c r="C172" s="2"/>
      <c r="D172" s="2"/>
      <c r="E172" s="2"/>
      <c r="F172" s="2"/>
      <c r="G172" s="2"/>
      <c r="H172" s="2"/>
      <c r="I172" s="2"/>
    </row>
    <row r="173" spans="1:9" ht="12.75" x14ac:dyDescent="0.2">
      <c r="A173" s="2"/>
      <c r="B173" s="2"/>
      <c r="C173" s="2"/>
      <c r="D173" s="2"/>
      <c r="E173" s="2"/>
      <c r="F173" s="2"/>
      <c r="G173" s="2"/>
      <c r="H173" s="2"/>
      <c r="I173" s="2"/>
    </row>
    <row r="174" spans="1:9" ht="12.75" x14ac:dyDescent="0.2">
      <c r="A174" s="2"/>
      <c r="B174" s="2"/>
      <c r="C174" s="2"/>
      <c r="D174" s="2"/>
      <c r="E174" s="2"/>
      <c r="F174" s="2"/>
      <c r="G174" s="2"/>
      <c r="H174" s="2"/>
      <c r="I174" s="2"/>
    </row>
    <row r="175" spans="1:9" ht="12.75" x14ac:dyDescent="0.2">
      <c r="A175" s="2"/>
      <c r="B175" s="2"/>
      <c r="C175" s="2"/>
      <c r="D175" s="2"/>
      <c r="E175" s="2"/>
      <c r="F175" s="2"/>
      <c r="G175" s="2"/>
      <c r="H175" s="2"/>
      <c r="I175" s="2"/>
    </row>
    <row r="176" spans="1:9" ht="12.75" x14ac:dyDescent="0.2">
      <c r="A176" s="2"/>
      <c r="B176" s="2"/>
      <c r="C176" s="2"/>
      <c r="D176" s="2"/>
      <c r="E176" s="2"/>
      <c r="F176" s="2"/>
      <c r="G176" s="2"/>
      <c r="H176" s="2"/>
      <c r="I176" s="2"/>
    </row>
    <row r="177" spans="1:9" ht="12.75" x14ac:dyDescent="0.2">
      <c r="A177" s="2"/>
      <c r="B177" s="2"/>
      <c r="C177" s="2"/>
      <c r="D177" s="2"/>
      <c r="E177" s="2"/>
      <c r="F177" s="2"/>
      <c r="G177" s="2"/>
      <c r="H177" s="2"/>
      <c r="I177" s="2"/>
    </row>
    <row r="178" spans="1:9" ht="12.75" x14ac:dyDescent="0.2">
      <c r="A178" s="2"/>
      <c r="B178" s="2"/>
      <c r="C178" s="2"/>
      <c r="D178" s="2"/>
      <c r="E178" s="2"/>
      <c r="F178" s="2"/>
      <c r="G178" s="2"/>
      <c r="H178" s="2"/>
      <c r="I178" s="2"/>
    </row>
    <row r="179" spans="1:9" ht="12.75" x14ac:dyDescent="0.2">
      <c r="A179" s="2"/>
      <c r="B179" s="2"/>
      <c r="C179" s="2"/>
      <c r="D179" s="2"/>
      <c r="E179" s="2"/>
      <c r="F179" s="2"/>
      <c r="G179" s="2"/>
      <c r="H179" s="2"/>
      <c r="I179" s="2"/>
    </row>
    <row r="180" spans="1:9" ht="12.75" x14ac:dyDescent="0.2">
      <c r="A180" s="2"/>
      <c r="B180" s="2"/>
      <c r="C180" s="2"/>
      <c r="D180" s="2"/>
      <c r="E180" s="2"/>
      <c r="F180" s="2"/>
      <c r="G180" s="2"/>
      <c r="H180" s="2"/>
      <c r="I180" s="2"/>
    </row>
    <row r="181" spans="1:9" ht="12.75" x14ac:dyDescent="0.2">
      <c r="A181" s="2"/>
      <c r="B181" s="2"/>
      <c r="C181" s="2"/>
      <c r="D181" s="2"/>
      <c r="E181" s="2"/>
      <c r="F181" s="2"/>
      <c r="G181" s="2"/>
      <c r="H181" s="2"/>
      <c r="I181" s="2"/>
    </row>
    <row r="182" spans="1:9" ht="12.75" x14ac:dyDescent="0.2">
      <c r="A182" s="2"/>
      <c r="B182" s="2"/>
      <c r="C182" s="2"/>
      <c r="D182" s="2"/>
      <c r="E182" s="2"/>
      <c r="F182" s="2"/>
      <c r="G182" s="2"/>
      <c r="H182" s="2"/>
      <c r="I182" s="2"/>
    </row>
    <row r="183" spans="1:9" ht="12.75" x14ac:dyDescent="0.2">
      <c r="A183" s="2"/>
      <c r="B183" s="2"/>
      <c r="C183" s="2"/>
      <c r="D183" s="2"/>
      <c r="E183" s="2"/>
      <c r="F183" s="2"/>
      <c r="G183" s="2"/>
      <c r="H183" s="2"/>
      <c r="I183" s="2"/>
    </row>
    <row r="184" spans="1:9" ht="12.75" x14ac:dyDescent="0.2">
      <c r="A184" s="2"/>
      <c r="B184" s="2"/>
      <c r="C184" s="2"/>
      <c r="D184" s="2"/>
      <c r="E184" s="2"/>
      <c r="F184" s="2"/>
      <c r="G184" s="2"/>
      <c r="H184" s="2"/>
      <c r="I184" s="2"/>
    </row>
    <row r="185" spans="1:9" ht="12.75" x14ac:dyDescent="0.2">
      <c r="A185" s="2"/>
      <c r="B185" s="2"/>
      <c r="C185" s="2"/>
      <c r="D185" s="2"/>
      <c r="E185" s="2"/>
      <c r="F185" s="2"/>
      <c r="G185" s="2"/>
      <c r="H185" s="2"/>
      <c r="I185" s="2"/>
    </row>
    <row r="186" spans="1:9" ht="12.75" x14ac:dyDescent="0.2">
      <c r="A186" s="2"/>
      <c r="B186" s="2"/>
      <c r="C186" s="2"/>
      <c r="D186" s="2"/>
      <c r="E186" s="2"/>
      <c r="F186" s="2"/>
      <c r="G186" s="2"/>
      <c r="H186" s="2"/>
      <c r="I186" s="2"/>
    </row>
    <row r="187" spans="1:9" ht="12.75" x14ac:dyDescent="0.2">
      <c r="A187" s="2"/>
      <c r="B187" s="2"/>
      <c r="C187" s="2"/>
      <c r="D187" s="2"/>
      <c r="E187" s="2"/>
      <c r="F187" s="2"/>
      <c r="G187" s="2"/>
      <c r="H187" s="2"/>
      <c r="I187" s="2"/>
    </row>
    <row r="188" spans="1:9" ht="12.75" x14ac:dyDescent="0.2">
      <c r="A188" s="2"/>
      <c r="B188" s="2"/>
      <c r="C188" s="2"/>
      <c r="D188" s="2"/>
      <c r="E188" s="2"/>
      <c r="F188" s="2"/>
      <c r="G188" s="2"/>
      <c r="H188" s="2"/>
      <c r="I188" s="2"/>
    </row>
    <row r="189" spans="1:9" ht="12.75" x14ac:dyDescent="0.2">
      <c r="A189" s="2"/>
      <c r="B189" s="2"/>
      <c r="C189" s="2"/>
      <c r="D189" s="2"/>
      <c r="E189" s="2"/>
      <c r="F189" s="2"/>
      <c r="G189" s="2"/>
      <c r="H189" s="2"/>
      <c r="I189" s="2"/>
    </row>
    <row r="190" spans="1:9" ht="12.75" x14ac:dyDescent="0.2">
      <c r="A190" s="2"/>
      <c r="B190" s="2"/>
      <c r="C190" s="2"/>
      <c r="D190" s="2"/>
      <c r="E190" s="2"/>
      <c r="F190" s="2"/>
      <c r="G190" s="2"/>
      <c r="H190" s="2"/>
      <c r="I190" s="2"/>
    </row>
    <row r="191" spans="1:9" ht="12.75" x14ac:dyDescent="0.2">
      <c r="A191" s="2"/>
      <c r="B191" s="2"/>
      <c r="C191" s="2"/>
      <c r="D191" s="2"/>
      <c r="E191" s="2"/>
      <c r="F191" s="2"/>
      <c r="G191" s="2"/>
      <c r="H191" s="2"/>
      <c r="I191" s="2"/>
    </row>
    <row r="192" spans="1:9" ht="12.75" x14ac:dyDescent="0.2">
      <c r="A192" s="2"/>
      <c r="B192" s="2"/>
      <c r="C192" s="2"/>
      <c r="D192" s="2"/>
      <c r="E192" s="2"/>
      <c r="F192" s="2"/>
      <c r="G192" s="2"/>
      <c r="H192" s="2"/>
      <c r="I192" s="2"/>
    </row>
    <row r="193" spans="1:9" ht="12.75" x14ac:dyDescent="0.2">
      <c r="A193" s="2"/>
      <c r="B193" s="2"/>
      <c r="C193" s="2"/>
      <c r="D193" s="2"/>
      <c r="E193" s="2"/>
      <c r="F193" s="2"/>
      <c r="G193" s="2"/>
      <c r="H193" s="2"/>
      <c r="I193" s="2"/>
    </row>
    <row r="194" spans="1:9" ht="12.75" x14ac:dyDescent="0.2">
      <c r="A194" s="2"/>
      <c r="B194" s="2"/>
      <c r="C194" s="2"/>
      <c r="D194" s="2"/>
      <c r="E194" s="2"/>
      <c r="F194" s="2"/>
      <c r="G194" s="2"/>
      <c r="H194" s="2"/>
      <c r="I194" s="2"/>
    </row>
    <row r="195" spans="1:9" ht="12.75" x14ac:dyDescent="0.2">
      <c r="A195" s="2"/>
      <c r="B195" s="2"/>
      <c r="C195" s="2"/>
      <c r="D195" s="2"/>
      <c r="E195" s="2"/>
      <c r="F195" s="2"/>
      <c r="G195" s="2"/>
      <c r="H195" s="2"/>
      <c r="I195" s="2"/>
    </row>
    <row r="196" spans="1:9" ht="12.75" x14ac:dyDescent="0.2">
      <c r="A196" s="2"/>
      <c r="B196" s="2"/>
      <c r="C196" s="2"/>
      <c r="D196" s="2"/>
      <c r="E196" s="2"/>
      <c r="F196" s="2"/>
      <c r="G196" s="2"/>
      <c r="H196" s="2"/>
      <c r="I196" s="2"/>
    </row>
    <row r="197" spans="1:9" ht="12.75" x14ac:dyDescent="0.2">
      <c r="A197" s="2"/>
      <c r="B197" s="2"/>
      <c r="C197" s="2"/>
      <c r="D197" s="2"/>
      <c r="E197" s="2"/>
      <c r="F197" s="2"/>
      <c r="G197" s="2"/>
      <c r="H197" s="2"/>
      <c r="I197" s="2"/>
    </row>
    <row r="198" spans="1:9" ht="12.75" x14ac:dyDescent="0.2">
      <c r="A198" s="2"/>
      <c r="B198" s="2"/>
      <c r="C198" s="2"/>
      <c r="D198" s="2"/>
      <c r="E198" s="2"/>
      <c r="F198" s="2"/>
      <c r="G198" s="2"/>
      <c r="H198" s="2"/>
      <c r="I198" s="2"/>
    </row>
    <row r="199" spans="1:9" ht="12.75" x14ac:dyDescent="0.2">
      <c r="A199" s="2"/>
      <c r="B199" s="2"/>
      <c r="C199" s="2"/>
      <c r="D199" s="2"/>
      <c r="E199" s="2"/>
      <c r="F199" s="2"/>
      <c r="G199" s="2"/>
      <c r="H199" s="2"/>
      <c r="I199" s="2"/>
    </row>
    <row r="200" spans="1:9" ht="12.75" x14ac:dyDescent="0.2">
      <c r="A200" s="2"/>
      <c r="B200" s="2"/>
      <c r="C200" s="2"/>
      <c r="D200" s="2"/>
      <c r="E200" s="2"/>
      <c r="F200" s="2"/>
      <c r="G200" s="2"/>
      <c r="H200" s="2"/>
      <c r="I200" s="2"/>
    </row>
    <row r="201" spans="1:9" ht="12.75" x14ac:dyDescent="0.2">
      <c r="A201" s="2"/>
      <c r="B201" s="2"/>
      <c r="C201" s="2"/>
      <c r="D201" s="2"/>
      <c r="E201" s="2"/>
      <c r="F201" s="2"/>
      <c r="G201" s="2"/>
      <c r="H201" s="2"/>
      <c r="I201" s="2"/>
    </row>
    <row r="202" spans="1:9" ht="12.75" x14ac:dyDescent="0.2">
      <c r="A202" s="2"/>
      <c r="B202" s="2"/>
      <c r="C202" s="2"/>
      <c r="D202" s="2"/>
      <c r="E202" s="2"/>
      <c r="F202" s="2"/>
      <c r="G202" s="2"/>
      <c r="H202" s="2"/>
      <c r="I202" s="2"/>
    </row>
    <row r="203" spans="1:9" ht="12.75" x14ac:dyDescent="0.2">
      <c r="A203" s="2"/>
      <c r="B203" s="2"/>
      <c r="C203" s="2"/>
      <c r="D203" s="2"/>
      <c r="E203" s="2"/>
      <c r="F203" s="2"/>
      <c r="G203" s="2"/>
      <c r="H203" s="2"/>
      <c r="I203" s="2"/>
    </row>
    <row r="204" spans="1:9" ht="12.75" x14ac:dyDescent="0.2">
      <c r="A204" s="2"/>
      <c r="B204" s="2"/>
      <c r="C204" s="2"/>
      <c r="D204" s="2"/>
      <c r="E204" s="2"/>
      <c r="F204" s="2"/>
      <c r="G204" s="2"/>
      <c r="H204" s="2"/>
      <c r="I204" s="2"/>
    </row>
    <row r="205" spans="1:9" ht="12.75" x14ac:dyDescent="0.2">
      <c r="A205" s="2"/>
      <c r="B205" s="2"/>
      <c r="C205" s="2"/>
      <c r="D205" s="2"/>
      <c r="E205" s="2"/>
      <c r="F205" s="2"/>
      <c r="G205" s="2"/>
      <c r="H205" s="2"/>
      <c r="I205" s="2"/>
    </row>
    <row r="206" spans="1:9" ht="12.75" x14ac:dyDescent="0.2">
      <c r="A206" s="2"/>
      <c r="B206" s="2"/>
      <c r="C206" s="2"/>
      <c r="D206" s="2"/>
      <c r="E206" s="2"/>
      <c r="F206" s="2"/>
      <c r="G206" s="2"/>
      <c r="H206" s="2"/>
      <c r="I206" s="2"/>
    </row>
    <row r="207" spans="1:9" ht="12.75" x14ac:dyDescent="0.2">
      <c r="A207" s="2"/>
      <c r="B207" s="2"/>
      <c r="C207" s="2"/>
      <c r="D207" s="2"/>
      <c r="E207" s="2"/>
      <c r="F207" s="2"/>
      <c r="G207" s="2"/>
      <c r="H207" s="2"/>
      <c r="I207" s="2"/>
    </row>
    <row r="208" spans="1:9" ht="12.75" x14ac:dyDescent="0.2">
      <c r="A208" s="2"/>
      <c r="B208" s="2"/>
      <c r="C208" s="2"/>
      <c r="D208" s="2"/>
      <c r="E208" s="2"/>
      <c r="F208" s="2"/>
      <c r="G208" s="2"/>
      <c r="H208" s="2"/>
      <c r="I208" s="2"/>
    </row>
    <row r="209" spans="1:9" ht="12.75" x14ac:dyDescent="0.2">
      <c r="A209" s="2"/>
      <c r="B209" s="2"/>
      <c r="C209" s="2"/>
      <c r="D209" s="2"/>
      <c r="E209" s="2"/>
      <c r="F209" s="2"/>
      <c r="G209" s="2"/>
      <c r="H209" s="2"/>
      <c r="I209" s="2"/>
    </row>
    <row r="210" spans="1:9" ht="12.75" x14ac:dyDescent="0.2">
      <c r="A210" s="2"/>
      <c r="B210" s="2"/>
      <c r="C210" s="2"/>
      <c r="D210" s="2"/>
      <c r="E210" s="2"/>
      <c r="F210" s="2"/>
      <c r="G210" s="2"/>
      <c r="H210" s="2"/>
      <c r="I210" s="2"/>
    </row>
    <row r="211" spans="1:9" ht="12.75" x14ac:dyDescent="0.2">
      <c r="A211" s="2"/>
      <c r="B211" s="2"/>
      <c r="C211" s="2"/>
      <c r="D211" s="2"/>
      <c r="E211" s="2"/>
      <c r="F211" s="2"/>
      <c r="G211" s="2"/>
      <c r="H211" s="2"/>
      <c r="I211" s="2"/>
    </row>
    <row r="212" spans="1:9" ht="12.75" x14ac:dyDescent="0.2">
      <c r="A212" s="2"/>
      <c r="B212" s="2"/>
      <c r="C212" s="2"/>
      <c r="D212" s="2"/>
      <c r="E212" s="2"/>
      <c r="F212" s="2"/>
      <c r="G212" s="2"/>
      <c r="H212" s="2"/>
      <c r="I212" s="2"/>
    </row>
    <row r="213" spans="1:9" ht="12.75" x14ac:dyDescent="0.2">
      <c r="A213" s="2"/>
      <c r="B213" s="2"/>
      <c r="C213" s="2"/>
      <c r="D213" s="2"/>
      <c r="E213" s="2"/>
      <c r="F213" s="2"/>
      <c r="G213" s="2"/>
      <c r="H213" s="2"/>
      <c r="I213" s="2"/>
    </row>
    <row r="214" spans="1:9" ht="12.75" x14ac:dyDescent="0.2">
      <c r="A214" s="2"/>
      <c r="B214" s="2"/>
      <c r="C214" s="2"/>
      <c r="D214" s="2"/>
      <c r="E214" s="2"/>
      <c r="F214" s="2"/>
      <c r="G214" s="2"/>
      <c r="H214" s="2"/>
      <c r="I214" s="2"/>
    </row>
    <row r="215" spans="1:9" ht="12.75" x14ac:dyDescent="0.2">
      <c r="A215" s="2"/>
      <c r="B215" s="2"/>
      <c r="C215" s="2"/>
      <c r="D215" s="2"/>
      <c r="E215" s="2"/>
      <c r="F215" s="2"/>
      <c r="G215" s="2"/>
      <c r="H215" s="2"/>
      <c r="I215" s="2"/>
    </row>
    <row r="216" spans="1:9" ht="12.75" x14ac:dyDescent="0.2">
      <c r="A216" s="2"/>
      <c r="B216" s="2"/>
      <c r="C216" s="2"/>
      <c r="D216" s="2"/>
      <c r="E216" s="2"/>
      <c r="F216" s="2"/>
      <c r="G216" s="2"/>
      <c r="H216" s="2"/>
      <c r="I216" s="2"/>
    </row>
    <row r="217" spans="1:9" ht="12.75" x14ac:dyDescent="0.2">
      <c r="A217" s="2"/>
      <c r="B217" s="2"/>
      <c r="C217" s="2"/>
      <c r="D217" s="2"/>
      <c r="E217" s="2"/>
      <c r="F217" s="2"/>
      <c r="G217" s="2"/>
      <c r="H217" s="2"/>
      <c r="I217" s="2"/>
    </row>
    <row r="218" spans="1:9" ht="12.75" x14ac:dyDescent="0.2">
      <c r="A218" s="2"/>
      <c r="B218" s="2"/>
      <c r="C218" s="2"/>
      <c r="D218" s="2"/>
      <c r="E218" s="2"/>
      <c r="F218" s="2"/>
      <c r="G218" s="2"/>
      <c r="H218" s="2"/>
      <c r="I218" s="2"/>
    </row>
    <row r="219" spans="1:9" ht="12.75" x14ac:dyDescent="0.2">
      <c r="A219" s="2"/>
      <c r="B219" s="2"/>
      <c r="C219" s="2"/>
      <c r="D219" s="2"/>
      <c r="E219" s="2"/>
      <c r="F219" s="2"/>
      <c r="G219" s="2"/>
      <c r="H219" s="2"/>
      <c r="I219" s="2"/>
    </row>
    <row r="220" spans="1:9" ht="12.75" x14ac:dyDescent="0.2">
      <c r="A220" s="2"/>
      <c r="B220" s="2"/>
      <c r="C220" s="2"/>
      <c r="D220" s="2"/>
      <c r="E220" s="2"/>
      <c r="F220" s="2"/>
      <c r="G220" s="2"/>
      <c r="H220" s="2"/>
      <c r="I220" s="2"/>
    </row>
    <row r="221" spans="1:9" ht="12.75" x14ac:dyDescent="0.2">
      <c r="A221" s="2"/>
      <c r="B221" s="2"/>
      <c r="C221" s="2"/>
      <c r="D221" s="2"/>
      <c r="E221" s="2"/>
      <c r="F221" s="2"/>
      <c r="G221" s="2"/>
      <c r="H221" s="2"/>
      <c r="I221" s="2"/>
    </row>
    <row r="222" spans="1:9" ht="12.75" x14ac:dyDescent="0.2">
      <c r="A222" s="2"/>
      <c r="B222" s="2"/>
      <c r="C222" s="2"/>
      <c r="D222" s="2"/>
      <c r="E222" s="2"/>
      <c r="F222" s="2"/>
      <c r="G222" s="2"/>
      <c r="H222" s="2"/>
      <c r="I222" s="2"/>
    </row>
    <row r="223" spans="1:9" ht="12.75" x14ac:dyDescent="0.2">
      <c r="A223" s="2"/>
      <c r="B223" s="2"/>
      <c r="C223" s="2"/>
      <c r="D223" s="2"/>
      <c r="E223" s="2"/>
      <c r="F223" s="2"/>
      <c r="G223" s="2"/>
      <c r="H223" s="2"/>
      <c r="I223" s="2"/>
    </row>
    <row r="224" spans="1:9" ht="12.75" x14ac:dyDescent="0.2">
      <c r="A224" s="2"/>
      <c r="B224" s="2"/>
      <c r="C224" s="2"/>
      <c r="D224" s="2"/>
      <c r="E224" s="2"/>
      <c r="F224" s="2"/>
      <c r="G224" s="2"/>
      <c r="H224" s="2"/>
      <c r="I224" s="2"/>
    </row>
    <row r="225" spans="1:9" ht="12.75" x14ac:dyDescent="0.2">
      <c r="A225" s="2"/>
      <c r="B225" s="2"/>
      <c r="C225" s="2"/>
      <c r="D225" s="2"/>
      <c r="E225" s="2"/>
      <c r="F225" s="2"/>
      <c r="G225" s="2"/>
      <c r="H225" s="2"/>
      <c r="I225" s="2"/>
    </row>
    <row r="226" spans="1:9" ht="12.75" x14ac:dyDescent="0.2">
      <c r="A226" s="2"/>
      <c r="B226" s="2"/>
      <c r="C226" s="2"/>
      <c r="D226" s="2"/>
      <c r="E226" s="2"/>
      <c r="F226" s="2"/>
      <c r="G226" s="2"/>
      <c r="H226" s="2"/>
      <c r="I226" s="2"/>
    </row>
    <row r="227" spans="1:9" ht="12.75" x14ac:dyDescent="0.2">
      <c r="A227" s="2"/>
      <c r="B227" s="2"/>
      <c r="C227" s="2"/>
      <c r="D227" s="2"/>
      <c r="E227" s="2"/>
      <c r="F227" s="2"/>
      <c r="G227" s="2"/>
      <c r="H227" s="2"/>
      <c r="I227" s="2"/>
    </row>
    <row r="228" spans="1:9" ht="12.75" x14ac:dyDescent="0.2">
      <c r="A228" s="2"/>
      <c r="B228" s="2"/>
      <c r="C228" s="2"/>
      <c r="D228" s="2"/>
      <c r="E228" s="2"/>
      <c r="F228" s="2"/>
      <c r="G228" s="2"/>
      <c r="H228" s="2"/>
      <c r="I228" s="2"/>
    </row>
    <row r="229" spans="1:9" ht="12.75" x14ac:dyDescent="0.2">
      <c r="A229" s="2"/>
      <c r="B229" s="2"/>
      <c r="C229" s="2"/>
      <c r="D229" s="2"/>
      <c r="E229" s="2"/>
      <c r="F229" s="2"/>
      <c r="G229" s="2"/>
      <c r="H229" s="2"/>
      <c r="I229" s="2"/>
    </row>
    <row r="230" spans="1:9" ht="12.75" x14ac:dyDescent="0.2">
      <c r="A230" s="2"/>
      <c r="B230" s="2"/>
      <c r="C230" s="2"/>
      <c r="D230" s="2"/>
      <c r="E230" s="2"/>
      <c r="F230" s="2"/>
      <c r="G230" s="2"/>
      <c r="H230" s="2"/>
      <c r="I230" s="2"/>
    </row>
    <row r="231" spans="1:9" ht="12.75" x14ac:dyDescent="0.2">
      <c r="A231" s="2"/>
      <c r="B231" s="2"/>
      <c r="C231" s="2"/>
      <c r="D231" s="2"/>
      <c r="E231" s="2"/>
      <c r="F231" s="2"/>
      <c r="G231" s="2"/>
      <c r="H231" s="2"/>
      <c r="I231" s="2"/>
    </row>
    <row r="232" spans="1:9" ht="12.75" x14ac:dyDescent="0.2">
      <c r="A232" s="2"/>
      <c r="B232" s="2"/>
      <c r="C232" s="2"/>
      <c r="D232" s="2"/>
      <c r="E232" s="2"/>
      <c r="F232" s="2"/>
      <c r="G232" s="2"/>
      <c r="H232" s="2"/>
      <c r="I232" s="2"/>
    </row>
    <row r="233" spans="1:9" ht="12.75" x14ac:dyDescent="0.2">
      <c r="A233" s="2"/>
      <c r="B233" s="2"/>
      <c r="C233" s="2"/>
      <c r="D233" s="2"/>
      <c r="E233" s="2"/>
      <c r="F233" s="2"/>
      <c r="G233" s="2"/>
      <c r="H233" s="2"/>
      <c r="I233" s="2"/>
    </row>
    <row r="234" spans="1:9" ht="12.75" x14ac:dyDescent="0.2">
      <c r="A234" s="2"/>
      <c r="B234" s="2"/>
      <c r="C234" s="2"/>
      <c r="D234" s="2"/>
      <c r="E234" s="2"/>
      <c r="F234" s="2"/>
      <c r="G234" s="2"/>
      <c r="H234" s="2"/>
      <c r="I234" s="2"/>
    </row>
    <row r="235" spans="1:9" ht="12.75" x14ac:dyDescent="0.2">
      <c r="A235" s="2"/>
      <c r="B235" s="2"/>
      <c r="C235" s="2"/>
      <c r="D235" s="2"/>
      <c r="E235" s="2"/>
      <c r="F235" s="2"/>
      <c r="G235" s="2"/>
      <c r="H235" s="2"/>
      <c r="I235" s="2"/>
    </row>
    <row r="236" spans="1:9" ht="12.75" x14ac:dyDescent="0.2">
      <c r="A236" s="2"/>
      <c r="B236" s="2"/>
      <c r="C236" s="2"/>
      <c r="D236" s="2"/>
      <c r="E236" s="2"/>
      <c r="F236" s="2"/>
      <c r="G236" s="2"/>
      <c r="H236" s="2"/>
      <c r="I236" s="2"/>
    </row>
    <row r="237" spans="1:9" ht="12.75" x14ac:dyDescent="0.2">
      <c r="A237" s="2"/>
      <c r="B237" s="2"/>
      <c r="C237" s="2"/>
      <c r="D237" s="2"/>
      <c r="E237" s="2"/>
      <c r="F237" s="2"/>
      <c r="G237" s="2"/>
      <c r="H237" s="2"/>
      <c r="I237" s="2"/>
    </row>
    <row r="238" spans="1:9" ht="12.75" x14ac:dyDescent="0.2">
      <c r="A238" s="2"/>
      <c r="B238" s="2"/>
      <c r="C238" s="2"/>
      <c r="D238" s="2"/>
      <c r="E238" s="2"/>
      <c r="F238" s="2"/>
      <c r="G238" s="2"/>
      <c r="H238" s="2"/>
      <c r="I238" s="2"/>
    </row>
    <row r="239" spans="1:9" ht="12.75" x14ac:dyDescent="0.2">
      <c r="A239" s="2"/>
      <c r="B239" s="2"/>
      <c r="C239" s="2"/>
      <c r="D239" s="2"/>
      <c r="E239" s="2"/>
      <c r="F239" s="2"/>
      <c r="G239" s="2"/>
      <c r="H239" s="2"/>
      <c r="I239" s="2"/>
    </row>
    <row r="240" spans="1:9" ht="12.75" x14ac:dyDescent="0.2">
      <c r="A240" s="2"/>
      <c r="B240" s="2"/>
      <c r="C240" s="2"/>
      <c r="D240" s="2"/>
      <c r="E240" s="2"/>
      <c r="F240" s="2"/>
      <c r="G240" s="2"/>
      <c r="H240" s="2"/>
      <c r="I240" s="2"/>
    </row>
    <row r="241" spans="1:9" ht="12.75" x14ac:dyDescent="0.2">
      <c r="A241" s="2"/>
      <c r="B241" s="2"/>
      <c r="C241" s="2"/>
      <c r="D241" s="2"/>
      <c r="E241" s="2"/>
      <c r="F241" s="2"/>
      <c r="G241" s="2"/>
      <c r="H241" s="2"/>
      <c r="I241" s="2"/>
    </row>
    <row r="242" spans="1:9" ht="12.75" x14ac:dyDescent="0.2">
      <c r="A242" s="2"/>
      <c r="B242" s="2"/>
      <c r="C242" s="2"/>
      <c r="D242" s="2"/>
      <c r="E242" s="2"/>
      <c r="F242" s="2"/>
      <c r="G242" s="2"/>
      <c r="H242" s="2"/>
      <c r="I242" s="2"/>
    </row>
    <row r="243" spans="1:9" ht="12.75" x14ac:dyDescent="0.2">
      <c r="A243" s="2"/>
      <c r="B243" s="2"/>
      <c r="C243" s="2"/>
      <c r="D243" s="2"/>
      <c r="E243" s="2"/>
      <c r="F243" s="2"/>
      <c r="G243" s="2"/>
      <c r="H243" s="2"/>
      <c r="I243" s="2"/>
    </row>
    <row r="244" spans="1:9" ht="12.75" x14ac:dyDescent="0.2">
      <c r="A244" s="2"/>
      <c r="B244" s="2"/>
      <c r="C244" s="2"/>
      <c r="D244" s="2"/>
      <c r="E244" s="2"/>
      <c r="F244" s="2"/>
      <c r="G244" s="2"/>
      <c r="H244" s="2"/>
      <c r="I244" s="2"/>
    </row>
    <row r="245" spans="1:9" ht="12.75" x14ac:dyDescent="0.2">
      <c r="A245" s="2"/>
      <c r="B245" s="2"/>
      <c r="C245" s="2"/>
      <c r="D245" s="2"/>
      <c r="E245" s="2"/>
      <c r="F245" s="2"/>
      <c r="G245" s="2"/>
      <c r="H245" s="2"/>
      <c r="I245" s="2"/>
    </row>
    <row r="246" spans="1:9" ht="12.75" x14ac:dyDescent="0.2">
      <c r="A246" s="2"/>
      <c r="B246" s="2"/>
      <c r="C246" s="2"/>
      <c r="D246" s="2"/>
      <c r="E246" s="2"/>
      <c r="F246" s="2"/>
      <c r="G246" s="2"/>
      <c r="H246" s="2"/>
      <c r="I246" s="2"/>
    </row>
    <row r="247" spans="1:9" ht="12.75" x14ac:dyDescent="0.2">
      <c r="A247" s="2"/>
      <c r="B247" s="2"/>
      <c r="C247" s="2"/>
      <c r="D247" s="2"/>
      <c r="E247" s="2"/>
      <c r="F247" s="2"/>
      <c r="G247" s="2"/>
      <c r="H247" s="2"/>
      <c r="I247" s="2"/>
    </row>
    <row r="248" spans="1:9" ht="12.75" x14ac:dyDescent="0.2">
      <c r="A248" s="2"/>
      <c r="B248" s="2"/>
      <c r="C248" s="2"/>
      <c r="D248" s="2"/>
      <c r="E248" s="2"/>
      <c r="F248" s="2"/>
      <c r="G248" s="2"/>
      <c r="H248" s="2"/>
      <c r="I248" s="2"/>
    </row>
    <row r="249" spans="1:9" ht="12.75" x14ac:dyDescent="0.2">
      <c r="A249" s="2"/>
      <c r="B249" s="2"/>
      <c r="C249" s="2"/>
      <c r="D249" s="2"/>
      <c r="E249" s="2"/>
      <c r="F249" s="2"/>
      <c r="G249" s="2"/>
      <c r="H249" s="2"/>
      <c r="I249" s="2"/>
    </row>
    <row r="250" spans="1:9" ht="12.75" x14ac:dyDescent="0.2">
      <c r="A250" s="2"/>
      <c r="B250" s="2"/>
      <c r="C250" s="2"/>
      <c r="D250" s="2"/>
      <c r="E250" s="2"/>
      <c r="F250" s="2"/>
      <c r="G250" s="2"/>
      <c r="H250" s="2"/>
      <c r="I250" s="2"/>
    </row>
    <row r="251" spans="1:9" ht="12.75" x14ac:dyDescent="0.2">
      <c r="A251" s="2"/>
      <c r="B251" s="2"/>
      <c r="C251" s="2"/>
      <c r="D251" s="2"/>
      <c r="E251" s="2"/>
      <c r="F251" s="2"/>
      <c r="G251" s="2"/>
      <c r="H251" s="2"/>
      <c r="I251" s="2"/>
    </row>
    <row r="252" spans="1:9" ht="12.75" x14ac:dyDescent="0.2">
      <c r="A252" s="2"/>
      <c r="B252" s="2"/>
      <c r="C252" s="2"/>
      <c r="D252" s="2"/>
      <c r="E252" s="2"/>
      <c r="F252" s="2"/>
      <c r="G252" s="2"/>
      <c r="H252" s="2"/>
      <c r="I252" s="2"/>
    </row>
    <row r="253" spans="1:9" ht="12.75" x14ac:dyDescent="0.2">
      <c r="A253" s="2"/>
      <c r="B253" s="2"/>
      <c r="C253" s="2"/>
      <c r="D253" s="2"/>
      <c r="E253" s="2"/>
      <c r="F253" s="2"/>
      <c r="G253" s="2"/>
      <c r="H253" s="2"/>
      <c r="I253" s="2"/>
    </row>
    <row r="254" spans="1:9" ht="12.75" x14ac:dyDescent="0.2">
      <c r="A254" s="2"/>
      <c r="B254" s="2"/>
      <c r="C254" s="2"/>
      <c r="D254" s="2"/>
      <c r="E254" s="2"/>
      <c r="F254" s="2"/>
      <c r="G254" s="2"/>
      <c r="H254" s="2"/>
      <c r="I254" s="2"/>
    </row>
    <row r="255" spans="1:9" ht="12.75" x14ac:dyDescent="0.2">
      <c r="A255" s="2"/>
      <c r="B255" s="2"/>
      <c r="C255" s="2"/>
      <c r="D255" s="2"/>
      <c r="E255" s="2"/>
      <c r="F255" s="2"/>
      <c r="G255" s="2"/>
      <c r="H255" s="2"/>
      <c r="I255" s="2"/>
    </row>
    <row r="256" spans="1:9" ht="12.75" x14ac:dyDescent="0.2">
      <c r="A256" s="2"/>
      <c r="B256" s="2"/>
      <c r="C256" s="2"/>
      <c r="D256" s="2"/>
      <c r="E256" s="2"/>
      <c r="F256" s="2"/>
      <c r="G256" s="2"/>
      <c r="H256" s="2"/>
      <c r="I256" s="2"/>
    </row>
    <row r="257" spans="1:9" ht="12.75" x14ac:dyDescent="0.2">
      <c r="A257" s="2"/>
      <c r="B257" s="2"/>
      <c r="C257" s="2"/>
      <c r="D257" s="2"/>
      <c r="E257" s="2"/>
      <c r="F257" s="2"/>
      <c r="G257" s="2"/>
      <c r="H257" s="2"/>
      <c r="I257" s="2"/>
    </row>
    <row r="258" spans="1:9" ht="12.75" x14ac:dyDescent="0.2">
      <c r="A258" s="2"/>
      <c r="B258" s="2"/>
      <c r="C258" s="2"/>
      <c r="D258" s="2"/>
      <c r="E258" s="2"/>
      <c r="F258" s="2"/>
      <c r="G258" s="2"/>
      <c r="H258" s="2"/>
      <c r="I258" s="2"/>
    </row>
    <row r="259" spans="1:9" ht="12.75" x14ac:dyDescent="0.2">
      <c r="A259" s="2"/>
      <c r="B259" s="2"/>
      <c r="C259" s="2"/>
      <c r="D259" s="2"/>
      <c r="E259" s="2"/>
      <c r="F259" s="2"/>
      <c r="G259" s="2"/>
      <c r="H259" s="2"/>
      <c r="I259" s="2"/>
    </row>
    <row r="260" spans="1:9" ht="12.75" x14ac:dyDescent="0.2">
      <c r="A260" s="2"/>
      <c r="B260" s="2"/>
      <c r="C260" s="2"/>
      <c r="D260" s="2"/>
      <c r="E260" s="2"/>
      <c r="F260" s="2"/>
      <c r="G260" s="2"/>
      <c r="H260" s="2"/>
      <c r="I260" s="2"/>
    </row>
    <row r="261" spans="1:9" ht="12.75" x14ac:dyDescent="0.2">
      <c r="A261" s="2"/>
      <c r="B261" s="2"/>
      <c r="C261" s="2"/>
      <c r="D261" s="2"/>
      <c r="E261" s="2"/>
      <c r="F261" s="2"/>
      <c r="G261" s="2"/>
      <c r="H261" s="2"/>
      <c r="I261" s="2"/>
    </row>
    <row r="262" spans="1:9" ht="12.75" x14ac:dyDescent="0.2">
      <c r="A262" s="2"/>
      <c r="B262" s="2"/>
      <c r="C262" s="2"/>
      <c r="D262" s="2"/>
      <c r="E262" s="2"/>
      <c r="F262" s="2"/>
      <c r="G262" s="2"/>
      <c r="H262" s="2"/>
      <c r="I262" s="2"/>
    </row>
    <row r="263" spans="1:9" ht="12.75" x14ac:dyDescent="0.2">
      <c r="A263" s="2"/>
      <c r="B263" s="2"/>
      <c r="C263" s="2"/>
      <c r="D263" s="2"/>
      <c r="E263" s="2"/>
      <c r="F263" s="2"/>
      <c r="G263" s="2"/>
      <c r="H263" s="2"/>
      <c r="I263" s="2"/>
    </row>
    <row r="264" spans="1:9" ht="12.75" x14ac:dyDescent="0.2">
      <c r="A264" s="2"/>
      <c r="B264" s="2"/>
      <c r="C264" s="2"/>
      <c r="D264" s="2"/>
      <c r="E264" s="2"/>
      <c r="F264" s="2"/>
      <c r="G264" s="2"/>
      <c r="H264" s="2"/>
      <c r="I264" s="2"/>
    </row>
    <row r="265" spans="1:9" ht="12.75" x14ac:dyDescent="0.2">
      <c r="A265" s="2"/>
      <c r="B265" s="2"/>
      <c r="C265" s="2"/>
      <c r="D265" s="2"/>
      <c r="E265" s="2"/>
      <c r="F265" s="2"/>
      <c r="G265" s="2"/>
      <c r="H265" s="2"/>
      <c r="I265" s="2"/>
    </row>
    <row r="266" spans="1:9" ht="12.75" x14ac:dyDescent="0.2">
      <c r="A266" s="2"/>
      <c r="B266" s="2"/>
      <c r="C266" s="2"/>
      <c r="D266" s="2"/>
      <c r="E266" s="2"/>
      <c r="F266" s="2"/>
      <c r="G266" s="2"/>
      <c r="H266" s="2"/>
      <c r="I266" s="2"/>
    </row>
    <row r="267" spans="1:9" ht="12.75" x14ac:dyDescent="0.2">
      <c r="A267" s="2"/>
      <c r="B267" s="2"/>
      <c r="C267" s="2"/>
      <c r="D267" s="2"/>
      <c r="E267" s="2"/>
      <c r="F267" s="2"/>
      <c r="G267" s="2"/>
      <c r="H267" s="2"/>
      <c r="I267" s="2"/>
    </row>
    <row r="268" spans="1:9" ht="12.75" x14ac:dyDescent="0.2">
      <c r="A268" s="2"/>
      <c r="B268" s="2"/>
      <c r="C268" s="2"/>
      <c r="D268" s="2"/>
      <c r="E268" s="2"/>
      <c r="F268" s="2"/>
      <c r="G268" s="2"/>
      <c r="H268" s="2"/>
      <c r="I268" s="2"/>
    </row>
    <row r="269" spans="1:9" ht="12.75" x14ac:dyDescent="0.2">
      <c r="A269" s="2"/>
      <c r="B269" s="2"/>
      <c r="C269" s="2"/>
      <c r="D269" s="2"/>
      <c r="E269" s="2"/>
      <c r="F269" s="2"/>
      <c r="G269" s="2"/>
      <c r="H269" s="2"/>
      <c r="I269" s="2"/>
    </row>
    <row r="270" spans="1:9" ht="12.75" x14ac:dyDescent="0.2">
      <c r="A270" s="2"/>
      <c r="B270" s="2"/>
      <c r="C270" s="2"/>
      <c r="D270" s="2"/>
      <c r="E270" s="2"/>
      <c r="F270" s="2"/>
      <c r="G270" s="2"/>
      <c r="H270" s="2"/>
      <c r="I270" s="2"/>
    </row>
    <row r="271" spans="1:9" ht="12.75" x14ac:dyDescent="0.2">
      <c r="A271" s="2"/>
      <c r="B271" s="2"/>
      <c r="C271" s="2"/>
      <c r="D271" s="2"/>
      <c r="E271" s="2"/>
      <c r="F271" s="2"/>
      <c r="G271" s="2"/>
      <c r="H271" s="2"/>
      <c r="I271" s="2"/>
    </row>
    <row r="272" spans="1:9" ht="12.75" x14ac:dyDescent="0.2">
      <c r="A272" s="2"/>
      <c r="B272" s="2"/>
      <c r="C272" s="2"/>
      <c r="D272" s="2"/>
      <c r="E272" s="2"/>
      <c r="F272" s="2"/>
      <c r="G272" s="2"/>
      <c r="H272" s="2"/>
      <c r="I272" s="2"/>
    </row>
    <row r="273" spans="1:9" ht="12.75" x14ac:dyDescent="0.2">
      <c r="A273" s="2"/>
      <c r="B273" s="2"/>
      <c r="C273" s="2"/>
      <c r="D273" s="2"/>
      <c r="E273" s="2"/>
      <c r="F273" s="2"/>
      <c r="G273" s="2"/>
      <c r="H273" s="2"/>
      <c r="I273" s="2"/>
    </row>
    <row r="274" spans="1:9" ht="12.75" x14ac:dyDescent="0.2">
      <c r="A274" s="2"/>
      <c r="B274" s="2"/>
      <c r="C274" s="2"/>
      <c r="D274" s="2"/>
      <c r="E274" s="2"/>
      <c r="F274" s="2"/>
      <c r="G274" s="2"/>
      <c r="H274" s="2"/>
      <c r="I274" s="2"/>
    </row>
    <row r="275" spans="1:9" ht="12.75" x14ac:dyDescent="0.2">
      <c r="A275" s="2"/>
      <c r="B275" s="2"/>
      <c r="C275" s="2"/>
      <c r="D275" s="2"/>
      <c r="E275" s="2"/>
      <c r="F275" s="2"/>
      <c r="G275" s="2"/>
      <c r="H275" s="2"/>
      <c r="I275" s="2"/>
    </row>
    <row r="276" spans="1:9" ht="12.75" x14ac:dyDescent="0.2">
      <c r="A276" s="2"/>
      <c r="B276" s="2"/>
      <c r="C276" s="2"/>
      <c r="D276" s="2"/>
      <c r="E276" s="2"/>
      <c r="F276" s="2"/>
      <c r="G276" s="2"/>
      <c r="H276" s="2"/>
      <c r="I276" s="2"/>
    </row>
    <row r="277" spans="1:9" ht="12.75" x14ac:dyDescent="0.2">
      <c r="A277" s="2"/>
      <c r="B277" s="2"/>
      <c r="C277" s="2"/>
      <c r="D277" s="2"/>
      <c r="E277" s="2"/>
      <c r="F277" s="2"/>
      <c r="G277" s="2"/>
      <c r="H277" s="2"/>
      <c r="I277" s="2"/>
    </row>
    <row r="278" spans="1:9" ht="12.75" x14ac:dyDescent="0.2">
      <c r="A278" s="2"/>
      <c r="B278" s="2"/>
      <c r="C278" s="2"/>
      <c r="D278" s="2"/>
      <c r="E278" s="2"/>
      <c r="F278" s="2"/>
      <c r="G278" s="2"/>
      <c r="H278" s="2"/>
      <c r="I278" s="2"/>
    </row>
    <row r="279" spans="1:9" ht="12.75" x14ac:dyDescent="0.2">
      <c r="A279" s="2"/>
      <c r="B279" s="2"/>
      <c r="C279" s="2"/>
      <c r="D279" s="2"/>
      <c r="E279" s="2"/>
      <c r="F279" s="2"/>
      <c r="G279" s="2"/>
      <c r="H279" s="2"/>
      <c r="I279" s="2"/>
    </row>
    <row r="280" spans="1:9" ht="12.75" x14ac:dyDescent="0.2">
      <c r="A280" s="2"/>
      <c r="B280" s="2"/>
      <c r="C280" s="2"/>
      <c r="D280" s="2"/>
      <c r="E280" s="2"/>
      <c r="F280" s="2"/>
      <c r="G280" s="2"/>
      <c r="H280" s="2"/>
      <c r="I280" s="2"/>
    </row>
    <row r="281" spans="1:9" ht="12.75" x14ac:dyDescent="0.2">
      <c r="A281" s="2"/>
      <c r="B281" s="2"/>
      <c r="C281" s="2"/>
      <c r="D281" s="2"/>
      <c r="E281" s="2"/>
      <c r="F281" s="2"/>
      <c r="G281" s="2"/>
      <c r="H281" s="2"/>
      <c r="I281" s="2"/>
    </row>
    <row r="282" spans="1:9" ht="12.75" x14ac:dyDescent="0.2">
      <c r="A282" s="2"/>
      <c r="B282" s="2"/>
      <c r="C282" s="2"/>
      <c r="D282" s="2"/>
      <c r="E282" s="2"/>
      <c r="F282" s="2"/>
      <c r="G282" s="2"/>
      <c r="H282" s="2"/>
      <c r="I282" s="2"/>
    </row>
    <row r="283" spans="1:9" ht="12.75" x14ac:dyDescent="0.2">
      <c r="A283" s="2"/>
      <c r="B283" s="2"/>
      <c r="C283" s="2"/>
      <c r="D283" s="2"/>
      <c r="E283" s="2"/>
      <c r="F283" s="2"/>
      <c r="G283" s="2"/>
      <c r="H283" s="2"/>
      <c r="I283" s="2"/>
    </row>
    <row r="284" spans="1:9" ht="12.75" x14ac:dyDescent="0.2">
      <c r="A284" s="2"/>
      <c r="B284" s="2"/>
      <c r="C284" s="2"/>
      <c r="D284" s="2"/>
      <c r="E284" s="2"/>
      <c r="F284" s="2"/>
      <c r="G284" s="2"/>
      <c r="H284" s="2"/>
      <c r="I284" s="2"/>
    </row>
    <row r="285" spans="1:9" ht="12.75" x14ac:dyDescent="0.2">
      <c r="A285" s="2"/>
      <c r="B285" s="2"/>
      <c r="C285" s="2"/>
      <c r="D285" s="2"/>
      <c r="E285" s="2"/>
      <c r="F285" s="2"/>
      <c r="G285" s="2"/>
      <c r="H285" s="2"/>
      <c r="I285" s="2"/>
    </row>
    <row r="286" spans="1:9" ht="12.75" x14ac:dyDescent="0.2">
      <c r="A286" s="2"/>
      <c r="B286" s="2"/>
      <c r="C286" s="2"/>
      <c r="D286" s="2"/>
      <c r="E286" s="2"/>
      <c r="F286" s="2"/>
      <c r="G286" s="2"/>
      <c r="H286" s="2"/>
      <c r="I286" s="2"/>
    </row>
    <row r="287" spans="1:9" ht="12.75" x14ac:dyDescent="0.2">
      <c r="A287" s="2"/>
      <c r="B287" s="2"/>
      <c r="C287" s="2"/>
      <c r="D287" s="2"/>
      <c r="E287" s="2"/>
      <c r="F287" s="2"/>
      <c r="G287" s="2"/>
      <c r="H287" s="2"/>
      <c r="I287" s="2"/>
    </row>
    <row r="288" spans="1:9" ht="12.75" x14ac:dyDescent="0.2">
      <c r="A288" s="2"/>
      <c r="B288" s="2"/>
      <c r="C288" s="2"/>
      <c r="D288" s="2"/>
      <c r="E288" s="2"/>
      <c r="F288" s="2"/>
      <c r="G288" s="2"/>
      <c r="H288" s="2"/>
      <c r="I288" s="2"/>
    </row>
    <row r="289" spans="1:9" ht="12.75" x14ac:dyDescent="0.2">
      <c r="A289" s="2"/>
      <c r="B289" s="2"/>
      <c r="C289" s="2"/>
      <c r="D289" s="2"/>
      <c r="E289" s="2"/>
      <c r="F289" s="2"/>
      <c r="G289" s="2"/>
      <c r="H289" s="2"/>
      <c r="I289" s="2"/>
    </row>
    <row r="290" spans="1:9" ht="12.75" x14ac:dyDescent="0.2">
      <c r="A290" s="2"/>
      <c r="B290" s="2"/>
      <c r="C290" s="2"/>
      <c r="D290" s="2"/>
      <c r="E290" s="2"/>
      <c r="F290" s="2"/>
      <c r="G290" s="2"/>
      <c r="H290" s="2"/>
      <c r="I290" s="2"/>
    </row>
    <row r="291" spans="1:9" ht="12.75" x14ac:dyDescent="0.2">
      <c r="A291" s="2"/>
      <c r="B291" s="2"/>
      <c r="C291" s="2"/>
      <c r="D291" s="2"/>
      <c r="E291" s="2"/>
      <c r="F291" s="2"/>
      <c r="G291" s="2"/>
      <c r="H291" s="2"/>
      <c r="I291" s="2"/>
    </row>
    <row r="292" spans="1:9" ht="12.75" x14ac:dyDescent="0.2">
      <c r="A292" s="2"/>
      <c r="B292" s="2"/>
      <c r="C292" s="2"/>
      <c r="D292" s="2"/>
      <c r="E292" s="2"/>
      <c r="F292" s="2"/>
      <c r="G292" s="2"/>
      <c r="H292" s="2"/>
      <c r="I292" s="2"/>
    </row>
    <row r="293" spans="1:9" ht="12.75" x14ac:dyDescent="0.2">
      <c r="A293" s="2"/>
      <c r="B293" s="2"/>
      <c r="C293" s="2"/>
      <c r="D293" s="2"/>
      <c r="E293" s="2"/>
      <c r="F293" s="2"/>
      <c r="G293" s="2"/>
      <c r="H293" s="2"/>
      <c r="I293" s="2"/>
    </row>
    <row r="294" spans="1:9" ht="12.75" x14ac:dyDescent="0.2">
      <c r="A294" s="2"/>
      <c r="B294" s="2"/>
      <c r="C294" s="2"/>
      <c r="D294" s="2"/>
      <c r="E294" s="2"/>
      <c r="F294" s="2"/>
      <c r="G294" s="2"/>
      <c r="H294" s="2"/>
      <c r="I294" s="2"/>
    </row>
    <row r="295" spans="1:9" ht="12.75" x14ac:dyDescent="0.2">
      <c r="A295" s="2"/>
      <c r="B295" s="2"/>
      <c r="C295" s="2"/>
      <c r="D295" s="2"/>
      <c r="E295" s="2"/>
      <c r="F295" s="2"/>
      <c r="G295" s="2"/>
      <c r="H295" s="2"/>
      <c r="I295" s="2"/>
    </row>
    <row r="296" spans="1:9" ht="12.75" x14ac:dyDescent="0.2">
      <c r="A296" s="2"/>
      <c r="B296" s="2"/>
      <c r="C296" s="2"/>
      <c r="D296" s="2"/>
      <c r="E296" s="2"/>
      <c r="F296" s="2"/>
      <c r="G296" s="2"/>
      <c r="H296" s="2"/>
      <c r="I296" s="2"/>
    </row>
    <row r="297" spans="1:9" ht="12.75" x14ac:dyDescent="0.2">
      <c r="A297" s="2"/>
      <c r="B297" s="2"/>
      <c r="C297" s="2"/>
      <c r="D297" s="2"/>
      <c r="E297" s="2"/>
      <c r="F297" s="2"/>
      <c r="G297" s="2"/>
      <c r="H297" s="2"/>
      <c r="I297" s="2"/>
    </row>
    <row r="298" spans="1:9" ht="12.75" x14ac:dyDescent="0.2">
      <c r="A298" s="2"/>
      <c r="B298" s="2"/>
      <c r="C298" s="2"/>
      <c r="D298" s="2"/>
      <c r="E298" s="2"/>
      <c r="F298" s="2"/>
      <c r="G298" s="2"/>
      <c r="H298" s="2"/>
      <c r="I298" s="2"/>
    </row>
    <row r="299" spans="1:9" ht="12.75" x14ac:dyDescent="0.2">
      <c r="A299" s="2"/>
      <c r="B299" s="2"/>
      <c r="C299" s="2"/>
      <c r="D299" s="2"/>
      <c r="E299" s="2"/>
      <c r="F299" s="2"/>
      <c r="G299" s="2"/>
      <c r="H299" s="2"/>
      <c r="I299" s="2"/>
    </row>
    <row r="300" spans="1:9" ht="12.75" x14ac:dyDescent="0.2">
      <c r="A300" s="2"/>
      <c r="B300" s="2"/>
      <c r="C300" s="2"/>
      <c r="D300" s="2"/>
      <c r="E300" s="2"/>
      <c r="F300" s="2"/>
      <c r="G300" s="2"/>
      <c r="H300" s="2"/>
      <c r="I300" s="2"/>
    </row>
    <row r="301" spans="1:9" ht="12.75" x14ac:dyDescent="0.2">
      <c r="A301" s="2"/>
      <c r="B301" s="2"/>
      <c r="C301" s="2"/>
      <c r="D301" s="2"/>
      <c r="E301" s="2"/>
      <c r="F301" s="2"/>
      <c r="G301" s="2"/>
      <c r="H301" s="2"/>
      <c r="I301" s="2"/>
    </row>
    <row r="302" spans="1:9" ht="12.75" x14ac:dyDescent="0.2">
      <c r="A302" s="2"/>
      <c r="B302" s="2"/>
      <c r="C302" s="2"/>
      <c r="D302" s="2"/>
      <c r="E302" s="2"/>
      <c r="F302" s="2"/>
      <c r="G302" s="2"/>
      <c r="H302" s="2"/>
      <c r="I302" s="2"/>
    </row>
    <row r="303" spans="1:9" ht="12.75" x14ac:dyDescent="0.2">
      <c r="A303" s="2"/>
      <c r="B303" s="2"/>
      <c r="C303" s="2"/>
      <c r="D303" s="2"/>
      <c r="E303" s="2"/>
      <c r="F303" s="2"/>
      <c r="G303" s="2"/>
      <c r="H303" s="2"/>
      <c r="I303" s="2"/>
    </row>
    <row r="304" spans="1:9" ht="12.75" x14ac:dyDescent="0.2">
      <c r="A304" s="2"/>
      <c r="B304" s="2"/>
      <c r="C304" s="2"/>
      <c r="D304" s="2"/>
      <c r="E304" s="2"/>
      <c r="F304" s="2"/>
      <c r="G304" s="2"/>
      <c r="H304" s="2"/>
      <c r="I304" s="2"/>
    </row>
    <row r="305" spans="1:9" ht="12.75" x14ac:dyDescent="0.2">
      <c r="A305" s="2"/>
      <c r="B305" s="2"/>
      <c r="C305" s="2"/>
      <c r="D305" s="2"/>
      <c r="E305" s="2"/>
      <c r="F305" s="2"/>
      <c r="G305" s="2"/>
      <c r="H305" s="2"/>
      <c r="I305" s="2"/>
    </row>
    <row r="306" spans="1:9" ht="12.75" x14ac:dyDescent="0.2">
      <c r="A306" s="2"/>
      <c r="B306" s="2"/>
      <c r="C306" s="2"/>
      <c r="D306" s="2"/>
      <c r="E306" s="2"/>
      <c r="F306" s="2"/>
      <c r="G306" s="2"/>
      <c r="H306" s="2"/>
      <c r="I306" s="2"/>
    </row>
    <row r="307" spans="1:9" ht="12.75" x14ac:dyDescent="0.2">
      <c r="A307" s="2"/>
      <c r="B307" s="2"/>
      <c r="C307" s="2"/>
      <c r="D307" s="2"/>
      <c r="E307" s="2"/>
      <c r="F307" s="2"/>
      <c r="G307" s="2"/>
      <c r="H307" s="2"/>
      <c r="I307" s="2"/>
    </row>
    <row r="308" spans="1:9" ht="12.75" x14ac:dyDescent="0.2">
      <c r="A308" s="2"/>
      <c r="B308" s="2"/>
      <c r="C308" s="2"/>
      <c r="D308" s="2"/>
      <c r="E308" s="2"/>
      <c r="F308" s="2"/>
      <c r="G308" s="2"/>
      <c r="H308" s="2"/>
      <c r="I308" s="2"/>
    </row>
    <row r="309" spans="1:9" ht="12.75" x14ac:dyDescent="0.2">
      <c r="A309" s="2"/>
      <c r="B309" s="2"/>
      <c r="C309" s="2"/>
      <c r="D309" s="2"/>
      <c r="E309" s="2"/>
      <c r="F309" s="2"/>
      <c r="G309" s="2"/>
      <c r="H309" s="2"/>
      <c r="I309" s="2"/>
    </row>
    <row r="310" spans="1:9" ht="12.75" x14ac:dyDescent="0.2">
      <c r="A310" s="2"/>
      <c r="B310" s="2"/>
      <c r="C310" s="2"/>
      <c r="D310" s="2"/>
      <c r="E310" s="2"/>
      <c r="F310" s="2"/>
      <c r="G310" s="2"/>
      <c r="H310" s="2"/>
      <c r="I310" s="2"/>
    </row>
    <row r="311" spans="1:9" ht="12.75" x14ac:dyDescent="0.2">
      <c r="A311" s="2"/>
      <c r="B311" s="2"/>
      <c r="C311" s="2"/>
      <c r="D311" s="2"/>
      <c r="E311" s="2"/>
      <c r="F311" s="2"/>
      <c r="G311" s="2"/>
      <c r="H311" s="2"/>
      <c r="I311" s="2"/>
    </row>
    <row r="312" spans="1:9" ht="12.75" x14ac:dyDescent="0.2">
      <c r="A312" s="2"/>
      <c r="B312" s="2"/>
      <c r="C312" s="2"/>
      <c r="D312" s="2"/>
      <c r="E312" s="2"/>
      <c r="F312" s="2"/>
      <c r="G312" s="2"/>
      <c r="H312" s="2"/>
      <c r="I312" s="2"/>
    </row>
    <row r="313" spans="1:9" ht="12.75" x14ac:dyDescent="0.2">
      <c r="A313" s="2"/>
      <c r="B313" s="2"/>
      <c r="C313" s="2"/>
      <c r="D313" s="2"/>
      <c r="E313" s="2"/>
      <c r="F313" s="2"/>
      <c r="G313" s="2"/>
      <c r="H313" s="2"/>
      <c r="I313" s="2"/>
    </row>
    <row r="314" spans="1:9" ht="12.75" x14ac:dyDescent="0.2">
      <c r="A314" s="2"/>
      <c r="B314" s="2"/>
      <c r="C314" s="2"/>
      <c r="D314" s="2"/>
      <c r="E314" s="2"/>
      <c r="F314" s="2"/>
      <c r="G314" s="2"/>
      <c r="H314" s="2"/>
      <c r="I314" s="2"/>
    </row>
    <row r="315" spans="1:9" ht="12.75" x14ac:dyDescent="0.2">
      <c r="A315" s="2"/>
      <c r="B315" s="2"/>
      <c r="C315" s="2"/>
      <c r="D315" s="2"/>
      <c r="E315" s="2"/>
      <c r="F315" s="2"/>
      <c r="G315" s="2"/>
      <c r="H315" s="2"/>
      <c r="I315" s="2"/>
    </row>
    <row r="316" spans="1:9" ht="12.75" x14ac:dyDescent="0.2">
      <c r="A316" s="2"/>
      <c r="B316" s="2"/>
      <c r="C316" s="2"/>
      <c r="D316" s="2"/>
      <c r="E316" s="2"/>
      <c r="F316" s="2"/>
      <c r="G316" s="2"/>
      <c r="H316" s="2"/>
      <c r="I316" s="2"/>
    </row>
    <row r="317" spans="1:9" ht="12.75" x14ac:dyDescent="0.2">
      <c r="A317" s="2"/>
      <c r="B317" s="2"/>
      <c r="C317" s="2"/>
      <c r="D317" s="2"/>
      <c r="E317" s="2"/>
      <c r="F317" s="2"/>
      <c r="G317" s="2"/>
      <c r="H317" s="2"/>
      <c r="I317" s="2"/>
    </row>
    <row r="318" spans="1:9" ht="12.75" x14ac:dyDescent="0.2">
      <c r="A318" s="2"/>
      <c r="B318" s="2"/>
      <c r="C318" s="2"/>
      <c r="D318" s="2"/>
      <c r="E318" s="2"/>
      <c r="F318" s="2"/>
      <c r="G318" s="2"/>
      <c r="H318" s="2"/>
      <c r="I318" s="2"/>
    </row>
    <row r="319" spans="1:9" ht="12.75" x14ac:dyDescent="0.2">
      <c r="A319" s="2"/>
      <c r="B319" s="2"/>
      <c r="C319" s="2"/>
      <c r="D319" s="2"/>
      <c r="E319" s="2"/>
      <c r="F319" s="2"/>
      <c r="G319" s="2"/>
      <c r="H319" s="2"/>
      <c r="I319" s="2"/>
    </row>
    <row r="320" spans="1:9" ht="12.75" x14ac:dyDescent="0.2">
      <c r="A320" s="2"/>
      <c r="B320" s="2"/>
      <c r="C320" s="2"/>
      <c r="D320" s="2"/>
      <c r="E320" s="2"/>
      <c r="F320" s="2"/>
      <c r="G320" s="2"/>
      <c r="H320" s="2"/>
      <c r="I320" s="2"/>
    </row>
    <row r="321" spans="1:9" ht="12.75" x14ac:dyDescent="0.2">
      <c r="A321" s="2"/>
      <c r="B321" s="2"/>
      <c r="C321" s="2"/>
      <c r="D321" s="2"/>
      <c r="E321" s="2"/>
      <c r="F321" s="2"/>
      <c r="G321" s="2"/>
      <c r="H321" s="2"/>
      <c r="I321" s="2"/>
    </row>
    <row r="322" spans="1:9" ht="12.75" x14ac:dyDescent="0.2">
      <c r="A322" s="2"/>
      <c r="B322" s="2"/>
      <c r="C322" s="2"/>
      <c r="D322" s="2"/>
      <c r="E322" s="2"/>
      <c r="F322" s="2"/>
      <c r="G322" s="2"/>
      <c r="H322" s="2"/>
      <c r="I322" s="2"/>
    </row>
    <row r="323" spans="1:9" ht="12.75" x14ac:dyDescent="0.2">
      <c r="A323" s="2"/>
      <c r="B323" s="2"/>
      <c r="C323" s="2"/>
      <c r="D323" s="2"/>
      <c r="E323" s="2"/>
      <c r="F323" s="2"/>
      <c r="G323" s="2"/>
      <c r="H323" s="2"/>
      <c r="I323" s="2"/>
    </row>
    <row r="324" spans="1:9" ht="12.75" x14ac:dyDescent="0.2">
      <c r="A324" s="2"/>
      <c r="B324" s="2"/>
      <c r="C324" s="2"/>
      <c r="D324" s="2"/>
      <c r="E324" s="2"/>
      <c r="F324" s="2"/>
      <c r="G324" s="2"/>
      <c r="H324" s="2"/>
      <c r="I324" s="2"/>
    </row>
    <row r="325" spans="1:9" ht="12.75" x14ac:dyDescent="0.2">
      <c r="A325" s="2"/>
      <c r="B325" s="2"/>
      <c r="C325" s="2"/>
      <c r="D325" s="2"/>
      <c r="E325" s="2"/>
      <c r="F325" s="2"/>
      <c r="G325" s="2"/>
      <c r="H325" s="2"/>
      <c r="I325" s="2"/>
    </row>
    <row r="326" spans="1:9" ht="12.75" x14ac:dyDescent="0.2">
      <c r="A326" s="2"/>
      <c r="B326" s="2"/>
      <c r="C326" s="2"/>
      <c r="D326" s="2"/>
      <c r="E326" s="2"/>
      <c r="F326" s="2"/>
      <c r="G326" s="2"/>
      <c r="H326" s="2"/>
      <c r="I326" s="2"/>
    </row>
    <row r="327" spans="1:9" ht="12.75" x14ac:dyDescent="0.2">
      <c r="A327" s="2"/>
      <c r="B327" s="2"/>
      <c r="C327" s="2"/>
      <c r="D327" s="2"/>
      <c r="E327" s="2"/>
      <c r="F327" s="2"/>
      <c r="G327" s="2"/>
      <c r="H327" s="2"/>
      <c r="I327" s="2"/>
    </row>
    <row r="328" spans="1:9" ht="12.75" x14ac:dyDescent="0.2">
      <c r="A328" s="2"/>
      <c r="B328" s="2"/>
      <c r="C328" s="2"/>
      <c r="D328" s="2"/>
      <c r="E328" s="2"/>
      <c r="F328" s="2"/>
      <c r="G328" s="2"/>
      <c r="H328" s="2"/>
      <c r="I328" s="2"/>
    </row>
    <row r="329" spans="1:9" ht="12.75" x14ac:dyDescent="0.2">
      <c r="A329" s="2"/>
      <c r="B329" s="2"/>
      <c r="C329" s="2"/>
      <c r="D329" s="2"/>
      <c r="E329" s="2"/>
      <c r="F329" s="2"/>
      <c r="G329" s="2"/>
      <c r="H329" s="2"/>
      <c r="I329" s="2"/>
    </row>
    <row r="330" spans="1:9" ht="12.75" x14ac:dyDescent="0.2">
      <c r="A330" s="2"/>
      <c r="B330" s="2"/>
      <c r="C330" s="2"/>
      <c r="D330" s="2"/>
      <c r="E330" s="2"/>
      <c r="F330" s="2"/>
      <c r="G330" s="2"/>
      <c r="H330" s="2"/>
      <c r="I330" s="2"/>
    </row>
    <row r="331" spans="1:9" ht="12.75" x14ac:dyDescent="0.2">
      <c r="A331" s="2"/>
      <c r="B331" s="2"/>
      <c r="C331" s="2"/>
      <c r="D331" s="2"/>
      <c r="E331" s="2"/>
      <c r="F331" s="2"/>
      <c r="G331" s="2"/>
      <c r="H331" s="2"/>
      <c r="I331" s="2"/>
    </row>
    <row r="332" spans="1:9" ht="12.75" x14ac:dyDescent="0.2">
      <c r="A332" s="2"/>
      <c r="B332" s="2"/>
      <c r="C332" s="2"/>
      <c r="D332" s="2"/>
      <c r="E332" s="2"/>
      <c r="F332" s="2"/>
      <c r="G332" s="2"/>
      <c r="H332" s="2"/>
      <c r="I332" s="2"/>
    </row>
    <row r="333" spans="1:9" ht="12.75" x14ac:dyDescent="0.2">
      <c r="A333" s="2"/>
      <c r="B333" s="2"/>
      <c r="C333" s="2"/>
      <c r="D333" s="2"/>
      <c r="E333" s="2"/>
      <c r="F333" s="2"/>
      <c r="G333" s="2"/>
      <c r="H333" s="2"/>
      <c r="I333" s="2"/>
    </row>
    <row r="334" spans="1:9" ht="12.75" x14ac:dyDescent="0.2">
      <c r="A334" s="2"/>
      <c r="B334" s="2"/>
      <c r="C334" s="2"/>
      <c r="D334" s="2"/>
      <c r="E334" s="2"/>
      <c r="F334" s="2"/>
      <c r="G334" s="2"/>
      <c r="H334" s="2"/>
      <c r="I334" s="2"/>
    </row>
    <row r="335" spans="1:9" ht="12.75" x14ac:dyDescent="0.2">
      <c r="A335" s="2"/>
      <c r="B335" s="2"/>
      <c r="C335" s="2"/>
      <c r="D335" s="2"/>
      <c r="E335" s="2"/>
      <c r="F335" s="2"/>
      <c r="G335" s="2"/>
      <c r="H335" s="2"/>
      <c r="I335" s="2"/>
    </row>
    <row r="336" spans="1:9" ht="12.75" x14ac:dyDescent="0.2">
      <c r="A336" s="2"/>
      <c r="B336" s="2"/>
      <c r="C336" s="2"/>
      <c r="D336" s="2"/>
      <c r="E336" s="2"/>
      <c r="F336" s="2"/>
      <c r="G336" s="2"/>
      <c r="H336" s="2"/>
      <c r="I336" s="2"/>
    </row>
    <row r="337" spans="1:9" ht="12.75" x14ac:dyDescent="0.2">
      <c r="A337" s="2"/>
      <c r="B337" s="2"/>
      <c r="C337" s="2"/>
      <c r="D337" s="2"/>
      <c r="E337" s="2"/>
      <c r="F337" s="2"/>
      <c r="G337" s="2"/>
      <c r="H337" s="2"/>
      <c r="I337" s="2"/>
    </row>
    <row r="338" spans="1:9" ht="12.75" x14ac:dyDescent="0.2">
      <c r="A338" s="2"/>
      <c r="B338" s="2"/>
      <c r="C338" s="2"/>
      <c r="D338" s="2"/>
      <c r="E338" s="2"/>
      <c r="F338" s="2"/>
      <c r="G338" s="2"/>
      <c r="H338" s="2"/>
      <c r="I338" s="2"/>
    </row>
    <row r="339" spans="1:9" ht="12.75" x14ac:dyDescent="0.2">
      <c r="A339" s="2"/>
      <c r="B339" s="2"/>
      <c r="C339" s="2"/>
      <c r="D339" s="2"/>
      <c r="E339" s="2"/>
      <c r="F339" s="2"/>
      <c r="G339" s="2"/>
      <c r="H339" s="2"/>
      <c r="I339" s="2"/>
    </row>
    <row r="340" spans="1:9" ht="12.75" x14ac:dyDescent="0.2">
      <c r="A340" s="2"/>
      <c r="B340" s="2"/>
      <c r="C340" s="2"/>
      <c r="D340" s="2"/>
      <c r="E340" s="2"/>
      <c r="F340" s="2"/>
      <c r="G340" s="2"/>
      <c r="H340" s="2"/>
      <c r="I340" s="2"/>
    </row>
    <row r="341" spans="1:9" ht="12.75" x14ac:dyDescent="0.2">
      <c r="A341" s="2"/>
      <c r="B341" s="2"/>
      <c r="C341" s="2"/>
      <c r="D341" s="2"/>
      <c r="E341" s="2"/>
      <c r="F341" s="2"/>
      <c r="G341" s="2"/>
      <c r="H341" s="2"/>
      <c r="I341" s="2"/>
    </row>
    <row r="342" spans="1:9" ht="12.75" x14ac:dyDescent="0.2">
      <c r="A342" s="2"/>
      <c r="B342" s="2"/>
      <c r="C342" s="2"/>
      <c r="D342" s="2"/>
      <c r="E342" s="2"/>
      <c r="F342" s="2"/>
      <c r="G342" s="2"/>
      <c r="H342" s="2"/>
      <c r="I342" s="2"/>
    </row>
    <row r="343" spans="1:9" ht="12.75" x14ac:dyDescent="0.2">
      <c r="A343" s="2"/>
      <c r="B343" s="2"/>
      <c r="C343" s="2"/>
      <c r="D343" s="2"/>
      <c r="E343" s="2"/>
      <c r="F343" s="2"/>
      <c r="G343" s="2"/>
      <c r="H343" s="2"/>
      <c r="I343" s="2"/>
    </row>
    <row r="344" spans="1:9" ht="12.75" x14ac:dyDescent="0.2">
      <c r="A344" s="2"/>
      <c r="B344" s="2"/>
      <c r="C344" s="2"/>
      <c r="D344" s="2"/>
      <c r="E344" s="2"/>
      <c r="F344" s="2"/>
      <c r="G344" s="2"/>
      <c r="H344" s="2"/>
      <c r="I344" s="2"/>
    </row>
    <row r="345" spans="1:9" ht="12.75" x14ac:dyDescent="0.2">
      <c r="A345" s="2"/>
      <c r="B345" s="2"/>
      <c r="C345" s="2"/>
      <c r="D345" s="2"/>
      <c r="E345" s="2"/>
      <c r="F345" s="2"/>
      <c r="G345" s="2"/>
      <c r="H345" s="2"/>
      <c r="I345" s="2"/>
    </row>
    <row r="346" spans="1:9" ht="12.75" x14ac:dyDescent="0.2">
      <c r="A346" s="2"/>
      <c r="B346" s="2"/>
      <c r="C346" s="2"/>
      <c r="D346" s="2"/>
      <c r="E346" s="2"/>
      <c r="F346" s="2"/>
      <c r="G346" s="2"/>
      <c r="H346" s="2"/>
      <c r="I346" s="2"/>
    </row>
    <row r="347" spans="1:9" ht="12.75" x14ac:dyDescent="0.2">
      <c r="A347" s="2"/>
      <c r="B347" s="2"/>
      <c r="C347" s="2"/>
      <c r="D347" s="2"/>
      <c r="E347" s="2"/>
      <c r="F347" s="2"/>
      <c r="G347" s="2"/>
      <c r="H347" s="2"/>
      <c r="I347" s="2"/>
    </row>
    <row r="348" spans="1:9" ht="12.75" x14ac:dyDescent="0.2">
      <c r="A348" s="2"/>
      <c r="B348" s="2"/>
      <c r="C348" s="2"/>
      <c r="D348" s="2"/>
      <c r="E348" s="2"/>
      <c r="F348" s="2"/>
      <c r="G348" s="2"/>
      <c r="H348" s="2"/>
      <c r="I348" s="2"/>
    </row>
    <row r="349" spans="1:9" ht="12.75" x14ac:dyDescent="0.2">
      <c r="A349" s="2"/>
      <c r="B349" s="2"/>
      <c r="C349" s="2"/>
      <c r="D349" s="2"/>
      <c r="E349" s="2"/>
      <c r="F349" s="2"/>
      <c r="G349" s="2"/>
      <c r="H349" s="2"/>
      <c r="I349" s="2"/>
    </row>
    <row r="350" spans="1:9" ht="12.75" x14ac:dyDescent="0.2">
      <c r="A350" s="2"/>
      <c r="B350" s="2"/>
      <c r="C350" s="2"/>
      <c r="D350" s="2"/>
      <c r="E350" s="2"/>
      <c r="F350" s="2"/>
      <c r="G350" s="2"/>
      <c r="H350" s="2"/>
      <c r="I350" s="2"/>
    </row>
    <row r="351" spans="1:9" ht="12.75" x14ac:dyDescent="0.2">
      <c r="A351" s="2"/>
      <c r="B351" s="2"/>
      <c r="C351" s="2"/>
      <c r="D351" s="2"/>
      <c r="E351" s="2"/>
      <c r="F351" s="2"/>
      <c r="G351" s="2"/>
      <c r="H351" s="2"/>
      <c r="I351" s="2"/>
    </row>
    <row r="352" spans="1:9" ht="12.75" x14ac:dyDescent="0.2">
      <c r="A352" s="2"/>
      <c r="B352" s="2"/>
      <c r="C352" s="2"/>
      <c r="D352" s="2"/>
      <c r="E352" s="2"/>
      <c r="F352" s="2"/>
      <c r="G352" s="2"/>
      <c r="H352" s="2"/>
      <c r="I352" s="2"/>
    </row>
    <row r="353" spans="1:9" ht="12.75" x14ac:dyDescent="0.2">
      <c r="A353" s="2"/>
      <c r="B353" s="2"/>
      <c r="C353" s="2"/>
      <c r="D353" s="2"/>
      <c r="E353" s="2"/>
      <c r="F353" s="2"/>
      <c r="G353" s="2"/>
      <c r="H353" s="2"/>
      <c r="I353" s="2"/>
    </row>
    <row r="354" spans="1:9" ht="12.75" x14ac:dyDescent="0.2">
      <c r="A354" s="2"/>
      <c r="B354" s="2"/>
      <c r="C354" s="2"/>
      <c r="D354" s="2"/>
      <c r="E354" s="2"/>
      <c r="F354" s="2"/>
      <c r="G354" s="2"/>
      <c r="H354" s="2"/>
      <c r="I354" s="2"/>
    </row>
    <row r="355" spans="1:9" ht="12.75" x14ac:dyDescent="0.2">
      <c r="A355" s="2"/>
      <c r="B355" s="2"/>
      <c r="C355" s="2"/>
      <c r="D355" s="2"/>
      <c r="E355" s="2"/>
      <c r="F355" s="2"/>
      <c r="G355" s="2"/>
      <c r="H355" s="2"/>
      <c r="I355" s="2"/>
    </row>
    <row r="356" spans="1:9" ht="12.75" x14ac:dyDescent="0.2">
      <c r="A356" s="2"/>
      <c r="B356" s="2"/>
      <c r="C356" s="2"/>
      <c r="D356" s="2"/>
      <c r="E356" s="2"/>
      <c r="F356" s="2"/>
      <c r="G356" s="2"/>
      <c r="H356" s="2"/>
      <c r="I356" s="2"/>
    </row>
    <row r="357" spans="1:9" ht="12.75" x14ac:dyDescent="0.2">
      <c r="A357" s="2"/>
      <c r="B357" s="2"/>
      <c r="C357" s="2"/>
      <c r="D357" s="2"/>
      <c r="E357" s="2"/>
      <c r="F357" s="2"/>
      <c r="G357" s="2"/>
      <c r="H357" s="2"/>
      <c r="I357" s="2"/>
    </row>
    <row r="358" spans="1:9" ht="12.75" x14ac:dyDescent="0.2">
      <c r="A358" s="2"/>
      <c r="B358" s="2"/>
      <c r="C358" s="2"/>
      <c r="D358" s="2"/>
      <c r="E358" s="2"/>
      <c r="F358" s="2"/>
      <c r="G358" s="2"/>
      <c r="H358" s="2"/>
      <c r="I358" s="2"/>
    </row>
    <row r="359" spans="1:9" ht="12.75" x14ac:dyDescent="0.2">
      <c r="A359" s="2"/>
      <c r="B359" s="2"/>
      <c r="C359" s="2"/>
      <c r="D359" s="2"/>
      <c r="E359" s="2"/>
      <c r="F359" s="2"/>
      <c r="G359" s="2"/>
      <c r="H359" s="2"/>
      <c r="I359" s="2"/>
    </row>
    <row r="360" spans="1:9" ht="12.75" x14ac:dyDescent="0.2">
      <c r="A360" s="2"/>
      <c r="B360" s="2"/>
      <c r="C360" s="2"/>
      <c r="D360" s="2"/>
      <c r="E360" s="2"/>
      <c r="F360" s="2"/>
      <c r="G360" s="2"/>
      <c r="H360" s="2"/>
      <c r="I360" s="2"/>
    </row>
    <row r="361" spans="1:9" ht="12.75" x14ac:dyDescent="0.2">
      <c r="A361" s="2"/>
      <c r="B361" s="2"/>
      <c r="C361" s="2"/>
      <c r="D361" s="2"/>
      <c r="E361" s="2"/>
      <c r="F361" s="2"/>
      <c r="G361" s="2"/>
      <c r="H361" s="2"/>
      <c r="I361" s="2"/>
    </row>
    <row r="362" spans="1:9" ht="12.75" x14ac:dyDescent="0.2">
      <c r="A362" s="2"/>
      <c r="B362" s="2"/>
      <c r="C362" s="2"/>
      <c r="D362" s="2"/>
      <c r="E362" s="2"/>
      <c r="F362" s="2"/>
      <c r="G362" s="2"/>
      <c r="H362" s="2"/>
      <c r="I362" s="2"/>
    </row>
    <row r="363" spans="1:9" ht="12.75" x14ac:dyDescent="0.2">
      <c r="A363" s="2"/>
      <c r="B363" s="2"/>
      <c r="C363" s="2"/>
      <c r="D363" s="2"/>
      <c r="E363" s="2"/>
      <c r="F363" s="2"/>
      <c r="G363" s="2"/>
      <c r="H363" s="2"/>
      <c r="I363" s="2"/>
    </row>
    <row r="364" spans="1:9" ht="12.75" x14ac:dyDescent="0.2">
      <c r="A364" s="2"/>
      <c r="B364" s="2"/>
      <c r="C364" s="2"/>
      <c r="D364" s="2"/>
      <c r="E364" s="2"/>
      <c r="F364" s="2"/>
      <c r="G364" s="2"/>
      <c r="H364" s="2"/>
      <c r="I364" s="2"/>
    </row>
    <row r="365" spans="1:9" ht="12.75" x14ac:dyDescent="0.2">
      <c r="A365" s="2"/>
      <c r="B365" s="2"/>
      <c r="C365" s="2"/>
      <c r="D365" s="2"/>
      <c r="E365" s="2"/>
      <c r="F365" s="2"/>
      <c r="G365" s="2"/>
      <c r="H365" s="2"/>
      <c r="I365" s="2"/>
    </row>
    <row r="366" spans="1:9" ht="12.75" x14ac:dyDescent="0.2">
      <c r="A366" s="2"/>
      <c r="B366" s="2"/>
      <c r="C366" s="2"/>
      <c r="D366" s="2"/>
      <c r="E366" s="2"/>
      <c r="F366" s="2"/>
      <c r="G366" s="2"/>
      <c r="H366" s="2"/>
      <c r="I366" s="2"/>
    </row>
    <row r="367" spans="1:9" ht="12.75" x14ac:dyDescent="0.2">
      <c r="A367" s="2"/>
      <c r="B367" s="2"/>
      <c r="C367" s="2"/>
      <c r="D367" s="2"/>
      <c r="E367" s="2"/>
      <c r="F367" s="2"/>
      <c r="G367" s="2"/>
      <c r="H367" s="2"/>
      <c r="I367" s="2"/>
    </row>
    <row r="368" spans="1:9" ht="12.75" x14ac:dyDescent="0.2">
      <c r="A368" s="2"/>
      <c r="B368" s="2"/>
      <c r="C368" s="2"/>
      <c r="D368" s="2"/>
      <c r="E368" s="2"/>
      <c r="F368" s="2"/>
      <c r="G368" s="2"/>
      <c r="H368" s="2"/>
      <c r="I368" s="2"/>
    </row>
    <row r="369" spans="1:9" ht="12.75" x14ac:dyDescent="0.2">
      <c r="A369" s="2"/>
      <c r="B369" s="2"/>
      <c r="C369" s="2"/>
      <c r="D369" s="2"/>
      <c r="E369" s="2"/>
      <c r="F369" s="2"/>
      <c r="G369" s="2"/>
      <c r="H369" s="2"/>
      <c r="I369" s="2"/>
    </row>
    <row r="370" spans="1:9" ht="12.75" x14ac:dyDescent="0.2">
      <c r="A370" s="2"/>
      <c r="B370" s="2"/>
      <c r="C370" s="2"/>
      <c r="D370" s="2"/>
      <c r="E370" s="2"/>
      <c r="F370" s="2"/>
      <c r="G370" s="2"/>
      <c r="H370" s="2"/>
      <c r="I370" s="2"/>
    </row>
    <row r="371" spans="1:9" ht="12.75" x14ac:dyDescent="0.2">
      <c r="A371" s="2"/>
      <c r="B371" s="2"/>
      <c r="C371" s="2"/>
      <c r="D371" s="2"/>
      <c r="E371" s="2"/>
      <c r="F371" s="2"/>
      <c r="G371" s="2"/>
      <c r="H371" s="2"/>
      <c r="I371" s="2"/>
    </row>
    <row r="372" spans="1:9" ht="12.75" x14ac:dyDescent="0.2">
      <c r="A372" s="2"/>
      <c r="B372" s="2"/>
      <c r="C372" s="2"/>
      <c r="D372" s="2"/>
      <c r="E372" s="2"/>
      <c r="F372" s="2"/>
      <c r="G372" s="2"/>
      <c r="H372" s="2"/>
      <c r="I372" s="2"/>
    </row>
    <row r="373" spans="1:9" ht="12.75" x14ac:dyDescent="0.2">
      <c r="A373" s="2"/>
      <c r="B373" s="2"/>
      <c r="C373" s="2"/>
      <c r="D373" s="2"/>
      <c r="E373" s="2"/>
      <c r="F373" s="2"/>
      <c r="G373" s="2"/>
      <c r="H373" s="2"/>
      <c r="I373" s="2"/>
    </row>
    <row r="374" spans="1:9" ht="12.75" x14ac:dyDescent="0.2">
      <c r="A374" s="2"/>
      <c r="B374" s="2"/>
      <c r="C374" s="2"/>
      <c r="D374" s="2"/>
      <c r="E374" s="2"/>
      <c r="F374" s="2"/>
      <c r="G374" s="2"/>
      <c r="H374" s="2"/>
      <c r="I374" s="2"/>
    </row>
    <row r="375" spans="1:9" ht="12.75" x14ac:dyDescent="0.2">
      <c r="A375" s="2"/>
      <c r="B375" s="2"/>
      <c r="C375" s="2"/>
      <c r="D375" s="2"/>
      <c r="E375" s="2"/>
      <c r="F375" s="2"/>
      <c r="G375" s="2"/>
      <c r="H375" s="2"/>
      <c r="I375" s="2"/>
    </row>
    <row r="376" spans="1:9" ht="12.75" x14ac:dyDescent="0.2">
      <c r="A376" s="2"/>
      <c r="B376" s="2"/>
      <c r="C376" s="2"/>
      <c r="D376" s="2"/>
      <c r="E376" s="2"/>
      <c r="F376" s="2"/>
      <c r="G376" s="2"/>
      <c r="H376" s="2"/>
      <c r="I376" s="2"/>
    </row>
    <row r="377" spans="1:9" ht="12.75" x14ac:dyDescent="0.2">
      <c r="A377" s="2"/>
      <c r="B377" s="2"/>
      <c r="C377" s="2"/>
      <c r="D377" s="2"/>
      <c r="E377" s="2"/>
      <c r="F377" s="2"/>
      <c r="G377" s="2"/>
      <c r="H377" s="2"/>
      <c r="I377" s="2"/>
    </row>
    <row r="378" spans="1:9" ht="12.75" x14ac:dyDescent="0.2">
      <c r="A378" s="2"/>
      <c r="B378" s="2"/>
      <c r="C378" s="2"/>
      <c r="D378" s="2"/>
      <c r="E378" s="2"/>
      <c r="F378" s="2"/>
      <c r="G378" s="2"/>
      <c r="H378" s="2"/>
      <c r="I378" s="2"/>
    </row>
    <row r="379" spans="1:9" ht="12.75" x14ac:dyDescent="0.2">
      <c r="A379" s="2"/>
      <c r="B379" s="2"/>
      <c r="C379" s="2"/>
      <c r="D379" s="2"/>
      <c r="E379" s="2"/>
      <c r="F379" s="2"/>
      <c r="G379" s="2"/>
      <c r="H379" s="2"/>
      <c r="I379" s="2"/>
    </row>
    <row r="380" spans="1:9" ht="12.75" x14ac:dyDescent="0.2">
      <c r="A380" s="2"/>
      <c r="B380" s="2"/>
      <c r="C380" s="2"/>
      <c r="D380" s="2"/>
      <c r="E380" s="2"/>
      <c r="F380" s="2"/>
      <c r="G380" s="2"/>
      <c r="H380" s="2"/>
      <c r="I380" s="2"/>
    </row>
    <row r="381" spans="1:9" ht="12.75" x14ac:dyDescent="0.2">
      <c r="A381" s="2"/>
      <c r="B381" s="2"/>
      <c r="C381" s="2"/>
      <c r="D381" s="2"/>
      <c r="E381" s="2"/>
      <c r="F381" s="2"/>
      <c r="G381" s="2"/>
      <c r="H381" s="2"/>
      <c r="I381" s="2"/>
    </row>
    <row r="382" spans="1:9" ht="12.75" x14ac:dyDescent="0.2">
      <c r="A382" s="2"/>
      <c r="B382" s="2"/>
      <c r="C382" s="2"/>
      <c r="D382" s="2"/>
      <c r="E382" s="2"/>
      <c r="F382" s="2"/>
      <c r="G382" s="2"/>
      <c r="H382" s="2"/>
      <c r="I382" s="2"/>
    </row>
    <row r="383" spans="1:9" ht="12.75" x14ac:dyDescent="0.2">
      <c r="A383" s="2"/>
      <c r="B383" s="2"/>
      <c r="C383" s="2"/>
      <c r="D383" s="2"/>
      <c r="E383" s="2"/>
      <c r="F383" s="2"/>
      <c r="G383" s="2"/>
      <c r="H383" s="2"/>
      <c r="I383" s="2"/>
    </row>
    <row r="384" spans="1:9" ht="12.75" x14ac:dyDescent="0.2">
      <c r="A384" s="2"/>
      <c r="B384" s="2"/>
      <c r="C384" s="2"/>
      <c r="D384" s="2"/>
      <c r="E384" s="2"/>
      <c r="F384" s="2"/>
      <c r="G384" s="2"/>
      <c r="H384" s="2"/>
      <c r="I384" s="2"/>
    </row>
    <row r="385" spans="1:9" ht="12.75" x14ac:dyDescent="0.2">
      <c r="A385" s="2"/>
      <c r="B385" s="2"/>
      <c r="C385" s="2"/>
      <c r="D385" s="2"/>
      <c r="E385" s="2"/>
      <c r="F385" s="2"/>
      <c r="G385" s="2"/>
      <c r="H385" s="2"/>
      <c r="I385" s="2"/>
    </row>
    <row r="386" spans="1:9" ht="12.75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ht="12.75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ht="12.75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ht="12.75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ht="12.75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ht="12.75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ht="12.75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ht="12.75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ht="12.75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ht="12.75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ht="12.75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ht="12.75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ht="12.75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ht="12.75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ht="12.75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ht="12.75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ht="12.75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ht="12.75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ht="12.75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ht="12.75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ht="12.75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ht="12.75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ht="12.75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ht="12.75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ht="12.75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ht="12.75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ht="12.75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ht="12.75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ht="12.75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ht="12.75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ht="12.75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ht="12.75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ht="12.75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ht="12.75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ht="12.75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ht="12.75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ht="12.75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ht="12.75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ht="12.75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ht="12.75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ht="12.75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ht="12.75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ht="12.75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ht="12.75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ht="12.75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ht="12.75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ht="12.75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ht="12.75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ht="12.75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ht="12.75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ht="12.75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ht="12.75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ht="12.75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ht="12.75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ht="12.75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ht="12.75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ht="12.75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ht="12.75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ht="12.75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ht="12.75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ht="12.75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ht="12.75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ht="12.75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ht="12.75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ht="12.75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ht="12.75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ht="12.75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ht="12.75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ht="12.75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ht="12.75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ht="12.75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ht="12.75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ht="12.75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ht="12.75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ht="12.75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ht="12.75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ht="12.75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ht="12.75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ht="12.75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ht="12.75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ht="12.75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ht="12.75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ht="12.75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ht="12.75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ht="12.75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ht="12.75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ht="12.75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ht="12.75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ht="12.75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ht="12.75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ht="12.75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ht="12.75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ht="12.75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ht="12.75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ht="12.75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ht="12.75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ht="12.75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ht="12.75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ht="12.75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ht="12.75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ht="12.75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ht="12.75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ht="12.75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ht="12.75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ht="12.75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ht="12.75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ht="12.75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ht="12.75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ht="12.75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ht="12.75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ht="12.75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ht="12.75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ht="12.75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ht="12.75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ht="12.75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ht="12.75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ht="12.75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ht="12.75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ht="12.75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ht="12.75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ht="12.75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ht="12.75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ht="12.75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ht="12.75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ht="12.75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ht="12.75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ht="12.75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ht="12.75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ht="12.75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ht="12.75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ht="12.75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ht="12.75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ht="12.75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ht="12.75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ht="12.75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ht="12.75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ht="12.75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ht="12.75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ht="12.75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ht="12.75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ht="12.75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ht="12.75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ht="12.75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ht="12.75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ht="12.75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ht="12.75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ht="12.75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ht="12.75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ht="12.75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ht="12.75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ht="12.75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ht="12.75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ht="12.75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ht="12.75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ht="12.75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ht="12.75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ht="12.75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ht="12.75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ht="12.75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ht="12.75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ht="12.75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ht="12.75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ht="12.75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ht="12.75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ht="12.75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ht="12.75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ht="12.75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ht="12.75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ht="12.75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ht="12.75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ht="12.75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ht="12.75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ht="12.75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ht="12.75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ht="12.75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ht="12.75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ht="12.75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ht="12.75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ht="12.75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ht="12.75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ht="12.75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ht="12.75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ht="12.75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ht="12.75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ht="12.75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ht="12.75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ht="12.75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ht="12.75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ht="12.75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ht="12.75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ht="12.75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ht="12.75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ht="12.75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ht="12.75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ht="12.75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ht="12.75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ht="12.75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ht="12.75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ht="12.75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ht="12.75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ht="12.75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ht="12.75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ht="12.75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ht="12.75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ht="12.75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ht="12.75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ht="12.75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ht="12.75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ht="12.75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ht="12.75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ht="12.75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ht="12.75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ht="12.75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ht="12.75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ht="12.75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ht="12.75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ht="12.75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ht="12.75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ht="12.75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ht="12.75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ht="12.75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ht="12.75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ht="12.75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ht="12.75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ht="12.75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ht="12.75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ht="12.75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ht="12.75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ht="12.75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ht="12.75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ht="12.75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ht="12.75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ht="12.75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ht="12.75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ht="12.75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ht="12.75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ht="12.75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ht="12.75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ht="12.75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ht="12.75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ht="12.75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ht="12.75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ht="12.75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ht="12.75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ht="12.75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ht="12.75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ht="12.75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ht="12.75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ht="12.75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ht="12.75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ht="12.75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ht="12.75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ht="12.75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ht="12.75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ht="12.75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ht="12.75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ht="12.75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ht="12.75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ht="12.75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ht="12.75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ht="12.75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ht="12.75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ht="12.75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ht="12.75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ht="12.75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ht="12.75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ht="12.75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ht="12.75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ht="12.75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ht="12.75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ht="12.75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ht="12.75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ht="12.75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ht="12.75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ht="12.75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ht="12.75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ht="12.75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ht="12.75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ht="12.75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ht="12.75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ht="12.75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ht="12.75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ht="12.75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ht="12.75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ht="12.75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ht="12.75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ht="12.75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ht="12.75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ht="12.75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ht="12.75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ht="12.75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ht="12.75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ht="12.75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ht="12.75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ht="12.75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ht="12.75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ht="12.75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ht="12.75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ht="12.75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ht="12.75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ht="12.75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ht="12.75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ht="12.75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ht="12.75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ht="12.75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ht="12.75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ht="12.75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ht="12.75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ht="12.75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ht="12.75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ht="12.75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ht="12.75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ht="12.75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ht="12.75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ht="12.75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ht="12.75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ht="12.75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ht="12.75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ht="12.75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ht="12.75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ht="12.75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ht="12.75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ht="12.75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ht="12.75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ht="12.75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ht="12.75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ht="12.75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ht="12.75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ht="12.75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ht="12.75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ht="12.75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ht="12.75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ht="12.75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ht="12.75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ht="12.75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ht="12.75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ht="12.75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ht="12.75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ht="12.75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ht="12.75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ht="12.75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ht="12.75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ht="12.75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ht="12.75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ht="12.75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ht="12.75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ht="12.75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ht="12.75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ht="12.75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ht="12.75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ht="12.75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ht="12.75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ht="12.75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ht="12.75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ht="12.75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ht="12.75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ht="12.75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ht="12.75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ht="12.75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ht="12.75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ht="12.75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ht="12.75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ht="12.75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ht="12.75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ht="12.75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ht="12.75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ht="12.75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ht="12.75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ht="12.75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ht="12.75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ht="12.75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ht="12.75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ht="12.75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ht="12.75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ht="12.75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ht="12.75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ht="12.75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ht="12.75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ht="12.75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ht="12.75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ht="12.75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ht="12.75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ht="12.75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ht="12.75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ht="12.75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ht="12.75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ht="12.75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ht="12.75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ht="12.75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ht="12.75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ht="12.75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ht="12.75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ht="12.75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ht="12.75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ht="12.75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ht="12.75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ht="12.75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ht="12.75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ht="12.75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ht="12.75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ht="12.75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ht="12.75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ht="12.75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ht="12.75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ht="12.75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ht="12.75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ht="12.75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ht="12.75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ht="12.75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ht="12.75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ht="12.75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ht="12.75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ht="12.75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ht="12.75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ht="12.75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ht="12.75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ht="12.75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ht="12.75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ht="12.75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ht="12.75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ht="12.75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ht="12.75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ht="12.75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ht="12.75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ht="12.75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ht="12.75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ht="12.75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ht="12.75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ht="12.75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ht="12.75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ht="12.75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ht="12.75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ht="12.75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ht="12.75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ht="12.75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ht="12.75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ht="12.75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ht="12.75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ht="12.75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ht="12.75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ht="12.75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ht="12.75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ht="12.75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ht="12.75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ht="12.75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ht="12.75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ht="12.75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ht="12.75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ht="12.75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ht="12.75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ht="12.75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ht="12.75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ht="12.75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ht="12.75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ht="12.75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ht="12.75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ht="12.75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ht="12.75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ht="12.75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ht="12.75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ht="12.75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ht="12.75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ht="12.75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ht="12.75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ht="12.75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ht="12.75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ht="12.75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ht="12.75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ht="12.75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ht="12.75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ht="12.75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ht="12.75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ht="12.75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ht="12.75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ht="12.75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ht="12.75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ht="12.75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ht="12.75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ht="12.75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ht="12.75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ht="12.75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ht="12.75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ht="12.75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ht="12.75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ht="12.75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ht="12.75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ht="12.75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ht="12.75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ht="12.75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ht="12.75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ht="12.75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ht="12.75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ht="12.75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ht="12.75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ht="12.75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ht="12.75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ht="12.75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ht="12.75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ht="12.75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ht="12.75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ht="12.75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ht="12.75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ht="12.75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ht="12.75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ht="12.75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ht="12.75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ht="12.75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ht="12.75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ht="12.75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ht="12.75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ht="12.75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ht="12.75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ht="12.75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ht="12.75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ht="12.75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ht="12.75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ht="12.75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ht="12.75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ht="12.75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ht="12.75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ht="12.75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ht="12.75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ht="12.75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ht="12.75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ht="12.75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ht="12.75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ht="12.75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ht="12.75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ht="12.75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ht="12.75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ht="12.75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ht="12.75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ht="12.75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ht="12.75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ht="12.75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ht="12.75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ht="12.75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ht="12.75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ht="12.75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ht="12.75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ht="12.75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ht="12.75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ht="12.75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ht="12.75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ht="12.75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ht="12.75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ht="12.75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ht="12.75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ht="12.75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ht="12.75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ht="12.75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ht="12.75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ht="12.75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ht="12.75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ht="12.75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ht="12.75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ht="12.75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ht="12.75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ht="12.75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ht="12.75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ht="12.75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ht="12.75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ht="12.75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ht="12.75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ht="12.75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ht="12.75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ht="12.75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ht="12.75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ht="12.75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ht="12.75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ht="12.75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ht="12.75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ht="12.75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ht="12.75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ht="12.75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ht="12.75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ht="12.75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ht="12.75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ht="12.75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ht="12.75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ht="12.75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ht="12.75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ht="12.75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ht="12.75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ht="12.75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ht="12.75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ht="12.75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ht="12.75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ht="12.75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ht="12.75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ht="12.75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ht="12.75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ht="12.75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ht="12.75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ht="12.75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ht="12.75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ht="12.75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ht="12.75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ht="12.75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ht="12.75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ht="12.75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ht="12.75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ht="12.75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ht="12.75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ht="12.75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ht="12.75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ht="12.75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ht="12.75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ht="12.75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ht="12.75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ht="12.75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ht="12.75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ht="12.75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ht="12.75" x14ac:dyDescent="0.2">
      <c r="A999" s="2"/>
    </row>
    <row r="1000" spans="1:9" ht="12.75" x14ac:dyDescent="0.2">
      <c r="A1000" s="2"/>
    </row>
    <row r="1001" spans="1:9" ht="12.75" x14ac:dyDescent="0.2">
      <c r="A1001" s="2"/>
    </row>
    <row r="1002" spans="1:9" ht="12.75" x14ac:dyDescent="0.2">
      <c r="A1002" s="2"/>
    </row>
    <row r="1003" spans="1:9" ht="12.75" x14ac:dyDescent="0.2">
      <c r="A1003" s="2"/>
    </row>
    <row r="1004" spans="1:9" ht="12.75" x14ac:dyDescent="0.2">
      <c r="A1004" s="2"/>
    </row>
    <row r="1005" spans="1:9" ht="12.75" x14ac:dyDescent="0.2">
      <c r="A1005" s="2"/>
    </row>
    <row r="1006" spans="1:9" ht="12.75" x14ac:dyDescent="0.2">
      <c r="A1006" s="2"/>
    </row>
    <row r="1007" spans="1:9" ht="12.75" x14ac:dyDescent="0.2">
      <c r="A1007" s="2"/>
    </row>
    <row r="1008" spans="1:9" ht="12.75" x14ac:dyDescent="0.2">
      <c r="A1008" s="2"/>
    </row>
    <row r="1009" spans="1:1" ht="12.75" x14ac:dyDescent="0.2">
      <c r="A1009" s="2"/>
    </row>
    <row r="1010" spans="1:1" ht="12.75" x14ac:dyDescent="0.2">
      <c r="A1010" s="2"/>
    </row>
    <row r="1011" spans="1:1" ht="12.75" x14ac:dyDescent="0.2">
      <c r="A1011" s="2"/>
    </row>
    <row r="1012" spans="1:1" ht="12.75" x14ac:dyDescent="0.2">
      <c r="A1012" s="2"/>
    </row>
    <row r="1013" spans="1:1" ht="12.75" x14ac:dyDescent="0.2">
      <c r="A1013" s="2"/>
    </row>
  </sheetData>
  <mergeCells count="4">
    <mergeCell ref="B1:F1"/>
    <mergeCell ref="B8:D8"/>
    <mergeCell ref="B52:D52"/>
    <mergeCell ref="B68:F68"/>
  </mergeCells>
  <phoneticPr fontId="10" type="noConversion"/>
  <hyperlinks>
    <hyperlink ref="C9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MAIN</vt:lpstr>
      <vt:lpstr>熊本_20240313_20240317</vt:lpstr>
      <vt:lpstr>東京_20240524_20240527_東京外站</vt:lpstr>
      <vt:lpstr>釜山_20240627_20240630</vt:lpstr>
      <vt:lpstr>布里斯本_20241010_20241019</vt:lpstr>
      <vt:lpstr>美西_20250123_20250131_東京外站</vt:lpstr>
      <vt:lpstr>沖繩_20250314_20250318_東京外站</vt:lpstr>
      <vt:lpstr>新加坡峇里島_20250124_20250129</vt:lpstr>
      <vt:lpstr>沖繩_20250312_20250316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胡修銘</cp:lastModifiedBy>
  <cp:lastPrinted>2024-02-27T23:57:45Z</cp:lastPrinted>
  <dcterms:modified xsi:type="dcterms:W3CDTF">2024-03-19T09:46:50Z</dcterms:modified>
</cp:coreProperties>
</file>