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sma\Desktop\03_Sales_Customer_Performance_Intelligence_Suite\Dashboards\"/>
    </mc:Choice>
  </mc:AlternateContent>
  <xr:revisionPtr revIDLastSave="0" documentId="13_ncr:1_{8B16567E-5235-4784-BD0F-9E1C9F2A40F4}" xr6:coauthVersionLast="47" xr6:coauthVersionMax="47" xr10:uidLastSave="{00000000-0000-0000-0000-000000000000}"/>
  <bookViews>
    <workbookView xWindow="-110" yWindow="-110" windowWidth="19420" windowHeight="10300" tabRatio="808" activeTab="1" xr2:uid="{00000000-000D-0000-FFFF-FFFF00000000}"/>
  </bookViews>
  <sheets>
    <sheet name="Analysis Sheet" sheetId="38" r:id="rId1"/>
    <sheet name="Dashboard" sheetId="42" r:id="rId2"/>
  </sheets>
  <definedNames>
    <definedName name="_xlnm.Print_Area" localSheetId="1">Dashboard!$C$3:$V$48</definedName>
    <definedName name="Slicer_Country">#N/A</definedName>
  </definedNames>
  <calcPr calcId="191029"/>
  <pivotCaches>
    <pivotCache cacheId="0" r:id="rId3"/>
    <pivotCache cacheId="1" r:id="rId4"/>
    <pivotCache cacheId="339" r:id="rId5"/>
    <pivotCache cacheId="342" r:id="rId6"/>
    <pivotCache cacheId="345" r:id="rId7"/>
    <pivotCache cacheId="348" r:id="rId8"/>
    <pivotCache cacheId="351" r:id="rId9"/>
    <pivotCache cacheId="354" r:id="rId10"/>
    <pivotCache cacheId="357" r:id="rId11"/>
    <pivotCache cacheId="360" r:id="rId12"/>
    <pivotCache cacheId="363" r:id="rId13"/>
  </pivotCaches>
  <extLst>
    <ext xmlns:x14="http://schemas.microsoft.com/office/spreadsheetml/2009/9/main" uri="{876F7934-8845-4945-9796-88D515C7AA90}">
      <x14:pivotCaches>
        <pivotCache cacheId="12"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32fb2f56-bc21-45c0-8b01-a028180719a2" name="Customer" connection="Query - Customer"/>
          <x15:modelTable id="Order_Items_b771f93f-a0a9-4676-8386-d425e6e2870d" name="Order_Items" connection="Query - Order_Items"/>
          <x15:modelTable id="Orders_d28d62c8-95dc-430a-9ff1-557f042a0c30" name="Orders" connection="Query - Orders"/>
          <x15:modelTable id="Products_e1d4e2be-2276-48db-8410-cb5b5a7fe924" name="Products" connection="Query - Products"/>
          <x15:modelTable id="Staff_1c663df1-ad68-4345-aa4c-8a8691ad1310" name="Staff" connection="Query - Staff"/>
          <x15:modelTable id="Calendar_09f43ae9-f5a9-48d4-aa95-84e751ac8412" name="Calendar" connection="Query - Calendar"/>
        </x15:modelTables>
        <x15:modelRelationships>
          <x15:modelRelationship fromTable="Order_Items" fromColumn="ProductID" toTable="Products" toColumn="ProductID"/>
          <x15:modelRelationship fromTable="Order_Items" fromColumn="SalesOrderID" toTable="Orders" toColumn="SalesOrderID"/>
          <x15:modelRelationship fromTable="Orders" fromColumn="SalesPersonID" toTable="Staff" toColumn="EmployeeID"/>
          <x15:modelRelationship fromTable="Orders" fromColumn="CustomerID" toTable="Customer" toColumn="CustomerID"/>
          <x15:modelRelationship fromTable="Orders" fromColumn="OrderDate" toTable="Calendar" toColumn="Date"/>
        </x15:modelRelationships>
        <x15:extLst>
          <ext xmlns:x16="http://schemas.microsoft.com/office/spreadsheetml/2014/11/main" uri="{9835A34E-60A6-4A7C-AAB8-D5F71C897F49}">
            <x16:modelTimeGroupings>
              <x16:modelTimeGrouping tableName="Order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38" l="1"/>
  <c r="G34" i="38"/>
  <c r="F34" i="38"/>
  <c r="F30" i="38"/>
  <c r="F27" i="38" l="1"/>
  <c r="F31" i="38"/>
  <c r="F35" i="38"/>
  <c r="J57" i="38" l="1"/>
  <c r="J56" i="38"/>
  <c r="J55" i="38"/>
  <c r="Q633" i="38"/>
  <c r="Q632" i="38"/>
  <c r="Q631" i="38"/>
  <c r="Q630" i="38"/>
  <c r="Q629" i="38"/>
  <c r="Q628" i="38"/>
  <c r="Q627" i="38"/>
  <c r="Q626" i="38"/>
  <c r="Q625" i="38"/>
  <c r="Q624" i="38"/>
  <c r="Q623" i="38"/>
  <c r="Q622" i="38"/>
  <c r="Q621" i="38"/>
  <c r="Q620" i="38"/>
  <c r="Q619" i="38"/>
  <c r="Q618" i="38"/>
  <c r="Q617" i="38"/>
  <c r="Q616" i="38"/>
  <c r="Q615" i="38"/>
  <c r="Q614" i="38"/>
  <c r="Q613" i="38"/>
  <c r="Q612" i="38"/>
  <c r="Q611" i="38"/>
  <c r="Q610" i="38"/>
  <c r="Q609" i="38"/>
  <c r="Q608" i="38"/>
  <c r="Q607" i="38"/>
  <c r="Q606" i="38"/>
  <c r="Q605" i="38"/>
  <c r="Q604" i="38"/>
  <c r="Q603" i="38"/>
  <c r="Q602" i="38"/>
  <c r="Q601" i="38"/>
  <c r="Q600" i="38"/>
  <c r="Q599" i="38"/>
  <c r="Q598" i="38"/>
  <c r="Q597" i="38"/>
  <c r="Q596" i="38"/>
  <c r="Q595" i="38"/>
  <c r="Q594" i="38"/>
  <c r="Q593" i="38"/>
  <c r="Q592" i="38"/>
  <c r="Q591" i="38"/>
  <c r="Q590" i="38"/>
  <c r="Q589" i="38"/>
  <c r="Q588" i="38"/>
  <c r="Q587" i="38"/>
  <c r="Q586" i="38"/>
  <c r="Q585" i="38"/>
  <c r="Q584" i="38"/>
  <c r="Q583" i="38"/>
  <c r="Q582" i="38"/>
  <c r="Q581" i="38"/>
  <c r="Q580" i="38"/>
  <c r="Q579" i="38"/>
  <c r="Q578" i="38"/>
  <c r="Q577" i="38"/>
  <c r="Q576" i="38"/>
  <c r="Q575" i="38"/>
  <c r="Q574" i="38"/>
  <c r="Q573" i="38"/>
  <c r="Q572" i="38"/>
  <c r="Q571" i="38"/>
  <c r="Q570" i="38"/>
  <c r="Q569" i="38"/>
  <c r="Q568" i="38"/>
  <c r="Q567" i="38"/>
  <c r="Q566" i="38"/>
  <c r="Q565" i="38"/>
  <c r="Q564" i="38"/>
  <c r="Q563" i="38"/>
  <c r="Q562" i="38"/>
  <c r="Q561" i="38"/>
  <c r="Q560" i="38"/>
  <c r="Q559" i="38"/>
  <c r="Q558" i="38"/>
  <c r="Q557" i="38"/>
  <c r="Q556" i="38"/>
  <c r="Q555" i="38"/>
  <c r="Q554" i="38"/>
  <c r="Q553" i="38"/>
  <c r="Q552" i="38"/>
  <c r="Q551" i="38"/>
  <c r="Q550" i="38"/>
  <c r="Q549" i="38"/>
  <c r="Q548" i="38"/>
  <c r="Q547" i="38"/>
  <c r="Q546" i="38"/>
  <c r="Q545" i="38"/>
  <c r="Q544" i="38"/>
  <c r="Q543" i="38"/>
  <c r="Q542" i="38"/>
  <c r="Q541" i="38"/>
  <c r="Q540" i="38"/>
  <c r="Q539" i="38"/>
  <c r="Q538" i="38"/>
  <c r="Q537" i="38"/>
  <c r="Q536" i="38"/>
  <c r="Q535" i="38"/>
  <c r="Q534" i="38"/>
  <c r="Q533" i="38"/>
  <c r="Q532" i="38"/>
  <c r="Q531" i="38"/>
  <c r="Q530" i="38"/>
  <c r="Q529" i="38"/>
  <c r="Q528" i="38"/>
  <c r="Q527" i="38"/>
  <c r="Q526" i="38"/>
  <c r="Q525" i="38"/>
  <c r="Q524" i="38"/>
  <c r="Q523" i="38"/>
  <c r="Q522" i="38"/>
  <c r="Q521" i="38"/>
  <c r="Q520" i="38"/>
  <c r="Q519" i="38"/>
  <c r="Q518" i="38"/>
  <c r="Q517" i="38"/>
  <c r="Q516" i="38"/>
  <c r="Q515" i="38"/>
  <c r="Q514" i="38"/>
  <c r="Q513" i="38"/>
  <c r="Q512" i="38"/>
  <c r="Q511" i="38"/>
  <c r="Q510" i="38"/>
  <c r="Q509" i="38"/>
  <c r="Q508" i="38"/>
  <c r="Q507" i="38"/>
  <c r="Q506" i="38"/>
  <c r="Q505" i="38"/>
  <c r="Q504" i="38"/>
  <c r="Q503" i="38"/>
  <c r="Q502" i="38"/>
  <c r="Q501" i="38"/>
  <c r="Q500" i="38"/>
  <c r="Q499" i="38"/>
  <c r="Q498" i="38"/>
  <c r="Q497" i="38"/>
  <c r="Q496" i="38"/>
  <c r="Q495" i="38"/>
  <c r="Q494" i="38"/>
  <c r="Q493" i="38"/>
  <c r="Q492" i="38"/>
  <c r="Q491" i="38"/>
  <c r="Q490" i="38"/>
  <c r="Q489" i="38"/>
  <c r="Q488" i="38"/>
  <c r="Q487" i="38"/>
  <c r="Q486" i="38"/>
  <c r="Q485" i="38"/>
  <c r="Q484" i="38"/>
  <c r="Q483" i="38"/>
  <c r="Q482" i="38"/>
  <c r="Q481" i="38"/>
  <c r="Q480" i="38"/>
  <c r="Q479" i="38"/>
  <c r="Q478" i="38"/>
  <c r="Q477" i="38"/>
  <c r="Q476" i="38"/>
  <c r="Q475" i="38"/>
  <c r="Q474" i="38"/>
  <c r="Q473" i="38"/>
  <c r="Q472" i="38"/>
  <c r="Q471" i="38"/>
  <c r="Q470" i="38"/>
  <c r="Q469" i="38"/>
  <c r="Q468" i="38"/>
  <c r="Q467" i="38"/>
  <c r="Q466" i="38"/>
  <c r="Q465" i="38"/>
  <c r="Q464" i="38"/>
  <c r="Q463" i="38"/>
  <c r="Q462" i="38"/>
  <c r="Q461" i="38"/>
  <c r="Q460" i="38"/>
  <c r="Q459" i="38"/>
  <c r="Q458" i="38"/>
  <c r="Q457" i="38"/>
  <c r="Q456" i="38"/>
  <c r="Q455" i="38"/>
  <c r="Q454" i="38"/>
  <c r="Q453" i="38"/>
  <c r="Q452" i="38"/>
  <c r="Q451" i="38"/>
  <c r="Q450" i="38"/>
  <c r="Q449" i="38"/>
  <c r="Q448" i="38"/>
  <c r="Q447" i="38"/>
  <c r="Q446" i="38"/>
  <c r="Q445" i="38"/>
  <c r="Q444" i="38"/>
  <c r="Q443" i="38"/>
  <c r="Q442" i="38"/>
  <c r="Q441" i="38"/>
  <c r="Q440" i="38"/>
  <c r="Q439" i="38"/>
  <c r="Q438" i="38"/>
  <c r="Q437" i="38"/>
  <c r="Q436" i="38"/>
  <c r="Q435" i="38"/>
  <c r="Q434" i="38"/>
  <c r="Q433" i="38"/>
  <c r="Q432" i="38"/>
  <c r="Q431" i="38"/>
  <c r="Q430" i="38"/>
  <c r="Q429" i="38"/>
  <c r="Q428" i="38"/>
  <c r="Q427" i="38"/>
  <c r="Q426" i="38"/>
  <c r="Q425" i="38"/>
  <c r="Q424" i="38"/>
  <c r="Q423" i="38"/>
  <c r="Q422" i="38"/>
  <c r="Q421" i="38"/>
  <c r="Q420" i="38"/>
  <c r="Q419" i="38"/>
  <c r="Q418" i="38"/>
  <c r="Q417" i="38"/>
  <c r="Q416" i="38"/>
  <c r="Q415" i="38"/>
  <c r="Q414" i="38"/>
  <c r="Q413" i="38"/>
  <c r="Q412" i="38"/>
  <c r="Q411" i="38"/>
  <c r="Q410" i="38"/>
  <c r="Q409" i="38"/>
  <c r="Q408" i="38"/>
  <c r="Q407" i="38"/>
  <c r="Q406" i="38"/>
  <c r="Q405" i="38"/>
  <c r="Q404" i="38"/>
  <c r="Q403" i="38"/>
  <c r="Q402" i="38"/>
  <c r="Q401" i="38"/>
  <c r="Q400" i="38"/>
  <c r="Q399" i="38"/>
  <c r="Q398" i="38"/>
  <c r="Q397" i="38"/>
  <c r="Q396" i="38"/>
  <c r="Q395" i="38"/>
  <c r="Q394" i="38"/>
  <c r="Q393" i="38"/>
  <c r="Q392" i="38"/>
  <c r="Q391" i="38"/>
  <c r="Q390" i="38"/>
  <c r="Q389" i="38"/>
  <c r="Q388" i="38"/>
  <c r="Q387" i="38"/>
  <c r="Q386" i="38"/>
  <c r="Q385" i="38"/>
  <c r="Q384" i="38"/>
  <c r="Q383" i="38"/>
  <c r="Q382" i="38"/>
  <c r="Q381" i="38"/>
  <c r="Q380" i="38"/>
  <c r="Q379" i="38"/>
  <c r="Q378" i="38"/>
  <c r="Q377" i="38"/>
  <c r="Q376" i="38"/>
  <c r="Q375" i="38"/>
  <c r="Q374" i="38"/>
  <c r="Q373" i="38"/>
  <c r="Q372" i="38"/>
  <c r="Q371" i="38"/>
  <c r="Q370" i="38"/>
  <c r="Q369" i="38"/>
  <c r="Q368" i="38"/>
  <c r="Q367" i="38"/>
  <c r="Q366" i="38"/>
  <c r="Q365" i="38"/>
  <c r="Q364" i="38"/>
  <c r="Q363" i="38"/>
  <c r="Q362" i="38"/>
  <c r="Q361" i="38"/>
  <c r="Q360" i="38"/>
  <c r="Q359" i="38"/>
  <c r="Q358" i="38"/>
  <c r="Q357" i="38"/>
  <c r="Q356" i="38"/>
  <c r="Q355" i="38"/>
  <c r="Q354" i="38"/>
  <c r="Q353" i="38"/>
  <c r="Q352" i="38"/>
  <c r="Q351" i="38"/>
  <c r="Q350" i="38"/>
  <c r="Q349" i="38"/>
  <c r="Q348" i="38"/>
  <c r="Q347" i="38"/>
  <c r="Q346" i="38"/>
  <c r="Q345" i="38"/>
  <c r="Q344" i="38"/>
  <c r="Q343" i="38"/>
  <c r="Q342" i="38"/>
  <c r="Q341" i="38"/>
  <c r="Q340" i="38"/>
  <c r="Q339" i="38"/>
  <c r="Q338" i="38"/>
  <c r="Q337" i="38"/>
  <c r="Q336" i="38"/>
  <c r="Q335" i="38"/>
  <c r="Q334" i="38"/>
  <c r="Q333" i="38"/>
  <c r="Q332" i="38"/>
  <c r="Q331" i="38"/>
  <c r="Q330" i="38"/>
  <c r="Q329" i="38"/>
  <c r="Q328" i="38"/>
  <c r="Q327" i="38"/>
  <c r="Q326" i="38"/>
  <c r="Q325" i="38"/>
  <c r="Q324" i="38"/>
  <c r="Q323" i="38"/>
  <c r="Q322" i="38"/>
  <c r="Q321" i="38"/>
  <c r="Q320" i="38"/>
  <c r="Q319" i="38"/>
  <c r="Q318" i="38"/>
  <c r="Q317" i="38"/>
  <c r="Q316" i="38"/>
  <c r="Q315" i="38"/>
  <c r="Q314" i="38"/>
  <c r="Q313" i="38"/>
  <c r="Q312" i="38"/>
  <c r="Q311" i="38"/>
  <c r="Q310" i="38"/>
  <c r="Q309" i="38"/>
  <c r="Q308" i="38"/>
  <c r="Q307" i="38"/>
  <c r="Q306" i="38"/>
  <c r="Q305" i="38"/>
  <c r="Q304" i="38"/>
  <c r="Q303" i="38"/>
  <c r="Q302" i="38"/>
  <c r="Q301" i="38"/>
  <c r="Q300" i="38"/>
  <c r="Q299" i="38"/>
  <c r="Q298" i="38"/>
  <c r="Q297" i="38"/>
  <c r="Q296" i="38"/>
  <c r="Q295" i="38"/>
  <c r="Q294" i="38"/>
  <c r="Q293" i="38"/>
  <c r="Q292" i="38"/>
  <c r="Q291" i="38"/>
  <c r="Q290" i="38"/>
  <c r="Q289" i="38"/>
  <c r="Q288" i="38"/>
  <c r="Q287" i="38"/>
  <c r="Q286" i="38"/>
  <c r="Q285" i="38"/>
  <c r="Q284" i="38"/>
  <c r="Q283" i="38"/>
  <c r="Q282" i="38"/>
  <c r="Q281" i="38"/>
  <c r="Q280" i="38"/>
  <c r="Q279" i="38"/>
  <c r="Q278" i="38"/>
  <c r="Q277" i="38"/>
  <c r="Q276" i="38"/>
  <c r="Q275" i="38"/>
  <c r="Q274" i="38"/>
  <c r="Q273" i="38"/>
  <c r="Q272" i="38"/>
  <c r="Q271" i="38"/>
  <c r="Q270" i="38"/>
  <c r="Q269" i="38"/>
  <c r="Q268" i="38"/>
  <c r="Q267" i="38"/>
  <c r="Q266" i="38"/>
  <c r="Q265" i="38"/>
  <c r="Q264" i="38"/>
  <c r="Q263" i="38"/>
  <c r="Q262" i="38"/>
  <c r="Q261" i="38"/>
  <c r="Q260" i="38"/>
  <c r="Q259" i="38"/>
  <c r="Q258" i="38"/>
  <c r="Q257" i="38"/>
  <c r="Q256" i="38"/>
  <c r="Q255" i="38"/>
  <c r="Q254" i="38"/>
  <c r="Q253" i="38"/>
  <c r="Q252" i="38"/>
  <c r="Q251" i="38"/>
  <c r="Q250" i="38"/>
  <c r="Q249" i="38"/>
  <c r="Q248" i="38"/>
  <c r="Q247" i="38"/>
  <c r="Q246" i="38"/>
  <c r="Q245" i="38"/>
  <c r="Q244" i="38"/>
  <c r="Q243" i="38"/>
  <c r="Q242" i="38"/>
  <c r="Q241" i="38"/>
  <c r="Q240" i="38"/>
  <c r="Q239" i="38"/>
  <c r="Q238" i="38"/>
  <c r="Q237" i="38"/>
  <c r="Q236" i="38"/>
  <c r="Q235" i="38"/>
  <c r="Q234" i="38"/>
  <c r="Q233" i="38"/>
  <c r="Q232" i="38"/>
  <c r="Q231" i="38"/>
  <c r="Q230" i="38"/>
  <c r="Q229" i="38"/>
  <c r="Q228" i="38"/>
  <c r="Q227" i="38"/>
  <c r="Q226" i="38"/>
  <c r="Q225" i="38"/>
  <c r="Q224" i="38"/>
  <c r="Q223" i="38"/>
  <c r="Q222" i="38"/>
  <c r="Q221" i="38"/>
  <c r="Q220" i="38"/>
  <c r="Q219" i="38"/>
  <c r="Q218" i="38"/>
  <c r="Q217" i="38"/>
  <c r="Q216" i="38"/>
  <c r="Q215" i="38"/>
  <c r="Q214" i="38"/>
  <c r="Q213" i="38"/>
  <c r="Q212" i="38"/>
  <c r="Q211" i="38"/>
  <c r="Q210" i="38"/>
  <c r="Q209" i="38"/>
  <c r="Q208" i="38"/>
  <c r="Q207" i="38"/>
  <c r="Q206" i="38"/>
  <c r="Q205" i="38"/>
  <c r="Q204" i="38"/>
  <c r="Q203" i="38"/>
  <c r="Q202" i="38"/>
  <c r="Q201" i="38"/>
  <c r="Q200" i="38"/>
  <c r="Q199" i="38"/>
  <c r="Q198" i="38"/>
  <c r="Q197" i="38"/>
  <c r="Q196" i="38"/>
  <c r="Q195" i="38"/>
  <c r="Q194" i="38"/>
  <c r="Q193" i="38"/>
  <c r="Q192" i="38"/>
  <c r="Q191" i="38"/>
  <c r="Q190" i="38"/>
  <c r="Q189" i="38"/>
  <c r="Q188" i="38"/>
  <c r="Q187" i="38"/>
  <c r="Q186" i="38"/>
  <c r="Q185" i="38"/>
  <c r="Q184" i="38"/>
  <c r="Q183" i="38"/>
  <c r="Q182" i="38"/>
  <c r="Q181" i="38"/>
  <c r="Q180" i="38"/>
  <c r="Q179" i="38"/>
  <c r="Q178" i="38"/>
  <c r="Q177" i="38"/>
  <c r="Q176" i="38"/>
  <c r="Q175" i="38"/>
  <c r="Q174" i="38"/>
  <c r="Q173" i="38"/>
  <c r="Q172" i="38"/>
  <c r="Q171" i="38"/>
  <c r="Q170" i="38"/>
  <c r="Q169" i="38"/>
  <c r="Q168" i="38"/>
  <c r="Q167" i="38"/>
  <c r="Q166" i="38"/>
  <c r="Q165" i="38"/>
  <c r="Q164" i="38"/>
  <c r="Q163" i="38"/>
  <c r="Q162" i="38"/>
  <c r="Q161" i="38"/>
  <c r="Q160" i="38"/>
  <c r="Q159" i="38"/>
  <c r="Q158" i="38"/>
  <c r="Q157" i="38"/>
  <c r="Q156" i="38"/>
  <c r="Q155" i="38"/>
  <c r="Q154" i="38"/>
  <c r="Q153" i="38"/>
  <c r="Q152" i="38"/>
  <c r="Q151" i="38"/>
  <c r="Q150" i="38"/>
  <c r="Q149" i="38"/>
  <c r="Q148" i="38"/>
  <c r="Q147" i="38"/>
  <c r="Q146" i="38"/>
  <c r="Q145" i="38"/>
  <c r="Q144" i="38"/>
  <c r="Q143" i="38"/>
  <c r="Q142" i="38"/>
  <c r="Q141" i="38"/>
  <c r="Q140" i="38"/>
  <c r="Q139" i="38"/>
  <c r="Q138" i="38"/>
  <c r="Q137" i="38"/>
  <c r="Q136" i="38"/>
  <c r="Q135" i="38"/>
  <c r="Q134" i="38"/>
  <c r="Q133" i="38"/>
  <c r="Q132" i="38"/>
  <c r="Q131" i="38"/>
  <c r="Q130" i="38"/>
  <c r="Q129" i="38"/>
  <c r="Q128" i="38"/>
  <c r="Q127" i="38"/>
  <c r="Q126" i="38"/>
  <c r="Q125" i="38"/>
  <c r="Q124" i="38"/>
  <c r="Q123" i="38"/>
  <c r="Q122" i="38"/>
  <c r="Q121" i="38"/>
  <c r="Q120" i="38"/>
  <c r="Q119" i="38"/>
  <c r="Q118" i="38"/>
  <c r="Q117" i="38"/>
  <c r="Q116" i="38"/>
  <c r="Q115" i="38"/>
  <c r="Q114" i="38"/>
  <c r="Q113" i="38"/>
  <c r="Q112" i="38"/>
  <c r="Q111" i="38"/>
  <c r="Q110" i="38"/>
  <c r="Q109" i="38"/>
  <c r="Q108" i="38"/>
  <c r="Q107" i="38"/>
  <c r="Q106" i="38"/>
  <c r="Q105" i="38"/>
  <c r="Q104" i="38"/>
  <c r="Q103" i="38"/>
  <c r="Q102" i="38"/>
  <c r="Q101" i="38"/>
  <c r="Q100" i="38"/>
  <c r="Q99" i="38"/>
  <c r="Q98" i="38"/>
  <c r="Q97" i="38"/>
  <c r="Q96" i="38"/>
  <c r="Q95" i="38"/>
  <c r="Q94" i="38"/>
  <c r="Q93" i="38"/>
  <c r="Q92" i="38"/>
  <c r="Q91" i="38"/>
  <c r="Q90" i="38"/>
  <c r="Q89" i="38"/>
  <c r="Q88" i="38"/>
  <c r="Q87" i="38"/>
  <c r="Q86" i="38"/>
  <c r="Q85" i="38"/>
  <c r="Q84" i="38"/>
  <c r="Q83" i="38"/>
  <c r="Q82" i="38"/>
  <c r="Q81" i="38"/>
  <c r="Q80" i="38"/>
  <c r="Q79" i="38"/>
  <c r="Q78" i="38"/>
  <c r="Q77" i="38"/>
  <c r="Q76" i="38"/>
  <c r="Q75" i="38"/>
  <c r="Q74" i="38"/>
  <c r="Q73" i="38"/>
  <c r="Q72" i="38"/>
  <c r="Q71" i="38"/>
  <c r="Q70" i="38"/>
  <c r="Q69" i="38"/>
  <c r="Q68" i="38"/>
  <c r="Q67" i="38"/>
  <c r="Q66" i="38"/>
  <c r="Q65" i="38"/>
  <c r="Q64" i="38"/>
  <c r="Q63" i="38"/>
  <c r="Q62" i="38"/>
  <c r="Q61" i="38"/>
  <c r="Q60" i="38"/>
  <c r="Q59" i="38"/>
  <c r="Q58" i="38"/>
  <c r="Q57" i="38"/>
  <c r="Q56" i="38"/>
  <c r="Q55" i="38"/>
  <c r="Q54" i="38"/>
  <c r="Q53" i="38"/>
  <c r="Q52" i="38"/>
  <c r="Q51" i="38"/>
  <c r="Q50" i="38"/>
  <c r="Q49" i="38"/>
  <c r="Q48" i="38"/>
  <c r="Q47" i="38"/>
  <c r="Q46" i="38"/>
  <c r="Q45" i="38"/>
  <c r="Q44" i="38"/>
  <c r="Q43" i="38"/>
  <c r="Q42" i="38"/>
  <c r="Q41" i="38"/>
  <c r="Q40" i="38"/>
  <c r="Q39" i="38"/>
  <c r="Q38" i="38"/>
  <c r="Q37" i="38"/>
  <c r="Q36" i="38"/>
  <c r="Q35" i="38"/>
  <c r="Q34" i="38"/>
  <c r="Q33" i="38"/>
  <c r="Q32" i="38"/>
  <c r="Q31" i="38"/>
  <c r="Q30" i="38"/>
  <c r="Q29" i="38"/>
  <c r="Q28" i="38"/>
  <c r="Q27" i="38"/>
  <c r="Q26" i="38"/>
  <c r="Q25" i="38"/>
  <c r="Q24" i="38"/>
  <c r="Q23" i="38"/>
  <c r="Q22" i="38"/>
  <c r="Q21" i="38"/>
  <c r="Q20" i="38"/>
  <c r="Q19" i="38"/>
  <c r="Q18" i="38"/>
  <c r="Q17" i="38"/>
  <c r="Q16" i="38"/>
  <c r="Q15" i="38"/>
  <c r="Q14" i="38"/>
  <c r="Q13" i="38"/>
  <c r="Q12" i="38"/>
  <c r="Q11" i="38"/>
  <c r="Q10" i="38"/>
  <c r="Q9" i="38"/>
  <c r="Q8" i="38"/>
  <c r="Q7" i="38"/>
  <c r="R531" i="38"/>
  <c r="R475" i="38"/>
  <c r="R550" i="38"/>
  <c r="R527" i="38"/>
  <c r="R621" i="38"/>
  <c r="R419" i="38"/>
  <c r="R294" i="38"/>
  <c r="R470" i="38"/>
  <c r="R455" i="38"/>
  <c r="R514" i="38"/>
  <c r="R347" i="38"/>
  <c r="R456" i="38"/>
  <c r="R559" i="38"/>
  <c r="R439" i="38"/>
  <c r="R338" i="38"/>
  <c r="R413" i="38"/>
  <c r="R133" i="38"/>
  <c r="R97" i="38"/>
  <c r="R164" i="38"/>
  <c r="R118" i="38"/>
  <c r="R497" i="38"/>
  <c r="R372" i="38"/>
  <c r="R363" i="38"/>
  <c r="R221" i="38"/>
  <c r="R31" i="38"/>
  <c r="R13" i="38"/>
  <c r="R95" i="38"/>
  <c r="R192" i="38"/>
  <c r="R291" i="38"/>
  <c r="R462" i="38"/>
  <c r="R385" i="38"/>
  <c r="R581" i="38"/>
  <c r="R236" i="38"/>
  <c r="R154" i="38"/>
  <c r="R267" i="38"/>
  <c r="R226" i="38"/>
  <c r="R99" i="38"/>
  <c r="R41" i="38"/>
  <c r="R564" i="38"/>
  <c r="R276" i="38"/>
  <c r="R405" i="38"/>
  <c r="R390" i="38"/>
  <c r="R297" i="38"/>
  <c r="R234" i="38"/>
  <c r="R24" i="38"/>
  <c r="R9" i="38"/>
  <c r="R43" i="38"/>
  <c r="R457" i="38"/>
  <c r="R348" i="38"/>
  <c r="R323" i="38"/>
  <c r="R197" i="38"/>
  <c r="R7" i="38"/>
  <c r="R365" i="38"/>
  <c r="R74" i="38"/>
  <c r="R65" i="38"/>
  <c r="R496" i="38"/>
  <c r="R599" i="38"/>
  <c r="R477" i="38"/>
  <c r="R533" i="38"/>
  <c r="R397" i="38"/>
  <c r="R157" i="38"/>
  <c r="R121" i="38"/>
  <c r="R186" i="38"/>
  <c r="R206" i="38"/>
  <c r="R329" i="38"/>
  <c r="R188" i="38"/>
  <c r="R38" i="38"/>
  <c r="R617" i="38"/>
  <c r="R337" i="38"/>
  <c r="R469" i="38"/>
  <c r="R196" i="38"/>
  <c r="R122" i="38"/>
  <c r="R168" i="38"/>
  <c r="R187" i="38"/>
  <c r="R502" i="38"/>
  <c r="R467" i="38"/>
  <c r="R598" i="38"/>
  <c r="R478" i="38"/>
  <c r="R463" i="38"/>
  <c r="R522" i="38"/>
  <c r="R355" i="38"/>
  <c r="R228" i="38"/>
  <c r="R593" i="38"/>
  <c r="R570" i="38"/>
  <c r="R447" i="38"/>
  <c r="R437" i="38"/>
  <c r="R507" i="38"/>
  <c r="R479" i="38"/>
  <c r="R359" i="38"/>
  <c r="R241" i="38"/>
  <c r="R254" i="38"/>
  <c r="R66" i="38"/>
  <c r="R30" i="38"/>
  <c r="R100" i="38"/>
  <c r="R86" i="38"/>
  <c r="R596" i="38"/>
  <c r="R292" i="38"/>
  <c r="R421" i="38"/>
  <c r="R422" i="38"/>
  <c r="R368" i="38"/>
  <c r="R250" i="38"/>
  <c r="R40" i="38"/>
  <c r="R25" i="38"/>
  <c r="R172" i="38"/>
  <c r="R569" i="38"/>
  <c r="R444" i="38"/>
  <c r="R435" i="38"/>
  <c r="R279" i="38"/>
  <c r="R90" i="38"/>
  <c r="R136" i="38"/>
  <c r="R151" i="38"/>
  <c r="R44" i="38"/>
  <c r="R528" i="38"/>
  <c r="R615" i="38"/>
  <c r="R493" i="38"/>
  <c r="R320" i="38"/>
  <c r="R293" i="38"/>
  <c r="R173" i="38"/>
  <c r="R137" i="38"/>
  <c r="R211" i="38"/>
  <c r="R11" i="38"/>
  <c r="R632" i="38"/>
  <c r="R556" i="38"/>
  <c r="R589" i="38"/>
  <c r="R392" i="38"/>
  <c r="R374" i="38"/>
  <c r="R274" i="38"/>
  <c r="R232" i="38"/>
  <c r="R16" i="38"/>
  <c r="R67" i="38"/>
  <c r="R563" i="38"/>
  <c r="R503" i="38"/>
  <c r="R399" i="38"/>
  <c r="R280" i="38"/>
  <c r="R277" i="38"/>
  <c r="R93" i="38"/>
  <c r="R54" i="38"/>
  <c r="R124" i="38"/>
  <c r="R158" i="38"/>
  <c r="R308" i="38"/>
  <c r="R541" i="38"/>
  <c r="R56" i="38"/>
  <c r="R521" i="38"/>
  <c r="R412" i="38"/>
  <c r="R387" i="38"/>
  <c r="R245" i="38"/>
  <c r="R55" i="38"/>
  <c r="R104" i="38"/>
  <c r="R119" i="38"/>
  <c r="R12" i="38"/>
  <c r="R513" i="38"/>
  <c r="R379" i="38"/>
  <c r="R47" i="38"/>
  <c r="R178" i="38"/>
  <c r="R590" i="38"/>
  <c r="R534" i="38"/>
  <c r="R601" i="38"/>
  <c r="R578" i="38"/>
  <c r="R458" i="38"/>
  <c r="R440" i="38"/>
  <c r="R592" i="38"/>
  <c r="R529" i="38"/>
  <c r="R425" i="38"/>
  <c r="R383" i="38"/>
  <c r="R373" i="38"/>
  <c r="R582" i="38"/>
  <c r="R562" i="38"/>
  <c r="R426" i="38"/>
  <c r="R350" i="38"/>
  <c r="R209" i="38"/>
  <c r="R88" i="38"/>
  <c r="R275" i="38"/>
  <c r="R179" i="38"/>
  <c r="R560" i="38"/>
  <c r="R631" i="38"/>
  <c r="R530" i="38"/>
  <c r="R336" i="38"/>
  <c r="R309" i="38"/>
  <c r="R240" i="38"/>
  <c r="R153" i="38"/>
  <c r="R222" i="38"/>
  <c r="R27" i="38"/>
  <c r="R299" i="38"/>
  <c r="R489" i="38"/>
  <c r="R364" i="38"/>
  <c r="R339" i="38"/>
  <c r="R213" i="38"/>
  <c r="R23" i="38"/>
  <c r="R525" i="38"/>
  <c r="R87" i="38"/>
  <c r="R202" i="38"/>
  <c r="R579" i="38"/>
  <c r="R535" i="38"/>
  <c r="R415" i="38"/>
  <c r="R296" i="38"/>
  <c r="R310" i="38"/>
  <c r="R109" i="38"/>
  <c r="R70" i="38"/>
  <c r="R140" i="38"/>
  <c r="R166" i="38"/>
  <c r="R504" i="38"/>
  <c r="R607" i="38"/>
  <c r="R490" i="38"/>
  <c r="R289" i="38"/>
  <c r="R286" i="38"/>
  <c r="R165" i="38"/>
  <c r="R129" i="38"/>
  <c r="R190" i="38"/>
  <c r="R102" i="38"/>
  <c r="R451" i="38"/>
  <c r="R602" i="38"/>
  <c r="R303" i="38"/>
  <c r="R430" i="38"/>
  <c r="R223" i="38"/>
  <c r="R26" i="38"/>
  <c r="R381" i="38"/>
  <c r="R214" i="38"/>
  <c r="R576" i="38"/>
  <c r="R461" i="38"/>
  <c r="R283" i="38"/>
  <c r="R68" i="38"/>
  <c r="R620" i="38"/>
  <c r="R316" i="38"/>
  <c r="R460" i="38"/>
  <c r="R181" i="38"/>
  <c r="R400" i="38"/>
  <c r="R281" i="38"/>
  <c r="R64" i="38"/>
  <c r="R49" i="38"/>
  <c r="R532" i="38"/>
  <c r="R357" i="38"/>
  <c r="R10" i="38"/>
  <c r="R51" i="38"/>
  <c r="R265" i="38"/>
  <c r="R260" i="38"/>
  <c r="R616" i="38"/>
  <c r="R600" i="38"/>
  <c r="R537" i="38"/>
  <c r="R433" i="38"/>
  <c r="R391" i="38"/>
  <c r="R376" i="38"/>
  <c r="R512" i="38"/>
  <c r="R465" i="38"/>
  <c r="R361" i="38"/>
  <c r="R319" i="38"/>
  <c r="R304" i="38"/>
  <c r="R494" i="38"/>
  <c r="R401" i="38"/>
  <c r="R613" i="38"/>
  <c r="R252" i="38"/>
  <c r="R170" i="38"/>
  <c r="R384" i="38"/>
  <c r="R246" i="38"/>
  <c r="R115" i="38"/>
  <c r="R627" i="38"/>
  <c r="R551" i="38"/>
  <c r="R431" i="38"/>
  <c r="R333" i="38"/>
  <c r="R352" i="38"/>
  <c r="R125" i="38"/>
  <c r="R89" i="38"/>
  <c r="R156" i="38"/>
  <c r="R174" i="38"/>
  <c r="R150" i="38"/>
  <c r="R572" i="38"/>
  <c r="R284" i="38"/>
  <c r="R408" i="38"/>
  <c r="R406" i="38"/>
  <c r="R318" i="38"/>
  <c r="R248" i="38"/>
  <c r="R32" i="38"/>
  <c r="R19" i="38"/>
  <c r="R483" i="38"/>
  <c r="R618" i="38"/>
  <c r="R335" i="38"/>
  <c r="R492" i="38"/>
  <c r="R231" i="38"/>
  <c r="R42" i="38"/>
  <c r="R517" i="38"/>
  <c r="R76" i="38"/>
  <c r="R78" i="38"/>
  <c r="R571" i="38"/>
  <c r="R511" i="38"/>
  <c r="R407" i="38"/>
  <c r="R287" i="38"/>
  <c r="R290" i="38"/>
  <c r="R101" i="38"/>
  <c r="R62" i="38"/>
  <c r="R132" i="38"/>
  <c r="R445" i="38"/>
  <c r="R518" i="38"/>
  <c r="R441" i="38"/>
  <c r="R370" i="38"/>
  <c r="R278" i="38"/>
  <c r="R191" i="38"/>
  <c r="R37" i="38"/>
  <c r="R227" i="38"/>
  <c r="R139" i="38"/>
  <c r="R606" i="38"/>
  <c r="R434" i="38"/>
  <c r="R215" i="38"/>
  <c r="R584" i="38"/>
  <c r="R540" i="38"/>
  <c r="R554" i="38"/>
  <c r="R360" i="38"/>
  <c r="R342" i="38"/>
  <c r="R258" i="38"/>
  <c r="R177" i="38"/>
  <c r="R208" i="38"/>
  <c r="R487" i="38"/>
  <c r="R96" i="38"/>
  <c r="R169" i="38"/>
  <c r="R608" i="38"/>
  <c r="R552" i="38"/>
  <c r="R520" i="38"/>
  <c r="R473" i="38"/>
  <c r="R369" i="38"/>
  <c r="R327" i="38"/>
  <c r="R306" i="38"/>
  <c r="R611" i="38"/>
  <c r="R580" i="38"/>
  <c r="R449" i="38"/>
  <c r="R402" i="38"/>
  <c r="R325" i="38"/>
  <c r="R585" i="38"/>
  <c r="R321" i="38"/>
  <c r="R453" i="38"/>
  <c r="R295" i="38"/>
  <c r="R106" i="38"/>
  <c r="R152" i="38"/>
  <c r="R167" i="38"/>
  <c r="R60" i="38"/>
  <c r="R499" i="38"/>
  <c r="R471" i="38"/>
  <c r="R351" i="38"/>
  <c r="R233" i="38"/>
  <c r="R247" i="38"/>
  <c r="R58" i="38"/>
  <c r="R22" i="38"/>
  <c r="R92" i="38"/>
  <c r="R200" i="38"/>
  <c r="R536" i="38"/>
  <c r="R623" i="38"/>
  <c r="R506" i="38"/>
  <c r="R328" i="38"/>
  <c r="R307" i="38"/>
  <c r="R183" i="38"/>
  <c r="R145" i="38"/>
  <c r="R218" i="38"/>
  <c r="R142" i="38"/>
  <c r="R558" i="38"/>
  <c r="R468" i="38"/>
  <c r="R386" i="38"/>
  <c r="R301" i="38"/>
  <c r="R199" i="38"/>
  <c r="R53" i="38"/>
  <c r="R255" i="38"/>
  <c r="R155" i="38"/>
  <c r="R416" i="38"/>
  <c r="R459" i="38"/>
  <c r="R610" i="38"/>
  <c r="R311" i="38"/>
  <c r="R446" i="38"/>
  <c r="R225" i="38"/>
  <c r="R34" i="38"/>
  <c r="R448" i="38"/>
  <c r="R262" i="38"/>
  <c r="R184" i="38"/>
  <c r="R625" i="38"/>
  <c r="R345" i="38"/>
  <c r="R498" i="38"/>
  <c r="R204" i="38"/>
  <c r="R130" i="38"/>
  <c r="R176" i="38"/>
  <c r="R194" i="38"/>
  <c r="R75" i="38"/>
  <c r="R609" i="38"/>
  <c r="R466" i="38"/>
  <c r="R114" i="38"/>
  <c r="R472" i="38"/>
  <c r="R575" i="38"/>
  <c r="R474" i="38"/>
  <c r="R476" i="38"/>
  <c r="R302" i="38"/>
  <c r="R149" i="38"/>
  <c r="R113" i="38"/>
  <c r="R180" i="38"/>
  <c r="R134" i="38"/>
  <c r="R409" i="38"/>
  <c r="R544" i="38"/>
  <c r="R488" i="38"/>
  <c r="R619" i="38"/>
  <c r="R588" i="38"/>
  <c r="R305" i="38"/>
  <c r="R410" i="38"/>
  <c r="R330" i="38"/>
  <c r="R515" i="38"/>
  <c r="R516" i="38"/>
  <c r="R388" i="38"/>
  <c r="R629" i="38"/>
  <c r="R249" i="38"/>
  <c r="R505" i="38"/>
  <c r="R380" i="38"/>
  <c r="R371" i="38"/>
  <c r="R229" i="38"/>
  <c r="R39" i="38"/>
  <c r="R69" i="38"/>
  <c r="R103" i="38"/>
  <c r="R224" i="38"/>
  <c r="R574" i="38"/>
  <c r="R500" i="38"/>
  <c r="R418" i="38"/>
  <c r="R317" i="38"/>
  <c r="R207" i="38"/>
  <c r="R80" i="38"/>
  <c r="R259" i="38"/>
  <c r="R171" i="38"/>
  <c r="R17" i="38"/>
  <c r="R587" i="38"/>
  <c r="R543" i="38"/>
  <c r="R423" i="38"/>
  <c r="R322" i="38"/>
  <c r="R314" i="38"/>
  <c r="R117" i="38"/>
  <c r="R81" i="38"/>
  <c r="R148" i="38"/>
  <c r="R77" i="38"/>
  <c r="R454" i="38"/>
  <c r="R377" i="38"/>
  <c r="R565" i="38"/>
  <c r="R220" i="38"/>
  <c r="R146" i="38"/>
  <c r="R251" i="38"/>
  <c r="R219" i="38"/>
  <c r="R91" i="38"/>
  <c r="R549" i="38"/>
  <c r="R526" i="38"/>
  <c r="R452" i="38"/>
  <c r="R378" i="38"/>
  <c r="R285" i="38"/>
  <c r="R193" i="38"/>
  <c r="R45" i="38"/>
  <c r="R239" i="38"/>
  <c r="R147" i="38"/>
  <c r="R108" i="38"/>
  <c r="R545" i="38"/>
  <c r="R420" i="38"/>
  <c r="R395" i="38"/>
  <c r="R253" i="38"/>
  <c r="R63" i="38"/>
  <c r="R112" i="38"/>
  <c r="R127" i="38"/>
  <c r="R20" i="38"/>
  <c r="R612" i="38"/>
  <c r="R450" i="38"/>
  <c r="R256" i="38"/>
  <c r="R555" i="38"/>
  <c r="R495" i="38"/>
  <c r="R375" i="38"/>
  <c r="R273" i="38"/>
  <c r="R270" i="38"/>
  <c r="R85" i="38"/>
  <c r="R46" i="38"/>
  <c r="R116" i="38"/>
  <c r="R94" i="38"/>
  <c r="R404" i="38"/>
  <c r="R237" i="38"/>
  <c r="R111" i="38"/>
  <c r="R334" i="38"/>
  <c r="R73" i="38"/>
  <c r="R480" i="38"/>
  <c r="R603" i="38"/>
  <c r="R523" i="38"/>
  <c r="R524" i="38"/>
  <c r="R396" i="38"/>
  <c r="R346" i="38"/>
  <c r="R257" i="38"/>
  <c r="R622" i="38"/>
  <c r="R583" i="38"/>
  <c r="R324" i="38"/>
  <c r="R482" i="38"/>
  <c r="R398" i="38"/>
  <c r="R604" i="38"/>
  <c r="R300" i="38"/>
  <c r="R424" i="38"/>
  <c r="R438" i="38"/>
  <c r="R429" i="38"/>
  <c r="R264" i="38"/>
  <c r="R48" i="38"/>
  <c r="R33" i="38"/>
  <c r="R486" i="38"/>
  <c r="R393" i="38"/>
  <c r="R597" i="38"/>
  <c r="R244" i="38"/>
  <c r="R162" i="38"/>
  <c r="R282" i="38"/>
  <c r="R230" i="38"/>
  <c r="R107" i="38"/>
  <c r="R110" i="38"/>
  <c r="R491" i="38"/>
  <c r="R626" i="38"/>
  <c r="R343" i="38"/>
  <c r="R509" i="38"/>
  <c r="R238" i="38"/>
  <c r="R50" i="38"/>
  <c r="R14" i="38"/>
  <c r="R84" i="38"/>
  <c r="R105" i="38"/>
  <c r="R561" i="38"/>
  <c r="R436" i="38"/>
  <c r="R427" i="38"/>
  <c r="R269" i="38"/>
  <c r="R82" i="38"/>
  <c r="R128" i="38"/>
  <c r="R143" i="38"/>
  <c r="R36" i="38"/>
  <c r="R175" i="38"/>
  <c r="R633" i="38"/>
  <c r="R353" i="38"/>
  <c r="R501" i="38"/>
  <c r="R212" i="38"/>
  <c r="R138" i="38"/>
  <c r="R235" i="38"/>
  <c r="R198" i="38"/>
  <c r="R83" i="38"/>
  <c r="R126" i="38"/>
  <c r="R628" i="38"/>
  <c r="R340" i="38"/>
  <c r="R557" i="38"/>
  <c r="R189" i="38"/>
  <c r="R21" i="38"/>
  <c r="R312" i="38"/>
  <c r="R72" i="38"/>
  <c r="R57" i="38"/>
  <c r="R567" i="38"/>
  <c r="R341" i="38"/>
  <c r="R160" i="38"/>
  <c r="R614" i="38"/>
  <c r="R594" i="38"/>
  <c r="R442" i="38"/>
  <c r="R382" i="38"/>
  <c r="R217" i="38"/>
  <c r="R18" i="38"/>
  <c r="R298" i="38"/>
  <c r="R210" i="38"/>
  <c r="R464" i="38"/>
  <c r="R546" i="38"/>
  <c r="R123" i="38"/>
  <c r="R595" i="38"/>
  <c r="R539" i="38"/>
  <c r="R630" i="38"/>
  <c r="R591" i="38"/>
  <c r="R332" i="38"/>
  <c r="R485" i="38"/>
  <c r="R414" i="38"/>
  <c r="R542" i="38"/>
  <c r="R519" i="38"/>
  <c r="R605" i="38"/>
  <c r="R411" i="38"/>
  <c r="R568" i="38"/>
  <c r="R508" i="38"/>
  <c r="R538" i="38"/>
  <c r="R344" i="38"/>
  <c r="R326" i="38"/>
  <c r="R242" i="38"/>
  <c r="R161" i="38"/>
  <c r="R271" i="38"/>
  <c r="R35" i="38"/>
  <c r="R577" i="38"/>
  <c r="R313" i="38"/>
  <c r="R443" i="38"/>
  <c r="R288" i="38"/>
  <c r="R98" i="38"/>
  <c r="R144" i="38"/>
  <c r="R159" i="38"/>
  <c r="R52" i="38"/>
  <c r="R141" i="38"/>
  <c r="R566" i="38"/>
  <c r="R484" i="38"/>
  <c r="R394" i="38"/>
  <c r="R315" i="38"/>
  <c r="R201" i="38"/>
  <c r="R61" i="38"/>
  <c r="R243" i="38"/>
  <c r="R163" i="38"/>
  <c r="R349" i="38"/>
  <c r="R481" i="38"/>
  <c r="R356" i="38"/>
  <c r="R331" i="38"/>
  <c r="R205" i="38"/>
  <c r="R15" i="38"/>
  <c r="R432" i="38"/>
  <c r="R79" i="38"/>
  <c r="R195" i="38"/>
  <c r="R203" i="38"/>
  <c r="R553" i="38"/>
  <c r="R428" i="38"/>
  <c r="R403" i="38"/>
  <c r="R261" i="38"/>
  <c r="R71" i="38"/>
  <c r="R120" i="38"/>
  <c r="R135" i="38"/>
  <c r="R28" i="38"/>
  <c r="R624" i="38"/>
  <c r="R548" i="38"/>
  <c r="R573" i="38"/>
  <c r="R389" i="38"/>
  <c r="R358" i="38"/>
  <c r="R272" i="38"/>
  <c r="R182" i="38"/>
  <c r="R8" i="38"/>
  <c r="R59" i="38"/>
  <c r="R586" i="38"/>
  <c r="R366" i="38"/>
  <c r="R266" i="38"/>
  <c r="R510" i="38"/>
  <c r="R417" i="38"/>
  <c r="R362" i="38"/>
  <c r="R268" i="38"/>
  <c r="R185" i="38"/>
  <c r="R29" i="38"/>
  <c r="R216" i="38"/>
  <c r="R131" i="38"/>
  <c r="R547" i="38"/>
  <c r="R367" i="38"/>
  <c r="R263" i="38"/>
  <c r="R354" i="38"/>
  <c r="G13" i="38"/>
  <c r="G42" i="38"/>
  <c r="F45" i="38" s="1"/>
  <c r="G22" i="38"/>
  <c r="G17" i="38"/>
  <c r="F22" i="38"/>
  <c r="G9" i="38"/>
  <c r="F38" i="38" l="1"/>
  <c r="S78" i="38"/>
  <c r="S142" i="38"/>
  <c r="S200" i="38"/>
  <c r="S86" i="38"/>
  <c r="S150" i="38"/>
  <c r="S94" i="38"/>
  <c r="S158" i="38"/>
  <c r="S102" i="38"/>
  <c r="S166" i="38"/>
  <c r="S110" i="38"/>
  <c r="S174" i="38"/>
  <c r="S118" i="38"/>
  <c r="S126" i="38"/>
  <c r="S134" i="38"/>
  <c r="S206" i="38"/>
  <c r="S416" i="38"/>
  <c r="S11" i="38"/>
  <c r="S19" i="38"/>
  <c r="S27" i="38"/>
  <c r="S35" i="38"/>
  <c r="S43" i="38"/>
  <c r="S51" i="38"/>
  <c r="S59" i="38"/>
  <c r="S67" i="38"/>
  <c r="S9" i="38"/>
  <c r="S17" i="38"/>
  <c r="S25" i="38"/>
  <c r="S33" i="38"/>
  <c r="S41" i="38"/>
  <c r="S49" i="38"/>
  <c r="S57" i="38"/>
  <c r="S65" i="38"/>
  <c r="S195" i="38"/>
  <c r="S202" i="38"/>
  <c r="S192" i="38"/>
  <c r="S224" i="38"/>
  <c r="S299" i="38"/>
  <c r="S12" i="38"/>
  <c r="S20" i="38"/>
  <c r="S28" i="38"/>
  <c r="S36" i="38"/>
  <c r="S44" i="38"/>
  <c r="S52" i="38"/>
  <c r="S60" i="38"/>
  <c r="S68" i="38"/>
  <c r="S73" i="38"/>
  <c r="S75" i="38"/>
  <c r="S83" i="38"/>
  <c r="S91" i="38"/>
  <c r="S99" i="38"/>
  <c r="S107" i="38"/>
  <c r="S115" i="38"/>
  <c r="S123" i="38"/>
  <c r="S131" i="38"/>
  <c r="S139" i="38"/>
  <c r="S147" i="38"/>
  <c r="S155" i="38"/>
  <c r="S163" i="38"/>
  <c r="S171" i="38"/>
  <c r="S179" i="38"/>
  <c r="S203" i="38"/>
  <c r="S210" i="38"/>
  <c r="S214" i="38"/>
  <c r="S262" i="38"/>
  <c r="S76" i="38"/>
  <c r="S84" i="38"/>
  <c r="S92" i="38"/>
  <c r="S100" i="38"/>
  <c r="S108" i="38"/>
  <c r="S116" i="38"/>
  <c r="S124" i="38"/>
  <c r="S132" i="38"/>
  <c r="S140" i="38"/>
  <c r="S148" i="38"/>
  <c r="S156" i="38"/>
  <c r="S164" i="38"/>
  <c r="S172" i="38"/>
  <c r="S180" i="38"/>
  <c r="S186" i="38"/>
  <c r="S190" i="38"/>
  <c r="S211" i="38"/>
  <c r="S218" i="38"/>
  <c r="S222" i="38"/>
  <c r="S271" i="38"/>
  <c r="S349" i="38"/>
  <c r="S208" i="38"/>
  <c r="S8" i="38"/>
  <c r="S16" i="38"/>
  <c r="S24" i="38"/>
  <c r="S32" i="38"/>
  <c r="S40" i="38"/>
  <c r="S48" i="38"/>
  <c r="S56" i="38"/>
  <c r="S64" i="38"/>
  <c r="S72" i="38"/>
  <c r="S74" i="38"/>
  <c r="S79" i="38"/>
  <c r="S87" i="38"/>
  <c r="S95" i="38"/>
  <c r="S103" i="38"/>
  <c r="S111" i="38"/>
  <c r="S119" i="38"/>
  <c r="S127" i="38"/>
  <c r="S135" i="38"/>
  <c r="S143" i="38"/>
  <c r="S151" i="38"/>
  <c r="S159" i="38"/>
  <c r="S167" i="38"/>
  <c r="S175" i="38"/>
  <c r="S187" i="38"/>
  <c r="S194" i="38"/>
  <c r="S198" i="38"/>
  <c r="S219" i="38"/>
  <c r="S226" i="38"/>
  <c r="S230" i="38"/>
  <c r="S246" i="38"/>
  <c r="S184" i="38"/>
  <c r="S216" i="38"/>
  <c r="S227" i="38"/>
  <c r="S239" i="38"/>
  <c r="S255" i="38"/>
  <c r="S243" i="38"/>
  <c r="S259" i="38"/>
  <c r="S275" i="38"/>
  <c r="S291" i="38"/>
  <c r="S298" i="38"/>
  <c r="S381" i="38"/>
  <c r="S448" i="38"/>
  <c r="S517" i="38"/>
  <c r="S14" i="38"/>
  <c r="S22" i="38"/>
  <c r="S30" i="38"/>
  <c r="S38" i="38"/>
  <c r="S46" i="38"/>
  <c r="S54" i="38"/>
  <c r="S62" i="38"/>
  <c r="S70" i="38"/>
  <c r="S81" i="38"/>
  <c r="S89" i="38"/>
  <c r="S97" i="38"/>
  <c r="S105" i="38"/>
  <c r="S113" i="38"/>
  <c r="S121" i="38"/>
  <c r="S129" i="38"/>
  <c r="S137" i="38"/>
  <c r="S145" i="38"/>
  <c r="S153" i="38"/>
  <c r="S161" i="38"/>
  <c r="S169" i="38"/>
  <c r="S177" i="38"/>
  <c r="S182" i="38"/>
  <c r="S232" i="38"/>
  <c r="S234" i="38"/>
  <c r="S248" i="38"/>
  <c r="S250" i="38"/>
  <c r="S264" i="38"/>
  <c r="S266" i="38"/>
  <c r="S281" i="38"/>
  <c r="S312" i="38"/>
  <c r="S365" i="38"/>
  <c r="S432" i="38"/>
  <c r="S525" i="38"/>
  <c r="S13" i="38"/>
  <c r="S69" i="38"/>
  <c r="S96" i="38"/>
  <c r="S104" i="38"/>
  <c r="S112" i="38"/>
  <c r="S120" i="38"/>
  <c r="S128" i="38"/>
  <c r="S136" i="38"/>
  <c r="S144" i="38"/>
  <c r="S152" i="38"/>
  <c r="S160" i="38"/>
  <c r="S168" i="38"/>
  <c r="S176" i="38"/>
  <c r="S235" i="38"/>
  <c r="S251" i="38"/>
  <c r="S267" i="38"/>
  <c r="S282" i="38"/>
  <c r="S384" i="38"/>
  <c r="S445" i="38"/>
  <c r="S29" i="38"/>
  <c r="S37" i="38"/>
  <c r="S45" i="38"/>
  <c r="S53" i="38"/>
  <c r="S61" i="38"/>
  <c r="S80" i="38"/>
  <c r="S88" i="38"/>
  <c r="S10" i="38"/>
  <c r="S18" i="38"/>
  <c r="S26" i="38"/>
  <c r="S34" i="38"/>
  <c r="S42" i="38"/>
  <c r="S50" i="38"/>
  <c r="S58" i="38"/>
  <c r="S66" i="38"/>
  <c r="S77" i="38"/>
  <c r="S85" i="38"/>
  <c r="S93" i="38"/>
  <c r="S101" i="38"/>
  <c r="S109" i="38"/>
  <c r="S117" i="38"/>
  <c r="S125" i="38"/>
  <c r="S133" i="38"/>
  <c r="S141" i="38"/>
  <c r="S149" i="38"/>
  <c r="S157" i="38"/>
  <c r="S165" i="38"/>
  <c r="S173" i="38"/>
  <c r="S183" i="38"/>
  <c r="S240" i="38"/>
  <c r="S242" i="38"/>
  <c r="S256" i="38"/>
  <c r="S258" i="38"/>
  <c r="S272" i="38"/>
  <c r="S274" i="38"/>
  <c r="S297" i="38"/>
  <c r="S318" i="38"/>
  <c r="S368" i="38"/>
  <c r="S429" i="38"/>
  <c r="S549" i="38"/>
  <c r="S400" i="38"/>
  <c r="S21" i="38"/>
  <c r="S7" i="38"/>
  <c r="T7" i="38" s="1"/>
  <c r="S15" i="38"/>
  <c r="S23" i="38"/>
  <c r="S31" i="38"/>
  <c r="S39" i="38"/>
  <c r="S47" i="38"/>
  <c r="S55" i="38"/>
  <c r="S63" i="38"/>
  <c r="S71" i="38"/>
  <c r="S82" i="38"/>
  <c r="S90" i="38"/>
  <c r="S98" i="38"/>
  <c r="S106" i="38"/>
  <c r="S114" i="38"/>
  <c r="S122" i="38"/>
  <c r="S130" i="38"/>
  <c r="S138" i="38"/>
  <c r="S146" i="38"/>
  <c r="S154" i="38"/>
  <c r="S162" i="38"/>
  <c r="S170" i="38"/>
  <c r="S178" i="38"/>
  <c r="S185" i="38"/>
  <c r="S191" i="38"/>
  <c r="S193" i="38"/>
  <c r="S199" i="38"/>
  <c r="S201" i="38"/>
  <c r="S207" i="38"/>
  <c r="S209" i="38"/>
  <c r="S215" i="38"/>
  <c r="S217" i="38"/>
  <c r="S223" i="38"/>
  <c r="S225" i="38"/>
  <c r="S231" i="38"/>
  <c r="S238" i="38"/>
  <c r="S247" i="38"/>
  <c r="S254" i="38"/>
  <c r="S263" i="38"/>
  <c r="S270" i="38"/>
  <c r="S277" i="38"/>
  <c r="S290" i="38"/>
  <c r="S310" i="38"/>
  <c r="S314" i="38"/>
  <c r="S352" i="38"/>
  <c r="S413" i="38"/>
  <c r="S283" i="38"/>
  <c r="S302" i="38"/>
  <c r="S397" i="38"/>
  <c r="S286" i="38"/>
  <c r="S293" i="38"/>
  <c r="S307" i="38"/>
  <c r="S309" i="38"/>
  <c r="S326" i="38"/>
  <c r="S334" i="38"/>
  <c r="S342" i="38"/>
  <c r="S358" i="38"/>
  <c r="S374" i="38"/>
  <c r="S390" i="38"/>
  <c r="S406" i="38"/>
  <c r="S422" i="38"/>
  <c r="S438" i="38"/>
  <c r="S541" i="38"/>
  <c r="S181" i="38"/>
  <c r="S189" i="38"/>
  <c r="S197" i="38"/>
  <c r="S205" i="38"/>
  <c r="S213" i="38"/>
  <c r="S221" i="38"/>
  <c r="S229" i="38"/>
  <c r="S237" i="38"/>
  <c r="S245" i="38"/>
  <c r="S253" i="38"/>
  <c r="S261" i="38"/>
  <c r="S269" i="38"/>
  <c r="S279" i="38"/>
  <c r="S288" i="38"/>
  <c r="S295" i="38"/>
  <c r="S188" i="38"/>
  <c r="S196" i="38"/>
  <c r="S204" i="38"/>
  <c r="S212" i="38"/>
  <c r="S220" i="38"/>
  <c r="S228" i="38"/>
  <c r="S236" i="38"/>
  <c r="S244" i="38"/>
  <c r="S252" i="38"/>
  <c r="S260" i="38"/>
  <c r="S268" i="38"/>
  <c r="S278" i="38"/>
  <c r="S285" i="38"/>
  <c r="S294" i="38"/>
  <c r="S301" i="38"/>
  <c r="S315" i="38"/>
  <c r="S317" i="38"/>
  <c r="S350" i="38"/>
  <c r="S366" i="38"/>
  <c r="S382" i="38"/>
  <c r="S398" i="38"/>
  <c r="S414" i="38"/>
  <c r="S430" i="38"/>
  <c r="S446" i="38"/>
  <c r="S492" i="38"/>
  <c r="S509" i="38"/>
  <c r="S233" i="38"/>
  <c r="S241" i="38"/>
  <c r="S249" i="38"/>
  <c r="S257" i="38"/>
  <c r="S265" i="38"/>
  <c r="S273" i="38"/>
  <c r="S280" i="38"/>
  <c r="S287" i="38"/>
  <c r="S296" i="38"/>
  <c r="S322" i="38"/>
  <c r="S325" i="38"/>
  <c r="S330" i="38"/>
  <c r="S333" i="38"/>
  <c r="S338" i="38"/>
  <c r="S341" i="38"/>
  <c r="S476" i="38"/>
  <c r="S533" i="38"/>
  <c r="S289" i="38"/>
  <c r="S304" i="38"/>
  <c r="S306" i="38"/>
  <c r="S320" i="38"/>
  <c r="S328" i="38"/>
  <c r="S336" i="38"/>
  <c r="S344" i="38"/>
  <c r="S357" i="38"/>
  <c r="S360" i="38"/>
  <c r="S373" i="38"/>
  <c r="S376" i="38"/>
  <c r="S389" i="38"/>
  <c r="S392" i="38"/>
  <c r="S405" i="38"/>
  <c r="S408" i="38"/>
  <c r="S421" i="38"/>
  <c r="S424" i="38"/>
  <c r="S437" i="38"/>
  <c r="S440" i="38"/>
  <c r="S450" i="38"/>
  <c r="S460" i="38"/>
  <c r="S557" i="38"/>
  <c r="S323" i="38"/>
  <c r="S331" i="38"/>
  <c r="S339" i="38"/>
  <c r="S347" i="38"/>
  <c r="S355" i="38"/>
  <c r="S363" i="38"/>
  <c r="S371" i="38"/>
  <c r="S379" i="38"/>
  <c r="S387" i="38"/>
  <c r="S395" i="38"/>
  <c r="S403" i="38"/>
  <c r="S411" i="38"/>
  <c r="S419" i="38"/>
  <c r="S427" i="38"/>
  <c r="S435" i="38"/>
  <c r="S443" i="38"/>
  <c r="S453" i="38"/>
  <c r="S466" i="38"/>
  <c r="S469" i="38"/>
  <c r="S482" i="38"/>
  <c r="S485" i="38"/>
  <c r="S498" i="38"/>
  <c r="S501" i="38"/>
  <c r="S565" i="38"/>
  <c r="S581" i="38"/>
  <c r="S597" i="38"/>
  <c r="S613" i="38"/>
  <c r="S629" i="38"/>
  <c r="S346" i="38"/>
  <c r="S354" i="38"/>
  <c r="S362" i="38"/>
  <c r="S370" i="38"/>
  <c r="S378" i="38"/>
  <c r="S386" i="38"/>
  <c r="S394" i="38"/>
  <c r="S402" i="38"/>
  <c r="S410" i="38"/>
  <c r="S418" i="38"/>
  <c r="S426" i="38"/>
  <c r="S434" i="38"/>
  <c r="S442" i="38"/>
  <c r="S303" i="38"/>
  <c r="S311" i="38"/>
  <c r="S319" i="38"/>
  <c r="S327" i="38"/>
  <c r="S335" i="38"/>
  <c r="S343" i="38"/>
  <c r="S351" i="38"/>
  <c r="S359" i="38"/>
  <c r="S367" i="38"/>
  <c r="S375" i="38"/>
  <c r="S383" i="38"/>
  <c r="S391" i="38"/>
  <c r="S399" i="38"/>
  <c r="S407" i="38"/>
  <c r="S415" i="38"/>
  <c r="S423" i="38"/>
  <c r="S431" i="38"/>
  <c r="S439" i="38"/>
  <c r="S447" i="38"/>
  <c r="S458" i="38"/>
  <c r="S461" i="38"/>
  <c r="S474" i="38"/>
  <c r="S477" i="38"/>
  <c r="S490" i="38"/>
  <c r="S493" i="38"/>
  <c r="S506" i="38"/>
  <c r="S514" i="38"/>
  <c r="S522" i="38"/>
  <c r="S530" i="38"/>
  <c r="S538" i="38"/>
  <c r="S546" i="38"/>
  <c r="S554" i="38"/>
  <c r="S573" i="38"/>
  <c r="S589" i="38"/>
  <c r="S605" i="38"/>
  <c r="S621" i="38"/>
  <c r="S276" i="38"/>
  <c r="S284" i="38"/>
  <c r="S292" i="38"/>
  <c r="S300" i="38"/>
  <c r="S308" i="38"/>
  <c r="S316" i="38"/>
  <c r="S324" i="38"/>
  <c r="S332" i="38"/>
  <c r="S340" i="38"/>
  <c r="S348" i="38"/>
  <c r="S356" i="38"/>
  <c r="S364" i="38"/>
  <c r="S372" i="38"/>
  <c r="S380" i="38"/>
  <c r="S388" i="38"/>
  <c r="S396" i="38"/>
  <c r="S404" i="38"/>
  <c r="S412" i="38"/>
  <c r="S420" i="38"/>
  <c r="S428" i="38"/>
  <c r="S436" i="38"/>
  <c r="S444" i="38"/>
  <c r="S449" i="38"/>
  <c r="S305" i="38"/>
  <c r="S313" i="38"/>
  <c r="S321" i="38"/>
  <c r="S329" i="38"/>
  <c r="S337" i="38"/>
  <c r="S345" i="38"/>
  <c r="S353" i="38"/>
  <c r="S361" i="38"/>
  <c r="S369" i="38"/>
  <c r="S377" i="38"/>
  <c r="S385" i="38"/>
  <c r="S393" i="38"/>
  <c r="S401" i="38"/>
  <c r="S409" i="38"/>
  <c r="S417" i="38"/>
  <c r="S425" i="38"/>
  <c r="S433" i="38"/>
  <c r="S441" i="38"/>
  <c r="S452" i="38"/>
  <c r="S468" i="38"/>
  <c r="S484" i="38"/>
  <c r="S500" i="38"/>
  <c r="S562" i="38"/>
  <c r="S570" i="38"/>
  <c r="S578" i="38"/>
  <c r="S586" i="38"/>
  <c r="S594" i="38"/>
  <c r="S602" i="38"/>
  <c r="S610" i="38"/>
  <c r="S618" i="38"/>
  <c r="S626" i="38"/>
  <c r="S455" i="38"/>
  <c r="S463" i="38"/>
  <c r="S471" i="38"/>
  <c r="S479" i="38"/>
  <c r="S487" i="38"/>
  <c r="S495" i="38"/>
  <c r="S503" i="38"/>
  <c r="S511" i="38"/>
  <c r="S519" i="38"/>
  <c r="S527" i="38"/>
  <c r="S535" i="38"/>
  <c r="S543" i="38"/>
  <c r="S551" i="38"/>
  <c r="S559" i="38"/>
  <c r="S567" i="38"/>
  <c r="S575" i="38"/>
  <c r="S583" i="38"/>
  <c r="S591" i="38"/>
  <c r="S599" i="38"/>
  <c r="S607" i="38"/>
  <c r="S615" i="38"/>
  <c r="S623" i="38"/>
  <c r="S631" i="38"/>
  <c r="S508" i="38"/>
  <c r="S516" i="38"/>
  <c r="S524" i="38"/>
  <c r="S532" i="38"/>
  <c r="S540" i="38"/>
  <c r="S548" i="38"/>
  <c r="S556" i="38"/>
  <c r="S564" i="38"/>
  <c r="S572" i="38"/>
  <c r="S580" i="38"/>
  <c r="S588" i="38"/>
  <c r="S596" i="38"/>
  <c r="S604" i="38"/>
  <c r="S612" i="38"/>
  <c r="S620" i="38"/>
  <c r="S628" i="38"/>
  <c r="S457" i="38"/>
  <c r="S465" i="38"/>
  <c r="S473" i="38"/>
  <c r="S481" i="38"/>
  <c r="S489" i="38"/>
  <c r="S497" i="38"/>
  <c r="S505" i="38"/>
  <c r="S513" i="38"/>
  <c r="S521" i="38"/>
  <c r="S529" i="38"/>
  <c r="S537" i="38"/>
  <c r="S545" i="38"/>
  <c r="S553" i="38"/>
  <c r="S561" i="38"/>
  <c r="S569" i="38"/>
  <c r="S577" i="38"/>
  <c r="S585" i="38"/>
  <c r="S593" i="38"/>
  <c r="S601" i="38"/>
  <c r="S609" i="38"/>
  <c r="S617" i="38"/>
  <c r="S625" i="38"/>
  <c r="S633" i="38"/>
  <c r="S454" i="38"/>
  <c r="S462" i="38"/>
  <c r="S470" i="38"/>
  <c r="S478" i="38"/>
  <c r="S486" i="38"/>
  <c r="S494" i="38"/>
  <c r="S502" i="38"/>
  <c r="S510" i="38"/>
  <c r="S518" i="38"/>
  <c r="S526" i="38"/>
  <c r="S534" i="38"/>
  <c r="S542" i="38"/>
  <c r="S550" i="38"/>
  <c r="S558" i="38"/>
  <c r="S566" i="38"/>
  <c r="S574" i="38"/>
  <c r="S582" i="38"/>
  <c r="S590" i="38"/>
  <c r="S598" i="38"/>
  <c r="S606" i="38"/>
  <c r="S614" i="38"/>
  <c r="S622" i="38"/>
  <c r="S630" i="38"/>
  <c r="S451" i="38"/>
  <c r="S459" i="38"/>
  <c r="S467" i="38"/>
  <c r="S475" i="38"/>
  <c r="S483" i="38"/>
  <c r="S491" i="38"/>
  <c r="S499" i="38"/>
  <c r="S507" i="38"/>
  <c r="S515" i="38"/>
  <c r="S523" i="38"/>
  <c r="S531" i="38"/>
  <c r="S539" i="38"/>
  <c r="S547" i="38"/>
  <c r="S555" i="38"/>
  <c r="S563" i="38"/>
  <c r="S571" i="38"/>
  <c r="S579" i="38"/>
  <c r="S587" i="38"/>
  <c r="S595" i="38"/>
  <c r="S603" i="38"/>
  <c r="S611" i="38"/>
  <c r="S619" i="38"/>
  <c r="S627" i="38"/>
  <c r="S456" i="38"/>
  <c r="S464" i="38"/>
  <c r="S472" i="38"/>
  <c r="S480" i="38"/>
  <c r="S488" i="38"/>
  <c r="S496" i="38"/>
  <c r="S504" i="38"/>
  <c r="S512" i="38"/>
  <c r="S520" i="38"/>
  <c r="S528" i="38"/>
  <c r="S536" i="38"/>
  <c r="S544" i="38"/>
  <c r="S552" i="38"/>
  <c r="S560" i="38"/>
  <c r="S568" i="38"/>
  <c r="S576" i="38"/>
  <c r="S584" i="38"/>
  <c r="S592" i="38"/>
  <c r="S600" i="38"/>
  <c r="S608" i="38"/>
  <c r="S616" i="38"/>
  <c r="S624" i="38"/>
  <c r="S632" i="38"/>
  <c r="G23" i="38"/>
  <c r="G24" i="38"/>
  <c r="U7" i="38" l="1"/>
  <c r="T8" i="38"/>
  <c r="U8" i="38" s="1"/>
  <c r="T9" i="38" l="1"/>
  <c r="U9" i="38" l="1"/>
  <c r="T10" i="38"/>
  <c r="U10" i="38" l="1"/>
  <c r="T11" i="38"/>
  <c r="T12" i="38" l="1"/>
  <c r="U11" i="38"/>
  <c r="T13" i="38" l="1"/>
  <c r="U12" i="38"/>
  <c r="T14" i="38" l="1"/>
  <c r="U13" i="38"/>
  <c r="T15" i="38" l="1"/>
  <c r="U14" i="38"/>
  <c r="T16" i="38" l="1"/>
  <c r="U15" i="38"/>
  <c r="T17" i="38" l="1"/>
  <c r="U16" i="38"/>
  <c r="T18" i="38" l="1"/>
  <c r="U17" i="38"/>
  <c r="T19" i="38" l="1"/>
  <c r="U18" i="38"/>
  <c r="T20" i="38" l="1"/>
  <c r="U19" i="38"/>
  <c r="T21" i="38" l="1"/>
  <c r="U20" i="38"/>
  <c r="T22" i="38" l="1"/>
  <c r="U21" i="38"/>
  <c r="T23" i="38" l="1"/>
  <c r="U22" i="38"/>
  <c r="T24" i="38" l="1"/>
  <c r="U23" i="38"/>
  <c r="T25" i="38" l="1"/>
  <c r="U24" i="38"/>
  <c r="T26" i="38" l="1"/>
  <c r="U25" i="38"/>
  <c r="T27" i="38" l="1"/>
  <c r="U26" i="38"/>
  <c r="T28" i="38" l="1"/>
  <c r="U27" i="38"/>
  <c r="T29" i="38" l="1"/>
  <c r="U28" i="38"/>
  <c r="T30" i="38" l="1"/>
  <c r="U29" i="38"/>
  <c r="T31" i="38" l="1"/>
  <c r="U30" i="38"/>
  <c r="T32" i="38" l="1"/>
  <c r="U31" i="38"/>
  <c r="T33" i="38" l="1"/>
  <c r="U32" i="38"/>
  <c r="T34" i="38" l="1"/>
  <c r="U33" i="38"/>
  <c r="T35" i="38" l="1"/>
  <c r="U34" i="38"/>
  <c r="T36" i="38" l="1"/>
  <c r="U35" i="38"/>
  <c r="T37" i="38" l="1"/>
  <c r="U36" i="38"/>
  <c r="T38" i="38" l="1"/>
  <c r="U37" i="38"/>
  <c r="T39" i="38" l="1"/>
  <c r="U38" i="38"/>
  <c r="T40" i="38" l="1"/>
  <c r="U39" i="38"/>
  <c r="T41" i="38" l="1"/>
  <c r="U40" i="38"/>
  <c r="T42" i="38" l="1"/>
  <c r="U41" i="38"/>
  <c r="T43" i="38" l="1"/>
  <c r="U42" i="38"/>
  <c r="T44" i="38" l="1"/>
  <c r="U43" i="38"/>
  <c r="T45" i="38" l="1"/>
  <c r="U44" i="38"/>
  <c r="T46" i="38" l="1"/>
  <c r="U45" i="38"/>
  <c r="T47" i="38" l="1"/>
  <c r="U46" i="38"/>
  <c r="T48" i="38" l="1"/>
  <c r="U47" i="38"/>
  <c r="T49" i="38" l="1"/>
  <c r="U48" i="38"/>
  <c r="T50" i="38" l="1"/>
  <c r="U49" i="38"/>
  <c r="T51" i="38" l="1"/>
  <c r="U50" i="38"/>
  <c r="T52" i="38" l="1"/>
  <c r="U51" i="38"/>
  <c r="T53" i="38" l="1"/>
  <c r="U52" i="38"/>
  <c r="T54" i="38" l="1"/>
  <c r="U53" i="38"/>
  <c r="T55" i="38" l="1"/>
  <c r="U54" i="38"/>
  <c r="T56" i="38" l="1"/>
  <c r="U55" i="38"/>
  <c r="T57" i="38" l="1"/>
  <c r="U56" i="38"/>
  <c r="T58" i="38" l="1"/>
  <c r="U57" i="38"/>
  <c r="T59" i="38" l="1"/>
  <c r="U58" i="38"/>
  <c r="T60" i="38" l="1"/>
  <c r="U59" i="38"/>
  <c r="T61" i="38" l="1"/>
  <c r="U60" i="38"/>
  <c r="T62" i="38" l="1"/>
  <c r="U61" i="38"/>
  <c r="T63" i="38" l="1"/>
  <c r="U62" i="38"/>
  <c r="T64" i="38" l="1"/>
  <c r="U63" i="38"/>
  <c r="T65" i="38" l="1"/>
  <c r="U64" i="38"/>
  <c r="T66" i="38" l="1"/>
  <c r="U65" i="38"/>
  <c r="T67" i="38" l="1"/>
  <c r="U66" i="38"/>
  <c r="T68" i="38" l="1"/>
  <c r="U67" i="38"/>
  <c r="T69" i="38" l="1"/>
  <c r="U68" i="38"/>
  <c r="T70" i="38" l="1"/>
  <c r="U69" i="38"/>
  <c r="T71" i="38" l="1"/>
  <c r="U70" i="38"/>
  <c r="T72" i="38" l="1"/>
  <c r="U71" i="38"/>
  <c r="T73" i="38" l="1"/>
  <c r="U72" i="38"/>
  <c r="T74" i="38" l="1"/>
  <c r="U73" i="38"/>
  <c r="T75" i="38" l="1"/>
  <c r="U74" i="38"/>
  <c r="T76" i="38" l="1"/>
  <c r="U75" i="38"/>
  <c r="T77" i="38" l="1"/>
  <c r="U76" i="38"/>
  <c r="T78" i="38" l="1"/>
  <c r="U77" i="38"/>
  <c r="T79" i="38" l="1"/>
  <c r="U78" i="38"/>
  <c r="T80" i="38" l="1"/>
  <c r="U79" i="38"/>
  <c r="T81" i="38" l="1"/>
  <c r="U80" i="38"/>
  <c r="T82" i="38" l="1"/>
  <c r="U81" i="38"/>
  <c r="T83" i="38" l="1"/>
  <c r="U82" i="38"/>
  <c r="T84" i="38" l="1"/>
  <c r="U83" i="38"/>
  <c r="T85" i="38" l="1"/>
  <c r="U84" i="38"/>
  <c r="T86" i="38" l="1"/>
  <c r="U85" i="38"/>
  <c r="T87" i="38" l="1"/>
  <c r="U86" i="38"/>
  <c r="T88" i="38" l="1"/>
  <c r="U87" i="38"/>
  <c r="T89" i="38" l="1"/>
  <c r="U88" i="38"/>
  <c r="T90" i="38" l="1"/>
  <c r="U89" i="38"/>
  <c r="T91" i="38" l="1"/>
  <c r="U90" i="38"/>
  <c r="T92" i="38" l="1"/>
  <c r="U91" i="38"/>
  <c r="T93" i="38" l="1"/>
  <c r="U92" i="38"/>
  <c r="T94" i="38" l="1"/>
  <c r="U93" i="38"/>
  <c r="T95" i="38" l="1"/>
  <c r="U94" i="38"/>
  <c r="T96" i="38" l="1"/>
  <c r="U95" i="38"/>
  <c r="T97" i="38" l="1"/>
  <c r="U96" i="38"/>
  <c r="T98" i="38" l="1"/>
  <c r="U97" i="38"/>
  <c r="T99" i="38" l="1"/>
  <c r="U98" i="38"/>
  <c r="T100" i="38" l="1"/>
  <c r="U99" i="38"/>
  <c r="T101" i="38" l="1"/>
  <c r="U100" i="38"/>
  <c r="T102" i="38" l="1"/>
  <c r="U101" i="38"/>
  <c r="T103" i="38" l="1"/>
  <c r="U102" i="38"/>
  <c r="T104" i="38" l="1"/>
  <c r="U103" i="38"/>
  <c r="T105" i="38" l="1"/>
  <c r="U104" i="38"/>
  <c r="T106" i="38" l="1"/>
  <c r="U105" i="38"/>
  <c r="T107" i="38" l="1"/>
  <c r="U106" i="38"/>
  <c r="T108" i="38" l="1"/>
  <c r="U107" i="38"/>
  <c r="T109" i="38" l="1"/>
  <c r="U108" i="38"/>
  <c r="T110" i="38" l="1"/>
  <c r="U109" i="38"/>
  <c r="T111" i="38" l="1"/>
  <c r="U110" i="38"/>
  <c r="T112" i="38" l="1"/>
  <c r="U111" i="38"/>
  <c r="T113" i="38" l="1"/>
  <c r="U112" i="38"/>
  <c r="T114" i="38" l="1"/>
  <c r="U113" i="38"/>
  <c r="T115" i="38" l="1"/>
  <c r="U114" i="38"/>
  <c r="T116" i="38" l="1"/>
  <c r="U115" i="38"/>
  <c r="T117" i="38" l="1"/>
  <c r="U116" i="38"/>
  <c r="T118" i="38" l="1"/>
  <c r="U117" i="38"/>
  <c r="T119" i="38" l="1"/>
  <c r="U118" i="38"/>
  <c r="T120" i="38" l="1"/>
  <c r="U119" i="38"/>
  <c r="T121" i="38" l="1"/>
  <c r="U120" i="38"/>
  <c r="T122" i="38" l="1"/>
  <c r="U121" i="38"/>
  <c r="T123" i="38" l="1"/>
  <c r="U122" i="38"/>
  <c r="T124" i="38" l="1"/>
  <c r="U123" i="38"/>
  <c r="T125" i="38" l="1"/>
  <c r="U124" i="38"/>
  <c r="T126" i="38" l="1"/>
  <c r="U125" i="38"/>
  <c r="T127" i="38" l="1"/>
  <c r="U126" i="38"/>
  <c r="T128" i="38" l="1"/>
  <c r="U127" i="38"/>
  <c r="T129" i="38" l="1"/>
  <c r="U128" i="38"/>
  <c r="T130" i="38" l="1"/>
  <c r="U129" i="38"/>
  <c r="T131" i="38" l="1"/>
  <c r="U130" i="38"/>
  <c r="T132" i="38" l="1"/>
  <c r="U131" i="38"/>
  <c r="T133" i="38" l="1"/>
  <c r="U132" i="38"/>
  <c r="T134" i="38" l="1"/>
  <c r="U133" i="38"/>
  <c r="T135" i="38" l="1"/>
  <c r="U134" i="38"/>
  <c r="T136" i="38" l="1"/>
  <c r="U135" i="38"/>
  <c r="T137" i="38" l="1"/>
  <c r="U136" i="38"/>
  <c r="T138" i="38" l="1"/>
  <c r="U137" i="38"/>
  <c r="T139" i="38" l="1"/>
  <c r="U138" i="38"/>
  <c r="T140" i="38" l="1"/>
  <c r="U139" i="38"/>
  <c r="T141" i="38" l="1"/>
  <c r="U140" i="38"/>
  <c r="T142" i="38" l="1"/>
  <c r="U141" i="38"/>
  <c r="T143" i="38" l="1"/>
  <c r="U142" i="38"/>
  <c r="T144" i="38" l="1"/>
  <c r="U143" i="38"/>
  <c r="T145" i="38" l="1"/>
  <c r="U144" i="38"/>
  <c r="T146" i="38" l="1"/>
  <c r="U145" i="38"/>
  <c r="T147" i="38" l="1"/>
  <c r="U146" i="38"/>
  <c r="T148" i="38" l="1"/>
  <c r="U147" i="38"/>
  <c r="T149" i="38" l="1"/>
  <c r="U148" i="38"/>
  <c r="T150" i="38" l="1"/>
  <c r="U149" i="38"/>
  <c r="T151" i="38" l="1"/>
  <c r="U150" i="38"/>
  <c r="T152" i="38" l="1"/>
  <c r="U151" i="38"/>
  <c r="T153" i="38" l="1"/>
  <c r="U152" i="38"/>
  <c r="T154" i="38" l="1"/>
  <c r="U153" i="38"/>
  <c r="T155" i="38" l="1"/>
  <c r="U154" i="38"/>
  <c r="T156" i="38" l="1"/>
  <c r="U155" i="38"/>
  <c r="T157" i="38" l="1"/>
  <c r="U156" i="38"/>
  <c r="T158" i="38" l="1"/>
  <c r="U157" i="38"/>
  <c r="T159" i="38" l="1"/>
  <c r="U158" i="38"/>
  <c r="T160" i="38" l="1"/>
  <c r="U159" i="38"/>
  <c r="T161" i="38" l="1"/>
  <c r="U160" i="38"/>
  <c r="T162" i="38" l="1"/>
  <c r="U161" i="38"/>
  <c r="T163" i="38" l="1"/>
  <c r="U162" i="38"/>
  <c r="T164" i="38" l="1"/>
  <c r="U163" i="38"/>
  <c r="T165" i="38" l="1"/>
  <c r="U164" i="38"/>
  <c r="T166" i="38" l="1"/>
  <c r="U165" i="38"/>
  <c r="T167" i="38" l="1"/>
  <c r="U166" i="38"/>
  <c r="T168" i="38" l="1"/>
  <c r="U167" i="38"/>
  <c r="T169" i="38" l="1"/>
  <c r="U168" i="38"/>
  <c r="T170" i="38" l="1"/>
  <c r="U169" i="38"/>
  <c r="T171" i="38" l="1"/>
  <c r="U170" i="38"/>
  <c r="T172" i="38" l="1"/>
  <c r="U171" i="38"/>
  <c r="T173" i="38" l="1"/>
  <c r="U172" i="38"/>
  <c r="T174" i="38" l="1"/>
  <c r="U173" i="38"/>
  <c r="T175" i="38" l="1"/>
  <c r="U174" i="38"/>
  <c r="T176" i="38" l="1"/>
  <c r="U175" i="38"/>
  <c r="T177" i="38" l="1"/>
  <c r="U176" i="38"/>
  <c r="T178" i="38" l="1"/>
  <c r="U177" i="38"/>
  <c r="T179" i="38" l="1"/>
  <c r="U178" i="38"/>
  <c r="T180" i="38" l="1"/>
  <c r="U179" i="38"/>
  <c r="T181" i="38" l="1"/>
  <c r="U180" i="38"/>
  <c r="T182" i="38" l="1"/>
  <c r="U181" i="38"/>
  <c r="T183" i="38" l="1"/>
  <c r="U182" i="38"/>
  <c r="T184" i="38" l="1"/>
  <c r="U183" i="38"/>
  <c r="T185" i="38" l="1"/>
  <c r="U184" i="38"/>
  <c r="T186" i="38" l="1"/>
  <c r="U185" i="38"/>
  <c r="T187" i="38" l="1"/>
  <c r="U186" i="38"/>
  <c r="T188" i="38" l="1"/>
  <c r="U187" i="38"/>
  <c r="T189" i="38" l="1"/>
  <c r="U188" i="38"/>
  <c r="T190" i="38" l="1"/>
  <c r="U189" i="38"/>
  <c r="T191" i="38" l="1"/>
  <c r="U190" i="38"/>
  <c r="T192" i="38" l="1"/>
  <c r="U191" i="38"/>
  <c r="T193" i="38" l="1"/>
  <c r="U192" i="38"/>
  <c r="T194" i="38" l="1"/>
  <c r="U193" i="38"/>
  <c r="T195" i="38" l="1"/>
  <c r="U194" i="38"/>
  <c r="T196" i="38" l="1"/>
  <c r="U195" i="38"/>
  <c r="T197" i="38" l="1"/>
  <c r="U196" i="38"/>
  <c r="T198" i="38" l="1"/>
  <c r="U197" i="38"/>
  <c r="T199" i="38" l="1"/>
  <c r="U198" i="38"/>
  <c r="T200" i="38" l="1"/>
  <c r="U199" i="38"/>
  <c r="T201" i="38" l="1"/>
  <c r="U200" i="38"/>
  <c r="T202" i="38" l="1"/>
  <c r="U201" i="38"/>
  <c r="T203" i="38" l="1"/>
  <c r="U202" i="38"/>
  <c r="T204" i="38" l="1"/>
  <c r="U203" i="38"/>
  <c r="T205" i="38" l="1"/>
  <c r="U204" i="38"/>
  <c r="T206" i="38" l="1"/>
  <c r="U205" i="38"/>
  <c r="T207" i="38" l="1"/>
  <c r="U206" i="38"/>
  <c r="T208" i="38" l="1"/>
  <c r="U207" i="38"/>
  <c r="T209" i="38" l="1"/>
  <c r="U208" i="38"/>
  <c r="T210" i="38" l="1"/>
  <c r="U209" i="38"/>
  <c r="T211" i="38" l="1"/>
  <c r="U210" i="38"/>
  <c r="T212" i="38" l="1"/>
  <c r="U211" i="38"/>
  <c r="T213" i="38" l="1"/>
  <c r="U212" i="38"/>
  <c r="T214" i="38" l="1"/>
  <c r="U213" i="38"/>
  <c r="T215" i="38" l="1"/>
  <c r="U214" i="38"/>
  <c r="T216" i="38" l="1"/>
  <c r="U215" i="38"/>
  <c r="T217" i="38" l="1"/>
  <c r="U216" i="38"/>
  <c r="T218" i="38" l="1"/>
  <c r="U217" i="38"/>
  <c r="T219" i="38" l="1"/>
  <c r="U218" i="38"/>
  <c r="T220" i="38" l="1"/>
  <c r="U219" i="38"/>
  <c r="T221" i="38" l="1"/>
  <c r="U220" i="38"/>
  <c r="T222" i="38" l="1"/>
  <c r="U221" i="38"/>
  <c r="T223" i="38" l="1"/>
  <c r="U222" i="38"/>
  <c r="T224" i="38" l="1"/>
  <c r="U223" i="38"/>
  <c r="T225" i="38" l="1"/>
  <c r="U224" i="38"/>
  <c r="T226" i="38" l="1"/>
  <c r="U225" i="38"/>
  <c r="T227" i="38" l="1"/>
  <c r="U226" i="38"/>
  <c r="T228" i="38" l="1"/>
  <c r="U227" i="38"/>
  <c r="T229" i="38" l="1"/>
  <c r="U228" i="38"/>
  <c r="T230" i="38" l="1"/>
  <c r="U229" i="38"/>
  <c r="T231" i="38" l="1"/>
  <c r="U230" i="38"/>
  <c r="T232" i="38" l="1"/>
  <c r="U231" i="38"/>
  <c r="T233" i="38" l="1"/>
  <c r="U232" i="38"/>
  <c r="T234" i="38" l="1"/>
  <c r="U233" i="38"/>
  <c r="T235" i="38" l="1"/>
  <c r="U234" i="38"/>
  <c r="T236" i="38" l="1"/>
  <c r="U235" i="38"/>
  <c r="T237" i="38" l="1"/>
  <c r="U236" i="38"/>
  <c r="T238" i="38" l="1"/>
  <c r="U237" i="38"/>
  <c r="T239" i="38" l="1"/>
  <c r="U238" i="38"/>
  <c r="T240" i="38" l="1"/>
  <c r="U239" i="38"/>
  <c r="T241" i="38" l="1"/>
  <c r="U240" i="38"/>
  <c r="T242" i="38" l="1"/>
  <c r="U241" i="38"/>
  <c r="T243" i="38" l="1"/>
  <c r="U242" i="38"/>
  <c r="T244" i="38" l="1"/>
  <c r="U243" i="38"/>
  <c r="T245" i="38" l="1"/>
  <c r="U244" i="38"/>
  <c r="T246" i="38" l="1"/>
  <c r="U245" i="38"/>
  <c r="T247" i="38" l="1"/>
  <c r="U246" i="38"/>
  <c r="T248" i="38" l="1"/>
  <c r="U247" i="38"/>
  <c r="T249" i="38" l="1"/>
  <c r="U248" i="38"/>
  <c r="T250" i="38" l="1"/>
  <c r="U249" i="38"/>
  <c r="T251" i="38" l="1"/>
  <c r="U250" i="38"/>
  <c r="T252" i="38" l="1"/>
  <c r="U251" i="38"/>
  <c r="T253" i="38" l="1"/>
  <c r="U252" i="38"/>
  <c r="T254" i="38" l="1"/>
  <c r="U253" i="38"/>
  <c r="T255" i="38" l="1"/>
  <c r="U254" i="38"/>
  <c r="T256" i="38" l="1"/>
  <c r="U255" i="38"/>
  <c r="T257" i="38" l="1"/>
  <c r="U256" i="38"/>
  <c r="T258" i="38" l="1"/>
  <c r="U257" i="38"/>
  <c r="T259" i="38" l="1"/>
  <c r="U258" i="38"/>
  <c r="T260" i="38" l="1"/>
  <c r="U259" i="38"/>
  <c r="T261" i="38" l="1"/>
  <c r="U260" i="38"/>
  <c r="T262" i="38" l="1"/>
  <c r="U261" i="38"/>
  <c r="T263" i="38" l="1"/>
  <c r="U262" i="38"/>
  <c r="T264" i="38" l="1"/>
  <c r="U263" i="38"/>
  <c r="T265" i="38" l="1"/>
  <c r="U264" i="38"/>
  <c r="T266" i="38" l="1"/>
  <c r="U265" i="38"/>
  <c r="T267" i="38" l="1"/>
  <c r="U266" i="38"/>
  <c r="T268" i="38" l="1"/>
  <c r="U267" i="38"/>
  <c r="T269" i="38" l="1"/>
  <c r="U268" i="38"/>
  <c r="T270" i="38" l="1"/>
  <c r="U269" i="38"/>
  <c r="T271" i="38" l="1"/>
  <c r="U270" i="38"/>
  <c r="T272" i="38" l="1"/>
  <c r="U271" i="38"/>
  <c r="T273" i="38" l="1"/>
  <c r="U272" i="38"/>
  <c r="T274" i="38" l="1"/>
  <c r="U273" i="38"/>
  <c r="T275" i="38" l="1"/>
  <c r="U274" i="38"/>
  <c r="T276" i="38" l="1"/>
  <c r="U275" i="38"/>
  <c r="T277" i="38" l="1"/>
  <c r="U276" i="38"/>
  <c r="T278" i="38" l="1"/>
  <c r="U277" i="38"/>
  <c r="T279" i="38" l="1"/>
  <c r="U278" i="38"/>
  <c r="T280" i="38" l="1"/>
  <c r="U279" i="38"/>
  <c r="T281" i="38" l="1"/>
  <c r="U280" i="38"/>
  <c r="T282" i="38" l="1"/>
  <c r="U281" i="38"/>
  <c r="T283" i="38" l="1"/>
  <c r="U282" i="38"/>
  <c r="T284" i="38" l="1"/>
  <c r="U283" i="38"/>
  <c r="T285" i="38" l="1"/>
  <c r="U284" i="38"/>
  <c r="T286" i="38" l="1"/>
  <c r="U285" i="38"/>
  <c r="T287" i="38" l="1"/>
  <c r="U286" i="38"/>
  <c r="T288" i="38" l="1"/>
  <c r="U287" i="38"/>
  <c r="T289" i="38" l="1"/>
  <c r="U288" i="38"/>
  <c r="T290" i="38" l="1"/>
  <c r="U289" i="38"/>
  <c r="T291" i="38" l="1"/>
  <c r="U290" i="38"/>
  <c r="T292" i="38" l="1"/>
  <c r="U291" i="38"/>
  <c r="T293" i="38" l="1"/>
  <c r="U292" i="38"/>
  <c r="T294" i="38" l="1"/>
  <c r="U293" i="38"/>
  <c r="T295" i="38" l="1"/>
  <c r="U294" i="38"/>
  <c r="T296" i="38" l="1"/>
  <c r="U295" i="38"/>
  <c r="T297" i="38" l="1"/>
  <c r="U296" i="38"/>
  <c r="T298" i="38" l="1"/>
  <c r="U297" i="38"/>
  <c r="T299" i="38" l="1"/>
  <c r="U298" i="38"/>
  <c r="T300" i="38" l="1"/>
  <c r="U299" i="38"/>
  <c r="T301" i="38" l="1"/>
  <c r="U300" i="38"/>
  <c r="T302" i="38" l="1"/>
  <c r="U301" i="38"/>
  <c r="T303" i="38" l="1"/>
  <c r="U302" i="38"/>
  <c r="T304" i="38" l="1"/>
  <c r="U303" i="38"/>
  <c r="T305" i="38" l="1"/>
  <c r="U304" i="38"/>
  <c r="T306" i="38" l="1"/>
  <c r="U305" i="38"/>
  <c r="T307" i="38" l="1"/>
  <c r="U306" i="38"/>
  <c r="T308" i="38" l="1"/>
  <c r="U307" i="38"/>
  <c r="T309" i="38" l="1"/>
  <c r="U308" i="38"/>
  <c r="T310" i="38" l="1"/>
  <c r="U309" i="38"/>
  <c r="T311" i="38" l="1"/>
  <c r="U310" i="38"/>
  <c r="T312" i="38" l="1"/>
  <c r="U311" i="38"/>
  <c r="T313" i="38" l="1"/>
  <c r="U312" i="38"/>
  <c r="T314" i="38" l="1"/>
  <c r="U313" i="38"/>
  <c r="T315" i="38" l="1"/>
  <c r="U314" i="38"/>
  <c r="T316" i="38" l="1"/>
  <c r="U315" i="38"/>
  <c r="T317" i="38" l="1"/>
  <c r="U316" i="38"/>
  <c r="T318" i="38" l="1"/>
  <c r="U317" i="38"/>
  <c r="T319" i="38" l="1"/>
  <c r="U318" i="38"/>
  <c r="T320" i="38" l="1"/>
  <c r="U319" i="38"/>
  <c r="T321" i="38" l="1"/>
  <c r="U320" i="38"/>
  <c r="T322" i="38" l="1"/>
  <c r="U321" i="38"/>
  <c r="T323" i="38" l="1"/>
  <c r="U322" i="38"/>
  <c r="T324" i="38" l="1"/>
  <c r="U323" i="38"/>
  <c r="T325" i="38" l="1"/>
  <c r="U324" i="38"/>
  <c r="T326" i="38" l="1"/>
  <c r="U325" i="38"/>
  <c r="T327" i="38" l="1"/>
  <c r="U326" i="38"/>
  <c r="T328" i="38" l="1"/>
  <c r="U327" i="38"/>
  <c r="T329" i="38" l="1"/>
  <c r="U328" i="38"/>
  <c r="T330" i="38" l="1"/>
  <c r="U329" i="38"/>
  <c r="T331" i="38" l="1"/>
  <c r="U330" i="38"/>
  <c r="T332" i="38" l="1"/>
  <c r="U331" i="38"/>
  <c r="T333" i="38" l="1"/>
  <c r="U332" i="38"/>
  <c r="T334" i="38" l="1"/>
  <c r="U333" i="38"/>
  <c r="T335" i="38" l="1"/>
  <c r="U334" i="38"/>
  <c r="T336" i="38" l="1"/>
  <c r="U335" i="38"/>
  <c r="T337" i="38" l="1"/>
  <c r="U336" i="38"/>
  <c r="T338" i="38" l="1"/>
  <c r="U337" i="38"/>
  <c r="T339" i="38" l="1"/>
  <c r="U338" i="38"/>
  <c r="T340" i="38" l="1"/>
  <c r="U339" i="38"/>
  <c r="T341" i="38" l="1"/>
  <c r="U340" i="38"/>
  <c r="T342" i="38" l="1"/>
  <c r="U341" i="38"/>
  <c r="T343" i="38" l="1"/>
  <c r="U342" i="38"/>
  <c r="T344" i="38" l="1"/>
  <c r="U343" i="38"/>
  <c r="T345" i="38" l="1"/>
  <c r="U344" i="38"/>
  <c r="T346" i="38" l="1"/>
  <c r="U345" i="38"/>
  <c r="T347" i="38" l="1"/>
  <c r="U346" i="38"/>
  <c r="T348" i="38" l="1"/>
  <c r="U347" i="38"/>
  <c r="T349" i="38" l="1"/>
  <c r="U348" i="38"/>
  <c r="T350" i="38" l="1"/>
  <c r="U349" i="38"/>
  <c r="T351" i="38" l="1"/>
  <c r="U350" i="38"/>
  <c r="T352" i="38" l="1"/>
  <c r="U351" i="38"/>
  <c r="T353" i="38" l="1"/>
  <c r="U352" i="38"/>
  <c r="T354" i="38" l="1"/>
  <c r="U353" i="38"/>
  <c r="T355" i="38" l="1"/>
  <c r="U354" i="38"/>
  <c r="T356" i="38" l="1"/>
  <c r="U355" i="38"/>
  <c r="T357" i="38" l="1"/>
  <c r="U356" i="38"/>
  <c r="T358" i="38" l="1"/>
  <c r="U357" i="38"/>
  <c r="T359" i="38" l="1"/>
  <c r="U358" i="38"/>
  <c r="T360" i="38" l="1"/>
  <c r="U359" i="38"/>
  <c r="T361" i="38" l="1"/>
  <c r="U360" i="38"/>
  <c r="T362" i="38" l="1"/>
  <c r="U361" i="38"/>
  <c r="T363" i="38" l="1"/>
  <c r="U362" i="38"/>
  <c r="T364" i="38" l="1"/>
  <c r="U363" i="38"/>
  <c r="T365" i="38" l="1"/>
  <c r="U364" i="38"/>
  <c r="T366" i="38" l="1"/>
  <c r="U365" i="38"/>
  <c r="T367" i="38" l="1"/>
  <c r="U366" i="38"/>
  <c r="T368" i="38" l="1"/>
  <c r="U367" i="38"/>
  <c r="T369" i="38" l="1"/>
  <c r="U368" i="38"/>
  <c r="T370" i="38" l="1"/>
  <c r="U369" i="38"/>
  <c r="T371" i="38" l="1"/>
  <c r="U370" i="38"/>
  <c r="T372" i="38" l="1"/>
  <c r="U371" i="38"/>
  <c r="T373" i="38" l="1"/>
  <c r="U372" i="38"/>
  <c r="T374" i="38" l="1"/>
  <c r="U373" i="38"/>
  <c r="T375" i="38" l="1"/>
  <c r="U374" i="38"/>
  <c r="T376" i="38" l="1"/>
  <c r="U375" i="38"/>
  <c r="T377" i="38" l="1"/>
  <c r="U376" i="38"/>
  <c r="T378" i="38" l="1"/>
  <c r="U377" i="38"/>
  <c r="T379" i="38" l="1"/>
  <c r="U378" i="38"/>
  <c r="T380" i="38" l="1"/>
  <c r="U379" i="38"/>
  <c r="T381" i="38" l="1"/>
  <c r="U380" i="38"/>
  <c r="T382" i="38" l="1"/>
  <c r="U381" i="38"/>
  <c r="T383" i="38" l="1"/>
  <c r="U382" i="38"/>
  <c r="T384" i="38" l="1"/>
  <c r="U383" i="38"/>
  <c r="T385" i="38" l="1"/>
  <c r="U384" i="38"/>
  <c r="T386" i="38" l="1"/>
  <c r="U385" i="38"/>
  <c r="T387" i="38" l="1"/>
  <c r="U386" i="38"/>
  <c r="T388" i="38" l="1"/>
  <c r="U387" i="38"/>
  <c r="T389" i="38" l="1"/>
  <c r="U388" i="38"/>
  <c r="T390" i="38" l="1"/>
  <c r="U389" i="38"/>
  <c r="T391" i="38" l="1"/>
  <c r="U390" i="38"/>
  <c r="T392" i="38" l="1"/>
  <c r="U391" i="38"/>
  <c r="T393" i="38" l="1"/>
  <c r="U392" i="38"/>
  <c r="T394" i="38" l="1"/>
  <c r="U393" i="38"/>
  <c r="T395" i="38" l="1"/>
  <c r="U394" i="38"/>
  <c r="T396" i="38" l="1"/>
  <c r="U395" i="38"/>
  <c r="T397" i="38" l="1"/>
  <c r="U396" i="38"/>
  <c r="T398" i="38" l="1"/>
  <c r="U397" i="38"/>
  <c r="T399" i="38" l="1"/>
  <c r="U398" i="38"/>
  <c r="T400" i="38" l="1"/>
  <c r="U399" i="38"/>
  <c r="T401" i="38" l="1"/>
  <c r="U400" i="38"/>
  <c r="T402" i="38" l="1"/>
  <c r="U401" i="38"/>
  <c r="T403" i="38" l="1"/>
  <c r="U402" i="38"/>
  <c r="T404" i="38" l="1"/>
  <c r="U403" i="38"/>
  <c r="T405" i="38" l="1"/>
  <c r="U404" i="38"/>
  <c r="T406" i="38" l="1"/>
  <c r="U405" i="38"/>
  <c r="T407" i="38" l="1"/>
  <c r="U406" i="38"/>
  <c r="T408" i="38" l="1"/>
  <c r="U407" i="38"/>
  <c r="T409" i="38" l="1"/>
  <c r="U408" i="38"/>
  <c r="T410" i="38" l="1"/>
  <c r="U409" i="38"/>
  <c r="T411" i="38" l="1"/>
  <c r="U410" i="38"/>
  <c r="T412" i="38" l="1"/>
  <c r="U411" i="38"/>
  <c r="T413" i="38" l="1"/>
  <c r="U412" i="38"/>
  <c r="T414" i="38" l="1"/>
  <c r="U413" i="38"/>
  <c r="T415" i="38" l="1"/>
  <c r="U414" i="38"/>
  <c r="T416" i="38" l="1"/>
  <c r="U415" i="38"/>
  <c r="T417" i="38" l="1"/>
  <c r="U416" i="38"/>
  <c r="T418" i="38" l="1"/>
  <c r="U417" i="38"/>
  <c r="T419" i="38" l="1"/>
  <c r="U418" i="38"/>
  <c r="T420" i="38" l="1"/>
  <c r="U419" i="38"/>
  <c r="T421" i="38" l="1"/>
  <c r="U420" i="38"/>
  <c r="T422" i="38" l="1"/>
  <c r="U421" i="38"/>
  <c r="T423" i="38" l="1"/>
  <c r="U422" i="38"/>
  <c r="T424" i="38" l="1"/>
  <c r="U423" i="38"/>
  <c r="T425" i="38" l="1"/>
  <c r="U424" i="38"/>
  <c r="T426" i="38" l="1"/>
  <c r="U425" i="38"/>
  <c r="T427" i="38" l="1"/>
  <c r="U426" i="38"/>
  <c r="T428" i="38" l="1"/>
  <c r="U427" i="38"/>
  <c r="T429" i="38" l="1"/>
  <c r="U428" i="38"/>
  <c r="T430" i="38" l="1"/>
  <c r="U429" i="38"/>
  <c r="T431" i="38" l="1"/>
  <c r="U430" i="38"/>
  <c r="T432" i="38" l="1"/>
  <c r="U431" i="38"/>
  <c r="T433" i="38" l="1"/>
  <c r="U432" i="38"/>
  <c r="T434" i="38" l="1"/>
  <c r="U433" i="38"/>
  <c r="T435" i="38" l="1"/>
  <c r="U434" i="38"/>
  <c r="T436" i="38" l="1"/>
  <c r="U435" i="38"/>
  <c r="T437" i="38" l="1"/>
  <c r="U436" i="38"/>
  <c r="T438" i="38" l="1"/>
  <c r="U437" i="38"/>
  <c r="T439" i="38" l="1"/>
  <c r="U438" i="38"/>
  <c r="T440" i="38" l="1"/>
  <c r="U439" i="38"/>
  <c r="T441" i="38" l="1"/>
  <c r="U440" i="38"/>
  <c r="T442" i="38" l="1"/>
  <c r="U441" i="38"/>
  <c r="T443" i="38" l="1"/>
  <c r="U442" i="38"/>
  <c r="T444" i="38" l="1"/>
  <c r="U443" i="38"/>
  <c r="T445" i="38" l="1"/>
  <c r="U444" i="38"/>
  <c r="T446" i="38" l="1"/>
  <c r="U445" i="38"/>
  <c r="T447" i="38" l="1"/>
  <c r="U446" i="38"/>
  <c r="T448" i="38" l="1"/>
  <c r="U447" i="38"/>
  <c r="T449" i="38" l="1"/>
  <c r="U448" i="38"/>
  <c r="T450" i="38" l="1"/>
  <c r="U449" i="38"/>
  <c r="T451" i="38" l="1"/>
  <c r="U450" i="38"/>
  <c r="T452" i="38" l="1"/>
  <c r="U451" i="38"/>
  <c r="T453" i="38" l="1"/>
  <c r="U452" i="38"/>
  <c r="T454" i="38" l="1"/>
  <c r="U453" i="38"/>
  <c r="T455" i="38" l="1"/>
  <c r="U454" i="38"/>
  <c r="T456" i="38" l="1"/>
  <c r="U455" i="38"/>
  <c r="T457" i="38" l="1"/>
  <c r="U456" i="38"/>
  <c r="T458" i="38" l="1"/>
  <c r="U457" i="38"/>
  <c r="T459" i="38" l="1"/>
  <c r="U458" i="38"/>
  <c r="T460" i="38" l="1"/>
  <c r="U459" i="38"/>
  <c r="T461" i="38" l="1"/>
  <c r="U460" i="38"/>
  <c r="T462" i="38" l="1"/>
  <c r="U461" i="38"/>
  <c r="T463" i="38" l="1"/>
  <c r="U462" i="38"/>
  <c r="T464" i="38" l="1"/>
  <c r="U463" i="38"/>
  <c r="T465" i="38" l="1"/>
  <c r="U464" i="38"/>
  <c r="T466" i="38" l="1"/>
  <c r="U465" i="38"/>
  <c r="T467" i="38" l="1"/>
  <c r="U466" i="38"/>
  <c r="T468" i="38" l="1"/>
  <c r="U467" i="38"/>
  <c r="T469" i="38" l="1"/>
  <c r="U468" i="38"/>
  <c r="T470" i="38" l="1"/>
  <c r="U469" i="38"/>
  <c r="T471" i="38" l="1"/>
  <c r="U470" i="38"/>
  <c r="T472" i="38" l="1"/>
  <c r="U471" i="38"/>
  <c r="T473" i="38" l="1"/>
  <c r="U472" i="38"/>
  <c r="T474" i="38" l="1"/>
  <c r="U473" i="38"/>
  <c r="T475" i="38" l="1"/>
  <c r="U474" i="38"/>
  <c r="T476" i="38" l="1"/>
  <c r="U475" i="38"/>
  <c r="T477" i="38" l="1"/>
  <c r="U476" i="38"/>
  <c r="T478" i="38" l="1"/>
  <c r="U477" i="38"/>
  <c r="T479" i="38" l="1"/>
  <c r="U478" i="38"/>
  <c r="T480" i="38" l="1"/>
  <c r="U479" i="38"/>
  <c r="T481" i="38" l="1"/>
  <c r="U480" i="38"/>
  <c r="T482" i="38" l="1"/>
  <c r="U481" i="38"/>
  <c r="T483" i="38" l="1"/>
  <c r="U482" i="38"/>
  <c r="T484" i="38" l="1"/>
  <c r="U483" i="38"/>
  <c r="T485" i="38" l="1"/>
  <c r="U484" i="38"/>
  <c r="T486" i="38" l="1"/>
  <c r="U485" i="38"/>
  <c r="T487" i="38" l="1"/>
  <c r="U486" i="38"/>
  <c r="T488" i="38" l="1"/>
  <c r="U487" i="38"/>
  <c r="T489" i="38" l="1"/>
  <c r="U488" i="38"/>
  <c r="T490" i="38" l="1"/>
  <c r="U489" i="38"/>
  <c r="T491" i="38" l="1"/>
  <c r="U490" i="38"/>
  <c r="T492" i="38" l="1"/>
  <c r="U491" i="38"/>
  <c r="T493" i="38" l="1"/>
  <c r="U492" i="38"/>
  <c r="T494" i="38" l="1"/>
  <c r="U493" i="38"/>
  <c r="T495" i="38" l="1"/>
  <c r="U494" i="38"/>
  <c r="T496" i="38" l="1"/>
  <c r="U495" i="38"/>
  <c r="T497" i="38" l="1"/>
  <c r="U496" i="38"/>
  <c r="T498" i="38" l="1"/>
  <c r="U497" i="38"/>
  <c r="T499" i="38" l="1"/>
  <c r="U498" i="38"/>
  <c r="T500" i="38" l="1"/>
  <c r="U499" i="38"/>
  <c r="T501" i="38" l="1"/>
  <c r="U500" i="38"/>
  <c r="T502" i="38" l="1"/>
  <c r="U501" i="38"/>
  <c r="T503" i="38" l="1"/>
  <c r="U502" i="38"/>
  <c r="T504" i="38" l="1"/>
  <c r="U503" i="38"/>
  <c r="T505" i="38" l="1"/>
  <c r="U504" i="38"/>
  <c r="T506" i="38" l="1"/>
  <c r="U505" i="38"/>
  <c r="T507" i="38" l="1"/>
  <c r="U506" i="38"/>
  <c r="T508" i="38" l="1"/>
  <c r="U507" i="38"/>
  <c r="T509" i="38" l="1"/>
  <c r="U508" i="38"/>
  <c r="T510" i="38" l="1"/>
  <c r="U509" i="38"/>
  <c r="T511" i="38" l="1"/>
  <c r="U510" i="38"/>
  <c r="T512" i="38" l="1"/>
  <c r="U511" i="38"/>
  <c r="T513" i="38" l="1"/>
  <c r="U512" i="38"/>
  <c r="T514" i="38" l="1"/>
  <c r="U513" i="38"/>
  <c r="T515" i="38" l="1"/>
  <c r="U514" i="38"/>
  <c r="T516" i="38" l="1"/>
  <c r="U515" i="38"/>
  <c r="T517" i="38" l="1"/>
  <c r="U516" i="38"/>
  <c r="T518" i="38" l="1"/>
  <c r="U517" i="38"/>
  <c r="T519" i="38" l="1"/>
  <c r="U518" i="38"/>
  <c r="T520" i="38" l="1"/>
  <c r="U519" i="38"/>
  <c r="T521" i="38" l="1"/>
  <c r="U520" i="38"/>
  <c r="T522" i="38" l="1"/>
  <c r="U521" i="38"/>
  <c r="T523" i="38" l="1"/>
  <c r="U522" i="38"/>
  <c r="T524" i="38" l="1"/>
  <c r="U523" i="38"/>
  <c r="T525" i="38" l="1"/>
  <c r="U524" i="38"/>
  <c r="T526" i="38" l="1"/>
  <c r="U525" i="38"/>
  <c r="T527" i="38" l="1"/>
  <c r="U526" i="38"/>
  <c r="T528" i="38" l="1"/>
  <c r="U527" i="38"/>
  <c r="T529" i="38" l="1"/>
  <c r="U528" i="38"/>
  <c r="T530" i="38" l="1"/>
  <c r="U529" i="38"/>
  <c r="T531" i="38" l="1"/>
  <c r="U530" i="38"/>
  <c r="T532" i="38" l="1"/>
  <c r="U531" i="38"/>
  <c r="T533" i="38" l="1"/>
  <c r="U532" i="38"/>
  <c r="T534" i="38" l="1"/>
  <c r="U533" i="38"/>
  <c r="T535" i="38" l="1"/>
  <c r="U534" i="38"/>
  <c r="T536" i="38" l="1"/>
  <c r="U535" i="38"/>
  <c r="T537" i="38" l="1"/>
  <c r="U536" i="38"/>
  <c r="T538" i="38" l="1"/>
  <c r="U537" i="38"/>
  <c r="T539" i="38" l="1"/>
  <c r="U538" i="38"/>
  <c r="T540" i="38" l="1"/>
  <c r="U539" i="38"/>
  <c r="T541" i="38" l="1"/>
  <c r="U540" i="38"/>
  <c r="T542" i="38" l="1"/>
  <c r="U541" i="38"/>
  <c r="T543" i="38" l="1"/>
  <c r="U542" i="38"/>
  <c r="T544" i="38" l="1"/>
  <c r="U543" i="38"/>
  <c r="T545" i="38" l="1"/>
  <c r="U544" i="38"/>
  <c r="T546" i="38" l="1"/>
  <c r="U545" i="38"/>
  <c r="T547" i="38" l="1"/>
  <c r="U546" i="38"/>
  <c r="T548" i="38" l="1"/>
  <c r="U547" i="38"/>
  <c r="T549" i="38" l="1"/>
  <c r="U548" i="38"/>
  <c r="T550" i="38" l="1"/>
  <c r="U549" i="38"/>
  <c r="T551" i="38" l="1"/>
  <c r="U550" i="38"/>
  <c r="T552" i="38" l="1"/>
  <c r="U551" i="38"/>
  <c r="T553" i="38" l="1"/>
  <c r="U552" i="38"/>
  <c r="T554" i="38" l="1"/>
  <c r="U553" i="38"/>
  <c r="T555" i="38" l="1"/>
  <c r="U554" i="38"/>
  <c r="T556" i="38" l="1"/>
  <c r="U555" i="38"/>
  <c r="T557" i="38" l="1"/>
  <c r="U556" i="38"/>
  <c r="T558" i="38" l="1"/>
  <c r="U557" i="38"/>
  <c r="T559" i="38" l="1"/>
  <c r="U558" i="38"/>
  <c r="T560" i="38" l="1"/>
  <c r="U559" i="38"/>
  <c r="T561" i="38" l="1"/>
  <c r="U560" i="38"/>
  <c r="T562" i="38" l="1"/>
  <c r="U561" i="38"/>
  <c r="T563" i="38" l="1"/>
  <c r="U562" i="38"/>
  <c r="T564" i="38" l="1"/>
  <c r="U563" i="38"/>
  <c r="T565" i="38" l="1"/>
  <c r="U564" i="38"/>
  <c r="T566" i="38" l="1"/>
  <c r="U565" i="38"/>
  <c r="T567" i="38" l="1"/>
  <c r="U566" i="38"/>
  <c r="T568" i="38" l="1"/>
  <c r="U567" i="38"/>
  <c r="T569" i="38" l="1"/>
  <c r="U568" i="38"/>
  <c r="T570" i="38" l="1"/>
  <c r="U569" i="38"/>
  <c r="T571" i="38" l="1"/>
  <c r="U570" i="38"/>
  <c r="T572" i="38" l="1"/>
  <c r="U571" i="38"/>
  <c r="T573" i="38" l="1"/>
  <c r="U572" i="38"/>
  <c r="T574" i="38" l="1"/>
  <c r="U573" i="38"/>
  <c r="T575" i="38" l="1"/>
  <c r="U574" i="38"/>
  <c r="T576" i="38" l="1"/>
  <c r="U575" i="38"/>
  <c r="T577" i="38" l="1"/>
  <c r="U576" i="38"/>
  <c r="T578" i="38" l="1"/>
  <c r="U577" i="38"/>
  <c r="T579" i="38" l="1"/>
  <c r="U578" i="38"/>
  <c r="T580" i="38" l="1"/>
  <c r="U579" i="38"/>
  <c r="T581" i="38" l="1"/>
  <c r="U580" i="38"/>
  <c r="T582" i="38" l="1"/>
  <c r="U581" i="38"/>
  <c r="T583" i="38" l="1"/>
  <c r="U582" i="38"/>
  <c r="T584" i="38" l="1"/>
  <c r="U583" i="38"/>
  <c r="T585" i="38" l="1"/>
  <c r="U584" i="38"/>
  <c r="T586" i="38" l="1"/>
  <c r="U585" i="38"/>
  <c r="T587" i="38" l="1"/>
  <c r="U586" i="38"/>
  <c r="T588" i="38" l="1"/>
  <c r="U587" i="38"/>
  <c r="T589" i="38" l="1"/>
  <c r="U588" i="38"/>
  <c r="T590" i="38" l="1"/>
  <c r="U589" i="38"/>
  <c r="T591" i="38" l="1"/>
  <c r="U590" i="38"/>
  <c r="T592" i="38" l="1"/>
  <c r="U591" i="38"/>
  <c r="T593" i="38" l="1"/>
  <c r="U592" i="38"/>
  <c r="T594" i="38" l="1"/>
  <c r="U593" i="38"/>
  <c r="T595" i="38" l="1"/>
  <c r="U594" i="38"/>
  <c r="T596" i="38" l="1"/>
  <c r="U595" i="38"/>
  <c r="T597" i="38" l="1"/>
  <c r="U596" i="38"/>
  <c r="T598" i="38" l="1"/>
  <c r="U597" i="38"/>
  <c r="T599" i="38" l="1"/>
  <c r="U598" i="38"/>
  <c r="T600" i="38" l="1"/>
  <c r="U599" i="38"/>
  <c r="T601" i="38" l="1"/>
  <c r="U600" i="38"/>
  <c r="T602" i="38" l="1"/>
  <c r="U601" i="38"/>
  <c r="T603" i="38" l="1"/>
  <c r="U602" i="38"/>
  <c r="T604" i="38" l="1"/>
  <c r="U603" i="38"/>
  <c r="T605" i="38" l="1"/>
  <c r="U604" i="38"/>
  <c r="T606" i="38" l="1"/>
  <c r="U605" i="38"/>
  <c r="T607" i="38" l="1"/>
  <c r="U606" i="38"/>
  <c r="T608" i="38" l="1"/>
  <c r="U607" i="38"/>
  <c r="T609" i="38" l="1"/>
  <c r="U608" i="38"/>
  <c r="T610" i="38" l="1"/>
  <c r="U609" i="38"/>
  <c r="T611" i="38" l="1"/>
  <c r="U610" i="38"/>
  <c r="T612" i="38" l="1"/>
  <c r="U611" i="38"/>
  <c r="T613" i="38" l="1"/>
  <c r="U612" i="38"/>
  <c r="T614" i="38" l="1"/>
  <c r="U613" i="38"/>
  <c r="T615" i="38" l="1"/>
  <c r="U614" i="38"/>
  <c r="T616" i="38" l="1"/>
  <c r="U615" i="38"/>
  <c r="T617" i="38" l="1"/>
  <c r="U616" i="38"/>
  <c r="T618" i="38" l="1"/>
  <c r="U617" i="38"/>
  <c r="T619" i="38" l="1"/>
  <c r="U618" i="38"/>
  <c r="T620" i="38" l="1"/>
  <c r="U619" i="38"/>
  <c r="T621" i="38" l="1"/>
  <c r="U620" i="38"/>
  <c r="T622" i="38" l="1"/>
  <c r="U621" i="38"/>
  <c r="T623" i="38" l="1"/>
  <c r="U622" i="38"/>
  <c r="T624" i="38" l="1"/>
  <c r="U623" i="38"/>
  <c r="T625" i="38" l="1"/>
  <c r="U624" i="38"/>
  <c r="T626" i="38" l="1"/>
  <c r="U625" i="38"/>
  <c r="T627" i="38" l="1"/>
  <c r="U626" i="38"/>
  <c r="T628" i="38" l="1"/>
  <c r="U627" i="38"/>
  <c r="T629" i="38" l="1"/>
  <c r="U628" i="38"/>
  <c r="T630" i="38" l="1"/>
  <c r="U629" i="38"/>
  <c r="T631" i="38" l="1"/>
  <c r="U630" i="38"/>
  <c r="T632" i="38" l="1"/>
  <c r="U631" i="38"/>
  <c r="T633" i="38" l="1"/>
  <c r="U633" i="38" s="1"/>
  <c r="U632" i="38"/>
  <c r="L51" i="38" l="1"/>
  <c r="L55" i="38" s="1"/>
  <c r="L52" i="38"/>
  <c r="L56" i="38" s="1"/>
  <c r="L53" i="38"/>
  <c r="L57" i="38" s="1"/>
  <c r="K53" i="38"/>
  <c r="K57" i="38" s="1"/>
  <c r="K52" i="38"/>
  <c r="K56" i="38" s="1"/>
  <c r="K51" i="38"/>
  <c r="K55" i="3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7BA85F-A80F-4169-B786-B6027E4006FD}" name="Query - Calendar" description="Connection to the 'Calendar' query in the workbook." type="100" refreshedVersion="8" minRefreshableVersion="5">
    <extLst>
      <ext xmlns:x15="http://schemas.microsoft.com/office/spreadsheetml/2010/11/main" uri="{DE250136-89BD-433C-8126-D09CA5730AF9}">
        <x15:connection id="241487e6-86eb-4d66-bd22-c8c0f0468e70"/>
      </ext>
    </extLst>
  </connection>
  <connection id="2" xr16:uid="{40813AC1-9587-44F3-B814-C80FDC9113B4}" name="Query - Customer" description="Connection to the 'Customer' query in the workbook." type="100" refreshedVersion="8" minRefreshableVersion="5">
    <extLst>
      <ext xmlns:x15="http://schemas.microsoft.com/office/spreadsheetml/2010/11/main" uri="{DE250136-89BD-433C-8126-D09CA5730AF9}">
        <x15:connection id="673782fd-a188-4532-abeb-3cad30f2031d"/>
      </ext>
    </extLst>
  </connection>
  <connection id="3" xr16:uid="{D2B9548C-2F04-4C4D-A57A-1194F4B68852}" name="Query - Order_Items" description="Connection to the 'Order_Items' query in the workbook." type="100" refreshedVersion="8" minRefreshableVersion="5">
    <extLst>
      <ext xmlns:x15="http://schemas.microsoft.com/office/spreadsheetml/2010/11/main" uri="{DE250136-89BD-433C-8126-D09CA5730AF9}">
        <x15:connection id="f0824506-3540-4bab-8a6a-b385ecc9add7"/>
      </ext>
    </extLst>
  </connection>
  <connection id="4" xr16:uid="{C8EC0B5F-2224-4053-A0EF-0BAB5970AD0B}" name="Query - Orders" description="Connection to the 'Orders' query in the workbook." type="100" refreshedVersion="8" minRefreshableVersion="5">
    <extLst>
      <ext xmlns:x15="http://schemas.microsoft.com/office/spreadsheetml/2010/11/main" uri="{DE250136-89BD-433C-8126-D09CA5730AF9}">
        <x15:connection id="2c75fcf8-5d46-44e4-b7bc-b2b571f01ca4"/>
      </ext>
    </extLst>
  </connection>
  <connection id="5" xr16:uid="{E2BD00CC-033F-47B3-B106-7627AE6774B7}" name="Query - Products" description="Connection to the 'Products' query in the workbook." type="100" refreshedVersion="8" minRefreshableVersion="5">
    <extLst>
      <ext xmlns:x15="http://schemas.microsoft.com/office/spreadsheetml/2010/11/main" uri="{DE250136-89BD-433C-8126-D09CA5730AF9}">
        <x15:connection id="97dc5690-8af9-473b-a0fe-4c871d5d4467"/>
      </ext>
    </extLst>
  </connection>
  <connection id="6" xr16:uid="{7335EB16-6A8A-4BD3-BA2A-FB80F57ACC64}" name="Query - Staff" description="Connection to the 'Staff' query in the workbook." type="100" refreshedVersion="8" minRefreshableVersion="5">
    <extLst>
      <ext xmlns:x15="http://schemas.microsoft.com/office/spreadsheetml/2010/11/main" uri="{DE250136-89BD-433C-8126-D09CA5730AF9}">
        <x15:connection id="0466addb-7657-4f93-899a-6bb2f3cafd32"/>
      </ext>
    </extLst>
  </connection>
  <connection id="7" xr16:uid="{3D2605F5-7AA7-4B9D-BF56-58546906191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<sst xmlns="http://schemas.openxmlformats.org/spreadsheetml/2006/main" count="710" uniqueCount="682">
  <si>
    <t>Revenue</t>
  </si>
  <si>
    <t>Row Labels</t>
  </si>
  <si>
    <t>Australia</t>
  </si>
  <si>
    <t>New South Wales</t>
  </si>
  <si>
    <t>Distinct Count of CustomerID</t>
  </si>
  <si>
    <t>Distinct Count of State</t>
  </si>
  <si>
    <t>Total Number of Countries</t>
  </si>
  <si>
    <t>Total Number of States</t>
  </si>
  <si>
    <t>Total Number of Customers</t>
  </si>
  <si>
    <t>Distinct Count of Country</t>
  </si>
  <si>
    <t>Customer Analysis - KPIs</t>
  </si>
  <si>
    <t>Customer - Geographic Analysis</t>
  </si>
  <si>
    <t>Grand Total</t>
  </si>
  <si>
    <t>Customer ID</t>
  </si>
  <si>
    <t>% Total</t>
  </si>
  <si>
    <t>Segment</t>
  </si>
  <si>
    <t>A</t>
  </si>
  <si>
    <t>B</t>
  </si>
  <si>
    <t>C</t>
  </si>
  <si>
    <t>Customer by Revenue</t>
  </si>
  <si>
    <t>Customer Segmentation</t>
  </si>
  <si>
    <t>Top Country Share by Customer</t>
  </si>
  <si>
    <t>Top Country Share by Revenue</t>
  </si>
  <si>
    <t>Avg Revenue per Customer</t>
  </si>
  <si>
    <t>Total Revenue</t>
  </si>
  <si>
    <t>Top 8 States by Customer Count</t>
  </si>
  <si>
    <t>Top 8 States by Revenue</t>
  </si>
  <si>
    <t>Card Text</t>
  </si>
  <si>
    <t>Top Country</t>
  </si>
  <si>
    <t>Top State</t>
  </si>
  <si>
    <t>697</t>
  </si>
  <si>
    <t>678</t>
  </si>
  <si>
    <t>170</t>
  </si>
  <si>
    <t>328</t>
  </si>
  <si>
    <t>514</t>
  </si>
  <si>
    <t>155</t>
  </si>
  <si>
    <t>72</t>
  </si>
  <si>
    <t>433</t>
  </si>
  <si>
    <t>227</t>
  </si>
  <si>
    <t>166</t>
  </si>
  <si>
    <t>146</t>
  </si>
  <si>
    <t>670</t>
  </si>
  <si>
    <t>506</t>
  </si>
  <si>
    <t>167</t>
  </si>
  <si>
    <t>546</t>
  </si>
  <si>
    <t>638</t>
  </si>
  <si>
    <t>24</t>
  </si>
  <si>
    <t>309</t>
  </si>
  <si>
    <t>436</t>
  </si>
  <si>
    <t>496</t>
  </si>
  <si>
    <t>608</t>
  </si>
  <si>
    <t>4</t>
  </si>
  <si>
    <t>175</t>
  </si>
  <si>
    <t>650</t>
  </si>
  <si>
    <t>79</t>
  </si>
  <si>
    <t>502</t>
  </si>
  <si>
    <t>599</t>
  </si>
  <si>
    <t>54</t>
  </si>
  <si>
    <t>236</t>
  </si>
  <si>
    <t>290</t>
  </si>
  <si>
    <t>579</t>
  </si>
  <si>
    <t>312</t>
  </si>
  <si>
    <t>84</t>
  </si>
  <si>
    <t>343</t>
  </si>
  <si>
    <t>16</t>
  </si>
  <si>
    <t>245</t>
  </si>
  <si>
    <t>533</t>
  </si>
  <si>
    <t>97</t>
  </si>
  <si>
    <t>566</t>
  </si>
  <si>
    <t>10</t>
  </si>
  <si>
    <t>254</t>
  </si>
  <si>
    <t>85</t>
  </si>
  <si>
    <t>648</t>
  </si>
  <si>
    <t>278</t>
  </si>
  <si>
    <t>221</t>
  </si>
  <si>
    <t>385</t>
  </si>
  <si>
    <t>293</t>
  </si>
  <si>
    <t>676</t>
  </si>
  <si>
    <t>90</t>
  </si>
  <si>
    <t>490</t>
  </si>
  <si>
    <t>442</t>
  </si>
  <si>
    <t>78</t>
  </si>
  <si>
    <t>499</t>
  </si>
  <si>
    <t>623</t>
  </si>
  <si>
    <t>618</t>
  </si>
  <si>
    <t>118</t>
  </si>
  <si>
    <t>193</t>
  </si>
  <si>
    <t>75</t>
  </si>
  <si>
    <t>475</t>
  </si>
  <si>
    <t>206</t>
  </si>
  <si>
    <t>684</t>
  </si>
  <si>
    <t>418</t>
  </si>
  <si>
    <t>119</t>
  </si>
  <si>
    <t>218</t>
  </si>
  <si>
    <t>173</t>
  </si>
  <si>
    <t>491</t>
  </si>
  <si>
    <t>187</t>
  </si>
  <si>
    <t>18</t>
  </si>
  <si>
    <t>205</t>
  </si>
  <si>
    <t>3</t>
  </si>
  <si>
    <t>594</t>
  </si>
  <si>
    <t>234</t>
  </si>
  <si>
    <t>538</t>
  </si>
  <si>
    <t>239</t>
  </si>
  <si>
    <t>154</t>
  </si>
  <si>
    <t>61</t>
  </si>
  <si>
    <t>230</t>
  </si>
  <si>
    <t>258</t>
  </si>
  <si>
    <t>660</t>
  </si>
  <si>
    <t>81</t>
  </si>
  <si>
    <t>448</t>
  </si>
  <si>
    <t>299</t>
  </si>
  <si>
    <t>481</t>
  </si>
  <si>
    <t>479</t>
  </si>
  <si>
    <t>257</t>
  </si>
  <si>
    <t>403</t>
  </si>
  <si>
    <t>523</t>
  </si>
  <si>
    <t>520</t>
  </si>
  <si>
    <t>430</t>
  </si>
  <si>
    <t>376</t>
  </si>
  <si>
    <t>558</t>
  </si>
  <si>
    <t>345</t>
  </si>
  <si>
    <t>476</t>
  </si>
  <si>
    <t>21</t>
  </si>
  <si>
    <t>352</t>
  </si>
  <si>
    <t>414</t>
  </si>
  <si>
    <t>317</t>
  </si>
  <si>
    <t>354</t>
  </si>
  <si>
    <t>125</t>
  </si>
  <si>
    <t>614</t>
  </si>
  <si>
    <t>233</t>
  </si>
  <si>
    <t>203</t>
  </si>
  <si>
    <t>149</t>
  </si>
  <si>
    <t>666</t>
  </si>
  <si>
    <t>142</t>
  </si>
  <si>
    <t>327</t>
  </si>
  <si>
    <t>336</t>
  </si>
  <si>
    <t>435</t>
  </si>
  <si>
    <t>302</t>
  </si>
  <si>
    <t>346</t>
  </si>
  <si>
    <t>381</t>
  </si>
  <si>
    <t>340</t>
  </si>
  <si>
    <t>366</t>
  </si>
  <si>
    <t>426</t>
  </si>
  <si>
    <t>43</t>
  </si>
  <si>
    <t>133</t>
  </si>
  <si>
    <t>527</t>
  </si>
  <si>
    <t>588</t>
  </si>
  <si>
    <t>642</t>
  </si>
  <si>
    <t>169</t>
  </si>
  <si>
    <t>355</t>
  </si>
  <si>
    <t>12</t>
  </si>
  <si>
    <t>685</t>
  </si>
  <si>
    <t>530</t>
  </si>
  <si>
    <t>197</t>
  </si>
  <si>
    <t>437</t>
  </si>
  <si>
    <t>539</t>
  </si>
  <si>
    <t>272</t>
  </si>
  <si>
    <t>497</t>
  </si>
  <si>
    <t>255</t>
  </si>
  <si>
    <t>573</t>
  </si>
  <si>
    <t>536</t>
  </si>
  <si>
    <t>45</t>
  </si>
  <si>
    <t>108</t>
  </si>
  <si>
    <t>182</t>
  </si>
  <si>
    <t>621</t>
  </si>
  <si>
    <t>110</t>
  </si>
  <si>
    <t>308</t>
  </si>
  <si>
    <t>315</t>
  </si>
  <si>
    <t>535</t>
  </si>
  <si>
    <t>605</t>
  </si>
  <si>
    <t>52</t>
  </si>
  <si>
    <t>320</t>
  </si>
  <si>
    <t>461</t>
  </si>
  <si>
    <t>408</t>
  </si>
  <si>
    <t>263</t>
  </si>
  <si>
    <t>512</t>
  </si>
  <si>
    <t>422</t>
  </si>
  <si>
    <t>91</t>
  </si>
  <si>
    <t>331</t>
  </si>
  <si>
    <t>266</t>
  </si>
  <si>
    <t>454</t>
  </si>
  <si>
    <t>611</t>
  </si>
  <si>
    <t>420</t>
  </si>
  <si>
    <t>401</t>
  </si>
  <si>
    <t>363</t>
  </si>
  <si>
    <t>693</t>
  </si>
  <si>
    <t>575</t>
  </si>
  <si>
    <t>130</t>
  </si>
  <si>
    <t>40</t>
  </si>
  <si>
    <t>281</t>
  </si>
  <si>
    <t>644</t>
  </si>
  <si>
    <t>542</t>
  </si>
  <si>
    <t>505</t>
  </si>
  <si>
    <t>99</t>
  </si>
  <si>
    <t>567</t>
  </si>
  <si>
    <t>73</t>
  </si>
  <si>
    <t>109</t>
  </si>
  <si>
    <t>667</t>
  </si>
  <si>
    <t>260</t>
  </si>
  <si>
    <t>196</t>
  </si>
  <si>
    <t>87</t>
  </si>
  <si>
    <t>687</t>
  </si>
  <si>
    <t>27</t>
  </si>
  <si>
    <t>102</t>
  </si>
  <si>
    <t>145</t>
  </si>
  <si>
    <t>451</t>
  </si>
  <si>
    <t>17</t>
  </si>
  <si>
    <t>672</t>
  </si>
  <si>
    <t>163</t>
  </si>
  <si>
    <t>199</t>
  </si>
  <si>
    <t>63</t>
  </si>
  <si>
    <t>393</t>
  </si>
  <si>
    <t>397</t>
  </si>
  <si>
    <t>139</t>
  </si>
  <si>
    <t>326</t>
  </si>
  <si>
    <t>632</t>
  </si>
  <si>
    <t>487</t>
  </si>
  <si>
    <t>396</t>
  </si>
  <si>
    <t>57</t>
  </si>
  <si>
    <t>15</t>
  </si>
  <si>
    <t>348</t>
  </si>
  <si>
    <t>653</t>
  </si>
  <si>
    <t>306</t>
  </si>
  <si>
    <t>48</t>
  </si>
  <si>
    <t>484</t>
  </si>
  <si>
    <t>384</t>
  </si>
  <si>
    <t>544</t>
  </si>
  <si>
    <t>624</t>
  </si>
  <si>
    <t>469</t>
  </si>
  <si>
    <t>184</t>
  </si>
  <si>
    <t>584</t>
  </si>
  <si>
    <t>581</t>
  </si>
  <si>
    <t>391</t>
  </si>
  <si>
    <t>176</t>
  </si>
  <si>
    <t>585</t>
  </si>
  <si>
    <t>252</t>
  </si>
  <si>
    <t>127</t>
  </si>
  <si>
    <t>494</t>
  </si>
  <si>
    <t>552</t>
  </si>
  <si>
    <t>179</t>
  </si>
  <si>
    <t>602</t>
  </si>
  <si>
    <t>100</t>
  </si>
  <si>
    <t>569</t>
  </si>
  <si>
    <t>540</t>
  </si>
  <si>
    <t>368</t>
  </si>
  <si>
    <t>700</t>
  </si>
  <si>
    <t>464</t>
  </si>
  <si>
    <t>231</t>
  </si>
  <si>
    <t>88</t>
  </si>
  <si>
    <t>267</t>
  </si>
  <si>
    <t>55</t>
  </si>
  <si>
    <t>482</t>
  </si>
  <si>
    <t>627</t>
  </si>
  <si>
    <t>361</t>
  </si>
  <si>
    <t>297</t>
  </si>
  <si>
    <t>457</t>
  </si>
  <si>
    <t>582</t>
  </si>
  <si>
    <t>66</t>
  </si>
  <si>
    <t>20</t>
  </si>
  <si>
    <t>131</t>
  </si>
  <si>
    <t>559</t>
  </si>
  <si>
    <t>249</t>
  </si>
  <si>
    <t>691</t>
  </si>
  <si>
    <t>103</t>
  </si>
  <si>
    <t>216</t>
  </si>
  <si>
    <t>688</t>
  </si>
  <si>
    <t>682</t>
  </si>
  <si>
    <t>34</t>
  </si>
  <si>
    <t>282</t>
  </si>
  <si>
    <t>191</t>
  </si>
  <si>
    <t>647</t>
  </si>
  <si>
    <t>612</t>
  </si>
  <si>
    <t>438</t>
  </si>
  <si>
    <t>264</t>
  </si>
  <si>
    <t>121</t>
  </si>
  <si>
    <t>556</t>
  </si>
  <si>
    <t>47</t>
  </si>
  <si>
    <t>509</t>
  </si>
  <si>
    <t>289</t>
  </si>
  <si>
    <t>23</t>
  </si>
  <si>
    <t>143</t>
  </si>
  <si>
    <t>64</t>
  </si>
  <si>
    <t>161</t>
  </si>
  <si>
    <t>301</t>
  </si>
  <si>
    <t>679</t>
  </si>
  <si>
    <t>240</t>
  </si>
  <si>
    <t>270</t>
  </si>
  <si>
    <t>364</t>
  </si>
  <si>
    <t>485</t>
  </si>
  <si>
    <t>222</t>
  </si>
  <si>
    <t>311</t>
  </si>
  <si>
    <t>5</t>
  </si>
  <si>
    <t>668</t>
  </si>
  <si>
    <t>1</t>
  </si>
  <si>
    <t>273</t>
  </si>
  <si>
    <t>453</t>
  </si>
  <si>
    <t>531</t>
  </si>
  <si>
    <t>529</t>
  </si>
  <si>
    <t>431</t>
  </si>
  <si>
    <t>377</t>
  </si>
  <si>
    <t>549</t>
  </si>
  <si>
    <t>164</t>
  </si>
  <si>
    <t>646</t>
  </si>
  <si>
    <t>279</t>
  </si>
  <si>
    <t>423</t>
  </si>
  <si>
    <t>136</t>
  </si>
  <si>
    <t>576</t>
  </si>
  <si>
    <t>36</t>
  </si>
  <si>
    <t>522</t>
  </si>
  <si>
    <t>29</t>
  </si>
  <si>
    <t>213</t>
  </si>
  <si>
    <t>259</t>
  </si>
  <si>
    <t>319</t>
  </si>
  <si>
    <t>62</t>
  </si>
  <si>
    <t>353</t>
  </si>
  <si>
    <t>156</t>
  </si>
  <si>
    <t>460</t>
  </si>
  <si>
    <t>683</t>
  </si>
  <si>
    <t>138</t>
  </si>
  <si>
    <t>640</t>
  </si>
  <si>
    <t>389</t>
  </si>
  <si>
    <t>93</t>
  </si>
  <si>
    <t>592</t>
  </si>
  <si>
    <t>586</t>
  </si>
  <si>
    <t>480</t>
  </si>
  <si>
    <t>41</t>
  </si>
  <si>
    <t>210</t>
  </si>
  <si>
    <t>519</t>
  </si>
  <si>
    <t>444</t>
  </si>
  <si>
    <t>223</t>
  </si>
  <si>
    <t>492</t>
  </si>
  <si>
    <t>410</t>
  </si>
  <si>
    <t>180</t>
  </si>
  <si>
    <t>342</t>
  </si>
  <si>
    <t>292</t>
  </si>
  <si>
    <t>186</t>
  </si>
  <si>
    <t>571</t>
  </si>
  <si>
    <t>207</t>
  </si>
  <si>
    <t>65</t>
  </si>
  <si>
    <t>432</t>
  </si>
  <si>
    <t>622</t>
  </si>
  <si>
    <t>280</t>
  </si>
  <si>
    <t>11</t>
  </si>
  <si>
    <t>120</t>
  </si>
  <si>
    <t>135</t>
  </si>
  <si>
    <t>92</t>
  </si>
  <si>
    <t>335</t>
  </si>
  <si>
    <t>613</t>
  </si>
  <si>
    <t>59</t>
  </si>
  <si>
    <t>649</t>
  </si>
  <si>
    <t>286</t>
  </si>
  <si>
    <t>68</t>
  </si>
  <si>
    <t>183</t>
  </si>
  <si>
    <t>417</t>
  </si>
  <si>
    <t>404</t>
  </si>
  <si>
    <t>144</t>
  </si>
  <si>
    <t>147</t>
  </si>
  <si>
    <t>107</t>
  </si>
  <si>
    <t>77</t>
  </si>
  <si>
    <t>256</t>
  </si>
  <si>
    <t>380</t>
  </si>
  <si>
    <t>675</t>
  </si>
  <si>
    <t>235</t>
  </si>
  <si>
    <t>283</t>
  </si>
  <si>
    <t>177</t>
  </si>
  <si>
    <t>692</t>
  </si>
  <si>
    <t>473</t>
  </si>
  <si>
    <t>126</t>
  </si>
  <si>
    <t>83</t>
  </si>
  <si>
    <t>686</t>
  </si>
  <si>
    <t>101</t>
  </si>
  <si>
    <t>662</t>
  </si>
  <si>
    <t>661</t>
  </si>
  <si>
    <t>486</t>
  </si>
  <si>
    <t>89</t>
  </si>
  <si>
    <t>313</t>
  </si>
  <si>
    <t>674</t>
  </si>
  <si>
    <t>123</t>
  </si>
  <si>
    <t>86</t>
  </si>
  <si>
    <t>643</t>
  </si>
  <si>
    <t>477</t>
  </si>
  <si>
    <t>428</t>
  </si>
  <si>
    <t>425</t>
  </si>
  <si>
    <t>277</t>
  </si>
  <si>
    <t>493</t>
  </si>
  <si>
    <t>365</t>
  </si>
  <si>
    <t>247</t>
  </si>
  <si>
    <t>563</t>
  </si>
  <si>
    <t>265</t>
  </si>
  <si>
    <t>95</t>
  </si>
  <si>
    <t>634</t>
  </si>
  <si>
    <t>550</t>
  </si>
  <si>
    <t>504</t>
  </si>
  <si>
    <t>284</t>
  </si>
  <si>
    <t>498</t>
  </si>
  <si>
    <t>98</t>
  </si>
  <si>
    <t>2</t>
  </si>
  <si>
    <t>631</t>
  </si>
  <si>
    <t>604</t>
  </si>
  <si>
    <t>53</t>
  </si>
  <si>
    <t>695</t>
  </si>
  <si>
    <t>232</t>
  </si>
  <si>
    <t>295</t>
  </si>
  <si>
    <t>8</t>
  </si>
  <si>
    <t>237</t>
  </si>
  <si>
    <t>114</t>
  </si>
  <si>
    <t>322</t>
  </si>
  <si>
    <t>241</t>
  </si>
  <si>
    <t>441</t>
  </si>
  <si>
    <t>208</t>
  </si>
  <si>
    <t>22</t>
  </si>
  <si>
    <t>201</t>
  </si>
  <si>
    <t>296</t>
  </si>
  <si>
    <t>680</t>
  </si>
  <si>
    <t>698</t>
  </si>
  <si>
    <t>511</t>
  </si>
  <si>
    <t>226</t>
  </si>
  <si>
    <t>607</t>
  </si>
  <si>
    <t>677</t>
  </si>
  <si>
    <t>220</t>
  </si>
  <si>
    <t>578</t>
  </si>
  <si>
    <t>165</t>
  </si>
  <si>
    <t>407</t>
  </si>
  <si>
    <t>44</t>
  </si>
  <si>
    <t>587</t>
  </si>
  <si>
    <t>378</t>
  </si>
  <si>
    <t>395</t>
  </si>
  <si>
    <t>171</t>
  </si>
  <si>
    <t>253</t>
  </si>
  <si>
    <t>652</t>
  </si>
  <si>
    <t>269</t>
  </si>
  <si>
    <t>56</t>
  </si>
  <si>
    <t>551</t>
  </si>
  <si>
    <t>360</t>
  </si>
  <si>
    <t>572</t>
  </si>
  <si>
    <t>541</t>
  </si>
  <si>
    <t>639</t>
  </si>
  <si>
    <t>198</t>
  </si>
  <si>
    <t>525</t>
  </si>
  <si>
    <t>513</t>
  </si>
  <si>
    <t>379</t>
  </si>
  <si>
    <t>344</t>
  </si>
  <si>
    <t>25</t>
  </si>
  <si>
    <t>291</t>
  </si>
  <si>
    <t>162</t>
  </si>
  <si>
    <t>172</t>
  </si>
  <si>
    <t>250</t>
  </si>
  <si>
    <t>200</t>
  </si>
  <si>
    <t>386</t>
  </si>
  <si>
    <t>656</t>
  </si>
  <si>
    <t>9</t>
  </si>
  <si>
    <t>104</t>
  </si>
  <si>
    <t>629</t>
  </si>
  <si>
    <t>369</t>
  </si>
  <si>
    <t>399</t>
  </si>
  <si>
    <t>383</t>
  </si>
  <si>
    <t>478</t>
  </si>
  <si>
    <t>583</t>
  </si>
  <si>
    <t>159</t>
  </si>
  <si>
    <t>337</t>
  </si>
  <si>
    <t>528</t>
  </si>
  <si>
    <t>316</t>
  </si>
  <si>
    <t>26</t>
  </si>
  <si>
    <t>543</t>
  </si>
  <si>
    <t>390</t>
  </si>
  <si>
    <t>701</t>
  </si>
  <si>
    <t>300</t>
  </si>
  <si>
    <t>195</t>
  </si>
  <si>
    <t>562</t>
  </si>
  <si>
    <t>275</t>
  </si>
  <si>
    <t>39</t>
  </si>
  <si>
    <t>80</t>
  </si>
  <si>
    <t>595</t>
  </si>
  <si>
    <t>307</t>
  </si>
  <si>
    <t>112</t>
  </si>
  <si>
    <t>190</t>
  </si>
  <si>
    <t>570</t>
  </si>
  <si>
    <t>310</t>
  </si>
  <si>
    <t>38</t>
  </si>
  <si>
    <t>141</t>
  </si>
  <si>
    <t>287</t>
  </si>
  <si>
    <t>303</t>
  </si>
  <si>
    <t>271</t>
  </si>
  <si>
    <t>561</t>
  </si>
  <si>
    <t>238</t>
  </si>
  <si>
    <t>471</t>
  </si>
  <si>
    <t>429</t>
  </si>
  <si>
    <t>334</t>
  </si>
  <si>
    <t>557</t>
  </si>
  <si>
    <t>323</t>
  </si>
  <si>
    <t>392</t>
  </si>
  <si>
    <t>212</t>
  </si>
  <si>
    <t>495</t>
  </si>
  <si>
    <t>596</t>
  </si>
  <si>
    <t>637</t>
  </si>
  <si>
    <t>262</t>
  </si>
  <si>
    <t>458</t>
  </si>
  <si>
    <t>229</t>
  </si>
  <si>
    <t>424</t>
  </si>
  <si>
    <t>37</t>
  </si>
  <si>
    <t>7</t>
  </si>
  <si>
    <t>96</t>
  </si>
  <si>
    <t>124</t>
  </si>
  <si>
    <t>351</t>
  </si>
  <si>
    <t>669</t>
  </si>
  <si>
    <t>14</t>
  </si>
  <si>
    <t>597</t>
  </si>
  <si>
    <t>555</t>
  </si>
  <si>
    <t>160</t>
  </si>
  <si>
    <t>412</t>
  </si>
  <si>
    <t>398</t>
  </si>
  <si>
    <t>673</t>
  </si>
  <si>
    <t>51</t>
  </si>
  <si>
    <t>488</t>
  </si>
  <si>
    <t>150</t>
  </si>
  <si>
    <t>400</t>
  </si>
  <si>
    <t>615</t>
  </si>
  <si>
    <t>635</t>
  </si>
  <si>
    <t>30</t>
  </si>
  <si>
    <t>168</t>
  </si>
  <si>
    <t>350</t>
  </si>
  <si>
    <t>372</t>
  </si>
  <si>
    <t>359</t>
  </si>
  <si>
    <t>545</t>
  </si>
  <si>
    <t>151</t>
  </si>
  <si>
    <t>651</t>
  </si>
  <si>
    <t>548</t>
  </si>
  <si>
    <t>641</t>
  </si>
  <si>
    <t>217</t>
  </si>
  <si>
    <t>663</t>
  </si>
  <si>
    <t>330</t>
  </si>
  <si>
    <t>603</t>
  </si>
  <si>
    <t>178</t>
  </si>
  <si>
    <t>645</t>
  </si>
  <si>
    <t>276</t>
  </si>
  <si>
    <t>503</t>
  </si>
  <si>
    <t>580</t>
  </si>
  <si>
    <t>387</t>
  </si>
  <si>
    <t>115</t>
  </si>
  <si>
    <t>510</t>
  </si>
  <si>
    <t>305</t>
  </si>
  <si>
    <t>181</t>
  </si>
  <si>
    <t>446</t>
  </si>
  <si>
    <t>483</t>
  </si>
  <si>
    <t>214</t>
  </si>
  <si>
    <t>113</t>
  </si>
  <si>
    <t>318</t>
  </si>
  <si>
    <t>601</t>
  </si>
  <si>
    <t>67</t>
  </si>
  <si>
    <t>449</t>
  </si>
  <si>
    <t>33</t>
  </si>
  <si>
    <t>128</t>
  </si>
  <si>
    <t>489</t>
  </si>
  <si>
    <t>137</t>
  </si>
  <si>
    <t>468</t>
  </si>
  <si>
    <t>157</t>
  </si>
  <si>
    <t>591</t>
  </si>
  <si>
    <t>152</t>
  </si>
  <si>
    <t>554</t>
  </si>
  <si>
    <t>606</t>
  </si>
  <si>
    <t>636</t>
  </si>
  <si>
    <t>94</t>
  </si>
  <si>
    <t>694</t>
  </si>
  <si>
    <t>568</t>
  </si>
  <si>
    <t>357</t>
  </si>
  <si>
    <t>148</t>
  </si>
  <si>
    <t>202</t>
  </si>
  <si>
    <t>70</t>
  </si>
  <si>
    <t>321</t>
  </si>
  <si>
    <t>633</t>
  </si>
  <si>
    <t>593</t>
  </si>
  <si>
    <t>440</t>
  </si>
  <si>
    <t>616</t>
  </si>
  <si>
    <t>325</t>
  </si>
  <si>
    <t>285</t>
  </si>
  <si>
    <t>28</t>
  </si>
  <si>
    <t>577</t>
  </si>
  <si>
    <t>69</t>
  </si>
  <si>
    <t>117</t>
  </si>
  <si>
    <t>609</t>
  </si>
  <si>
    <t>664</t>
  </si>
  <si>
    <t>6</t>
  </si>
  <si>
    <t>443</t>
  </si>
  <si>
    <t>472</t>
  </si>
  <si>
    <t>434</t>
  </si>
  <si>
    <t>598</t>
  </si>
  <si>
    <t>574</t>
  </si>
  <si>
    <t>628</t>
  </si>
  <si>
    <t>111</t>
  </si>
  <si>
    <t>225</t>
  </si>
  <si>
    <t>228</t>
  </si>
  <si>
    <t>553</t>
  </si>
  <si>
    <t>268</t>
  </si>
  <si>
    <t>411</t>
  </si>
  <si>
    <t>31</t>
  </si>
  <si>
    <t>532</t>
  </si>
  <si>
    <t>58</t>
  </si>
  <si>
    <t>122</t>
  </si>
  <si>
    <t>251</t>
  </si>
  <si>
    <t>690</t>
  </si>
  <si>
    <t>696</t>
  </si>
  <si>
    <t>224</t>
  </si>
  <si>
    <t>211</t>
  </si>
  <si>
    <t>445</t>
  </si>
  <si>
    <t>382</t>
  </si>
  <si>
    <t>630</t>
  </si>
  <si>
    <t>349</t>
  </si>
  <si>
    <t>665</t>
  </si>
  <si>
    <t>466</t>
  </si>
  <si>
    <t>242</t>
  </si>
  <si>
    <t>248</t>
  </si>
  <si>
    <t>681</t>
  </si>
  <si>
    <t>518</t>
  </si>
  <si>
    <t>421</t>
  </si>
  <si>
    <t>439</t>
  </si>
  <si>
    <t>610</t>
  </si>
  <si>
    <t>462</t>
  </si>
  <si>
    <t>590</t>
  </si>
  <si>
    <t>243</t>
  </si>
  <si>
    <t>534</t>
  </si>
  <si>
    <t>470</t>
  </si>
  <si>
    <t>370</t>
  </si>
  <si>
    <t>516</t>
  </si>
  <si>
    <t>560</t>
  </si>
  <si>
    <t>134</t>
  </si>
  <si>
    <t>116</t>
  </si>
  <si>
    <t>185</t>
  </si>
  <si>
    <t>288</t>
  </si>
  <si>
    <t>625</t>
  </si>
  <si>
    <t>388</t>
  </si>
  <si>
    <t>314</t>
  </si>
  <si>
    <t>406</t>
  </si>
  <si>
    <t>654</t>
  </si>
  <si>
    <t>274</t>
  </si>
  <si>
    <t>49</t>
  </si>
  <si>
    <t>358</t>
  </si>
  <si>
    <t>456</t>
  </si>
  <si>
    <t>427</t>
  </si>
  <si>
    <t>106</t>
  </si>
  <si>
    <t>153</t>
  </si>
  <si>
    <t>19</t>
  </si>
  <si>
    <t>338</t>
  </si>
  <si>
    <t>46</t>
  </si>
  <si>
    <t>617</t>
  </si>
  <si>
    <t>339</t>
  </si>
  <si>
    <t>626</t>
  </si>
  <si>
    <t>524</t>
  </si>
  <si>
    <t>467</t>
  </si>
  <si>
    <t>564</t>
  </si>
  <si>
    <t>50</t>
  </si>
  <si>
    <t>474</t>
  </si>
  <si>
    <t>219</t>
  </si>
  <si>
    <t>304</t>
  </si>
  <si>
    <t>246</t>
  </si>
  <si>
    <t>459</t>
  </si>
  <si>
    <t>521</t>
  </si>
  <si>
    <t>Florida</t>
  </si>
  <si>
    <t>Ile-de-France</t>
  </si>
  <si>
    <t>Texas</t>
  </si>
  <si>
    <t>England</t>
  </si>
  <si>
    <t>Washington</t>
  </si>
  <si>
    <t>Ontario</t>
  </si>
  <si>
    <t>California</t>
  </si>
  <si>
    <t>Germany</t>
  </si>
  <si>
    <t>United Kingdom</t>
  </si>
  <si>
    <t>France</t>
  </si>
  <si>
    <t>Canada</t>
  </si>
  <si>
    <t>United States</t>
  </si>
  <si>
    <t>British Columbia</t>
  </si>
  <si>
    <t>Quebec</t>
  </si>
  <si>
    <t>YOY</t>
  </si>
  <si>
    <t>YoY_Revenue_Per_Country</t>
  </si>
  <si>
    <t>Market Action</t>
  </si>
  <si>
    <t>Customer Segment</t>
  </si>
  <si>
    <t>count of customer ID</t>
  </si>
  <si>
    <t>sum of Revenue</t>
  </si>
  <si>
    <t>*Expand Share*</t>
  </si>
  <si>
    <t>*Automate Management*</t>
  </si>
  <si>
    <t>*Retention Priority*</t>
  </si>
  <si>
    <t>Revenue by country if 5% decline</t>
  </si>
  <si>
    <t>% Cumulative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</si>
</sst>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numFmt numFmtId="165" formatCode="&quot;$&quot;\ #,##0"/>
    <numFmt numFmtId="166" formatCode="0.0%"/>
    <numFmt numFmtId="167" formatCode="&quot;$&quot;\ #,##0.0\ &quot;M&quot;"/>
    <numFmt numFmtId="168" formatCode="&quot;$&quot;\ #,##0.00\ &quot;M&quot;"/>
    <numFmt numFmtId="169" formatCode="0.0\ %"/>
  </numFmts>
  <fonts count="9" x14ac:knownFonts="1">
    <font>
      <sz val="11"/>
      <color theme="1"/>
      <name val="Calibri"/>
      <family val="2"/>
      <scheme val="minor"/>
    </font>
    <font>
      <b/>
      <sz val="11"/>
      <color theme="1"/>
      <name val="Calibri"/>
      <family val="2"/>
      <scheme val="minor"/>
    </font>
    <font>
      <b/>
      <sz val="15"/>
      <color theme="1"/>
      <name val="Calibri"/>
      <family val="2"/>
      <scheme val="minor"/>
    </font>
    <font>
      <b/>
      <sz val="15"/>
      <color theme="0"/>
      <name val="Calibri"/>
      <family val="2"/>
      <scheme val="minor"/>
    </font>
    <font>
      <sz val="11"/>
      <color theme="1"/>
      <name val="Calibri"/>
      <family val="2"/>
      <scheme val="minor"/>
    </font>
    <font>
      <sz val="11"/>
      <color theme="0" tint="-0.499984740745262"/>
      <name val="Calibri"/>
      <family val="2"/>
      <scheme val="minor"/>
    </font>
    <font>
      <b/>
      <sz val="11"/>
      <name val="Calibri"/>
      <family val="2"/>
      <scheme val="minor"/>
    </font>
    <font>
      <sz val="11"/>
      <name val="Calibri"/>
      <family val="2"/>
      <scheme val="minor"/>
    </font>
    <font>
      <sz val="11"/>
      <color theme="0"/>
      <name val="Calibri"/>
      <family val="2"/>
      <scheme val="minor"/>
    </font>
  </fonts>
  <fills count="9">
    <fill>
      <patternFill patternType="none"/>
    </fill>
    <fill>
      <patternFill patternType="gray125"/>
    </fill>
    <fill>
      <patternFill patternType="solid">
        <fgColor theme="5" tint="0.39997558519241921"/>
        <bgColor indexed="64"/>
      </patternFill>
    </fill>
    <fill>
      <patternFill patternType="solid">
        <fgColor theme="4"/>
        <bgColor indexed="64"/>
      </patternFill>
    </fill>
    <fill>
      <patternFill patternType="solid">
        <fgColor theme="4" tint="0.79998168889431442"/>
        <bgColor theme="4" tint="0.79998168889431442"/>
      </patternFill>
    </fill>
    <fill>
      <patternFill patternType="solid">
        <fgColor theme="0" tint="-0.499984740745262"/>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00B0F0"/>
        <bgColor indexed="64"/>
      </patternFill>
    </fill>
  </fills>
  <borders count="5">
    <border>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48">
    <xf numFmtId="0" fontId="0" fillId="0" borderId="0" xfId="0"/>
    <xf numFmtId="0" fontId="0" fillId="0" borderId="0" xfId="0" applyAlignment="1">
      <alignment horizontal="center" vertical="center"/>
    </xf>
    <xf numFmtId="0" fontId="5" fillId="5" borderId="0" xfId="0" applyFont="1" applyFill="1"/>
    <xf numFmtId="0" fontId="0" fillId="5" borderId="0" xfId="0" applyFill="1"/>
    <xf numFmtId="0" fontId="0" fillId="0" borderId="0" xfId="0" pivotButton="1" applyAlignment="1">
      <alignment horizontal="center" vertical="center"/>
    </xf>
    <xf numFmtId="10" fontId="0" fillId="0" borderId="0" xfId="0" applyNumberFormat="1" applyAlignment="1">
      <alignment horizontal="center" vertical="center"/>
    </xf>
    <xf numFmtId="0" fontId="1" fillId="2" borderId="0" xfId="0" applyFont="1" applyFill="1" applyAlignment="1">
      <alignment horizontal="center" vertical="center"/>
    </xf>
    <xf numFmtId="0" fontId="0" fillId="0" borderId="0" xfId="0" applyAlignment="1">
      <alignment horizontal="center"/>
    </xf>
    <xf numFmtId="0" fontId="0" fillId="0" borderId="0" xfId="0" pivotButton="1" applyAlignment="1">
      <alignment horizontal="center"/>
    </xf>
    <xf numFmtId="10" fontId="0" fillId="0" borderId="0" xfId="0" applyNumberFormat="1"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10" fontId="0" fillId="0" borderId="0" xfId="1" applyNumberFormat="1" applyFont="1" applyBorder="1" applyAlignment="1">
      <alignment horizontal="center" vertical="center"/>
    </xf>
    <xf numFmtId="0" fontId="2" fillId="0" borderId="0" xfId="0" applyFont="1" applyAlignment="1">
      <alignment horizontal="center" vertical="center"/>
    </xf>
    <xf numFmtId="0" fontId="1" fillId="0" borderId="0" xfId="0" applyFont="1" applyAlignment="1">
      <alignment vertical="center"/>
    </xf>
    <xf numFmtId="0" fontId="1" fillId="0" borderId="0" xfId="0" applyFont="1" applyAlignment="1">
      <alignment horizontal="center" vertical="center"/>
    </xf>
    <xf numFmtId="10" fontId="0" fillId="0" borderId="0" xfId="1" applyNumberFormat="1" applyFont="1" applyAlignment="1">
      <alignment horizontal="center"/>
    </xf>
    <xf numFmtId="2" fontId="0" fillId="0" borderId="0" xfId="0" applyNumberFormat="1" applyAlignment="1">
      <alignment horizontal="center" vertical="center"/>
    </xf>
    <xf numFmtId="0" fontId="6" fillId="4" borderId="2" xfId="0" applyFont="1" applyFill="1" applyBorder="1" applyAlignment="1">
      <alignment horizontal="center" vertical="center"/>
    </xf>
    <xf numFmtId="0" fontId="6" fillId="4" borderId="1" xfId="0" applyFont="1" applyFill="1" applyBorder="1" applyAlignment="1">
      <alignment horizontal="center" vertical="center"/>
    </xf>
    <xf numFmtId="2" fontId="6" fillId="4" borderId="1" xfId="0" applyNumberFormat="1" applyFont="1" applyFill="1" applyBorder="1" applyAlignment="1">
      <alignment horizontal="center" vertical="center"/>
    </xf>
    <xf numFmtId="0" fontId="6" fillId="4" borderId="3" xfId="0" applyFont="1" applyFill="1" applyBorder="1" applyAlignment="1">
      <alignment horizontal="center" vertical="center"/>
    </xf>
    <xf numFmtId="0" fontId="0" fillId="7" borderId="0" xfId="0" applyFill="1" applyAlignment="1">
      <alignment horizontal="center" vertical="center"/>
    </xf>
    <xf numFmtId="10" fontId="0" fillId="7" borderId="0" xfId="0" applyNumberFormat="1" applyFill="1" applyAlignment="1">
      <alignment horizontal="center" vertical="center"/>
    </xf>
    <xf numFmtId="166" fontId="0" fillId="0" borderId="0" xfId="1" applyNumberFormat="1" applyFont="1" applyAlignment="1">
      <alignment horizontal="center" vertical="center"/>
    </xf>
    <xf numFmtId="0" fontId="3" fillId="3" borderId="0" xfId="0" applyFont="1" applyFill="1" applyAlignment="1">
      <alignment horizontal="center" vertical="center"/>
    </xf>
    <xf numFmtId="167" fontId="0" fillId="0" borderId="0" xfId="0" applyNumberFormat="1"/>
    <xf numFmtId="0" fontId="8" fillId="5" borderId="0" xfId="0" applyFont="1" applyFill="1"/>
    <xf numFmtId="168" fontId="0" fillId="0" borderId="0" xfId="0" applyNumberFormat="1"/>
    <xf numFmtId="166" fontId="0" fillId="0" borderId="0" xfId="0" applyNumberFormat="1"/>
    <xf numFmtId="0" fontId="1" fillId="2" borderId="0" xfId="0" applyFont="1" applyFill="1" applyAlignment="1">
      <alignment vertical="center"/>
    </xf>
    <xf numFmtId="10" fontId="0" fillId="0" borderId="0" xfId="1" applyNumberFormat="1" applyFont="1" applyAlignment="1">
      <alignment horizontal="center" vertical="center"/>
    </xf>
    <xf numFmtId="0" fontId="0" fillId="0" borderId="4" xfId="0" applyBorder="1" applyAlignment="1">
      <alignment horizontal="center" vertical="center"/>
    </xf>
    <xf numFmtId="10" fontId="0" fillId="0" borderId="4" xfId="1" applyNumberFormat="1" applyFont="1" applyBorder="1" applyAlignment="1">
      <alignment horizontal="center" vertical="center"/>
    </xf>
    <xf numFmtId="0" fontId="1" fillId="8" borderId="4" xfId="0" applyFont="1" applyFill="1" applyBorder="1" applyAlignment="1">
      <alignment horizontal="center" vertical="center"/>
    </xf>
    <xf numFmtId="169" fontId="0" fillId="0" borderId="0" xfId="1" applyNumberFormat="1" applyFont="1"/>
    <xf numFmtId="10" fontId="0" fillId="0" borderId="0" xfId="0" applyNumberFormat="1"/>
    <xf numFmtId="0" fontId="0" fillId="6" borderId="0" xfId="0" applyFill="1" applyAlignment="1">
      <alignment horizontal="center" vertical="center"/>
    </xf>
    <xf numFmtId="0" fontId="1" fillId="2" borderId="0" xfId="0" applyFont="1" applyFill="1" applyAlignment="1">
      <alignment horizontal="center" vertical="center"/>
    </xf>
    <xf numFmtId="0" fontId="3" fillId="3" borderId="0" xfId="0" applyFont="1" applyFill="1" applyAlignment="1">
      <alignment horizontal="center" vertical="center"/>
    </xf>
    <xf numFmtId="0" fontId="0" fillId="0" borderId="0" xfId="0" applyAlignment="1">
      <alignment horizontal="center" vertical="center"/>
    </xf>
    <xf numFmtId="0" fontId="7" fillId="0" borderId="0" xfId="0" applyFont="1" applyFill="1" applyAlignment="1">
      <alignment horizontal="center"/>
    </xf>
    <xf numFmtId="10" fontId="7" fillId="0" borderId="0" xfId="0" applyNumberFormat="1" applyFont="1" applyFill="1" applyAlignment="1">
      <alignment horizontal="center"/>
    </xf>
    <xf numFmtId="0" fontId="0" fillId="0" borderId="0" xfId="0" applyNumberFormat="1" applyAlignment="1">
      <alignment horizontal="center"/>
    </xf>
    <xf numFmtId="0" fontId="0" fillId="0" borderId="0" xfId="0" pivotButton="1" applyBorder="1" applyAlignment="1">
      <alignment horizontal="center" vertical="center"/>
    </xf>
    <xf numFmtId="0" fontId="0" fillId="0" borderId="0" xfId="0" applyBorder="1" applyAlignment="1">
      <alignment horizontal="center" vertical="center"/>
    </xf>
    <xf numFmtId="10" fontId="0" fillId="0" borderId="0" xfId="0" applyNumberFormat="1" applyBorder="1" applyAlignment="1">
      <alignment horizontal="center" vertical="center"/>
    </xf>
    <xf numFmtId="0" fontId="0" fillId="0" borderId="0" xfId="0" applyNumberFormat="1" applyBorder="1" applyAlignment="1">
      <alignment horizontal="center" vertical="center"/>
    </xf>
  </cellXfs>
  <cellStyles count="2">
    <cellStyle name="Normal" xfId="0" builtinId="0"/>
    <cellStyle name="Percent" xfId="1" builtinId="5"/>
  </cellStyles>
  <dxfs count="231">
    <dxf>
      <fill>
        <patternFill>
          <bgColor rgb="FF007F7F"/>
        </patternFill>
      </fill>
    </dxf>
    <dxf>
      <fill>
        <patternFill>
          <bgColor rgb="FF007F7F"/>
        </patternFill>
      </fill>
    </dxf>
    <dxf>
      <fill>
        <patternFill>
          <bgColor rgb="FF007F7F"/>
        </patternFill>
      </fill>
    </dxf>
    <dxf>
      <fill>
        <patternFill>
          <bgColor rgb="FFFF0000"/>
        </patternFill>
      </fill>
    </dxf>
    <dxf>
      <fill>
        <patternFill>
          <bgColor rgb="FF54A738"/>
        </patternFill>
      </fill>
    </dxf>
    <dxf>
      <fill>
        <patternFill patternType="none">
          <bgColor auto="1"/>
        </patternFill>
      </fill>
    </dxf>
    <dxf>
      <fill>
        <patternFill patternType="none">
          <bgColor auto="1"/>
        </patternFill>
      </fill>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numFmt numFmtId="166" formatCode="0.0%"/>
    </dxf>
    <dxf>
      <numFmt numFmtId="1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4" formatCode="0.00%"/>
    </dxf>
    <dxf>
      <fill>
        <patternFill patternType="solid">
          <bgColor theme="6" tint="-0.249977111117893"/>
        </patternFill>
      </fill>
    </dxf>
    <dxf>
      <fill>
        <patternFill patternType="solid">
          <bgColor theme="6" tint="-0.249977111117893"/>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ill>
        <patternFill patternType="solid">
          <bgColor theme="3" tint="0.79998168889431442"/>
        </patternFill>
      </fill>
    </dxf>
    <dxf>
      <alignment vertical="center"/>
    </dxf>
    <dxf>
      <alignment vertical="center"/>
    </dxf>
    <dxf>
      <alignment horizontal="center"/>
    </dxf>
    <dxf>
      <alignment horizontal="center"/>
    </dxf>
    <dxf>
      <numFmt numFmtId="0" formatCode="General"/>
    </dxf>
    <dxf>
      <border>
        <right/>
        <top/>
        <bottom/>
        <vertical/>
        <horizontal/>
      </border>
    </dxf>
    <dxf>
      <border>
        <right/>
        <top/>
        <bottom/>
        <vertical/>
        <horizontal/>
      </border>
    </dxf>
    <dxf>
      <border>
        <right/>
        <top/>
        <bottom/>
        <vertical/>
        <horizontal/>
      </border>
    </dxf>
    <dxf>
      <border>
        <right/>
        <top/>
        <bottom/>
        <vertical/>
        <horizontal/>
      </border>
    </dxf>
    <dxf>
      <border>
        <right/>
        <top/>
        <bottom/>
        <vertical/>
        <horizontal/>
      </border>
    </dxf>
    <dxf>
      <border>
        <left/>
      </border>
    </dxf>
    <dxf>
      <border>
        <left/>
      </border>
    </dxf>
    <dxf>
      <border>
        <left/>
      </border>
    </dxf>
    <dxf>
      <border>
        <left/>
      </border>
    </dxf>
    <dxf>
      <border>
        <left/>
      </border>
    </dxf>
    <dxf>
      <border>
        <lef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4" formatCode="0.00%"/>
    </dxf>
    <dxf>
      <numFmt numFmtId="14" formatCode="0.00%"/>
    </dxf>
    <dxf>
      <numFmt numFmtId="14" formatCode="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right/>
        <bottom/>
        <horizontal/>
      </border>
    </dxf>
    <dxf>
      <border>
        <right/>
        <bottom/>
        <horizontal/>
      </border>
    </dxf>
    <dxf>
      <border>
        <right/>
        <bottom/>
        <horizontal/>
      </border>
    </dxf>
    <dxf>
      <border>
        <right/>
        <bottom/>
        <horizontal/>
      </border>
    </dxf>
    <dxf>
      <border>
        <right/>
        <bottom/>
        <horizontal/>
      </border>
    </dxf>
    <dxf>
      <numFmt numFmtId="2" formatCode="0.00"/>
    </dxf>
    <dxf>
      <numFmt numFmtId="2" formatCode="0.00"/>
    </dxf>
    <dxf>
      <border>
        <right style="medium">
          <color indexed="64"/>
        </right>
      </border>
    </dxf>
    <dxf>
      <border>
        <right style="medium">
          <color indexed="64"/>
        </right>
      </border>
    </dxf>
    <dxf>
      <border>
        <right style="medium">
          <color indexed="64"/>
        </right>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4" formatCode="0.00%"/>
    </dxf>
    <dxf>
      <border>
        <top/>
        <bottom/>
        <horizontal/>
      </border>
    </dxf>
    <dxf>
      <border>
        <top/>
        <bottom/>
        <horizontal/>
      </border>
    </dxf>
    <dxf>
      <border>
        <top/>
        <bottom/>
        <horizontal/>
      </border>
    </dxf>
    <dxf>
      <border>
        <top/>
        <bottom/>
        <horizontal/>
      </border>
    </dxf>
    <dxf>
      <border>
        <top/>
        <bottom/>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border>
        <left/>
      </border>
    </dxf>
    <dxf>
      <border>
        <left/>
      </border>
    </dxf>
    <dxf>
      <border>
        <left/>
      </border>
    </dxf>
    <dxf>
      <alignment horizontal="center"/>
    </dxf>
    <dxf>
      <alignment horizontal="center"/>
    </dxf>
    <dxf>
      <alignment horizontal="center"/>
    </dxf>
    <dxf>
      <alignment vertical="center"/>
    </dxf>
    <dxf>
      <alignment vertical="center"/>
    </dxf>
    <dxf>
      <alignment vertical="center"/>
    </dxf>
    <dxf>
      <border>
        <left/>
      </border>
    </dxf>
    <dxf>
      <border>
        <left/>
      </border>
    </dxf>
    <dxf>
      <border>
        <left/>
      </border>
    </dxf>
    <dxf>
      <numFmt numFmtId="14" formatCode="0.00%"/>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4" formatCode="0.00%"/>
    </dxf>
    <dxf>
      <numFmt numFmtId="14" formatCode="0.00%"/>
    </dxf>
    <dxf>
      <numFmt numFmtId="14" formatCode="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right/>
        <bottom/>
        <horizontal/>
      </border>
    </dxf>
    <dxf>
      <border>
        <right/>
        <bottom/>
        <horizontal/>
      </border>
    </dxf>
    <dxf>
      <border>
        <right/>
        <bottom/>
        <horizontal/>
      </border>
    </dxf>
    <dxf>
      <border>
        <right/>
        <bottom/>
        <horizontal/>
      </border>
    </dxf>
    <dxf>
      <border>
        <right/>
        <bottom/>
        <horizontal/>
      </border>
    </dxf>
    <dxf>
      <numFmt numFmtId="2" formatCode="0.00"/>
    </dxf>
    <dxf>
      <numFmt numFmtId="2" formatCode="0.00"/>
    </dxf>
    <dxf>
      <border>
        <right style="medium">
          <color indexed="64"/>
        </right>
      </border>
    </dxf>
    <dxf>
      <border>
        <right style="medium">
          <color indexed="64"/>
        </right>
      </border>
    </dxf>
    <dxf>
      <border>
        <right style="medium">
          <color indexed="64"/>
        </right>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numFmt numFmtId="14" formatCode="0.00%"/>
    </dxf>
    <dxf>
      <border>
        <top/>
        <bottom/>
        <horizontal/>
      </border>
    </dxf>
    <dxf>
      <border>
        <top/>
        <bottom/>
        <horizontal/>
      </border>
    </dxf>
    <dxf>
      <border>
        <top/>
        <bottom/>
        <horizontal/>
      </border>
    </dxf>
    <dxf>
      <border>
        <top/>
        <bottom/>
        <horizontal/>
      </border>
    </dxf>
    <dxf>
      <border>
        <top/>
        <bottom/>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numFmt numFmtId="14" formatCode="0.00%"/>
    </dxf>
    <dxf>
      <alignment horizontal="center"/>
    </dxf>
    <dxf>
      <alignment horizontal="center"/>
    </dxf>
    <dxf>
      <alignment horizontal="center"/>
    </dxf>
    <dxf>
      <alignment horizontal="center"/>
    </dxf>
    <dxf>
      <alignment horizontal="center"/>
    </dxf>
    <dxf>
      <font>
        <color auto="1"/>
      </font>
    </dxf>
    <dxf>
      <font>
        <color auto="1"/>
      </font>
    </dxf>
    <dxf>
      <alignment horizontal="center"/>
    </dxf>
    <dxf>
      <alignment horizontal="center"/>
    </dxf>
    <dxf>
      <alignment horizontal="center"/>
    </dxf>
    <dxf>
      <alignment vertical="center"/>
    </dxf>
    <dxf>
      <alignment vertical="center"/>
    </dxf>
    <dxf>
      <alignment vertical="center"/>
    </dxf>
    <dxf>
      <border>
        <left/>
      </border>
    </dxf>
    <dxf>
      <border>
        <left/>
      </border>
    </dxf>
    <dxf>
      <border>
        <left/>
      </border>
    </dxf>
    <dxf>
      <font>
        <sz val="8"/>
        <color theme="0"/>
      </font>
      <fill>
        <patternFill>
          <bgColor theme="1"/>
        </patternFill>
      </fill>
      <border>
        <left style="thin">
          <color auto="1"/>
        </left>
        <right style="thin">
          <color auto="1"/>
        </right>
        <top style="thin">
          <color auto="1"/>
        </top>
        <bottom style="thin">
          <color auto="1"/>
        </bottom>
      </border>
    </dxf>
  </dxfs>
  <tableStyles count="1" defaultTableStyle="TableStyleMedium2" defaultPivotStyle="PivotStyleLight16">
    <tableStyle name="Style 1" pivot="0" table="0" count="4" xr9:uid="{BF78D90C-61AC-4363-B1F1-A6107C7BF649}">
      <tableStyleElement type="wholeTable" dxfId="230"/>
    </tableStyle>
  </tableStyles>
  <colors>
    <mruColors>
      <color rgb="FF007F6F"/>
      <color rgb="FF009999"/>
      <color rgb="FF007F7F"/>
      <color rgb="FF54A738"/>
      <color rgb="FFFF0000"/>
      <color rgb="FF099AA2"/>
      <color rgb="FF1B1B1B"/>
      <color rgb="FF1A1A1A"/>
      <color rgb="FFFFD966"/>
      <color rgb="FF009DD9"/>
    </mruColors>
  </colors>
  <extLst>
    <ext xmlns:x14="http://schemas.microsoft.com/office/spreadsheetml/2009/9/main" uri="{46F421CA-312F-682f-3DD2-61675219B42D}">
      <x14:dxfs count="3">
        <dxf>
          <font>
            <color theme="0"/>
          </font>
          <fill>
            <patternFill>
              <bgColor rgb="FF009999"/>
            </patternFill>
          </fill>
          <border>
            <left style="thin">
              <color auto="1"/>
            </left>
            <right style="thin">
              <color auto="1"/>
            </right>
            <top style="thin">
              <color auto="1"/>
            </top>
            <bottom style="thin">
              <color auto="1"/>
            </bottom>
          </border>
        </dxf>
        <dxf>
          <font>
            <sz val="8"/>
            <color theme="0"/>
          </font>
          <fill>
            <patternFill>
              <bgColor rgb="FF007F6F"/>
            </patternFill>
          </fill>
          <border diagonalUp="0" diagonalDown="0">
            <left style="thin">
              <color auto="1"/>
            </left>
            <right style="thin">
              <color auto="1"/>
            </right>
            <top style="thin">
              <color auto="1"/>
            </top>
            <bottom style="thin">
              <color auto="1"/>
            </bottom>
            <vertical/>
            <horizontal/>
          </border>
        </dxf>
        <dxf>
          <font>
            <color theme="0"/>
          </font>
          <fill>
            <patternFill>
              <bgColor theme="0" tint="-0.24994659260841701"/>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6.xml"/><Relationship Id="rId21" Type="http://schemas.openxmlformats.org/officeDocument/2006/relationships/calcChain" Target="calcChain.xml"/><Relationship Id="rId42" Type="http://schemas.openxmlformats.org/officeDocument/2006/relationships/customXml" Target="../customXml/item21.xml"/><Relationship Id="rId63" Type="http://schemas.openxmlformats.org/officeDocument/2006/relationships/customXml" Target="../customXml/item42.xml"/><Relationship Id="rId84" Type="http://schemas.openxmlformats.org/officeDocument/2006/relationships/customXml" Target="../customXml/item63.xml"/><Relationship Id="rId138" Type="http://schemas.openxmlformats.org/officeDocument/2006/relationships/customXml" Target="../customXml/item117.xml"/><Relationship Id="rId159" Type="http://schemas.openxmlformats.org/officeDocument/2006/relationships/customXml" Target="../customXml/item138.xml"/><Relationship Id="rId170" Type="http://schemas.openxmlformats.org/officeDocument/2006/relationships/customXml" Target="../customXml/item149.xml"/><Relationship Id="rId191" Type="http://schemas.openxmlformats.org/officeDocument/2006/relationships/customXml" Target="../customXml/item170.xml"/><Relationship Id="rId107" Type="http://schemas.openxmlformats.org/officeDocument/2006/relationships/customXml" Target="../customXml/item86.xml"/><Relationship Id="rId11" Type="http://schemas.openxmlformats.org/officeDocument/2006/relationships/pivotCacheDefinition" Target="pivotCache/pivotCacheDefinition9.xml"/><Relationship Id="rId32" Type="http://schemas.openxmlformats.org/officeDocument/2006/relationships/customXml" Target="../customXml/item11.xml"/><Relationship Id="rId53" Type="http://schemas.openxmlformats.org/officeDocument/2006/relationships/customXml" Target="../customXml/item32.xml"/><Relationship Id="rId74" Type="http://schemas.openxmlformats.org/officeDocument/2006/relationships/customXml" Target="../customXml/item53.xml"/><Relationship Id="rId128" Type="http://schemas.openxmlformats.org/officeDocument/2006/relationships/customXml" Target="../customXml/item107.xml"/><Relationship Id="rId149" Type="http://schemas.openxmlformats.org/officeDocument/2006/relationships/customXml" Target="../customXml/item128.xml"/><Relationship Id="rId5" Type="http://schemas.openxmlformats.org/officeDocument/2006/relationships/pivotCacheDefinition" Target="pivotCache/pivotCacheDefinition3.xml"/><Relationship Id="rId95" Type="http://schemas.openxmlformats.org/officeDocument/2006/relationships/customXml" Target="../customXml/item74.xml"/><Relationship Id="rId160" Type="http://schemas.openxmlformats.org/officeDocument/2006/relationships/customXml" Target="../customXml/item139.xml"/><Relationship Id="rId181" Type="http://schemas.openxmlformats.org/officeDocument/2006/relationships/customXml" Target="../customXml/item160.xml"/><Relationship Id="rId22" Type="http://schemas.openxmlformats.org/officeDocument/2006/relationships/customXml" Target="../customXml/item1.xml"/><Relationship Id="rId43" Type="http://schemas.openxmlformats.org/officeDocument/2006/relationships/customXml" Target="../customXml/item22.xml"/><Relationship Id="rId64" Type="http://schemas.openxmlformats.org/officeDocument/2006/relationships/customXml" Target="../customXml/item43.xml"/><Relationship Id="rId118" Type="http://schemas.openxmlformats.org/officeDocument/2006/relationships/customXml" Target="../customXml/item97.xml"/><Relationship Id="rId139" Type="http://schemas.openxmlformats.org/officeDocument/2006/relationships/customXml" Target="../customXml/item118.xml"/><Relationship Id="rId85" Type="http://schemas.openxmlformats.org/officeDocument/2006/relationships/customXml" Target="../customXml/item64.xml"/><Relationship Id="rId150" Type="http://schemas.openxmlformats.org/officeDocument/2006/relationships/customXml" Target="../customXml/item129.xml"/><Relationship Id="rId171" Type="http://schemas.openxmlformats.org/officeDocument/2006/relationships/customXml" Target="../customXml/item150.xml"/><Relationship Id="rId192" Type="http://schemas.openxmlformats.org/officeDocument/2006/relationships/customXml" Target="../customXml/item171.xml"/><Relationship Id="rId12" Type="http://schemas.openxmlformats.org/officeDocument/2006/relationships/pivotCacheDefinition" Target="pivotCache/pivotCacheDefinition10.xml"/><Relationship Id="rId33" Type="http://schemas.openxmlformats.org/officeDocument/2006/relationships/customXml" Target="../customXml/item12.xml"/><Relationship Id="rId108" Type="http://schemas.openxmlformats.org/officeDocument/2006/relationships/customXml" Target="../customXml/item87.xml"/><Relationship Id="rId129" Type="http://schemas.openxmlformats.org/officeDocument/2006/relationships/customXml" Target="../customXml/item108.xml"/><Relationship Id="rId54" Type="http://schemas.openxmlformats.org/officeDocument/2006/relationships/customXml" Target="../customXml/item33.xml"/><Relationship Id="rId75" Type="http://schemas.openxmlformats.org/officeDocument/2006/relationships/customXml" Target="../customXml/item54.xml"/><Relationship Id="rId96" Type="http://schemas.openxmlformats.org/officeDocument/2006/relationships/customXml" Target="../customXml/item75.xml"/><Relationship Id="rId140" Type="http://schemas.openxmlformats.org/officeDocument/2006/relationships/customXml" Target="../customXml/item119.xml"/><Relationship Id="rId161" Type="http://schemas.openxmlformats.org/officeDocument/2006/relationships/customXml" Target="../customXml/item140.xml"/><Relationship Id="rId182" Type="http://schemas.openxmlformats.org/officeDocument/2006/relationships/customXml" Target="../customXml/item161.xml"/><Relationship Id="rId6" Type="http://schemas.openxmlformats.org/officeDocument/2006/relationships/pivotCacheDefinition" Target="pivotCache/pivotCacheDefinition4.xml"/><Relationship Id="rId23" Type="http://schemas.openxmlformats.org/officeDocument/2006/relationships/customXml" Target="../customXml/item2.xml"/><Relationship Id="rId119" Type="http://schemas.openxmlformats.org/officeDocument/2006/relationships/customXml" Target="../customXml/item98.xml"/><Relationship Id="rId44" Type="http://schemas.openxmlformats.org/officeDocument/2006/relationships/customXml" Target="../customXml/item23.xml"/><Relationship Id="rId65" Type="http://schemas.openxmlformats.org/officeDocument/2006/relationships/customXml" Target="../customXml/item44.xml"/><Relationship Id="rId86" Type="http://schemas.openxmlformats.org/officeDocument/2006/relationships/customXml" Target="../customXml/item65.xml"/><Relationship Id="rId130" Type="http://schemas.openxmlformats.org/officeDocument/2006/relationships/customXml" Target="../customXml/item109.xml"/><Relationship Id="rId151" Type="http://schemas.openxmlformats.org/officeDocument/2006/relationships/customXml" Target="../customXml/item130.xml"/><Relationship Id="rId172" Type="http://schemas.openxmlformats.org/officeDocument/2006/relationships/customXml" Target="../customXml/item151.xml"/><Relationship Id="rId193" Type="http://schemas.openxmlformats.org/officeDocument/2006/relationships/customXml" Target="../customXml/item172.xml"/><Relationship Id="rId13" Type="http://schemas.openxmlformats.org/officeDocument/2006/relationships/pivotCacheDefinition" Target="pivotCache/pivotCacheDefinition11.xml"/><Relationship Id="rId109" Type="http://schemas.openxmlformats.org/officeDocument/2006/relationships/customXml" Target="../customXml/item88.xml"/><Relationship Id="rId34" Type="http://schemas.openxmlformats.org/officeDocument/2006/relationships/customXml" Target="../customXml/item13.xml"/><Relationship Id="rId55" Type="http://schemas.openxmlformats.org/officeDocument/2006/relationships/customXml" Target="../customXml/item34.xml"/><Relationship Id="rId76" Type="http://schemas.openxmlformats.org/officeDocument/2006/relationships/customXml" Target="../customXml/item55.xml"/><Relationship Id="rId97" Type="http://schemas.openxmlformats.org/officeDocument/2006/relationships/customXml" Target="../customXml/item76.xml"/><Relationship Id="rId120" Type="http://schemas.openxmlformats.org/officeDocument/2006/relationships/customXml" Target="../customXml/item99.xml"/><Relationship Id="rId141" Type="http://schemas.openxmlformats.org/officeDocument/2006/relationships/customXml" Target="../customXml/item120.xml"/><Relationship Id="rId7" Type="http://schemas.openxmlformats.org/officeDocument/2006/relationships/pivotCacheDefinition" Target="pivotCache/pivotCacheDefinition5.xml"/><Relationship Id="rId162" Type="http://schemas.openxmlformats.org/officeDocument/2006/relationships/customXml" Target="../customXml/item141.xml"/><Relationship Id="rId183" Type="http://schemas.openxmlformats.org/officeDocument/2006/relationships/customXml" Target="../customXml/item162.xml"/><Relationship Id="rId2" Type="http://schemas.openxmlformats.org/officeDocument/2006/relationships/worksheet" Target="worksheets/sheet2.xml"/><Relationship Id="rId29" Type="http://schemas.openxmlformats.org/officeDocument/2006/relationships/customXml" Target="../customXml/item8.xml"/><Relationship Id="rId24" Type="http://schemas.openxmlformats.org/officeDocument/2006/relationships/customXml" Target="../customXml/item3.xml"/><Relationship Id="rId40" Type="http://schemas.openxmlformats.org/officeDocument/2006/relationships/customXml" Target="../customXml/item19.xml"/><Relationship Id="rId45" Type="http://schemas.openxmlformats.org/officeDocument/2006/relationships/customXml" Target="../customXml/item24.xml"/><Relationship Id="rId66" Type="http://schemas.openxmlformats.org/officeDocument/2006/relationships/customXml" Target="../customXml/item45.xml"/><Relationship Id="rId87" Type="http://schemas.openxmlformats.org/officeDocument/2006/relationships/customXml" Target="../customXml/item66.xml"/><Relationship Id="rId110" Type="http://schemas.openxmlformats.org/officeDocument/2006/relationships/customXml" Target="../customXml/item89.xml"/><Relationship Id="rId115" Type="http://schemas.openxmlformats.org/officeDocument/2006/relationships/customXml" Target="../customXml/item94.xml"/><Relationship Id="rId131" Type="http://schemas.openxmlformats.org/officeDocument/2006/relationships/customXml" Target="../customXml/item110.xml"/><Relationship Id="rId136" Type="http://schemas.openxmlformats.org/officeDocument/2006/relationships/customXml" Target="../customXml/item115.xml"/><Relationship Id="rId157" Type="http://schemas.openxmlformats.org/officeDocument/2006/relationships/customXml" Target="../customXml/item136.xml"/><Relationship Id="rId178" Type="http://schemas.openxmlformats.org/officeDocument/2006/relationships/customXml" Target="../customXml/item157.xml"/><Relationship Id="rId61" Type="http://schemas.openxmlformats.org/officeDocument/2006/relationships/customXml" Target="../customXml/item40.xml"/><Relationship Id="rId82" Type="http://schemas.openxmlformats.org/officeDocument/2006/relationships/customXml" Target="../customXml/item61.xml"/><Relationship Id="rId152" Type="http://schemas.openxmlformats.org/officeDocument/2006/relationships/customXml" Target="../customXml/item131.xml"/><Relationship Id="rId173" Type="http://schemas.openxmlformats.org/officeDocument/2006/relationships/customXml" Target="../customXml/item152.xml"/><Relationship Id="rId194" Type="http://schemas.openxmlformats.org/officeDocument/2006/relationships/customXml" Target="../customXml/item173.xml"/><Relationship Id="rId199" Type="http://schemas.openxmlformats.org/officeDocument/2006/relationships/customXml" Target="../customXml/item178.xml"/><Relationship Id="rId19" Type="http://schemas.openxmlformats.org/officeDocument/2006/relationships/sharedStrings" Target="sharedStrings.xml"/><Relationship Id="rId14" Type="http://schemas.openxmlformats.org/officeDocument/2006/relationships/pivotCacheDefinition" Target="pivotCache/pivotCacheDefinition12.xml"/><Relationship Id="rId30" Type="http://schemas.openxmlformats.org/officeDocument/2006/relationships/customXml" Target="../customXml/item9.xml"/><Relationship Id="rId35" Type="http://schemas.openxmlformats.org/officeDocument/2006/relationships/customXml" Target="../customXml/item14.xml"/><Relationship Id="rId56" Type="http://schemas.openxmlformats.org/officeDocument/2006/relationships/customXml" Target="../customXml/item35.xml"/><Relationship Id="rId77" Type="http://schemas.openxmlformats.org/officeDocument/2006/relationships/customXml" Target="../customXml/item56.xml"/><Relationship Id="rId100" Type="http://schemas.openxmlformats.org/officeDocument/2006/relationships/customXml" Target="../customXml/item79.xml"/><Relationship Id="rId105" Type="http://schemas.openxmlformats.org/officeDocument/2006/relationships/customXml" Target="../customXml/item84.xml"/><Relationship Id="rId126" Type="http://schemas.openxmlformats.org/officeDocument/2006/relationships/customXml" Target="../customXml/item105.xml"/><Relationship Id="rId147" Type="http://schemas.openxmlformats.org/officeDocument/2006/relationships/customXml" Target="../customXml/item126.xml"/><Relationship Id="rId168" Type="http://schemas.openxmlformats.org/officeDocument/2006/relationships/customXml" Target="../customXml/item147.xml"/><Relationship Id="rId8" Type="http://schemas.openxmlformats.org/officeDocument/2006/relationships/pivotCacheDefinition" Target="pivotCache/pivotCacheDefinition6.xml"/><Relationship Id="rId51" Type="http://schemas.openxmlformats.org/officeDocument/2006/relationships/customXml" Target="../customXml/item30.xml"/><Relationship Id="rId72" Type="http://schemas.openxmlformats.org/officeDocument/2006/relationships/customXml" Target="../customXml/item51.xml"/><Relationship Id="rId93" Type="http://schemas.openxmlformats.org/officeDocument/2006/relationships/customXml" Target="../customXml/item72.xml"/><Relationship Id="rId98" Type="http://schemas.openxmlformats.org/officeDocument/2006/relationships/customXml" Target="../customXml/item77.xml"/><Relationship Id="rId121" Type="http://schemas.openxmlformats.org/officeDocument/2006/relationships/customXml" Target="../customXml/item100.xml"/><Relationship Id="rId142" Type="http://schemas.openxmlformats.org/officeDocument/2006/relationships/customXml" Target="../customXml/item121.xml"/><Relationship Id="rId163" Type="http://schemas.openxmlformats.org/officeDocument/2006/relationships/customXml" Target="../customXml/item142.xml"/><Relationship Id="rId184" Type="http://schemas.openxmlformats.org/officeDocument/2006/relationships/customXml" Target="../customXml/item163.xml"/><Relationship Id="rId189" Type="http://schemas.openxmlformats.org/officeDocument/2006/relationships/customXml" Target="../customXml/item168.xml"/><Relationship Id="rId3" Type="http://schemas.openxmlformats.org/officeDocument/2006/relationships/pivotCacheDefinition" Target="pivotCache/pivotCacheDefinition1.xml"/><Relationship Id="rId25" Type="http://schemas.openxmlformats.org/officeDocument/2006/relationships/customXml" Target="../customXml/item4.xml"/><Relationship Id="rId46" Type="http://schemas.openxmlformats.org/officeDocument/2006/relationships/customXml" Target="../customXml/item25.xml"/><Relationship Id="rId67" Type="http://schemas.openxmlformats.org/officeDocument/2006/relationships/customXml" Target="../customXml/item46.xml"/><Relationship Id="rId116" Type="http://schemas.openxmlformats.org/officeDocument/2006/relationships/customXml" Target="../customXml/item95.xml"/><Relationship Id="rId137" Type="http://schemas.openxmlformats.org/officeDocument/2006/relationships/customXml" Target="../customXml/item116.xml"/><Relationship Id="rId158" Type="http://schemas.openxmlformats.org/officeDocument/2006/relationships/customXml" Target="../customXml/item137.xml"/><Relationship Id="rId20" Type="http://schemas.openxmlformats.org/officeDocument/2006/relationships/powerPivotData" Target="model/item.data"/><Relationship Id="rId41" Type="http://schemas.openxmlformats.org/officeDocument/2006/relationships/customXml" Target="../customXml/item20.xml"/><Relationship Id="rId62" Type="http://schemas.openxmlformats.org/officeDocument/2006/relationships/customXml" Target="../customXml/item41.xml"/><Relationship Id="rId83" Type="http://schemas.openxmlformats.org/officeDocument/2006/relationships/customXml" Target="../customXml/item62.xml"/><Relationship Id="rId88" Type="http://schemas.openxmlformats.org/officeDocument/2006/relationships/customXml" Target="../customXml/item67.xml"/><Relationship Id="rId111" Type="http://schemas.openxmlformats.org/officeDocument/2006/relationships/customXml" Target="../customXml/item90.xml"/><Relationship Id="rId132" Type="http://schemas.openxmlformats.org/officeDocument/2006/relationships/customXml" Target="../customXml/item111.xml"/><Relationship Id="rId153" Type="http://schemas.openxmlformats.org/officeDocument/2006/relationships/customXml" Target="../customXml/item132.xml"/><Relationship Id="rId174" Type="http://schemas.openxmlformats.org/officeDocument/2006/relationships/customXml" Target="../customXml/item153.xml"/><Relationship Id="rId179" Type="http://schemas.openxmlformats.org/officeDocument/2006/relationships/customXml" Target="../customXml/item158.xml"/><Relationship Id="rId195" Type="http://schemas.openxmlformats.org/officeDocument/2006/relationships/customXml" Target="../customXml/item174.xml"/><Relationship Id="rId190" Type="http://schemas.openxmlformats.org/officeDocument/2006/relationships/customXml" Target="../customXml/item169.xml"/><Relationship Id="rId15" Type="http://schemas.microsoft.com/office/2007/relationships/slicerCache" Target="slicerCaches/slicerCache1.xml"/><Relationship Id="rId36" Type="http://schemas.openxmlformats.org/officeDocument/2006/relationships/customXml" Target="../customXml/item15.xml"/><Relationship Id="rId57" Type="http://schemas.openxmlformats.org/officeDocument/2006/relationships/customXml" Target="../customXml/item36.xml"/><Relationship Id="rId106" Type="http://schemas.openxmlformats.org/officeDocument/2006/relationships/customXml" Target="../customXml/item85.xml"/><Relationship Id="rId127" Type="http://schemas.openxmlformats.org/officeDocument/2006/relationships/customXml" Target="../customXml/item106.xml"/><Relationship Id="rId10" Type="http://schemas.openxmlformats.org/officeDocument/2006/relationships/pivotCacheDefinition" Target="pivotCache/pivotCacheDefinition8.xml"/><Relationship Id="rId31" Type="http://schemas.openxmlformats.org/officeDocument/2006/relationships/customXml" Target="../customXml/item10.xml"/><Relationship Id="rId52" Type="http://schemas.openxmlformats.org/officeDocument/2006/relationships/customXml" Target="../customXml/item31.xml"/><Relationship Id="rId73" Type="http://schemas.openxmlformats.org/officeDocument/2006/relationships/customXml" Target="../customXml/item52.xml"/><Relationship Id="rId78" Type="http://schemas.openxmlformats.org/officeDocument/2006/relationships/customXml" Target="../customXml/item57.xml"/><Relationship Id="rId94" Type="http://schemas.openxmlformats.org/officeDocument/2006/relationships/customXml" Target="../customXml/item73.xml"/><Relationship Id="rId99" Type="http://schemas.openxmlformats.org/officeDocument/2006/relationships/customXml" Target="../customXml/item78.xml"/><Relationship Id="rId101" Type="http://schemas.openxmlformats.org/officeDocument/2006/relationships/customXml" Target="../customXml/item80.xml"/><Relationship Id="rId122" Type="http://schemas.openxmlformats.org/officeDocument/2006/relationships/customXml" Target="../customXml/item101.xml"/><Relationship Id="rId143" Type="http://schemas.openxmlformats.org/officeDocument/2006/relationships/customXml" Target="../customXml/item122.xml"/><Relationship Id="rId148" Type="http://schemas.openxmlformats.org/officeDocument/2006/relationships/customXml" Target="../customXml/item127.xml"/><Relationship Id="rId164" Type="http://schemas.openxmlformats.org/officeDocument/2006/relationships/customXml" Target="../customXml/item143.xml"/><Relationship Id="rId169" Type="http://schemas.openxmlformats.org/officeDocument/2006/relationships/customXml" Target="../customXml/item148.xml"/><Relationship Id="rId185" Type="http://schemas.openxmlformats.org/officeDocument/2006/relationships/customXml" Target="../customXml/item164.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80" Type="http://schemas.openxmlformats.org/officeDocument/2006/relationships/customXml" Target="../customXml/item159.xml"/><Relationship Id="rId26" Type="http://schemas.openxmlformats.org/officeDocument/2006/relationships/customXml" Target="../customXml/item5.xml"/><Relationship Id="rId47" Type="http://schemas.openxmlformats.org/officeDocument/2006/relationships/customXml" Target="../customXml/item26.xml"/><Relationship Id="rId68" Type="http://schemas.openxmlformats.org/officeDocument/2006/relationships/customXml" Target="../customXml/item47.xml"/><Relationship Id="rId89" Type="http://schemas.openxmlformats.org/officeDocument/2006/relationships/customXml" Target="../customXml/item68.xml"/><Relationship Id="rId112" Type="http://schemas.openxmlformats.org/officeDocument/2006/relationships/customXml" Target="../customXml/item91.xml"/><Relationship Id="rId133" Type="http://schemas.openxmlformats.org/officeDocument/2006/relationships/customXml" Target="../customXml/item112.xml"/><Relationship Id="rId154" Type="http://schemas.openxmlformats.org/officeDocument/2006/relationships/customXml" Target="../customXml/item133.xml"/><Relationship Id="rId175" Type="http://schemas.openxmlformats.org/officeDocument/2006/relationships/customXml" Target="../customXml/item154.xml"/><Relationship Id="rId196" Type="http://schemas.openxmlformats.org/officeDocument/2006/relationships/customXml" Target="../customXml/item175.xml"/><Relationship Id="rId200" Type="http://schemas.openxmlformats.org/officeDocument/2006/relationships/customXml" Target="../customXml/item179.xml"/><Relationship Id="rId16" Type="http://schemas.openxmlformats.org/officeDocument/2006/relationships/theme" Target="theme/theme1.xml"/><Relationship Id="rId37" Type="http://schemas.openxmlformats.org/officeDocument/2006/relationships/customXml" Target="../customXml/item16.xml"/><Relationship Id="rId58" Type="http://schemas.openxmlformats.org/officeDocument/2006/relationships/customXml" Target="../customXml/item37.xml"/><Relationship Id="rId79" Type="http://schemas.openxmlformats.org/officeDocument/2006/relationships/customXml" Target="../customXml/item58.xml"/><Relationship Id="rId102" Type="http://schemas.openxmlformats.org/officeDocument/2006/relationships/customXml" Target="../customXml/item81.xml"/><Relationship Id="rId123" Type="http://schemas.openxmlformats.org/officeDocument/2006/relationships/customXml" Target="../customXml/item102.xml"/><Relationship Id="rId144" Type="http://schemas.openxmlformats.org/officeDocument/2006/relationships/customXml" Target="../customXml/item123.xml"/><Relationship Id="rId90" Type="http://schemas.openxmlformats.org/officeDocument/2006/relationships/customXml" Target="../customXml/item69.xml"/><Relationship Id="rId165" Type="http://schemas.openxmlformats.org/officeDocument/2006/relationships/customXml" Target="../customXml/item144.xml"/><Relationship Id="rId186" Type="http://schemas.openxmlformats.org/officeDocument/2006/relationships/customXml" Target="../customXml/item165.xml"/><Relationship Id="rId27" Type="http://schemas.openxmlformats.org/officeDocument/2006/relationships/customXml" Target="../customXml/item6.xml"/><Relationship Id="rId48" Type="http://schemas.openxmlformats.org/officeDocument/2006/relationships/customXml" Target="../customXml/item27.xml"/><Relationship Id="rId69" Type="http://schemas.openxmlformats.org/officeDocument/2006/relationships/customXml" Target="../customXml/item48.xml"/><Relationship Id="rId113" Type="http://schemas.openxmlformats.org/officeDocument/2006/relationships/customXml" Target="../customXml/item92.xml"/><Relationship Id="rId134" Type="http://schemas.openxmlformats.org/officeDocument/2006/relationships/customXml" Target="../customXml/item113.xml"/><Relationship Id="rId80" Type="http://schemas.openxmlformats.org/officeDocument/2006/relationships/customXml" Target="../customXml/item59.xml"/><Relationship Id="rId155" Type="http://schemas.openxmlformats.org/officeDocument/2006/relationships/customXml" Target="../customXml/item134.xml"/><Relationship Id="rId176" Type="http://schemas.openxmlformats.org/officeDocument/2006/relationships/customXml" Target="../customXml/item155.xml"/><Relationship Id="rId197" Type="http://schemas.openxmlformats.org/officeDocument/2006/relationships/customXml" Target="../customXml/item176.xml"/><Relationship Id="rId201" Type="http://schemas.openxmlformats.org/officeDocument/2006/relationships/customXml" Target="../customXml/item180.xml"/><Relationship Id="rId17" Type="http://schemas.openxmlformats.org/officeDocument/2006/relationships/connections" Target="connections.xml"/><Relationship Id="rId38" Type="http://schemas.openxmlformats.org/officeDocument/2006/relationships/customXml" Target="../customXml/item17.xml"/><Relationship Id="rId59" Type="http://schemas.openxmlformats.org/officeDocument/2006/relationships/customXml" Target="../customXml/item38.xml"/><Relationship Id="rId103" Type="http://schemas.openxmlformats.org/officeDocument/2006/relationships/customXml" Target="../customXml/item82.xml"/><Relationship Id="rId124" Type="http://schemas.openxmlformats.org/officeDocument/2006/relationships/customXml" Target="../customXml/item103.xml"/><Relationship Id="rId70" Type="http://schemas.openxmlformats.org/officeDocument/2006/relationships/customXml" Target="../customXml/item49.xml"/><Relationship Id="rId91" Type="http://schemas.openxmlformats.org/officeDocument/2006/relationships/customXml" Target="../customXml/item70.xml"/><Relationship Id="rId145" Type="http://schemas.openxmlformats.org/officeDocument/2006/relationships/customXml" Target="../customXml/item124.xml"/><Relationship Id="rId166" Type="http://schemas.openxmlformats.org/officeDocument/2006/relationships/customXml" Target="../customXml/item145.xml"/><Relationship Id="rId187" Type="http://schemas.openxmlformats.org/officeDocument/2006/relationships/customXml" Target="../customXml/item166.xml"/><Relationship Id="rId1" Type="http://schemas.openxmlformats.org/officeDocument/2006/relationships/worksheet" Target="worksheets/sheet1.xml"/><Relationship Id="rId28" Type="http://schemas.openxmlformats.org/officeDocument/2006/relationships/customXml" Target="../customXml/item7.xml"/><Relationship Id="rId49" Type="http://schemas.openxmlformats.org/officeDocument/2006/relationships/customXml" Target="../customXml/item28.xml"/><Relationship Id="rId114" Type="http://schemas.openxmlformats.org/officeDocument/2006/relationships/customXml" Target="../customXml/item93.xml"/><Relationship Id="rId60" Type="http://schemas.openxmlformats.org/officeDocument/2006/relationships/customXml" Target="../customXml/item39.xml"/><Relationship Id="rId81" Type="http://schemas.openxmlformats.org/officeDocument/2006/relationships/customXml" Target="../customXml/item60.xml"/><Relationship Id="rId135" Type="http://schemas.openxmlformats.org/officeDocument/2006/relationships/customXml" Target="../customXml/item114.xml"/><Relationship Id="rId156" Type="http://schemas.openxmlformats.org/officeDocument/2006/relationships/customXml" Target="../customXml/item135.xml"/><Relationship Id="rId177" Type="http://schemas.openxmlformats.org/officeDocument/2006/relationships/customXml" Target="../customXml/item156.xml"/><Relationship Id="rId198" Type="http://schemas.openxmlformats.org/officeDocument/2006/relationships/customXml" Target="../customXml/item177.xml"/><Relationship Id="rId202" Type="http://schemas.microsoft.com/office/2006/relationships/vbaProject" Target="vbaProject.bin"/><Relationship Id="rId18" Type="http://schemas.openxmlformats.org/officeDocument/2006/relationships/styles" Target="styles.xml"/><Relationship Id="rId39" Type="http://schemas.openxmlformats.org/officeDocument/2006/relationships/customXml" Target="../customXml/item18.xml"/><Relationship Id="rId50" Type="http://schemas.openxmlformats.org/officeDocument/2006/relationships/customXml" Target="../customXml/item29.xml"/><Relationship Id="rId104" Type="http://schemas.openxmlformats.org/officeDocument/2006/relationships/customXml" Target="../customXml/item83.xml"/><Relationship Id="rId125" Type="http://schemas.openxmlformats.org/officeDocument/2006/relationships/customXml" Target="../customXml/item104.xml"/><Relationship Id="rId146" Type="http://schemas.openxmlformats.org/officeDocument/2006/relationships/customXml" Target="../customXml/item125.xml"/><Relationship Id="rId167" Type="http://schemas.openxmlformats.org/officeDocument/2006/relationships/customXml" Target="../customXml/item146.xml"/><Relationship Id="rId188" Type="http://schemas.openxmlformats.org/officeDocument/2006/relationships/customXml" Target="../customXml/item167.xml"/><Relationship Id="rId71" Type="http://schemas.openxmlformats.org/officeDocument/2006/relationships/customXml" Target="../customXml/item50.xml"/><Relationship Id="rId92" Type="http://schemas.openxmlformats.org/officeDocument/2006/relationships/customXml" Target="../customXml/item7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[01_Customer_Overview.xlsm]Analysis Sheet!pvt_revenue_by_country</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F6F"/>
          </a:solidFill>
          <a:ln>
            <a:noFill/>
          </a:ln>
          <a:effectLst/>
        </c:spPr>
      </c:pivotFmt>
      <c:pivotFmt>
        <c:idx val="4"/>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F6F"/>
          </a:solidFill>
          <a:ln>
            <a:noFill/>
          </a:ln>
          <a:effectLst/>
        </c:spPr>
      </c:pivotFmt>
      <c:pivotFmt>
        <c:idx val="6"/>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F6F"/>
          </a:solidFill>
          <a:ln>
            <a:noFill/>
          </a:ln>
          <a:effectLst/>
        </c:spPr>
      </c:pivotFmt>
    </c:pivotFmts>
    <c:plotArea>
      <c:layout>
        <c:manualLayout>
          <c:layoutTarget val="inner"/>
          <c:xMode val="edge"/>
          <c:yMode val="edge"/>
          <c:x val="0.24995702231722441"/>
          <c:y val="0.16224612749154363"/>
          <c:w val="0.66427131161996145"/>
          <c:h val="0.83775387250845634"/>
        </c:manualLayout>
      </c:layout>
      <c:barChart>
        <c:barDir val="bar"/>
        <c:grouping val="clustered"/>
        <c:varyColors val="0"/>
        <c:ser>
          <c:idx val="0"/>
          <c:order val="0"/>
          <c:tx>
            <c:strRef>
              <c:f>'Analysis Sheet'!$K$17</c:f>
              <c:strCache>
                <c:ptCount val="1"/>
                <c:pt idx="0">
                  <c:v>Total</c:v>
                </c:pt>
              </c:strCache>
            </c:strRef>
          </c:tx>
          <c:spPr>
            <a:solidFill>
              <a:srgbClr val="009999"/>
            </a:solidFill>
            <a:ln>
              <a:noFill/>
            </a:ln>
            <a:effectLst/>
          </c:spPr>
          <c:invertIfNegative val="0"/>
          <c:dPt>
            <c:idx val="5"/>
            <c:invertIfNegative val="0"/>
            <c:bubble3D val="0"/>
            <c:spPr>
              <a:solidFill>
                <a:srgbClr val="007F6F"/>
              </a:solidFill>
              <a:ln>
                <a:noFill/>
              </a:ln>
              <a:effectLst/>
            </c:spPr>
            <c:extLst>
              <c:ext xmlns:c16="http://schemas.microsoft.com/office/drawing/2014/chart" uri="{C3380CC4-5D6E-409C-BE32-E72D297353CC}">
                <c16:uniqueId val="{00000000-9167-491C-A5FD-1A4113F7C44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Sheet'!$J$18:$J$23</c:f>
              <c:strCache>
                <c:ptCount val="6"/>
                <c:pt idx="0">
                  <c:v>Australia</c:v>
                </c:pt>
                <c:pt idx="1">
                  <c:v>Germany</c:v>
                </c:pt>
                <c:pt idx="2">
                  <c:v>United Kingdom</c:v>
                </c:pt>
                <c:pt idx="3">
                  <c:v>France</c:v>
                </c:pt>
                <c:pt idx="4">
                  <c:v>Canada</c:v>
                </c:pt>
                <c:pt idx="5">
                  <c:v>United States</c:v>
                </c:pt>
              </c:strCache>
            </c:strRef>
          </c:cat>
          <c:val>
            <c:numRef>
              <c:f>'Analysis Sheet'!$K$18:$K$23</c:f>
              <c:numCache>
                <c:formatCode>0.00%</c:formatCode>
                <c:ptCount val="6"/>
                <c:pt idx="0">
                  <c:v>1.6192986576456899E-2</c:v>
                </c:pt>
                <c:pt idx="1">
                  <c:v>2.0761711467123932E-2</c:v>
                </c:pt>
                <c:pt idx="2">
                  <c:v>5.3177165383313144E-2</c:v>
                </c:pt>
                <c:pt idx="3">
                  <c:v>5.7711591437588999E-2</c:v>
                </c:pt>
                <c:pt idx="4">
                  <c:v>0.18566951700106149</c:v>
                </c:pt>
                <c:pt idx="5">
                  <c:v>0.66648702813445471</c:v>
                </c:pt>
              </c:numCache>
            </c:numRef>
          </c:val>
          <c:extLst>
            <c:ext xmlns:c16="http://schemas.microsoft.com/office/drawing/2014/chart" uri="{C3380CC4-5D6E-409C-BE32-E72D297353CC}">
              <c16:uniqueId val="{00000002-5CBD-4437-A970-782BCD0D0EBA}"/>
            </c:ext>
          </c:extLst>
        </c:ser>
        <c:dLbls>
          <c:dLblPos val="outEnd"/>
          <c:showLegendKey val="0"/>
          <c:showVal val="1"/>
          <c:showCatName val="0"/>
          <c:showSerName val="0"/>
          <c:showPercent val="0"/>
          <c:showBubbleSize val="0"/>
        </c:dLbls>
        <c:gapWidth val="60"/>
        <c:axId val="1024301503"/>
        <c:axId val="1024301983"/>
      </c:barChart>
      <c:catAx>
        <c:axId val="1024301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024301983"/>
        <c:crosses val="autoZero"/>
        <c:auto val="1"/>
        <c:lblAlgn val="ctr"/>
        <c:lblOffset val="100"/>
        <c:noMultiLvlLbl val="0"/>
      </c:catAx>
      <c:valAx>
        <c:axId val="1024301983"/>
        <c:scaling>
          <c:orientation val="minMax"/>
        </c:scaling>
        <c:delete val="1"/>
        <c:axPos val="b"/>
        <c:numFmt formatCode="0.00%" sourceLinked="1"/>
        <c:majorTickMark val="none"/>
        <c:minorTickMark val="none"/>
        <c:tickLblPos val="nextTo"/>
        <c:crossAx val="102430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[01_Customer_Overview.xlsm]Analysis Sheet!pvt_top_8_state_by_#customer</c:name>
    <c:fmtId val="8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294"/>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pivotFmt>
      <c:pivotFmt>
        <c:idx val="4"/>
        <c:spPr>
          <a:solidFill>
            <a:srgbClr val="00B294"/>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F6F"/>
          </a:solidFill>
          <a:ln>
            <a:noFill/>
          </a:ln>
          <a:effectLst/>
        </c:spPr>
      </c:pivotFmt>
      <c:pivotFmt>
        <c:idx val="10"/>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F6F"/>
          </a:solidFill>
          <a:ln>
            <a:noFill/>
          </a:ln>
          <a:effectLst/>
        </c:spPr>
      </c:pivotFmt>
    </c:pivotFmts>
    <c:plotArea>
      <c:layout>
        <c:manualLayout>
          <c:layoutTarget val="inner"/>
          <c:xMode val="edge"/>
          <c:yMode val="edge"/>
          <c:x val="0.24396902621948627"/>
          <c:y val="0"/>
          <c:w val="0.70632852796315759"/>
          <c:h val="0.89553411853630061"/>
        </c:manualLayout>
      </c:layout>
      <c:barChart>
        <c:barDir val="bar"/>
        <c:grouping val="clustered"/>
        <c:varyColors val="0"/>
        <c:ser>
          <c:idx val="0"/>
          <c:order val="0"/>
          <c:tx>
            <c:strRef>
              <c:f>'Analysis Sheet'!$K$38</c:f>
              <c:strCache>
                <c:ptCount val="1"/>
                <c:pt idx="0">
                  <c:v>Total</c:v>
                </c:pt>
              </c:strCache>
            </c:strRef>
          </c:tx>
          <c:spPr>
            <a:solidFill>
              <a:srgbClr val="009999"/>
            </a:solidFill>
            <a:ln>
              <a:noFill/>
            </a:ln>
            <a:effectLst/>
          </c:spPr>
          <c:invertIfNegative val="0"/>
          <c:dPt>
            <c:idx val="7"/>
            <c:invertIfNegative val="0"/>
            <c:bubble3D val="0"/>
            <c:spPr>
              <a:solidFill>
                <a:srgbClr val="007F6F"/>
              </a:solidFill>
              <a:ln>
                <a:noFill/>
              </a:ln>
              <a:effectLst/>
            </c:spPr>
            <c:extLst>
              <c:ext xmlns:c16="http://schemas.microsoft.com/office/drawing/2014/chart" uri="{C3380CC4-5D6E-409C-BE32-E72D297353CC}">
                <c16:uniqueId val="{00000000-F4EC-4747-B5FD-62B348B8A3F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Sheet'!$J$39:$J$46</c:f>
              <c:strCache>
                <c:ptCount val="8"/>
                <c:pt idx="0">
                  <c:v>Florida</c:v>
                </c:pt>
                <c:pt idx="1">
                  <c:v>New South Wales</c:v>
                </c:pt>
                <c:pt idx="2">
                  <c:v>Ile-de-France</c:v>
                </c:pt>
                <c:pt idx="3">
                  <c:v>Texas</c:v>
                </c:pt>
                <c:pt idx="4">
                  <c:v>England</c:v>
                </c:pt>
                <c:pt idx="5">
                  <c:v>Washington</c:v>
                </c:pt>
                <c:pt idx="6">
                  <c:v>Ontario</c:v>
                </c:pt>
                <c:pt idx="7">
                  <c:v>California</c:v>
                </c:pt>
              </c:strCache>
            </c:strRef>
          </c:cat>
          <c:val>
            <c:numRef>
              <c:f>'Analysis Sheet'!$K$39:$K$46</c:f>
              <c:numCache>
                <c:formatCode>0.00%</c:formatCode>
                <c:ptCount val="8"/>
                <c:pt idx="0">
                  <c:v>3.8516405135520682E-2</c:v>
                </c:pt>
                <c:pt idx="1">
                  <c:v>4.136947218259629E-2</c:v>
                </c:pt>
                <c:pt idx="2">
                  <c:v>4.4222539229671898E-2</c:v>
                </c:pt>
                <c:pt idx="3">
                  <c:v>5.4208273894436519E-2</c:v>
                </c:pt>
                <c:pt idx="4">
                  <c:v>5.7061340941512127E-2</c:v>
                </c:pt>
                <c:pt idx="5">
                  <c:v>6.7047075606276749E-2</c:v>
                </c:pt>
                <c:pt idx="6">
                  <c:v>7.8459343794579167E-2</c:v>
                </c:pt>
                <c:pt idx="7">
                  <c:v>0.11126961483594865</c:v>
                </c:pt>
              </c:numCache>
            </c:numRef>
          </c:val>
          <c:extLst>
            <c:ext xmlns:c16="http://schemas.microsoft.com/office/drawing/2014/chart" uri="{C3380CC4-5D6E-409C-BE32-E72D297353CC}">
              <c16:uniqueId val="{00000002-0590-4432-A028-B19656AFC904}"/>
            </c:ext>
          </c:extLst>
        </c:ser>
        <c:dLbls>
          <c:dLblPos val="outEnd"/>
          <c:showLegendKey val="0"/>
          <c:showVal val="1"/>
          <c:showCatName val="0"/>
          <c:showSerName val="0"/>
          <c:showPercent val="0"/>
          <c:showBubbleSize val="0"/>
        </c:dLbls>
        <c:gapWidth val="80"/>
        <c:axId val="387810623"/>
        <c:axId val="387828863"/>
      </c:barChart>
      <c:catAx>
        <c:axId val="387810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solidFill>
                <a:latin typeface="+mn-lt"/>
                <a:ea typeface="+mn-ea"/>
                <a:cs typeface="+mn-cs"/>
              </a:defRPr>
            </a:pPr>
            <a:endParaRPr lang="en-US"/>
          </a:p>
        </c:txPr>
        <c:crossAx val="387828863"/>
        <c:crosses val="autoZero"/>
        <c:auto val="1"/>
        <c:lblAlgn val="ctr"/>
        <c:lblOffset val="100"/>
        <c:noMultiLvlLbl val="0"/>
      </c:catAx>
      <c:valAx>
        <c:axId val="387828863"/>
        <c:scaling>
          <c:orientation val="minMax"/>
        </c:scaling>
        <c:delete val="1"/>
        <c:axPos val="b"/>
        <c:numFmt formatCode="0.00%" sourceLinked="1"/>
        <c:majorTickMark val="none"/>
        <c:minorTickMark val="none"/>
        <c:tickLblPos val="nextTo"/>
        <c:crossAx val="387810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[01_Customer_Overview.xlsm]Analysis Sheet!pvt_top_8_state_by_revenue</c:name>
    <c:fmtId val="9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F6F"/>
          </a:solidFill>
          <a:ln>
            <a:noFill/>
          </a:ln>
          <a:effectLst/>
        </c:spPr>
      </c:pivotFmt>
      <c:pivotFmt>
        <c:idx val="4"/>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F6F"/>
          </a:solidFill>
          <a:ln>
            <a:noFill/>
          </a:ln>
          <a:effectLst/>
        </c:spPr>
      </c:pivotFmt>
    </c:pivotFmts>
    <c:plotArea>
      <c:layout>
        <c:manualLayout>
          <c:layoutTarget val="inner"/>
          <c:xMode val="edge"/>
          <c:yMode val="edge"/>
          <c:x val="0.24286084164915833"/>
          <c:y val="6.4836468726827023E-2"/>
          <c:w val="0.63986213008607662"/>
          <c:h val="0.84174864654209947"/>
        </c:manualLayout>
      </c:layout>
      <c:barChart>
        <c:barDir val="bar"/>
        <c:grouping val="clustered"/>
        <c:varyColors val="0"/>
        <c:ser>
          <c:idx val="0"/>
          <c:order val="0"/>
          <c:tx>
            <c:strRef>
              <c:f>'Analysis Sheet'!$K$27</c:f>
              <c:strCache>
                <c:ptCount val="1"/>
                <c:pt idx="0">
                  <c:v>Total</c:v>
                </c:pt>
              </c:strCache>
            </c:strRef>
          </c:tx>
          <c:spPr>
            <a:solidFill>
              <a:srgbClr val="009999"/>
            </a:solidFill>
            <a:ln>
              <a:noFill/>
            </a:ln>
            <a:effectLst/>
          </c:spPr>
          <c:invertIfNegative val="0"/>
          <c:dPt>
            <c:idx val="7"/>
            <c:invertIfNegative val="0"/>
            <c:bubble3D val="0"/>
            <c:spPr>
              <a:solidFill>
                <a:srgbClr val="007F6F"/>
              </a:solidFill>
              <a:ln>
                <a:noFill/>
              </a:ln>
              <a:effectLst/>
            </c:spPr>
            <c:extLst>
              <c:ext xmlns:c16="http://schemas.microsoft.com/office/drawing/2014/chart" uri="{C3380CC4-5D6E-409C-BE32-E72D297353CC}">
                <c16:uniqueId val="{00000000-6325-4B49-A6D9-F55129F3549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Sheet'!$J$28:$J$35</c:f>
              <c:strCache>
                <c:ptCount val="8"/>
                <c:pt idx="0">
                  <c:v>Ile-de-France</c:v>
                </c:pt>
                <c:pt idx="1">
                  <c:v>Quebec</c:v>
                </c:pt>
                <c:pt idx="2">
                  <c:v>British Columbia</c:v>
                </c:pt>
                <c:pt idx="3">
                  <c:v>England</c:v>
                </c:pt>
                <c:pt idx="4">
                  <c:v>Ontario</c:v>
                </c:pt>
                <c:pt idx="5">
                  <c:v>Washington</c:v>
                </c:pt>
                <c:pt idx="6">
                  <c:v>Texas</c:v>
                </c:pt>
                <c:pt idx="7">
                  <c:v>California</c:v>
                </c:pt>
              </c:strCache>
            </c:strRef>
          </c:cat>
          <c:val>
            <c:numRef>
              <c:f>'Analysis Sheet'!$K$28:$K$35</c:f>
              <c:numCache>
                <c:formatCode>0.00%</c:formatCode>
                <c:ptCount val="8"/>
                <c:pt idx="0">
                  <c:v>3.295929450371729E-2</c:v>
                </c:pt>
                <c:pt idx="1">
                  <c:v>4.0006969858724838E-2</c:v>
                </c:pt>
                <c:pt idx="2">
                  <c:v>4.4559304399046415E-2</c:v>
                </c:pt>
                <c:pt idx="3">
                  <c:v>5.3177165383313109E-2</c:v>
                </c:pt>
                <c:pt idx="4">
                  <c:v>8.0225578058159594E-2</c:v>
                </c:pt>
                <c:pt idx="5">
                  <c:v>8.1811479310785959E-2</c:v>
                </c:pt>
                <c:pt idx="6">
                  <c:v>8.9113483679048325E-2</c:v>
                </c:pt>
                <c:pt idx="7">
                  <c:v>0.12643662135579217</c:v>
                </c:pt>
              </c:numCache>
            </c:numRef>
          </c:val>
          <c:extLst>
            <c:ext xmlns:c16="http://schemas.microsoft.com/office/drawing/2014/chart" uri="{C3380CC4-5D6E-409C-BE32-E72D297353CC}">
              <c16:uniqueId val="{00000003-27A2-4E11-8F02-C4CB31F29CC3}"/>
            </c:ext>
          </c:extLst>
        </c:ser>
        <c:dLbls>
          <c:dLblPos val="outEnd"/>
          <c:showLegendKey val="0"/>
          <c:showVal val="1"/>
          <c:showCatName val="0"/>
          <c:showSerName val="0"/>
          <c:showPercent val="0"/>
          <c:showBubbleSize val="0"/>
        </c:dLbls>
        <c:gapWidth val="60"/>
        <c:axId val="1645719359"/>
        <c:axId val="1645721759"/>
      </c:barChart>
      <c:catAx>
        <c:axId val="1645719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baseline="0">
                <a:solidFill>
                  <a:schemeClr val="bg1"/>
                </a:solidFill>
                <a:latin typeface="+mn-lt"/>
                <a:ea typeface="+mn-ea"/>
                <a:cs typeface="+mn-cs"/>
              </a:defRPr>
            </a:pPr>
            <a:endParaRPr lang="en-US"/>
          </a:p>
        </c:txPr>
        <c:crossAx val="1645721759"/>
        <c:crosses val="autoZero"/>
        <c:auto val="1"/>
        <c:lblAlgn val="ctr"/>
        <c:lblOffset val="100"/>
        <c:noMultiLvlLbl val="0"/>
      </c:catAx>
      <c:valAx>
        <c:axId val="1645721759"/>
        <c:scaling>
          <c:orientation val="minMax"/>
        </c:scaling>
        <c:delete val="1"/>
        <c:axPos val="b"/>
        <c:numFmt formatCode="0.00%" sourceLinked="1"/>
        <c:majorTickMark val="none"/>
        <c:minorTickMark val="none"/>
        <c:tickLblPos val="nextTo"/>
        <c:crossAx val="1645719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[01_Customer_Overview.xlsm]Analysis Sheet!pvt_#Customer_by_country</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99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F6F"/>
          </a:solidFill>
          <a:ln>
            <a:noFill/>
          </a:ln>
          <a:effectLst/>
        </c:spPr>
      </c:pivotFmt>
    </c:pivotFmts>
    <c:plotArea>
      <c:layout>
        <c:manualLayout>
          <c:layoutTarget val="inner"/>
          <c:xMode val="edge"/>
          <c:yMode val="edge"/>
          <c:x val="0.24365981151090291"/>
          <c:y val="9.1503305646978804E-3"/>
          <c:w val="0.72410858980180215"/>
          <c:h val="0.99084966943530195"/>
        </c:manualLayout>
      </c:layout>
      <c:barChart>
        <c:barDir val="bar"/>
        <c:grouping val="clustered"/>
        <c:varyColors val="0"/>
        <c:ser>
          <c:idx val="0"/>
          <c:order val="0"/>
          <c:tx>
            <c:strRef>
              <c:f>'Analysis Sheet'!$K$8</c:f>
              <c:strCache>
                <c:ptCount val="1"/>
                <c:pt idx="0">
                  <c:v>Total</c:v>
                </c:pt>
              </c:strCache>
            </c:strRef>
          </c:tx>
          <c:spPr>
            <a:solidFill>
              <a:srgbClr val="009999"/>
            </a:solidFill>
            <a:ln>
              <a:noFill/>
            </a:ln>
            <a:effectLst/>
          </c:spPr>
          <c:invertIfNegative val="0"/>
          <c:dPt>
            <c:idx val="5"/>
            <c:invertIfNegative val="0"/>
            <c:bubble3D val="0"/>
            <c:spPr>
              <a:solidFill>
                <a:srgbClr val="007F6F"/>
              </a:solidFill>
              <a:ln>
                <a:noFill/>
              </a:ln>
              <a:effectLst/>
            </c:spPr>
            <c:extLst>
              <c:ext xmlns:c16="http://schemas.microsoft.com/office/drawing/2014/chart" uri="{C3380CC4-5D6E-409C-BE32-E72D297353CC}">
                <c16:uniqueId val="{00000001-F61A-49BD-8AA3-4DB760E1816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Sheet'!$J$9:$J$14</c:f>
              <c:strCache>
                <c:ptCount val="6"/>
                <c:pt idx="0">
                  <c:v>France</c:v>
                </c:pt>
                <c:pt idx="1">
                  <c:v>Germany</c:v>
                </c:pt>
                <c:pt idx="2">
                  <c:v>United Kingdom</c:v>
                </c:pt>
                <c:pt idx="3">
                  <c:v>Australia</c:v>
                </c:pt>
                <c:pt idx="4">
                  <c:v>Canada</c:v>
                </c:pt>
                <c:pt idx="5">
                  <c:v>United States</c:v>
                </c:pt>
              </c:strCache>
            </c:strRef>
          </c:cat>
          <c:val>
            <c:numRef>
              <c:f>'Analysis Sheet'!$K$9:$K$14</c:f>
              <c:numCache>
                <c:formatCode>0.00%</c:formatCode>
                <c:ptCount val="6"/>
                <c:pt idx="0">
                  <c:v>5.7061340941512127E-2</c:v>
                </c:pt>
                <c:pt idx="1">
                  <c:v>5.7061340941512127E-2</c:v>
                </c:pt>
                <c:pt idx="2">
                  <c:v>5.7061340941512127E-2</c:v>
                </c:pt>
                <c:pt idx="3">
                  <c:v>5.7061340941512127E-2</c:v>
                </c:pt>
                <c:pt idx="4">
                  <c:v>0.16262482168330955</c:v>
                </c:pt>
                <c:pt idx="5">
                  <c:v>0.60912981455064197</c:v>
                </c:pt>
              </c:numCache>
            </c:numRef>
          </c:val>
          <c:extLst>
            <c:ext xmlns:c16="http://schemas.microsoft.com/office/drawing/2014/chart" uri="{C3380CC4-5D6E-409C-BE32-E72D297353CC}">
              <c16:uniqueId val="{00000000-F61A-49BD-8AA3-4DB760E18161}"/>
            </c:ext>
          </c:extLst>
        </c:ser>
        <c:dLbls>
          <c:dLblPos val="outEnd"/>
          <c:showLegendKey val="0"/>
          <c:showVal val="1"/>
          <c:showCatName val="0"/>
          <c:showSerName val="0"/>
          <c:showPercent val="0"/>
          <c:showBubbleSize val="0"/>
        </c:dLbls>
        <c:gapWidth val="100"/>
        <c:axId val="762521616"/>
        <c:axId val="762522096"/>
      </c:barChart>
      <c:catAx>
        <c:axId val="762521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762522096"/>
        <c:crosses val="autoZero"/>
        <c:auto val="1"/>
        <c:lblAlgn val="ctr"/>
        <c:lblOffset val="100"/>
        <c:noMultiLvlLbl val="0"/>
      </c:catAx>
      <c:valAx>
        <c:axId val="762522096"/>
        <c:scaling>
          <c:orientation val="minMax"/>
        </c:scaling>
        <c:delete val="1"/>
        <c:axPos val="b"/>
        <c:numFmt formatCode="0.00%" sourceLinked="1"/>
        <c:majorTickMark val="none"/>
        <c:minorTickMark val="none"/>
        <c:tickLblPos val="nextTo"/>
        <c:crossAx val="762521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image" Target="../media/image2.jpeg"/><Relationship Id="rId7" Type="http://schemas.openxmlformats.org/officeDocument/2006/relationships/image" Target="../media/image4.png"/><Relationship Id="rId2" Type="http://schemas.openxmlformats.org/officeDocument/2006/relationships/hyperlink" Target="#'Dashboard 2'!A1"/><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image" Target="../media/image3.jpeg"/><Relationship Id="rId4" Type="http://schemas.openxmlformats.org/officeDocument/2006/relationships/hyperlink" Target="#'Dashboard 1'!A1"/></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8.png"/><Relationship Id="rId7" Type="http://schemas.openxmlformats.org/officeDocument/2006/relationships/hyperlink" Target="#'Analysis Sheet'!A1"/><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chart" Target="../charts/chart2.xml"/><Relationship Id="rId10" Type="http://schemas.openxmlformats.org/officeDocument/2006/relationships/chart" Target="../charts/chart4.xml"/><Relationship Id="rId4" Type="http://schemas.openxmlformats.org/officeDocument/2006/relationships/chart" Target="../charts/chart1.xml"/><Relationship Id="rId9"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3</xdr:col>
      <xdr:colOff>102281</xdr:colOff>
      <xdr:row>5</xdr:row>
      <xdr:rowOff>0</xdr:rowOff>
    </xdr:from>
    <xdr:to>
      <xdr:col>4</xdr:col>
      <xdr:colOff>511158</xdr:colOff>
      <xdr:row>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281" y="272773"/>
          <a:ext cx="1044982" cy="872393"/>
        </a:xfrm>
        <a:prstGeom prst="rect">
          <a:avLst/>
        </a:prstGeom>
      </xdr:spPr>
    </xdr:pic>
    <xdr:clientData/>
  </xdr:twoCellAnchor>
  <xdr:twoCellAnchor>
    <xdr:from>
      <xdr:col>3</xdr:col>
      <xdr:colOff>90568</xdr:colOff>
      <xdr:row>5</xdr:row>
      <xdr:rowOff>0</xdr:rowOff>
    </xdr:from>
    <xdr:to>
      <xdr:col>4</xdr:col>
      <xdr:colOff>500143</xdr:colOff>
      <xdr:row>5</xdr:row>
      <xdr:rowOff>0</xdr:rowOff>
    </xdr:to>
    <xdr:pic>
      <xdr:nvPicPr>
        <xdr:cNvPr id="4" name="Picture 3">
          <a:hlinkClick xmlns:r="http://schemas.openxmlformats.org/officeDocument/2006/relationships" r:id="rId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568" y="3065874"/>
          <a:ext cx="1045680" cy="692384"/>
        </a:xfrm>
        <a:prstGeom prst="rect">
          <a:avLst/>
        </a:prstGeom>
      </xdr:spPr>
    </xdr:pic>
    <xdr:clientData/>
  </xdr:twoCellAnchor>
  <xdr:twoCellAnchor>
    <xdr:from>
      <xdr:col>3</xdr:col>
      <xdr:colOff>90566</xdr:colOff>
      <xdr:row>5</xdr:row>
      <xdr:rowOff>0</xdr:rowOff>
    </xdr:from>
    <xdr:to>
      <xdr:col>4</xdr:col>
      <xdr:colOff>498667</xdr:colOff>
      <xdr:row>5</xdr:row>
      <xdr:rowOff>0</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66" y="1757403"/>
          <a:ext cx="1044206" cy="679198"/>
        </a:xfrm>
        <a:prstGeom prst="rect">
          <a:avLst/>
        </a:prstGeom>
      </xdr:spPr>
    </xdr:pic>
    <xdr:clientData/>
  </xdr:twoCellAnchor>
  <xdr:twoCellAnchor>
    <xdr:from>
      <xdr:col>2</xdr:col>
      <xdr:colOff>431741</xdr:colOff>
      <xdr:row>3</xdr:row>
      <xdr:rowOff>181427</xdr:rowOff>
    </xdr:from>
    <xdr:to>
      <xdr:col>4</xdr:col>
      <xdr:colOff>468898</xdr:colOff>
      <xdr:row>49</xdr:row>
      <xdr:rowOff>177073</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431741" y="733220"/>
          <a:ext cx="1254605" cy="8719232"/>
        </a:xfrm>
        <a:prstGeom prst="roundRect">
          <a:avLst>
            <a:gd name="adj" fmla="val 542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129810</xdr:colOff>
      <xdr:row>6</xdr:row>
      <xdr:rowOff>61936</xdr:rowOff>
    </xdr:from>
    <xdr:to>
      <xdr:col>4</xdr:col>
      <xdr:colOff>162105</xdr:colOff>
      <xdr:row>9</xdr:row>
      <xdr:rowOff>157730</xdr:rowOff>
    </xdr:to>
    <xdr:pic>
      <xdr:nvPicPr>
        <xdr:cNvPr id="7" name="Graphic 6" descr="Presentation with bar chart with solid fill">
          <a:hlinkClick xmlns:r="http://schemas.openxmlformats.org/officeDocument/2006/relationships" r:id="rId6"/>
          <a:extLst>
            <a:ext uri="{FF2B5EF4-FFF2-40B4-BE49-F238E27FC236}">
              <a16:creationId xmlns:a16="http://schemas.microsoft.com/office/drawing/2014/main" id="{02A71EA4-252D-405B-B9A2-2689472C47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38534" y="1231212"/>
          <a:ext cx="641019" cy="6475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148006</xdr:colOff>
      <xdr:row>42</xdr:row>
      <xdr:rowOff>99786</xdr:rowOff>
    </xdr:from>
    <xdr:to>
      <xdr:col>21</xdr:col>
      <xdr:colOff>871</xdr:colOff>
      <xdr:row>47</xdr:row>
      <xdr:rowOff>127000</xdr:rowOff>
    </xdr:to>
    <xdr:sp macro="[0]!SetCorners"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2279792" y="7719786"/>
          <a:ext cx="10493650" cy="934357"/>
        </a:xfrm>
        <a:prstGeom prst="roundRect">
          <a:avLst>
            <a:gd name="adj" fmla="val 6699"/>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148006</xdr:colOff>
      <xdr:row>2</xdr:row>
      <xdr:rowOff>46181</xdr:rowOff>
    </xdr:from>
    <xdr:to>
      <xdr:col>21</xdr:col>
      <xdr:colOff>871</xdr:colOff>
      <xdr:row>10</xdr:row>
      <xdr:rowOff>158750</xdr:rowOff>
    </xdr:to>
    <xdr:sp macro="[0]!SetCorners" textlink="">
      <xdr:nvSpPr>
        <xdr:cNvPr id="42" name="Rectangle: Rounded Corners 41">
          <a:extLst>
            <a:ext uri="{FF2B5EF4-FFF2-40B4-BE49-F238E27FC236}">
              <a16:creationId xmlns:a16="http://schemas.microsoft.com/office/drawing/2014/main" id="{D104BF8B-CD46-5AD2-4A38-B0C6999A3608}"/>
            </a:ext>
          </a:extLst>
        </xdr:cNvPr>
        <xdr:cNvSpPr/>
      </xdr:nvSpPr>
      <xdr:spPr>
        <a:xfrm>
          <a:off x="2272370" y="415636"/>
          <a:ext cx="10451592" cy="1590387"/>
        </a:xfrm>
        <a:prstGeom prst="roundRect">
          <a:avLst>
            <a:gd name="adj" fmla="val 4004"/>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363218</xdr:colOff>
      <xdr:row>2</xdr:row>
      <xdr:rowOff>133742</xdr:rowOff>
    </xdr:from>
    <xdr:to>
      <xdr:col>20</xdr:col>
      <xdr:colOff>583858</xdr:colOff>
      <xdr:row>5</xdr:row>
      <xdr:rowOff>37697</xdr:rowOff>
    </xdr:to>
    <xdr:grpSp>
      <xdr:nvGrpSpPr>
        <xdr:cNvPr id="40" name="Group 39">
          <a:extLst>
            <a:ext uri="{FF2B5EF4-FFF2-40B4-BE49-F238E27FC236}">
              <a16:creationId xmlns:a16="http://schemas.microsoft.com/office/drawing/2014/main" id="{023FEC0A-D973-A7E6-B376-21A7A4EB71C6}"/>
            </a:ext>
          </a:extLst>
        </xdr:cNvPr>
        <xdr:cNvGrpSpPr/>
      </xdr:nvGrpSpPr>
      <xdr:grpSpPr>
        <a:xfrm>
          <a:off x="11761468" y="514742"/>
          <a:ext cx="839765" cy="475455"/>
          <a:chOff x="11866614" y="412483"/>
          <a:chExt cx="844094" cy="454838"/>
        </a:xfrm>
      </xdr:grpSpPr>
      <xdr:pic macro="[0]!Refresh">
        <xdr:nvPicPr>
          <xdr:cNvPr id="29" name="Graphic 28" descr="Arrow circle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279614" y="412483"/>
            <a:ext cx="431094" cy="454838"/>
          </a:xfrm>
          <a:prstGeom prst="rect">
            <a:avLst/>
          </a:prstGeom>
        </xdr:spPr>
      </xdr:pic>
      <xdr:pic macro="[0]!ClearAllSlicerFilters">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866614" y="437821"/>
            <a:ext cx="336501" cy="407367"/>
          </a:xfrm>
          <a:prstGeom prst="rect">
            <a:avLst/>
          </a:prstGeom>
        </xdr:spPr>
      </xdr:pic>
    </xdr:grpSp>
    <xdr:clientData/>
  </xdr:twoCellAnchor>
  <xdr:twoCellAnchor editAs="oneCell">
    <xdr:from>
      <xdr:col>4</xdr:col>
      <xdr:colOff>142173</xdr:colOff>
      <xdr:row>35</xdr:row>
      <xdr:rowOff>99787</xdr:rowOff>
    </xdr:from>
    <xdr:to>
      <xdr:col>20</xdr:col>
      <xdr:colOff>613498</xdr:colOff>
      <xdr:row>42</xdr:row>
      <xdr:rowOff>37937</xdr:rowOff>
    </xdr:to>
    <xdr:sp macro="[0]!SetCorners" textlink="">
      <xdr:nvSpPr>
        <xdr:cNvPr id="85" name="Rectangle: Rounded Corners 84">
          <a:extLst>
            <a:ext uri="{FF2B5EF4-FFF2-40B4-BE49-F238E27FC236}">
              <a16:creationId xmlns:a16="http://schemas.microsoft.com/office/drawing/2014/main" id="{00000000-0008-0000-0100-000055000000}"/>
            </a:ext>
          </a:extLst>
        </xdr:cNvPr>
        <xdr:cNvSpPr/>
      </xdr:nvSpPr>
      <xdr:spPr>
        <a:xfrm>
          <a:off x="2266537" y="6565242"/>
          <a:ext cx="10446597" cy="1231240"/>
        </a:xfrm>
        <a:prstGeom prst="roundRect">
          <a:avLst>
            <a:gd name="adj" fmla="val 5174"/>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148005</xdr:colOff>
      <xdr:row>11</xdr:row>
      <xdr:rowOff>40326</xdr:rowOff>
    </xdr:from>
    <xdr:to>
      <xdr:col>12</xdr:col>
      <xdr:colOff>369454</xdr:colOff>
      <xdr:row>21</xdr:row>
      <xdr:rowOff>172357</xdr:rowOff>
    </xdr:to>
    <xdr:sp macro="[0]!SetCorners" textlink="">
      <xdr:nvSpPr>
        <xdr:cNvPr id="89" name="Rectangle: Rounded Corners 88">
          <a:extLst>
            <a:ext uri="{FF2B5EF4-FFF2-40B4-BE49-F238E27FC236}">
              <a16:creationId xmlns:a16="http://schemas.microsoft.com/office/drawing/2014/main" id="{00000000-0008-0000-0100-000059000000}"/>
            </a:ext>
          </a:extLst>
        </xdr:cNvPr>
        <xdr:cNvSpPr/>
      </xdr:nvSpPr>
      <xdr:spPr>
        <a:xfrm>
          <a:off x="2279791" y="2036040"/>
          <a:ext cx="5228877" cy="1946317"/>
        </a:xfrm>
        <a:prstGeom prst="roundRect">
          <a:avLst>
            <a:gd name="adj" fmla="val 3218"/>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474623</xdr:colOff>
      <xdr:row>11</xdr:row>
      <xdr:rowOff>49397</xdr:rowOff>
    </xdr:from>
    <xdr:to>
      <xdr:col>21</xdr:col>
      <xdr:colOff>871</xdr:colOff>
      <xdr:row>21</xdr:row>
      <xdr:rowOff>172357</xdr:rowOff>
    </xdr:to>
    <xdr:sp macro="" textlink="">
      <xdr:nvSpPr>
        <xdr:cNvPr id="84" name="Rectangle: Rounded Corners 83">
          <a:extLst>
            <a:ext uri="{FF2B5EF4-FFF2-40B4-BE49-F238E27FC236}">
              <a16:creationId xmlns:a16="http://schemas.microsoft.com/office/drawing/2014/main" id="{00000000-0008-0000-0100-000054000000}"/>
            </a:ext>
          </a:extLst>
        </xdr:cNvPr>
        <xdr:cNvSpPr/>
      </xdr:nvSpPr>
      <xdr:spPr>
        <a:xfrm>
          <a:off x="7586623" y="2081397"/>
          <a:ext cx="5137339" cy="1970233"/>
        </a:xfrm>
        <a:prstGeom prst="roundRect">
          <a:avLst>
            <a:gd name="adj" fmla="val 323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l"/>
          <a:endParaRPr lang="en-US" sz="1100"/>
        </a:p>
      </xdr:txBody>
    </xdr:sp>
    <xdr:clientData/>
  </xdr:twoCellAnchor>
  <xdr:twoCellAnchor>
    <xdr:from>
      <xdr:col>4</xdr:col>
      <xdr:colOff>297897</xdr:colOff>
      <xdr:row>2</xdr:row>
      <xdr:rowOff>90024</xdr:rowOff>
    </xdr:from>
    <xdr:to>
      <xdr:col>10</xdr:col>
      <xdr:colOff>38817</xdr:colOff>
      <xdr:row>6</xdr:row>
      <xdr:rowOff>12700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18797" y="458324"/>
          <a:ext cx="3474720" cy="659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ln>
                <a:noFill/>
              </a:ln>
              <a:solidFill>
                <a:schemeClr val="bg1"/>
              </a:solidFill>
            </a:rPr>
            <a:t>Customer &amp; Revenue</a:t>
          </a:r>
          <a:r>
            <a:rPr lang="en-US" sz="1800" b="1" baseline="0">
              <a:ln>
                <a:noFill/>
              </a:ln>
              <a:solidFill>
                <a:schemeClr val="bg1"/>
              </a:solidFill>
            </a:rPr>
            <a:t> Overview Performance Intelligence</a:t>
          </a:r>
          <a:endParaRPr lang="en-US" sz="1800" b="1">
            <a:ln>
              <a:noFill/>
            </a:ln>
            <a:solidFill>
              <a:schemeClr val="bg1"/>
            </a:solidFill>
          </a:endParaRPr>
        </a:p>
      </xdr:txBody>
    </xdr:sp>
    <xdr:clientData/>
  </xdr:twoCellAnchor>
  <xdr:twoCellAnchor editAs="oneCell">
    <xdr:from>
      <xdr:col>2</xdr:col>
      <xdr:colOff>57736</xdr:colOff>
      <xdr:row>2</xdr:row>
      <xdr:rowOff>46181</xdr:rowOff>
    </xdr:from>
    <xdr:to>
      <xdr:col>4</xdr:col>
      <xdr:colOff>70346</xdr:colOff>
      <xdr:row>47</xdr:row>
      <xdr:rowOff>127000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935191" y="415636"/>
          <a:ext cx="1259519" cy="8393546"/>
        </a:xfrm>
        <a:prstGeom prst="roundRect">
          <a:avLst>
            <a:gd name="adj" fmla="val 5051"/>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525266</xdr:colOff>
      <xdr:row>11</xdr:row>
      <xdr:rowOff>104670</xdr:rowOff>
    </xdr:from>
    <xdr:to>
      <xdr:col>15</xdr:col>
      <xdr:colOff>585329</xdr:colOff>
      <xdr:row>13</xdr:row>
      <xdr:rowOff>16133</xdr:rowOff>
    </xdr:to>
    <xdr:sp macro="" textlink="">
      <xdr:nvSpPr>
        <xdr:cNvPr id="102" name="Rectangle: Rounded Corners 101">
          <a:extLst>
            <a:ext uri="{FF2B5EF4-FFF2-40B4-BE49-F238E27FC236}">
              <a16:creationId xmlns:a16="http://schemas.microsoft.com/office/drawing/2014/main" id="{00000000-0008-0000-0100-000066000000}"/>
            </a:ext>
          </a:extLst>
        </xdr:cNvPr>
        <xdr:cNvSpPr/>
      </xdr:nvSpPr>
      <xdr:spPr>
        <a:xfrm>
          <a:off x="7664480" y="2100384"/>
          <a:ext cx="1937849"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Revenue Share</a:t>
          </a:r>
          <a:r>
            <a:rPr lang="fa-IR" sz="1200" b="1" i="0" baseline="0">
              <a:solidFill>
                <a:schemeClr val="lt1"/>
              </a:solidFill>
              <a:effectLst/>
              <a:latin typeface="+mn-lt"/>
              <a:ea typeface="+mn-ea"/>
              <a:cs typeface="+mn-cs"/>
            </a:rPr>
            <a:t> </a:t>
          </a:r>
          <a:r>
            <a:rPr lang="en-US" sz="1200" b="1" i="0" baseline="0">
              <a:solidFill>
                <a:schemeClr val="lt1"/>
              </a:solidFill>
              <a:effectLst/>
              <a:latin typeface="+mn-lt"/>
              <a:ea typeface="+mn-ea"/>
              <a:cs typeface="+mn-cs"/>
            </a:rPr>
            <a:t>by Region</a:t>
          </a:r>
          <a:endParaRPr lang="en-US" sz="1200" b="1">
            <a:effectLst/>
          </a:endParaRPr>
        </a:p>
      </xdr:txBody>
    </xdr:sp>
    <xdr:clientData/>
  </xdr:twoCellAnchor>
  <xdr:twoCellAnchor editAs="oneCell">
    <xdr:from>
      <xdr:col>4</xdr:col>
      <xdr:colOff>200066</xdr:colOff>
      <xdr:row>11</xdr:row>
      <xdr:rowOff>104670</xdr:rowOff>
    </xdr:from>
    <xdr:to>
      <xdr:col>8</xdr:col>
      <xdr:colOff>73792</xdr:colOff>
      <xdr:row>13</xdr:row>
      <xdr:rowOff>16133</xdr:rowOff>
    </xdr:to>
    <xdr:sp macro="" textlink="">
      <xdr:nvSpPr>
        <xdr:cNvPr id="103" name="Rectangle: Rounded Corners 102">
          <a:extLst>
            <a:ext uri="{FF2B5EF4-FFF2-40B4-BE49-F238E27FC236}">
              <a16:creationId xmlns:a16="http://schemas.microsoft.com/office/drawing/2014/main" id="{00000000-0008-0000-0100-000067000000}"/>
            </a:ext>
          </a:extLst>
        </xdr:cNvPr>
        <xdr:cNvSpPr/>
      </xdr:nvSpPr>
      <xdr:spPr>
        <a:xfrm>
          <a:off x="2331852" y="2100384"/>
          <a:ext cx="2377440" cy="274320"/>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Customer Share by Region</a:t>
          </a:r>
          <a:endParaRPr lang="en-US" sz="1200" b="1">
            <a:effectLst/>
          </a:endParaRPr>
        </a:p>
        <a:p>
          <a:pPr algn="l"/>
          <a:endParaRPr lang="en-US" sz="1200">
            <a:solidFill>
              <a:schemeClr val="bg1"/>
            </a:solidFill>
          </a:endParaRPr>
        </a:p>
      </xdr:txBody>
    </xdr:sp>
    <xdr:clientData/>
  </xdr:twoCellAnchor>
  <xdr:twoCellAnchor>
    <xdr:from>
      <xdr:col>4</xdr:col>
      <xdr:colOff>297748</xdr:colOff>
      <xdr:row>7</xdr:row>
      <xdr:rowOff>95590</xdr:rowOff>
    </xdr:from>
    <xdr:to>
      <xdr:col>7</xdr:col>
      <xdr:colOff>266372</xdr:colOff>
      <xdr:row>9</xdr:row>
      <xdr:rowOff>6637</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2411924" y="1402943"/>
          <a:ext cx="1828801" cy="2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1">
              <a:solidFill>
                <a:schemeClr val="bg1">
                  <a:lumMod val="65000"/>
                </a:schemeClr>
              </a:solidFill>
              <a:latin typeface="+mn-lt"/>
              <a:ea typeface="+mn-ea"/>
              <a:cs typeface="+mn-cs"/>
            </a:rPr>
            <a:t>Total Customers</a:t>
          </a:r>
        </a:p>
      </xdr:txBody>
    </xdr:sp>
    <xdr:clientData/>
  </xdr:twoCellAnchor>
  <xdr:twoCellAnchor>
    <xdr:from>
      <xdr:col>14</xdr:col>
      <xdr:colOff>573277</xdr:colOff>
      <xdr:row>7</xdr:row>
      <xdr:rowOff>95590</xdr:rowOff>
    </xdr:from>
    <xdr:to>
      <xdr:col>17</xdr:col>
      <xdr:colOff>359021</xdr:colOff>
      <xdr:row>9</xdr:row>
      <xdr:rowOff>341</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888042" y="1402943"/>
          <a:ext cx="1645920" cy="278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1">
              <a:solidFill>
                <a:schemeClr val="bg1">
                  <a:lumMod val="65000"/>
                </a:schemeClr>
              </a:solidFill>
              <a:latin typeface="+mn-lt"/>
              <a:ea typeface="+mn-ea"/>
              <a:cs typeface="+mn-cs"/>
            </a:rPr>
            <a:t>Total Countries</a:t>
          </a:r>
        </a:p>
      </xdr:txBody>
    </xdr:sp>
    <xdr:clientData/>
  </xdr:twoCellAnchor>
  <xdr:twoCellAnchor>
    <xdr:from>
      <xdr:col>18</xdr:col>
      <xdr:colOff>21232</xdr:colOff>
      <xdr:row>7</xdr:row>
      <xdr:rowOff>95590</xdr:rowOff>
    </xdr:from>
    <xdr:to>
      <xdr:col>19</xdr:col>
      <xdr:colOff>589894</xdr:colOff>
      <xdr:row>9</xdr:row>
      <xdr:rowOff>2342</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0816232" y="1402943"/>
          <a:ext cx="1188721" cy="280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1">
              <a:solidFill>
                <a:schemeClr val="bg1">
                  <a:lumMod val="65000"/>
                </a:schemeClr>
              </a:solidFill>
              <a:latin typeface="+mn-lt"/>
              <a:ea typeface="+mn-ea"/>
              <a:cs typeface="+mn-cs"/>
            </a:rPr>
            <a:t>Total States</a:t>
          </a:r>
        </a:p>
      </xdr:txBody>
    </xdr:sp>
    <xdr:clientData/>
  </xdr:twoCellAnchor>
  <xdr:twoCellAnchor>
    <xdr:from>
      <xdr:col>13</xdr:col>
      <xdr:colOff>281215</xdr:colOff>
      <xdr:row>14</xdr:row>
      <xdr:rowOff>135092</xdr:rowOff>
    </xdr:from>
    <xdr:to>
      <xdr:col>20</xdr:col>
      <xdr:colOff>108857</xdr:colOff>
      <xdr:row>21</xdr:row>
      <xdr:rowOff>54574</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157076</xdr:colOff>
      <xdr:row>22</xdr:row>
      <xdr:rowOff>54427</xdr:rowOff>
    </xdr:from>
    <xdr:to>
      <xdr:col>12</xdr:col>
      <xdr:colOff>381520</xdr:colOff>
      <xdr:row>35</xdr:row>
      <xdr:rowOff>63499</xdr:rowOff>
    </xdr:to>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2288862" y="4045856"/>
          <a:ext cx="5231872" cy="2367643"/>
        </a:xfrm>
        <a:prstGeom prst="roundRect">
          <a:avLst>
            <a:gd name="adj" fmla="val 2643"/>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180110</xdr:colOff>
      <xdr:row>22</xdr:row>
      <xdr:rowOff>133171</xdr:rowOff>
    </xdr:from>
    <xdr:to>
      <xdr:col>8</xdr:col>
      <xdr:colOff>443075</xdr:colOff>
      <xdr:row>24</xdr:row>
      <xdr:rowOff>44635</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2311896" y="4124600"/>
          <a:ext cx="2766679" cy="274321"/>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Top 8 States by Customer Distribution </a:t>
          </a:r>
          <a:endParaRPr lang="en-US" sz="1200" b="1">
            <a:effectLst/>
          </a:endParaRPr>
        </a:p>
      </xdr:txBody>
    </xdr:sp>
    <xdr:clientData/>
  </xdr:twoCellAnchor>
  <xdr:twoCellAnchor editAs="oneCell">
    <xdr:from>
      <xdr:col>12</xdr:col>
      <xdr:colOff>462206</xdr:colOff>
      <xdr:row>22</xdr:row>
      <xdr:rowOff>54428</xdr:rowOff>
    </xdr:from>
    <xdr:to>
      <xdr:col>20</xdr:col>
      <xdr:colOff>613498</xdr:colOff>
      <xdr:row>35</xdr:row>
      <xdr:rowOff>64153</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7574206" y="4118428"/>
          <a:ext cx="5138928" cy="2411180"/>
        </a:xfrm>
        <a:prstGeom prst="roundRect">
          <a:avLst>
            <a:gd name="adj" fmla="val 2642"/>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82176</xdr:colOff>
      <xdr:row>26</xdr:row>
      <xdr:rowOff>104005</xdr:rowOff>
    </xdr:from>
    <xdr:to>
      <xdr:col>12</xdr:col>
      <xdr:colOff>216647</xdr:colOff>
      <xdr:row>35</xdr:row>
      <xdr:rowOff>101019</xdr:rowOff>
    </xdr:to>
    <xdr:graphicFrame macro="">
      <xdr:nvGraphicFramePr>
        <xdr:cNvPr id="106" name="Chart 105">
          <a:extLst>
            <a:ext uri="{FF2B5EF4-FFF2-40B4-BE49-F238E27FC236}">
              <a16:creationId xmlns:a16="http://schemas.microsoft.com/office/drawing/2014/main" id="{00000000-0008-0000-01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525266</xdr:colOff>
      <xdr:row>22</xdr:row>
      <xdr:rowOff>133171</xdr:rowOff>
    </xdr:from>
    <xdr:to>
      <xdr:col>15</xdr:col>
      <xdr:colOff>483702</xdr:colOff>
      <xdr:row>24</xdr:row>
      <xdr:rowOff>44635</xdr:rowOff>
    </xdr:to>
    <xdr:sp macro=""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7664480" y="4124600"/>
          <a:ext cx="1836222" cy="274321"/>
        </a:xfrm>
        <a:prstGeom prst="roundRect">
          <a:avLst>
            <a:gd name="adj" fmla="val 2269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Top 8 States by  Revenue</a:t>
          </a:r>
          <a:endParaRPr lang="en-US" sz="1200" b="1">
            <a:effectLst/>
          </a:endParaRPr>
        </a:p>
      </xdr:txBody>
    </xdr:sp>
    <xdr:clientData/>
  </xdr:twoCellAnchor>
  <xdr:twoCellAnchor>
    <xdr:from>
      <xdr:col>12</xdr:col>
      <xdr:colOff>542975</xdr:colOff>
      <xdr:row>26</xdr:row>
      <xdr:rowOff>90715</xdr:rowOff>
    </xdr:from>
    <xdr:to>
      <xdr:col>21</xdr:col>
      <xdr:colOff>55120</xdr:colOff>
      <xdr:row>35</xdr:row>
      <xdr:rowOff>17305</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617790</xdr:colOff>
      <xdr:row>9</xdr:row>
      <xdr:rowOff>35291</xdr:rowOff>
    </xdr:from>
    <xdr:to>
      <xdr:col>6</xdr:col>
      <xdr:colOff>566391</xdr:colOff>
      <xdr:row>10</xdr:row>
      <xdr:rowOff>123634</xdr:rowOff>
    </xdr:to>
    <xdr:sp macro="" textlink="'Analysis Sheet'!G9">
      <xdr:nvSpPr>
        <xdr:cNvPr id="24" name="TextBox 23">
          <a:extLst>
            <a:ext uri="{FF2B5EF4-FFF2-40B4-BE49-F238E27FC236}">
              <a16:creationId xmlns:a16="http://schemas.microsoft.com/office/drawing/2014/main" id="{00000000-0008-0000-0100-000018000000}"/>
            </a:ext>
          </a:extLst>
        </xdr:cNvPr>
        <xdr:cNvSpPr txBox="1"/>
      </xdr:nvSpPr>
      <xdr:spPr>
        <a:xfrm>
          <a:off x="2731966" y="1716173"/>
          <a:ext cx="1188719" cy="275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554F2F4-31F4-4434-B1F6-463E011F7B32}" type="TxLink">
            <a:rPr lang="en-US" sz="1500" b="1" i="0" u="none" strike="noStrike">
              <a:solidFill>
                <a:srgbClr val="009E8F"/>
              </a:solidFill>
              <a:latin typeface="Calibri"/>
              <a:ea typeface="Calibri"/>
              <a:cs typeface="Calibri"/>
            </a:rPr>
            <a:pPr marL="0" indent="0" algn="ctr"/>
            <a:t>701</a:t>
          </a:fld>
          <a:endParaRPr lang="en-US" sz="1500" b="1" i="0" u="none" strike="noStrike">
            <a:solidFill>
              <a:srgbClr val="009E8F"/>
            </a:solidFill>
            <a:latin typeface="Calibri"/>
            <a:ea typeface="Calibri"/>
            <a:cs typeface="Calibri"/>
          </a:endParaRPr>
        </a:p>
      </xdr:txBody>
    </xdr:sp>
    <xdr:clientData/>
  </xdr:twoCellAnchor>
  <xdr:twoCellAnchor>
    <xdr:from>
      <xdr:col>15</xdr:col>
      <xdr:colOff>181819</xdr:colOff>
      <xdr:row>9</xdr:row>
      <xdr:rowOff>35291</xdr:rowOff>
    </xdr:from>
    <xdr:to>
      <xdr:col>17</xdr:col>
      <xdr:colOff>130421</xdr:colOff>
      <xdr:row>10</xdr:row>
      <xdr:rowOff>120809</xdr:rowOff>
    </xdr:to>
    <xdr:sp macro="" textlink="'Analysis Sheet'!G17">
      <xdr:nvSpPr>
        <xdr:cNvPr id="25" name="TextBox 24">
          <a:extLst>
            <a:ext uri="{FF2B5EF4-FFF2-40B4-BE49-F238E27FC236}">
              <a16:creationId xmlns:a16="http://schemas.microsoft.com/office/drawing/2014/main" id="{00000000-0008-0000-0100-000019000000}"/>
            </a:ext>
          </a:extLst>
        </xdr:cNvPr>
        <xdr:cNvSpPr txBox="1"/>
      </xdr:nvSpPr>
      <xdr:spPr>
        <a:xfrm>
          <a:off x="9116643" y="1716173"/>
          <a:ext cx="1188719" cy="272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E13D50F-7E73-4D6A-B24E-96C3CE69D255}" type="TxLink">
            <a:rPr lang="en-US" sz="1500" b="1" i="0" u="none" strike="noStrike">
              <a:solidFill>
                <a:srgbClr val="009E8F"/>
              </a:solidFill>
              <a:latin typeface="Calibri"/>
              <a:ea typeface="Calibri"/>
              <a:cs typeface="Calibri"/>
            </a:rPr>
            <a:pPr marL="0" indent="0" algn="ctr"/>
            <a:t>6</a:t>
          </a:fld>
          <a:endParaRPr lang="en-US" sz="1500" b="1" i="0" u="none" strike="noStrike">
            <a:solidFill>
              <a:srgbClr val="009E8F"/>
            </a:solidFill>
            <a:latin typeface="Calibri"/>
            <a:ea typeface="Calibri"/>
            <a:cs typeface="Calibri"/>
          </a:endParaRPr>
        </a:p>
      </xdr:txBody>
    </xdr:sp>
    <xdr:clientData/>
  </xdr:twoCellAnchor>
  <xdr:twoCellAnchor>
    <xdr:from>
      <xdr:col>18</xdr:col>
      <xdr:colOff>21233</xdr:colOff>
      <xdr:row>9</xdr:row>
      <xdr:rowOff>35291</xdr:rowOff>
    </xdr:from>
    <xdr:to>
      <xdr:col>19</xdr:col>
      <xdr:colOff>589893</xdr:colOff>
      <xdr:row>10</xdr:row>
      <xdr:rowOff>117402</xdr:rowOff>
    </xdr:to>
    <xdr:sp macro="" textlink="'Analysis Sheet'!G13">
      <xdr:nvSpPr>
        <xdr:cNvPr id="26" name="TextBox 25">
          <a:extLst>
            <a:ext uri="{FF2B5EF4-FFF2-40B4-BE49-F238E27FC236}">
              <a16:creationId xmlns:a16="http://schemas.microsoft.com/office/drawing/2014/main" id="{00000000-0008-0000-0100-00001A000000}"/>
            </a:ext>
          </a:extLst>
        </xdr:cNvPr>
        <xdr:cNvSpPr txBox="1"/>
      </xdr:nvSpPr>
      <xdr:spPr>
        <a:xfrm>
          <a:off x="10816233" y="1716173"/>
          <a:ext cx="1188719" cy="268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AF6F20D-1C7F-4111-A26E-F7AD6E0616D5}" type="TxLink">
            <a:rPr lang="en-US" sz="1500" b="1" i="0" u="none" strike="noStrike">
              <a:solidFill>
                <a:srgbClr val="009E8F"/>
              </a:solidFill>
              <a:latin typeface="Calibri"/>
              <a:ea typeface="Calibri"/>
              <a:cs typeface="Calibri"/>
            </a:rPr>
            <a:pPr marL="0" indent="0" algn="ctr"/>
            <a:t>56</a:t>
          </a:fld>
          <a:endParaRPr lang="en-US" sz="1500" b="1" i="0" u="none" strike="noStrike">
            <a:solidFill>
              <a:srgbClr val="009E8F"/>
            </a:solidFill>
            <a:latin typeface="Calibri"/>
            <a:ea typeface="Calibri"/>
            <a:cs typeface="Calibri"/>
          </a:endParaRPr>
        </a:p>
      </xdr:txBody>
    </xdr:sp>
    <xdr:clientData/>
  </xdr:twoCellAnchor>
  <xdr:twoCellAnchor>
    <xdr:from>
      <xdr:col>19</xdr:col>
      <xdr:colOff>0</xdr:colOff>
      <xdr:row>2</xdr:row>
      <xdr:rowOff>100533</xdr:rowOff>
    </xdr:from>
    <xdr:to>
      <xdr:col>19</xdr:col>
      <xdr:colOff>0</xdr:colOff>
      <xdr:row>4</xdr:row>
      <xdr:rowOff>35751</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11347131" y="281962"/>
          <a:ext cx="2025756" cy="298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a:t>
          </a:r>
        </a:p>
      </xdr:txBody>
    </xdr:sp>
    <xdr:clientData/>
  </xdr:twoCellAnchor>
  <xdr:twoCellAnchor>
    <xdr:from>
      <xdr:col>19</xdr:col>
      <xdr:colOff>0</xdr:colOff>
      <xdr:row>5</xdr:row>
      <xdr:rowOff>39486</xdr:rowOff>
    </xdr:from>
    <xdr:to>
      <xdr:col>19</xdr:col>
      <xdr:colOff>0</xdr:colOff>
      <xdr:row>7</xdr:row>
      <xdr:rowOff>18569</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9660" y="765200"/>
          <a:ext cx="2040697" cy="34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solidFill>
            </a:rPr>
            <a:t>Top Contriuting State:</a:t>
          </a:r>
        </a:p>
      </xdr:txBody>
    </xdr:sp>
    <xdr:clientData/>
  </xdr:twoCellAnchor>
  <xdr:twoCellAnchor>
    <xdr:from>
      <xdr:col>19</xdr:col>
      <xdr:colOff>0</xdr:colOff>
      <xdr:row>3</xdr:row>
      <xdr:rowOff>129562</xdr:rowOff>
    </xdr:from>
    <xdr:to>
      <xdr:col>19</xdr:col>
      <xdr:colOff>0</xdr:colOff>
      <xdr:row>5</xdr:row>
      <xdr:rowOff>67501</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875955" y="492419"/>
          <a:ext cx="968108" cy="300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chemeClr val="accent3">
                  <a:lumMod val="60000"/>
                  <a:lumOff val="40000"/>
                </a:schemeClr>
              </a:solidFill>
            </a:rPr>
            <a:t>U.S (60%)</a:t>
          </a:r>
        </a:p>
      </xdr:txBody>
    </xdr:sp>
    <xdr:clientData/>
  </xdr:twoCellAnchor>
  <xdr:twoCellAnchor>
    <xdr:from>
      <xdr:col>19</xdr:col>
      <xdr:colOff>0</xdr:colOff>
      <xdr:row>6</xdr:row>
      <xdr:rowOff>52186</xdr:rowOff>
    </xdr:from>
    <xdr:to>
      <xdr:col>19</xdr:col>
      <xdr:colOff>0</xdr:colOff>
      <xdr:row>8</xdr:row>
      <xdr:rowOff>31269</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599450" y="959329"/>
          <a:ext cx="1521118" cy="34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1">
              <a:solidFill>
                <a:srgbClr val="00B294"/>
              </a:solidFill>
            </a:rPr>
            <a:t>California (18%)</a:t>
          </a:r>
        </a:p>
      </xdr:txBody>
    </xdr:sp>
    <xdr:clientData/>
  </xdr:twoCellAnchor>
  <xdr:twoCellAnchor>
    <xdr:from>
      <xdr:col>10</xdr:col>
      <xdr:colOff>317198</xdr:colOff>
      <xdr:row>7</xdr:row>
      <xdr:rowOff>95590</xdr:rowOff>
    </xdr:from>
    <xdr:to>
      <xdr:col>14</xdr:col>
      <xdr:colOff>305843</xdr:colOff>
      <xdr:row>8</xdr:row>
      <xdr:rowOff>172357</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6151727" y="1402943"/>
          <a:ext cx="2468881" cy="263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1">
              <a:solidFill>
                <a:schemeClr val="bg1">
                  <a:lumMod val="65000"/>
                </a:schemeClr>
              </a:solidFill>
              <a:latin typeface="+mn-lt"/>
              <a:ea typeface="+mn-ea"/>
              <a:cs typeface="+mn-cs"/>
            </a:rPr>
            <a:t>Avg Revenue per Customer</a:t>
          </a:r>
        </a:p>
      </xdr:txBody>
    </xdr:sp>
    <xdr:clientData/>
  </xdr:twoCellAnchor>
  <xdr:twoCellAnchor editAs="oneCell">
    <xdr:from>
      <xdr:col>4</xdr:col>
      <xdr:colOff>180110</xdr:colOff>
      <xdr:row>36</xdr:row>
      <xdr:rowOff>12210</xdr:rowOff>
    </xdr:from>
    <xdr:to>
      <xdr:col>7</xdr:col>
      <xdr:colOff>423053</xdr:colOff>
      <xdr:row>37</xdr:row>
      <xdr:rowOff>100540</xdr:rowOff>
    </xdr:to>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311896" y="6543639"/>
          <a:ext cx="2120728" cy="269758"/>
        </a:xfrm>
        <a:prstGeom prst="roundRect">
          <a:avLst>
            <a:gd name="adj" fmla="val 23304"/>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lt1"/>
              </a:solidFill>
              <a:effectLst/>
              <a:latin typeface="+mn-lt"/>
              <a:ea typeface="+mn-ea"/>
              <a:cs typeface="+mn-cs"/>
            </a:rPr>
            <a:t>Customer Value Distribution</a:t>
          </a:r>
          <a:endParaRPr lang="en-US" sz="1200" b="1">
            <a:effectLst/>
          </a:endParaRPr>
        </a:p>
      </xdr:txBody>
    </xdr:sp>
    <xdr:clientData/>
  </xdr:twoCellAnchor>
  <xdr:twoCellAnchor>
    <xdr:from>
      <xdr:col>10</xdr:col>
      <xdr:colOff>132103</xdr:colOff>
      <xdr:row>2</xdr:row>
      <xdr:rowOff>154277</xdr:rowOff>
    </xdr:from>
    <xdr:to>
      <xdr:col>13</xdr:col>
      <xdr:colOff>68036</xdr:colOff>
      <xdr:row>4</xdr:row>
      <xdr:rowOff>19051</xdr:rowOff>
    </xdr:to>
    <xdr:sp macro="" textlink="'Analysis Sheet'!F27">
      <xdr:nvSpPr>
        <xdr:cNvPr id="43" name="shpCCI">
          <a:extLst>
            <a:ext uri="{FF2B5EF4-FFF2-40B4-BE49-F238E27FC236}">
              <a16:creationId xmlns:a16="http://schemas.microsoft.com/office/drawing/2014/main" id="{00000000-0008-0000-0100-00002B000000}"/>
            </a:ext>
          </a:extLst>
        </xdr:cNvPr>
        <xdr:cNvSpPr/>
      </xdr:nvSpPr>
      <xdr:spPr>
        <a:xfrm>
          <a:off x="5986803" y="522577"/>
          <a:ext cx="1802833" cy="233074"/>
        </a:xfrm>
        <a:prstGeom prst="roundRect">
          <a:avLst>
            <a:gd name="adj" fmla="val 27245"/>
          </a:avLst>
        </a:prstGeom>
        <a:solidFill>
          <a:srgbClr val="DC354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974E7B2-3E33-4AED-9AE5-DDB2CC7887A6}" type="TxLink">
            <a:rPr lang="en-US" sz="1100" b="0" i="0" u="none" strike="noStrike">
              <a:solidFill>
                <a:srgbClr val="000000"/>
              </a:solidFill>
              <a:latin typeface="Calibri"/>
              <a:ea typeface="Calibri"/>
              <a:cs typeface="Calibri"/>
            </a:rPr>
            <a:pPr algn="l"/>
            <a:t>⚠ HIGH Concentration Risk</a:t>
          </a:fld>
          <a:endParaRPr lang="en-US" sz="1200" b="1">
            <a:solidFill>
              <a:schemeClr val="bg1"/>
            </a:solidFill>
          </a:endParaRPr>
        </a:p>
      </xdr:txBody>
    </xdr:sp>
    <xdr:clientData/>
  </xdr:twoCellAnchor>
  <xdr:twoCellAnchor>
    <xdr:from>
      <xdr:col>7</xdr:col>
      <xdr:colOff>578653</xdr:colOff>
      <xdr:row>7</xdr:row>
      <xdr:rowOff>95590</xdr:rowOff>
    </xdr:from>
    <xdr:to>
      <xdr:col>10</xdr:col>
      <xdr:colOff>94611</xdr:colOff>
      <xdr:row>9</xdr:row>
      <xdr:rowOff>6638</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4553006" y="1402943"/>
          <a:ext cx="1376134" cy="284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500" b="1">
              <a:solidFill>
                <a:schemeClr val="bg1">
                  <a:lumMod val="65000"/>
                </a:schemeClr>
              </a:solidFill>
              <a:latin typeface="+mn-lt"/>
              <a:ea typeface="+mn-ea"/>
              <a:cs typeface="+mn-cs"/>
            </a:rPr>
            <a:t>Total Revenue</a:t>
          </a:r>
        </a:p>
      </xdr:txBody>
    </xdr:sp>
    <xdr:clientData/>
  </xdr:twoCellAnchor>
  <xdr:twoCellAnchor>
    <xdr:from>
      <xdr:col>7</xdr:col>
      <xdr:colOff>535200</xdr:colOff>
      <xdr:row>9</xdr:row>
      <xdr:rowOff>35291</xdr:rowOff>
    </xdr:from>
    <xdr:to>
      <xdr:col>10</xdr:col>
      <xdr:colOff>138063</xdr:colOff>
      <xdr:row>10</xdr:row>
      <xdr:rowOff>122847</xdr:rowOff>
    </xdr:to>
    <xdr:sp macro="" textlink="'Analysis Sheet'!G24">
      <xdr:nvSpPr>
        <xdr:cNvPr id="45" name="TextBox 44">
          <a:extLst>
            <a:ext uri="{FF2B5EF4-FFF2-40B4-BE49-F238E27FC236}">
              <a16:creationId xmlns:a16="http://schemas.microsoft.com/office/drawing/2014/main" id="{00000000-0008-0000-0100-00002D000000}"/>
            </a:ext>
          </a:extLst>
        </xdr:cNvPr>
        <xdr:cNvSpPr txBox="1"/>
      </xdr:nvSpPr>
      <xdr:spPr>
        <a:xfrm>
          <a:off x="4509553" y="1716173"/>
          <a:ext cx="1463039"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07C5491-D6B6-4C1C-ADCF-4AA17095C55E}" type="TxLink">
            <a:rPr lang="en-US" sz="1500" b="1" i="0" u="none" strike="noStrike">
              <a:solidFill>
                <a:srgbClr val="009E8F"/>
              </a:solidFill>
              <a:latin typeface="Calibri"/>
              <a:ea typeface="Calibri"/>
              <a:cs typeface="Calibri"/>
            </a:rPr>
            <a:pPr marL="0" indent="0" algn="ctr"/>
            <a:t>$ 62,010,267</a:t>
          </a:fld>
          <a:endParaRPr lang="en-US" sz="1500" b="1" i="0" u="none" strike="noStrike">
            <a:solidFill>
              <a:srgbClr val="009E8F"/>
            </a:solidFill>
            <a:latin typeface="Calibri"/>
            <a:ea typeface="Calibri"/>
            <a:cs typeface="Calibri"/>
          </a:endParaRPr>
        </a:p>
      </xdr:txBody>
    </xdr:sp>
    <xdr:clientData/>
  </xdr:twoCellAnchor>
  <xdr:twoCellAnchor>
    <xdr:from>
      <xdr:col>11</xdr:col>
      <xdr:colOff>337220</xdr:colOff>
      <xdr:row>9</xdr:row>
      <xdr:rowOff>35291</xdr:rowOff>
    </xdr:from>
    <xdr:to>
      <xdr:col>13</xdr:col>
      <xdr:colOff>285822</xdr:colOff>
      <xdr:row>10</xdr:row>
      <xdr:rowOff>117510</xdr:rowOff>
    </xdr:to>
    <xdr:sp macro="" textlink="'Analysis Sheet'!G23">
      <xdr:nvSpPr>
        <xdr:cNvPr id="47" name="TextBox 46">
          <a:extLst>
            <a:ext uri="{FF2B5EF4-FFF2-40B4-BE49-F238E27FC236}">
              <a16:creationId xmlns:a16="http://schemas.microsoft.com/office/drawing/2014/main" id="{00000000-0008-0000-0100-00002F000000}"/>
            </a:ext>
          </a:extLst>
        </xdr:cNvPr>
        <xdr:cNvSpPr txBox="1"/>
      </xdr:nvSpPr>
      <xdr:spPr>
        <a:xfrm>
          <a:off x="6791808" y="1716173"/>
          <a:ext cx="1188720" cy="268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FB2AF0-6B59-4045-8AFB-034B731226B7}" type="TxLink">
            <a:rPr lang="en-US" sz="1500" b="1" i="0" u="none" strike="noStrike">
              <a:solidFill>
                <a:srgbClr val="009E8F"/>
              </a:solidFill>
              <a:latin typeface="Calibri"/>
              <a:ea typeface="Calibri"/>
              <a:cs typeface="Calibri"/>
            </a:rPr>
            <a:pPr marL="0" indent="0" algn="ctr"/>
            <a:t>$ 88,460</a:t>
          </a:fld>
          <a:endParaRPr lang="en-US" sz="1500" b="1" i="0" u="none" strike="noStrike">
            <a:solidFill>
              <a:srgbClr val="009E8F"/>
            </a:solidFill>
            <a:latin typeface="Calibri"/>
            <a:ea typeface="Calibri"/>
            <a:cs typeface="Calibri"/>
          </a:endParaRPr>
        </a:p>
      </xdr:txBody>
    </xdr:sp>
    <xdr:clientData/>
  </xdr:twoCellAnchor>
  <xdr:twoCellAnchor editAs="oneCell">
    <xdr:from>
      <xdr:col>16</xdr:col>
      <xdr:colOff>190922</xdr:colOff>
      <xdr:row>2</xdr:row>
      <xdr:rowOff>61901</xdr:rowOff>
    </xdr:from>
    <xdr:to>
      <xdr:col>19</xdr:col>
      <xdr:colOff>531176</xdr:colOff>
      <xdr:row>3</xdr:row>
      <xdr:rowOff>153213</xdr:rowOff>
    </xdr:to>
    <xdr:sp macro="" textlink="'Analysis Sheet'!F31">
      <xdr:nvSpPr>
        <xdr:cNvPr id="49" name="TextBox 48">
          <a:extLst>
            <a:ext uri="{FF2B5EF4-FFF2-40B4-BE49-F238E27FC236}">
              <a16:creationId xmlns:a16="http://schemas.microsoft.com/office/drawing/2014/main" id="{00000000-0008-0000-0100-000031000000}"/>
            </a:ext>
          </a:extLst>
        </xdr:cNvPr>
        <xdr:cNvSpPr txBox="1"/>
      </xdr:nvSpPr>
      <xdr:spPr>
        <a:xfrm>
          <a:off x="9796740" y="431356"/>
          <a:ext cx="2210618" cy="276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9D122C1-5606-4807-B3ED-344D16EBFEAA}" type="TxLink">
            <a:rPr lang="en-US" sz="1300" b="1" i="0" u="none" strike="noStrike">
              <a:solidFill>
                <a:srgbClr val="009E8F"/>
              </a:solidFill>
              <a:latin typeface="Calibri"/>
              <a:ea typeface="Calibri"/>
              <a:cs typeface="Calibri"/>
            </a:rPr>
            <a:pPr marL="0" indent="0" algn="ctr"/>
            <a:t>United States (60.91 %)</a:t>
          </a:fld>
          <a:endParaRPr lang="en-US" sz="1300" b="1" i="0" u="none" strike="noStrike">
            <a:solidFill>
              <a:srgbClr val="009E8F"/>
            </a:solidFill>
            <a:latin typeface="Calibri"/>
            <a:ea typeface="Calibri"/>
            <a:cs typeface="Calibri"/>
          </a:endParaRPr>
        </a:p>
      </xdr:txBody>
    </xdr:sp>
    <xdr:clientData/>
  </xdr:twoCellAnchor>
  <xdr:twoCellAnchor editAs="oneCell">
    <xdr:from>
      <xdr:col>4</xdr:col>
      <xdr:colOff>376811</xdr:colOff>
      <xdr:row>6</xdr:row>
      <xdr:rowOff>29917</xdr:rowOff>
    </xdr:from>
    <xdr:to>
      <xdr:col>7</xdr:col>
      <xdr:colOff>510026</xdr:colOff>
      <xdr:row>7</xdr:row>
      <xdr:rowOff>124324</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2497711" y="1134817"/>
          <a:ext cx="2000115" cy="278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lumMod val="65000"/>
                </a:schemeClr>
              </a:solidFill>
              <a:latin typeface="+mn-lt"/>
              <a:ea typeface="+mn-ea"/>
              <a:cs typeface="+mn-cs"/>
            </a:rPr>
            <a:t>Top Contributing State</a:t>
          </a:r>
        </a:p>
      </xdr:txBody>
    </xdr:sp>
    <xdr:clientData/>
  </xdr:twoCellAnchor>
  <xdr:twoCellAnchor editAs="oneCell">
    <xdr:from>
      <xdr:col>2</xdr:col>
      <xdr:colOff>138855</xdr:colOff>
      <xdr:row>10</xdr:row>
      <xdr:rowOff>72364</xdr:rowOff>
    </xdr:from>
    <xdr:to>
      <xdr:col>3</xdr:col>
      <xdr:colOff>612681</xdr:colOff>
      <xdr:row>24</xdr:row>
      <xdr:rowOff>56489</xdr:rowOff>
    </xdr:to>
    <mc:AlternateContent xmlns:mc="http://schemas.openxmlformats.org/markup-compatibility/2006" xmlns:a14="http://schemas.microsoft.com/office/drawing/2010/main">
      <mc:Choice Requires="a14">
        <xdr:graphicFrame macro="">
          <xdr:nvGraphicFramePr>
            <xdr:cNvPr id="52" name="Country 2">
              <a:extLst>
                <a:ext uri="{FF2B5EF4-FFF2-40B4-BE49-F238E27FC236}">
                  <a16:creationId xmlns:a16="http://schemas.microsoft.com/office/drawing/2014/main" id="{00000000-0008-0000-0100-000034000000}"/>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1016310" y="1919637"/>
              <a:ext cx="1097280" cy="2570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289476</xdr:colOff>
      <xdr:row>6</xdr:row>
      <xdr:rowOff>24573</xdr:rowOff>
    </xdr:from>
    <xdr:to>
      <xdr:col>10</xdr:col>
      <xdr:colOff>514811</xdr:colOff>
      <xdr:row>7</xdr:row>
      <xdr:rowOff>129668</xdr:rowOff>
    </xdr:to>
    <xdr:sp macro="" textlink="'Analysis Sheet'!F35">
      <xdr:nvSpPr>
        <xdr:cNvPr id="6" name="TextBox 1">
          <a:extLst>
            <a:ext uri="{FF2B5EF4-FFF2-40B4-BE49-F238E27FC236}">
              <a16:creationId xmlns:a16="http://schemas.microsoft.com/office/drawing/2014/main" id="{00000000-0008-0000-0100-000006000000}"/>
            </a:ext>
          </a:extLst>
        </xdr:cNvPr>
        <xdr:cNvSpPr txBox="1"/>
      </xdr:nvSpPr>
      <xdr:spPr>
        <a:xfrm>
          <a:off x="4277276" y="1129473"/>
          <a:ext cx="2092235" cy="289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EA3115-2A5D-492C-97D2-CBECB96F60E1}" type="TxLink">
            <a:rPr lang="en-US" sz="1300" b="1" i="0" u="none" strike="noStrike">
              <a:solidFill>
                <a:srgbClr val="009E8F"/>
              </a:solidFill>
              <a:latin typeface="Calibri"/>
              <a:ea typeface="Calibri"/>
              <a:cs typeface="Calibri"/>
            </a:rPr>
            <a:pPr marL="0" indent="0" algn="ctr"/>
            <a:t>California (11.13 %)</a:t>
          </a:fld>
          <a:endParaRPr lang="en-US" sz="1300" b="1" i="0" u="none" strike="noStrike">
            <a:solidFill>
              <a:srgbClr val="009E8F"/>
            </a:solidFill>
            <a:latin typeface="Calibri"/>
            <a:ea typeface="Calibri"/>
            <a:cs typeface="Calibri"/>
          </a:endParaRPr>
        </a:p>
      </xdr:txBody>
    </xdr:sp>
    <xdr:clientData/>
  </xdr:twoCellAnchor>
  <xdr:twoCellAnchor editAs="oneCell">
    <xdr:from>
      <xdr:col>13</xdr:col>
      <xdr:colOff>221740</xdr:colOff>
      <xdr:row>2</xdr:row>
      <xdr:rowOff>73447</xdr:rowOff>
    </xdr:from>
    <xdr:to>
      <xdr:col>16</xdr:col>
      <xdr:colOff>355634</xdr:colOff>
      <xdr:row>3</xdr:row>
      <xdr:rowOff>168643</xdr:rowOff>
    </xdr:to>
    <xdr:sp macro="" textlink="">
      <xdr:nvSpPr>
        <xdr:cNvPr id="12" name="TextBox 5">
          <a:extLst>
            <a:ext uri="{FF2B5EF4-FFF2-40B4-BE49-F238E27FC236}">
              <a16:creationId xmlns:a16="http://schemas.microsoft.com/office/drawing/2014/main" id="{00000000-0008-0000-0100-00000C000000}"/>
            </a:ext>
          </a:extLst>
        </xdr:cNvPr>
        <xdr:cNvSpPr txBox="1"/>
      </xdr:nvSpPr>
      <xdr:spPr>
        <a:xfrm>
          <a:off x="7986883" y="436304"/>
          <a:ext cx="2011680" cy="276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chemeClr val="bg1">
                  <a:lumMod val="65000"/>
                </a:schemeClr>
              </a:solidFill>
              <a:latin typeface="+mn-lt"/>
              <a:ea typeface="+mn-ea"/>
              <a:cs typeface="+mn-cs"/>
            </a:rPr>
            <a:t>Top Contributing Country</a:t>
          </a:r>
        </a:p>
      </xdr:txBody>
    </xdr:sp>
    <xdr:clientData/>
  </xdr:twoCellAnchor>
  <xdr:twoCellAnchor editAs="oneCell">
    <xdr:from>
      <xdr:col>2</xdr:col>
      <xdr:colOff>346631</xdr:colOff>
      <xdr:row>4</xdr:row>
      <xdr:rowOff>83534</xdr:rowOff>
    </xdr:from>
    <xdr:to>
      <xdr:col>3</xdr:col>
      <xdr:colOff>401512</xdr:colOff>
      <xdr:row>7</xdr:row>
      <xdr:rowOff>167856</xdr:rowOff>
    </xdr:to>
    <xdr:pic>
      <xdr:nvPicPr>
        <xdr:cNvPr id="14" name="Graphic 13" descr="Research with solid fill">
          <a:hlinkClick xmlns:r="http://schemas.openxmlformats.org/officeDocument/2006/relationships" r:id="rId7"/>
          <a:extLst>
            <a:ext uri="{FF2B5EF4-FFF2-40B4-BE49-F238E27FC236}">
              <a16:creationId xmlns:a16="http://schemas.microsoft.com/office/drawing/2014/main" id="{C89E9E3B-8568-4DEF-971D-A60B1E6A6F4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0631" y="643828"/>
          <a:ext cx="674939" cy="644616"/>
        </a:xfrm>
        <a:prstGeom prst="rect">
          <a:avLst/>
        </a:prstGeom>
      </xdr:spPr>
    </xdr:pic>
    <xdr:clientData/>
  </xdr:twoCellAnchor>
  <xdr:twoCellAnchor editAs="oneCell">
    <xdr:from>
      <xdr:col>4</xdr:col>
      <xdr:colOff>425823</xdr:colOff>
      <xdr:row>8</xdr:row>
      <xdr:rowOff>59765</xdr:rowOff>
    </xdr:from>
    <xdr:to>
      <xdr:col>20</xdr:col>
      <xdr:colOff>194935</xdr:colOff>
      <xdr:row>9</xdr:row>
      <xdr:rowOff>178360</xdr:rowOff>
    </xdr:to>
    <xdr:sp macro="" textlink="">
      <xdr:nvSpPr>
        <xdr:cNvPr id="38" name="TextBox 37">
          <a:extLst>
            <a:ext uri="{FF2B5EF4-FFF2-40B4-BE49-F238E27FC236}">
              <a16:creationId xmlns:a16="http://schemas.microsoft.com/office/drawing/2014/main" id="{4836D945-61E1-4AA2-9B38-CF17EA9AC2B7}"/>
            </a:ext>
          </a:extLst>
        </xdr:cNvPr>
        <xdr:cNvSpPr txBox="1"/>
      </xdr:nvSpPr>
      <xdr:spPr>
        <a:xfrm>
          <a:off x="2539999" y="1553883"/>
          <a:ext cx="9690054" cy="305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65000"/>
                  <a:lumOff val="35000"/>
                </a:schemeClr>
              </a:solidFill>
            </a:rPr>
            <a:t>------------------------------------------------------------------------------------------------------------------------------------------------------------------------------</a:t>
          </a:r>
        </a:p>
      </xdr:txBody>
    </xdr:sp>
    <xdr:clientData/>
  </xdr:twoCellAnchor>
  <xdr:twoCellAnchor editAs="oneCell">
    <xdr:from>
      <xdr:col>9</xdr:col>
      <xdr:colOff>407550</xdr:colOff>
      <xdr:row>35</xdr:row>
      <xdr:rowOff>99786</xdr:rowOff>
    </xdr:from>
    <xdr:to>
      <xdr:col>12</xdr:col>
      <xdr:colOff>451337</xdr:colOff>
      <xdr:row>41</xdr:row>
      <xdr:rowOff>177575</xdr:rowOff>
    </xdr:to>
    <xdr:grpSp>
      <xdr:nvGrpSpPr>
        <xdr:cNvPr id="39" name="Group 38">
          <a:extLst>
            <a:ext uri="{FF2B5EF4-FFF2-40B4-BE49-F238E27FC236}">
              <a16:creationId xmlns:a16="http://schemas.microsoft.com/office/drawing/2014/main" id="{32D8118D-C940-A416-CDCA-4CCB6E0CDA44}"/>
            </a:ext>
          </a:extLst>
        </xdr:cNvPr>
        <xdr:cNvGrpSpPr/>
      </xdr:nvGrpSpPr>
      <xdr:grpSpPr>
        <a:xfrm>
          <a:off x="5614550" y="6767286"/>
          <a:ext cx="1901162" cy="1220789"/>
          <a:chOff x="4743694" y="5933099"/>
          <a:chExt cx="1921572" cy="1086633"/>
        </a:xfrm>
      </xdr:grpSpPr>
      <xdr:sp macro="" textlink="'Analysis Sheet'!J55">
        <xdr:nvSpPr>
          <xdr:cNvPr id="8" name="Rectangle: Rounded Corners 7">
            <a:extLst>
              <a:ext uri="{FF2B5EF4-FFF2-40B4-BE49-F238E27FC236}">
                <a16:creationId xmlns:a16="http://schemas.microsoft.com/office/drawing/2014/main" id="{A542902D-6798-24A1-4FAD-2B7734C62AC6}"/>
              </a:ext>
            </a:extLst>
          </xdr:cNvPr>
          <xdr:cNvSpPr/>
        </xdr:nvSpPr>
        <xdr:spPr>
          <a:xfrm>
            <a:off x="4743694" y="5933099"/>
            <a:ext cx="1914377" cy="1086633"/>
          </a:xfrm>
          <a:prstGeom prst="roundRect">
            <a:avLst>
              <a:gd name="adj" fmla="val 5757"/>
            </a:avLst>
          </a:prstGeom>
          <a:solidFill>
            <a:srgbClr val="1B1B1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2D304DD-2A6C-48D6-AB0D-7063D7675685}" type="TxLink">
              <a:rPr lang="en-US" sz="1500" b="1" i="0" u="none" strike="noStrike">
                <a:solidFill>
                  <a:schemeClr val="bg1"/>
                </a:solidFill>
                <a:latin typeface="Calibri"/>
                <a:ea typeface="Calibri"/>
                <a:cs typeface="Calibri"/>
              </a:rPr>
              <a:pPr marL="0" indent="0" algn="ctr"/>
              <a:t>A Customers</a:t>
            </a:fld>
            <a:endParaRPr lang="en-US" sz="1500" b="1" i="0" u="none" strike="noStrike">
              <a:solidFill>
                <a:schemeClr val="bg1"/>
              </a:solidFill>
              <a:latin typeface="Calibri"/>
              <a:ea typeface="Calibri"/>
              <a:cs typeface="Calibri"/>
            </a:endParaRPr>
          </a:p>
        </xdr:txBody>
      </xdr:sp>
      <xdr:sp macro="" textlink="'Analysis Sheet'!K55">
        <xdr:nvSpPr>
          <xdr:cNvPr id="20" name="TextBox 19">
            <a:extLst>
              <a:ext uri="{FF2B5EF4-FFF2-40B4-BE49-F238E27FC236}">
                <a16:creationId xmlns:a16="http://schemas.microsoft.com/office/drawing/2014/main" id="{AC340D5D-92BE-B986-324F-128419378C7C}"/>
              </a:ext>
            </a:extLst>
          </xdr:cNvPr>
          <xdr:cNvSpPr txBox="1"/>
        </xdr:nvSpPr>
        <xdr:spPr>
          <a:xfrm>
            <a:off x="4917772" y="6243956"/>
            <a:ext cx="1566220" cy="268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9FD05B-A2D3-4AE9-988B-7D3C6E7D5A9B}" type="TxLink">
              <a:rPr lang="en-US" sz="1200" b="1">
                <a:solidFill>
                  <a:schemeClr val="bg1">
                    <a:lumMod val="65000"/>
                  </a:schemeClr>
                </a:solidFill>
                <a:latin typeface="+mn-lt"/>
                <a:ea typeface="+mn-ea"/>
                <a:cs typeface="+mn-cs"/>
              </a:rPr>
              <a:pPr marL="0" indent="0" algn="ctr"/>
              <a:t>26.95% of Customers</a:t>
            </a:fld>
            <a:endParaRPr lang="en-US" sz="1200" b="1">
              <a:solidFill>
                <a:schemeClr val="bg1">
                  <a:lumMod val="65000"/>
                </a:schemeClr>
              </a:solidFill>
              <a:latin typeface="+mn-lt"/>
              <a:ea typeface="+mn-ea"/>
              <a:cs typeface="+mn-cs"/>
            </a:endParaRPr>
          </a:p>
        </xdr:txBody>
      </xdr:sp>
      <xdr:sp macro="" textlink="'Analysis Sheet'!M51">
        <xdr:nvSpPr>
          <xdr:cNvPr id="21" name="TextBox 20">
            <a:extLst>
              <a:ext uri="{FF2B5EF4-FFF2-40B4-BE49-F238E27FC236}">
                <a16:creationId xmlns:a16="http://schemas.microsoft.com/office/drawing/2014/main" id="{0E2BED90-5ADF-514B-C2CB-CC17AC47167F}"/>
              </a:ext>
            </a:extLst>
          </xdr:cNvPr>
          <xdr:cNvSpPr txBox="1"/>
        </xdr:nvSpPr>
        <xdr:spPr>
          <a:xfrm>
            <a:off x="4779296" y="6639644"/>
            <a:ext cx="1885970" cy="24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24A542-D79E-4B32-B300-8A0E4B88B9BD}" type="TxLink">
              <a:rPr lang="en-US" sz="1500" b="1" i="0" u="none" strike="noStrike">
                <a:solidFill>
                  <a:srgbClr val="007F6F"/>
                </a:solidFill>
                <a:latin typeface="Calibri"/>
                <a:ea typeface="Calibri"/>
                <a:cs typeface="Calibri"/>
              </a:rPr>
              <a:pPr marL="0" indent="0" algn="ctr"/>
              <a:t>*Retention Priority*</a:t>
            </a:fld>
            <a:endParaRPr lang="en-US" sz="1500" b="1">
              <a:solidFill>
                <a:srgbClr val="007F6F"/>
              </a:solidFill>
              <a:latin typeface="+mn-lt"/>
              <a:ea typeface="+mn-ea"/>
              <a:cs typeface="+mn-cs"/>
            </a:endParaRPr>
          </a:p>
        </xdr:txBody>
      </xdr:sp>
      <xdr:sp macro="" textlink="'Analysis Sheet'!L55">
        <xdr:nvSpPr>
          <xdr:cNvPr id="51" name="TextBox 50">
            <a:extLst>
              <a:ext uri="{FF2B5EF4-FFF2-40B4-BE49-F238E27FC236}">
                <a16:creationId xmlns:a16="http://schemas.microsoft.com/office/drawing/2014/main" id="{08555288-3611-4BE1-BC45-7B2834B0C27A}"/>
              </a:ext>
            </a:extLst>
          </xdr:cNvPr>
          <xdr:cNvSpPr txBox="1"/>
        </xdr:nvSpPr>
        <xdr:spPr>
          <a:xfrm>
            <a:off x="4908700" y="6416979"/>
            <a:ext cx="1566220" cy="263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529A69-DA44-4684-89DF-2880442BB9E3}" type="TxLink">
              <a:rPr lang="en-US" sz="1200" b="1">
                <a:solidFill>
                  <a:schemeClr val="bg1">
                    <a:lumMod val="65000"/>
                  </a:schemeClr>
                </a:solidFill>
                <a:latin typeface="+mn-lt"/>
                <a:ea typeface="+mn-ea"/>
                <a:cs typeface="+mn-cs"/>
              </a:rPr>
              <a:pPr marL="0" indent="0" algn="ctr"/>
              <a:t>79.98% of Revenue</a:t>
            </a:fld>
            <a:endParaRPr lang="en-US" sz="1200" b="1">
              <a:solidFill>
                <a:schemeClr val="bg1">
                  <a:lumMod val="65000"/>
                </a:schemeClr>
              </a:solidFill>
              <a:latin typeface="+mn-lt"/>
              <a:ea typeface="+mn-ea"/>
              <a:cs typeface="+mn-cs"/>
            </a:endParaRPr>
          </a:p>
        </xdr:txBody>
      </xdr:sp>
    </xdr:grpSp>
    <xdr:clientData/>
  </xdr:twoCellAnchor>
  <xdr:twoCellAnchor editAs="oneCell">
    <xdr:from>
      <xdr:col>13</xdr:col>
      <xdr:colOff>205343</xdr:colOff>
      <xdr:row>35</xdr:row>
      <xdr:rowOff>108857</xdr:rowOff>
    </xdr:from>
    <xdr:to>
      <xdr:col>16</xdr:col>
      <xdr:colOff>239979</xdr:colOff>
      <xdr:row>41</xdr:row>
      <xdr:rowOff>177575</xdr:rowOff>
    </xdr:to>
    <xdr:grpSp>
      <xdr:nvGrpSpPr>
        <xdr:cNvPr id="17" name="Group 16">
          <a:extLst>
            <a:ext uri="{FF2B5EF4-FFF2-40B4-BE49-F238E27FC236}">
              <a16:creationId xmlns:a16="http://schemas.microsoft.com/office/drawing/2014/main" id="{0BA18F0A-61B4-517F-E70E-ECA826D4D8AA}"/>
            </a:ext>
          </a:extLst>
        </xdr:cNvPr>
        <xdr:cNvGrpSpPr/>
      </xdr:nvGrpSpPr>
      <xdr:grpSpPr>
        <a:xfrm>
          <a:off x="7888843" y="6776357"/>
          <a:ext cx="1892011" cy="1211718"/>
          <a:chOff x="7819397" y="6023428"/>
          <a:chExt cx="1912422" cy="1087018"/>
        </a:xfrm>
      </xdr:grpSpPr>
      <xdr:sp macro="" textlink="'Analysis Sheet'!J56">
        <xdr:nvSpPr>
          <xdr:cNvPr id="23" name="Rectangle: Rounded Corners 22">
            <a:extLst>
              <a:ext uri="{FF2B5EF4-FFF2-40B4-BE49-F238E27FC236}">
                <a16:creationId xmlns:a16="http://schemas.microsoft.com/office/drawing/2014/main" id="{3392F672-F436-4D74-B8A9-00E62250C981}"/>
              </a:ext>
            </a:extLst>
          </xdr:cNvPr>
          <xdr:cNvSpPr/>
        </xdr:nvSpPr>
        <xdr:spPr>
          <a:xfrm>
            <a:off x="7888672" y="6023428"/>
            <a:ext cx="1810159" cy="1087018"/>
          </a:xfrm>
          <a:prstGeom prst="roundRect">
            <a:avLst>
              <a:gd name="adj" fmla="val 5755"/>
            </a:avLst>
          </a:prstGeom>
          <a:solidFill>
            <a:srgbClr val="1B1B1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B7DD7C7-8BD0-4150-A9C5-547D03AC1CC4}" type="TxLink">
              <a:rPr lang="en-US" sz="1500" b="1" i="0" u="none" strike="noStrike">
                <a:solidFill>
                  <a:schemeClr val="bg1"/>
                </a:solidFill>
                <a:latin typeface="Calibri"/>
                <a:ea typeface="Calibri"/>
                <a:cs typeface="Calibri"/>
              </a:rPr>
              <a:pPr marL="0" indent="0" algn="ctr"/>
              <a:t>B Customers</a:t>
            </a:fld>
            <a:endParaRPr lang="en-US" sz="1500" b="1" i="0" u="none" strike="noStrike">
              <a:solidFill>
                <a:schemeClr val="bg1"/>
              </a:solidFill>
              <a:latin typeface="Calibri"/>
              <a:ea typeface="Calibri"/>
              <a:cs typeface="Calibri"/>
            </a:endParaRPr>
          </a:p>
        </xdr:txBody>
      </xdr:sp>
      <xdr:sp macro="" textlink="'Analysis Sheet'!M52">
        <xdr:nvSpPr>
          <xdr:cNvPr id="35" name="TextBox 34">
            <a:extLst>
              <a:ext uri="{FF2B5EF4-FFF2-40B4-BE49-F238E27FC236}">
                <a16:creationId xmlns:a16="http://schemas.microsoft.com/office/drawing/2014/main" id="{0938E9C6-9C0D-4C26-9DE0-8E7524701E4F}"/>
              </a:ext>
            </a:extLst>
          </xdr:cNvPr>
          <xdr:cNvSpPr txBox="1"/>
        </xdr:nvSpPr>
        <xdr:spPr>
          <a:xfrm>
            <a:off x="7819397" y="6725094"/>
            <a:ext cx="1912422" cy="268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A1A911-1AE0-4C67-8943-EE46A1C7472E}" type="TxLink">
              <a:rPr lang="en-US" sz="1500" b="1" i="0" u="none" strike="noStrike">
                <a:solidFill>
                  <a:srgbClr val="007F6F"/>
                </a:solidFill>
                <a:latin typeface="Calibri"/>
                <a:ea typeface="Calibri"/>
                <a:cs typeface="Calibri"/>
              </a:rPr>
              <a:pPr marL="0" indent="0" algn="ctr"/>
              <a:t>*Expand Share*</a:t>
            </a:fld>
            <a:endParaRPr lang="en-US" sz="1500" b="1">
              <a:solidFill>
                <a:srgbClr val="007F6F"/>
              </a:solidFill>
              <a:latin typeface="+mn-lt"/>
              <a:ea typeface="+mn-ea"/>
              <a:cs typeface="+mn-cs"/>
            </a:endParaRPr>
          </a:p>
        </xdr:txBody>
      </xdr:sp>
      <xdr:sp macro="" textlink="'Analysis Sheet'!K56">
        <xdr:nvSpPr>
          <xdr:cNvPr id="54" name="TextBox 53">
            <a:extLst>
              <a:ext uri="{FF2B5EF4-FFF2-40B4-BE49-F238E27FC236}">
                <a16:creationId xmlns:a16="http://schemas.microsoft.com/office/drawing/2014/main" id="{5BB74019-263C-4897-BA10-61724954D128}"/>
              </a:ext>
            </a:extLst>
          </xdr:cNvPr>
          <xdr:cNvSpPr txBox="1"/>
        </xdr:nvSpPr>
        <xdr:spPr>
          <a:xfrm>
            <a:off x="8007707" y="6334670"/>
            <a:ext cx="1572089" cy="268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A2D098-CDB5-4DD6-B119-E27E9B909712}" type="TxLink">
              <a:rPr lang="en-US" sz="1200" b="1">
                <a:solidFill>
                  <a:schemeClr val="bg1">
                    <a:lumMod val="65000"/>
                  </a:schemeClr>
                </a:solidFill>
                <a:latin typeface="+mn-lt"/>
                <a:ea typeface="+mn-ea"/>
                <a:cs typeface="+mn-cs"/>
              </a:rPr>
              <a:pPr marL="0" indent="0" algn="ctr"/>
              <a:t>21.37% of Customers</a:t>
            </a:fld>
            <a:endParaRPr lang="en-US" sz="1200" b="1">
              <a:solidFill>
                <a:schemeClr val="bg1">
                  <a:lumMod val="65000"/>
                </a:schemeClr>
              </a:solidFill>
              <a:latin typeface="+mn-lt"/>
              <a:ea typeface="+mn-ea"/>
              <a:cs typeface="+mn-cs"/>
            </a:endParaRPr>
          </a:p>
        </xdr:txBody>
      </xdr:sp>
      <xdr:sp macro="" textlink="'Analysis Sheet'!L56">
        <xdr:nvSpPr>
          <xdr:cNvPr id="55" name="TextBox 54">
            <a:extLst>
              <a:ext uri="{FF2B5EF4-FFF2-40B4-BE49-F238E27FC236}">
                <a16:creationId xmlns:a16="http://schemas.microsoft.com/office/drawing/2014/main" id="{C418116B-7425-45A9-9BD6-2EE01E296C40}"/>
              </a:ext>
            </a:extLst>
          </xdr:cNvPr>
          <xdr:cNvSpPr txBox="1"/>
        </xdr:nvSpPr>
        <xdr:spPr>
          <a:xfrm>
            <a:off x="8007707" y="6515937"/>
            <a:ext cx="1572089" cy="263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5B3EE2-AD41-4E2A-8D7B-B176EBC35F0B}" type="TxLink">
              <a:rPr lang="en-US" sz="1200" b="1">
                <a:solidFill>
                  <a:schemeClr val="bg1">
                    <a:lumMod val="65000"/>
                  </a:schemeClr>
                </a:solidFill>
                <a:latin typeface="+mn-lt"/>
                <a:ea typeface="+mn-ea"/>
                <a:cs typeface="+mn-cs"/>
              </a:rPr>
              <a:pPr marL="0" indent="0" algn="ctr"/>
              <a:t>15.01% of Revenue</a:t>
            </a:fld>
            <a:endParaRPr lang="en-US" sz="1200" b="1">
              <a:solidFill>
                <a:schemeClr val="bg1">
                  <a:lumMod val="65000"/>
                </a:schemeClr>
              </a:solidFill>
              <a:latin typeface="+mn-lt"/>
              <a:ea typeface="+mn-ea"/>
              <a:cs typeface="+mn-cs"/>
            </a:endParaRPr>
          </a:p>
        </xdr:txBody>
      </xdr:sp>
    </xdr:grpSp>
    <xdr:clientData/>
  </xdr:twoCellAnchor>
  <xdr:twoCellAnchor editAs="oneCell">
    <xdr:from>
      <xdr:col>17</xdr:col>
      <xdr:colOff>55609</xdr:colOff>
      <xdr:row>35</xdr:row>
      <xdr:rowOff>141434</xdr:rowOff>
    </xdr:from>
    <xdr:to>
      <xdr:col>20</xdr:col>
      <xdr:colOff>508001</xdr:colOff>
      <xdr:row>41</xdr:row>
      <xdr:rowOff>177719</xdr:rowOff>
    </xdr:to>
    <xdr:grpSp>
      <xdr:nvGrpSpPr>
        <xdr:cNvPr id="34" name="Group 33">
          <a:extLst>
            <a:ext uri="{FF2B5EF4-FFF2-40B4-BE49-F238E27FC236}">
              <a16:creationId xmlns:a16="http://schemas.microsoft.com/office/drawing/2014/main" id="{F64C8343-DF65-41FB-F711-9B2BEC10A231}"/>
            </a:ext>
          </a:extLst>
        </xdr:cNvPr>
        <xdr:cNvGrpSpPr/>
      </xdr:nvGrpSpPr>
      <xdr:grpSpPr>
        <a:xfrm>
          <a:off x="10215609" y="6808934"/>
          <a:ext cx="2309767" cy="1179285"/>
          <a:chOff x="10368363" y="5834518"/>
          <a:chExt cx="2142788" cy="1185215"/>
        </a:xfrm>
      </xdr:grpSpPr>
      <xdr:sp macro="" textlink="'Analysis Sheet'!J57">
        <xdr:nvSpPr>
          <xdr:cNvPr id="36" name="Rectangle: Rounded Corners 35">
            <a:extLst>
              <a:ext uri="{FF2B5EF4-FFF2-40B4-BE49-F238E27FC236}">
                <a16:creationId xmlns:a16="http://schemas.microsoft.com/office/drawing/2014/main" id="{389837C4-ED2C-430E-8191-80995C0EDA84}"/>
              </a:ext>
            </a:extLst>
          </xdr:cNvPr>
          <xdr:cNvSpPr/>
        </xdr:nvSpPr>
        <xdr:spPr>
          <a:xfrm>
            <a:off x="10419339" y="5834518"/>
            <a:ext cx="2007468" cy="1185215"/>
          </a:xfrm>
          <a:prstGeom prst="roundRect">
            <a:avLst>
              <a:gd name="adj" fmla="val 5757"/>
            </a:avLst>
          </a:prstGeom>
          <a:solidFill>
            <a:srgbClr val="1B1B1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5A67439-2C8B-4182-A956-685FC9FD3AED}" type="TxLink">
              <a:rPr lang="en-US" sz="1500" b="1" i="0" u="none" strike="noStrike">
                <a:solidFill>
                  <a:schemeClr val="bg1"/>
                </a:solidFill>
                <a:latin typeface="Calibri"/>
                <a:ea typeface="Calibri"/>
                <a:cs typeface="Calibri"/>
              </a:rPr>
              <a:pPr marL="0" indent="0" algn="ctr"/>
              <a:t>C Customers</a:t>
            </a:fld>
            <a:endParaRPr lang="en-US" sz="1500" b="1" i="0" u="none" strike="noStrike">
              <a:solidFill>
                <a:schemeClr val="bg1"/>
              </a:solidFill>
              <a:latin typeface="Calibri"/>
              <a:ea typeface="Calibri"/>
              <a:cs typeface="Calibri"/>
            </a:endParaRPr>
          </a:p>
        </xdr:txBody>
      </xdr:sp>
      <xdr:sp macro="" textlink="'Analysis Sheet'!M53">
        <xdr:nvSpPr>
          <xdr:cNvPr id="41" name="TextBox 40">
            <a:extLst>
              <a:ext uri="{FF2B5EF4-FFF2-40B4-BE49-F238E27FC236}">
                <a16:creationId xmlns:a16="http://schemas.microsoft.com/office/drawing/2014/main" id="{D7A641ED-F73F-48ED-982F-09296CE3573C}"/>
              </a:ext>
            </a:extLst>
          </xdr:cNvPr>
          <xdr:cNvSpPr txBox="1"/>
        </xdr:nvSpPr>
        <xdr:spPr>
          <a:xfrm>
            <a:off x="10368363" y="6592968"/>
            <a:ext cx="2142788" cy="268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3253801-B153-4464-8DAD-B524FD9B356C}" type="TxLink">
              <a:rPr lang="en-US" sz="1500" b="1" i="0" u="none" strike="noStrike">
                <a:solidFill>
                  <a:srgbClr val="007F6F"/>
                </a:solidFill>
                <a:latin typeface="Calibri"/>
                <a:ea typeface="Calibri"/>
                <a:cs typeface="Calibri"/>
              </a:rPr>
              <a:pPr marL="0" indent="0" algn="ctr"/>
              <a:t>*Automate Management*</a:t>
            </a:fld>
            <a:endParaRPr lang="en-US" sz="1500" b="1">
              <a:solidFill>
                <a:srgbClr val="007F6F"/>
              </a:solidFill>
              <a:latin typeface="+mn-lt"/>
              <a:ea typeface="+mn-ea"/>
              <a:cs typeface="+mn-cs"/>
            </a:endParaRPr>
          </a:p>
        </xdr:txBody>
      </xdr:sp>
      <xdr:sp macro="" textlink="'Analysis Sheet'!K57">
        <xdr:nvSpPr>
          <xdr:cNvPr id="56" name="TextBox 55">
            <a:extLst>
              <a:ext uri="{FF2B5EF4-FFF2-40B4-BE49-F238E27FC236}">
                <a16:creationId xmlns:a16="http://schemas.microsoft.com/office/drawing/2014/main" id="{6F40E678-EC15-4F94-8F78-99C40F3228FC}"/>
              </a:ext>
            </a:extLst>
          </xdr:cNvPr>
          <xdr:cNvSpPr txBox="1"/>
        </xdr:nvSpPr>
        <xdr:spPr>
          <a:xfrm>
            <a:off x="10637029" y="6173323"/>
            <a:ext cx="1572089" cy="268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DC0070-DBC9-4CF4-AD5E-86C7EB9CAC6A}" type="TxLink">
              <a:rPr lang="en-US" sz="1200" b="1">
                <a:solidFill>
                  <a:schemeClr val="bg1">
                    <a:lumMod val="65000"/>
                  </a:schemeClr>
                </a:solidFill>
                <a:latin typeface="+mn-lt"/>
                <a:ea typeface="+mn-ea"/>
                <a:cs typeface="+mn-cs"/>
              </a:rPr>
              <a:pPr marL="0" indent="0" algn="ctr"/>
              <a:t>51.67% of Customers</a:t>
            </a:fld>
            <a:endParaRPr lang="en-US" sz="1200" b="1">
              <a:solidFill>
                <a:schemeClr val="bg1">
                  <a:lumMod val="65000"/>
                </a:schemeClr>
              </a:solidFill>
              <a:latin typeface="+mn-lt"/>
              <a:ea typeface="+mn-ea"/>
              <a:cs typeface="+mn-cs"/>
            </a:endParaRPr>
          </a:p>
        </xdr:txBody>
      </xdr:sp>
      <xdr:sp macro="" textlink="'Analysis Sheet'!L57">
        <xdr:nvSpPr>
          <xdr:cNvPr id="57" name="TextBox 56">
            <a:extLst>
              <a:ext uri="{FF2B5EF4-FFF2-40B4-BE49-F238E27FC236}">
                <a16:creationId xmlns:a16="http://schemas.microsoft.com/office/drawing/2014/main" id="{FB87275A-F843-4035-8CB4-E1AFAA4224FA}"/>
              </a:ext>
            </a:extLst>
          </xdr:cNvPr>
          <xdr:cNvSpPr txBox="1"/>
        </xdr:nvSpPr>
        <xdr:spPr>
          <a:xfrm>
            <a:off x="10637029" y="6380152"/>
            <a:ext cx="1572089" cy="263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0C9B7D-6471-468F-8DEC-6C5D3AFB4AA2}" type="TxLink">
              <a:rPr lang="en-US" sz="1200" b="1">
                <a:solidFill>
                  <a:schemeClr val="bg1">
                    <a:lumMod val="65000"/>
                  </a:schemeClr>
                </a:solidFill>
                <a:latin typeface="+mn-lt"/>
                <a:ea typeface="+mn-ea"/>
                <a:cs typeface="+mn-cs"/>
              </a:rPr>
              <a:pPr marL="0" indent="0" algn="ctr"/>
              <a:t>5.01% of Revenue</a:t>
            </a:fld>
            <a:endParaRPr lang="en-US" sz="1200" b="1">
              <a:solidFill>
                <a:schemeClr val="bg1">
                  <a:lumMod val="65000"/>
                </a:schemeClr>
              </a:solidFill>
              <a:latin typeface="+mn-lt"/>
              <a:ea typeface="+mn-ea"/>
              <a:cs typeface="+mn-cs"/>
            </a:endParaRPr>
          </a:p>
        </xdr:txBody>
      </xdr:sp>
    </xdr:grpSp>
    <xdr:clientData/>
  </xdr:twoCellAnchor>
  <xdr:twoCellAnchor editAs="oneCell">
    <xdr:from>
      <xdr:col>13</xdr:col>
      <xdr:colOff>221740</xdr:colOff>
      <xdr:row>3</xdr:row>
      <xdr:rowOff>154342</xdr:rowOff>
    </xdr:from>
    <xdr:to>
      <xdr:col>14</xdr:col>
      <xdr:colOff>144452</xdr:colOff>
      <xdr:row>5</xdr:row>
      <xdr:rowOff>68110</xdr:rowOff>
    </xdr:to>
    <xdr:sp macro="" textlink="'Analysis Sheet'!F40">
      <xdr:nvSpPr>
        <xdr:cNvPr id="2" name="TextBox 5">
          <a:extLst>
            <a:ext uri="{FF2B5EF4-FFF2-40B4-BE49-F238E27FC236}">
              <a16:creationId xmlns:a16="http://schemas.microsoft.com/office/drawing/2014/main" id="{C12642B6-AE63-C50A-82D7-673BA769F80A}"/>
            </a:ext>
          </a:extLst>
        </xdr:cNvPr>
        <xdr:cNvSpPr txBox="1"/>
      </xdr:nvSpPr>
      <xdr:spPr>
        <a:xfrm>
          <a:off x="7986883" y="698628"/>
          <a:ext cx="548640" cy="276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612DD0-6B2B-42E2-B722-4D136097EFCA}" type="TxLink">
            <a:rPr lang="en-US" sz="1300" b="1">
              <a:solidFill>
                <a:schemeClr val="bg1">
                  <a:lumMod val="65000"/>
                </a:schemeClr>
              </a:solidFill>
              <a:latin typeface="+mn-lt"/>
              <a:ea typeface="+mn-ea"/>
              <a:cs typeface="+mn-cs"/>
            </a:rPr>
            <a:pPr marL="0" indent="0"/>
            <a:t>YOY</a:t>
          </a:fld>
          <a:endParaRPr lang="en-US" sz="1300" b="1">
            <a:solidFill>
              <a:schemeClr val="bg1">
                <a:lumMod val="65000"/>
              </a:schemeClr>
            </a:solidFill>
            <a:latin typeface="+mn-lt"/>
            <a:ea typeface="+mn-ea"/>
            <a:cs typeface="+mn-cs"/>
          </a:endParaRPr>
        </a:p>
      </xdr:txBody>
    </xdr:sp>
    <xdr:clientData/>
  </xdr:twoCellAnchor>
  <xdr:twoCellAnchor editAs="oneCell">
    <xdr:from>
      <xdr:col>15</xdr:col>
      <xdr:colOff>471055</xdr:colOff>
      <xdr:row>3</xdr:row>
      <xdr:rowOff>159678</xdr:rowOff>
    </xdr:from>
    <xdr:to>
      <xdr:col>17</xdr:col>
      <xdr:colOff>316478</xdr:colOff>
      <xdr:row>5</xdr:row>
      <xdr:rowOff>68110</xdr:rowOff>
    </xdr:to>
    <xdr:sp macro="" textlink="">
      <xdr:nvSpPr>
        <xdr:cNvPr id="7" name="TextBox 5">
          <a:extLst>
            <a:ext uri="{FF2B5EF4-FFF2-40B4-BE49-F238E27FC236}">
              <a16:creationId xmlns:a16="http://schemas.microsoft.com/office/drawing/2014/main" id="{30927259-7A1B-61C6-2351-5ECE8AAE68F6}"/>
            </a:ext>
          </a:extLst>
        </xdr:cNvPr>
        <xdr:cNvSpPr txBox="1"/>
      </xdr:nvSpPr>
      <xdr:spPr>
        <a:xfrm>
          <a:off x="9488055" y="703964"/>
          <a:ext cx="1097280" cy="271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300" b="1">
              <a:solidFill>
                <a:schemeClr val="bg1">
                  <a:lumMod val="65000"/>
                </a:schemeClr>
              </a:solidFill>
              <a:latin typeface="+mn-lt"/>
              <a:ea typeface="+mn-ea"/>
              <a:cs typeface="+mn-cs"/>
            </a:rPr>
            <a:t>If 5% decline </a:t>
          </a:r>
        </a:p>
      </xdr:txBody>
    </xdr:sp>
    <xdr:clientData/>
  </xdr:twoCellAnchor>
  <xdr:twoCellAnchor editAs="oneCell">
    <xdr:from>
      <xdr:col>17</xdr:col>
      <xdr:colOff>273788</xdr:colOff>
      <xdr:row>3</xdr:row>
      <xdr:rowOff>159678</xdr:rowOff>
    </xdr:from>
    <xdr:to>
      <xdr:col>19</xdr:col>
      <xdr:colOff>119211</xdr:colOff>
      <xdr:row>5</xdr:row>
      <xdr:rowOff>64226</xdr:rowOff>
    </xdr:to>
    <xdr:sp macro="" textlink="'Analysis Sheet'!F38">
      <xdr:nvSpPr>
        <xdr:cNvPr id="46" name="TextBox 45">
          <a:extLst>
            <a:ext uri="{FF2B5EF4-FFF2-40B4-BE49-F238E27FC236}">
              <a16:creationId xmlns:a16="http://schemas.microsoft.com/office/drawing/2014/main" id="{E50A1A83-B6A1-E591-127B-4EFD9BC63437}"/>
            </a:ext>
          </a:extLst>
        </xdr:cNvPr>
        <xdr:cNvSpPr txBox="1"/>
      </xdr:nvSpPr>
      <xdr:spPr>
        <a:xfrm>
          <a:off x="10542645" y="703964"/>
          <a:ext cx="1097280" cy="267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B3EA784-7096-46B8-900C-7C26EFC8C6CB}" type="TxLink">
            <a:rPr lang="en-US" sz="1300" b="1" i="0" u="none" strike="noStrike">
              <a:solidFill>
                <a:srgbClr val="009E8F"/>
              </a:solidFill>
              <a:latin typeface="Calibri"/>
              <a:ea typeface="Calibri"/>
              <a:cs typeface="Calibri"/>
            </a:rPr>
            <a:pPr marL="0" indent="0" algn="ctr"/>
            <a:t>$ 3.10 M</a:t>
          </a:fld>
          <a:endParaRPr lang="en-US" sz="1300" b="1" i="0" u="none" strike="noStrike">
            <a:solidFill>
              <a:srgbClr val="009E8F"/>
            </a:solidFill>
            <a:latin typeface="Calibri"/>
            <a:ea typeface="Calibri"/>
            <a:cs typeface="Calibri"/>
          </a:endParaRPr>
        </a:p>
      </xdr:txBody>
    </xdr:sp>
    <xdr:clientData/>
  </xdr:twoCellAnchor>
  <xdr:twoCellAnchor editAs="oneCell">
    <xdr:from>
      <xdr:col>13</xdr:col>
      <xdr:colOff>221740</xdr:colOff>
      <xdr:row>5</xdr:row>
      <xdr:rowOff>34388</xdr:rowOff>
    </xdr:from>
    <xdr:to>
      <xdr:col>14</xdr:col>
      <xdr:colOff>418772</xdr:colOff>
      <xdr:row>6</xdr:row>
      <xdr:rowOff>124249</xdr:rowOff>
    </xdr:to>
    <xdr:sp macro="" textlink="">
      <xdr:nvSpPr>
        <xdr:cNvPr id="48" name="TextBox 5">
          <a:extLst>
            <a:ext uri="{FF2B5EF4-FFF2-40B4-BE49-F238E27FC236}">
              <a16:creationId xmlns:a16="http://schemas.microsoft.com/office/drawing/2014/main" id="{EE83E2E1-E851-F641-B3FE-F9476A58415C}"/>
            </a:ext>
          </a:extLst>
        </xdr:cNvPr>
        <xdr:cNvSpPr txBox="1"/>
      </xdr:nvSpPr>
      <xdr:spPr>
        <a:xfrm>
          <a:off x="7986883" y="941531"/>
          <a:ext cx="822960" cy="271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300" b="1">
              <a:solidFill>
                <a:schemeClr val="bg1">
                  <a:lumMod val="65000"/>
                </a:schemeClr>
              </a:solidFill>
              <a:latin typeface="+mn-lt"/>
              <a:ea typeface="+mn-ea"/>
              <a:cs typeface="+mn-cs"/>
            </a:rPr>
            <a:t>Action:</a:t>
          </a:r>
        </a:p>
      </xdr:txBody>
    </xdr:sp>
    <xdr:clientData/>
  </xdr:twoCellAnchor>
  <xdr:twoCellAnchor editAs="oneCell">
    <xdr:from>
      <xdr:col>15</xdr:col>
      <xdr:colOff>85742</xdr:colOff>
      <xdr:row>5</xdr:row>
      <xdr:rowOff>34387</xdr:rowOff>
    </xdr:from>
    <xdr:to>
      <xdr:col>20</xdr:col>
      <xdr:colOff>453571</xdr:colOff>
      <xdr:row>6</xdr:row>
      <xdr:rowOff>172358</xdr:rowOff>
    </xdr:to>
    <xdr:sp macro="" textlink="'Analysis Sheet'!F45">
      <xdr:nvSpPr>
        <xdr:cNvPr id="53" name="TextBox 52">
          <a:extLst>
            <a:ext uri="{FF2B5EF4-FFF2-40B4-BE49-F238E27FC236}">
              <a16:creationId xmlns:a16="http://schemas.microsoft.com/office/drawing/2014/main" id="{2B83E389-2546-47FC-3AB8-CEC5922E5886}"/>
            </a:ext>
          </a:extLst>
        </xdr:cNvPr>
        <xdr:cNvSpPr txBox="1"/>
      </xdr:nvSpPr>
      <xdr:spPr>
        <a:xfrm>
          <a:off x="9102742" y="941530"/>
          <a:ext cx="3497472" cy="31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6E58C1-53D5-42C1-B331-52C97E336068}" type="TxLink">
            <a:rPr lang="en-US" sz="1300" b="1" i="0" u="none" strike="noStrike">
              <a:solidFill>
                <a:srgbClr val="009E8F"/>
              </a:solidFill>
              <a:latin typeface="Calibri"/>
              <a:ea typeface="Calibri"/>
              <a:cs typeface="Calibri"/>
            </a:rPr>
            <a:pPr marL="0" indent="0" algn="ctr"/>
            <a:t>Maintain diversification &amp; scale growth regions</a:t>
          </a:fld>
          <a:endParaRPr lang="en-US" sz="1300" b="1" i="0" u="none" strike="noStrike">
            <a:solidFill>
              <a:srgbClr val="009E8F"/>
            </a:solidFill>
            <a:latin typeface="Calibri"/>
            <a:ea typeface="Calibri"/>
            <a:cs typeface="Calibri"/>
          </a:endParaRPr>
        </a:p>
      </xdr:txBody>
    </xdr:sp>
    <xdr:clientData/>
  </xdr:twoCellAnchor>
  <xdr:twoCellAnchor editAs="oneCell">
    <xdr:from>
      <xdr:col>14</xdr:col>
      <xdr:colOff>47218</xdr:colOff>
      <xdr:row>3</xdr:row>
      <xdr:rowOff>163563</xdr:rowOff>
    </xdr:from>
    <xdr:to>
      <xdr:col>15</xdr:col>
      <xdr:colOff>335689</xdr:colOff>
      <xdr:row>5</xdr:row>
      <xdr:rowOff>68110</xdr:rowOff>
    </xdr:to>
    <xdr:sp macro="" textlink="'Analysis Sheet'!G42">
      <xdr:nvSpPr>
        <xdr:cNvPr id="4" name="TextBox 3">
          <a:extLst>
            <a:ext uri="{FF2B5EF4-FFF2-40B4-BE49-F238E27FC236}">
              <a16:creationId xmlns:a16="http://schemas.microsoft.com/office/drawing/2014/main" id="{945064A9-B241-07E5-3ADE-7C6AB394E1F2}"/>
            </a:ext>
          </a:extLst>
        </xdr:cNvPr>
        <xdr:cNvSpPr txBox="1"/>
      </xdr:nvSpPr>
      <xdr:spPr>
        <a:xfrm>
          <a:off x="8438289" y="707849"/>
          <a:ext cx="914400" cy="267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05B8F4E-9142-43B8-8BAC-9B3F896D4052}" type="TxLink">
            <a:rPr lang="en-US" sz="1300" b="1" i="0" u="none" strike="noStrike">
              <a:solidFill>
                <a:srgbClr val="009E8F"/>
              </a:solidFill>
              <a:latin typeface="Calibri"/>
              <a:ea typeface="Calibri"/>
              <a:cs typeface="Calibri"/>
            </a:rPr>
            <a:pPr marL="0" indent="0" algn="ctr"/>
            <a:t>33.2 %</a:t>
          </a:fld>
          <a:endParaRPr lang="en-US" sz="1300" b="1" i="0" u="none" strike="noStrike">
            <a:solidFill>
              <a:srgbClr val="009E8F"/>
            </a:solidFill>
            <a:latin typeface="Calibri"/>
            <a:ea typeface="Calibri"/>
            <a:cs typeface="Calibri"/>
          </a:endParaRPr>
        </a:p>
      </xdr:txBody>
    </xdr:sp>
    <xdr:clientData/>
  </xdr:twoCellAnchor>
  <xdr:twoCellAnchor editAs="oneCell">
    <xdr:from>
      <xdr:col>4</xdr:col>
      <xdr:colOff>293750</xdr:colOff>
      <xdr:row>42</xdr:row>
      <xdr:rowOff>164354</xdr:rowOff>
    </xdr:from>
    <xdr:to>
      <xdr:col>20</xdr:col>
      <xdr:colOff>478582</xdr:colOff>
      <xdr:row>47</xdr:row>
      <xdr:rowOff>71583</xdr:rowOff>
    </xdr:to>
    <xdr:sp macro="" textlink="">
      <xdr:nvSpPr>
        <xdr:cNvPr id="64" name="Rectangle: Rounded Corners 63">
          <a:extLst>
            <a:ext uri="{FF2B5EF4-FFF2-40B4-BE49-F238E27FC236}">
              <a16:creationId xmlns:a16="http://schemas.microsoft.com/office/drawing/2014/main" id="{D45B252E-6369-AD16-2030-B442722447D8}"/>
            </a:ext>
          </a:extLst>
        </xdr:cNvPr>
        <xdr:cNvSpPr/>
      </xdr:nvSpPr>
      <xdr:spPr>
        <a:xfrm>
          <a:off x="2414650" y="7898654"/>
          <a:ext cx="10141632" cy="827979"/>
        </a:xfrm>
        <a:prstGeom prst="roundRect">
          <a:avLst>
            <a:gd name="adj" fmla="val 7669"/>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300" b="1" i="0" u="none" strike="noStrike">
              <a:solidFill>
                <a:srgbClr val="009E8F"/>
              </a:solidFill>
              <a:latin typeface="Calibri"/>
              <a:ea typeface="Calibri"/>
              <a:cs typeface="Calibri"/>
            </a:rPr>
            <a:t>Executive Overview</a:t>
          </a:r>
        </a:p>
        <a:p>
          <a:pPr marL="0" indent="0" algn="l"/>
          <a:r>
            <a:rPr lang="en-US" sz="1000" b="1" i="0" u="none" strike="noStrike">
              <a:solidFill>
                <a:schemeClr val="bg1"/>
              </a:solidFill>
              <a:latin typeface="Calibri"/>
              <a:ea typeface="Calibri"/>
              <a:cs typeface="Calibri"/>
            </a:rPr>
            <a:t>• Revenue depends on specific regions &amp; high-value A-customers → Prioritize retention &amp; mitigate concentration risk.</a:t>
          </a:r>
        </a:p>
        <a:p>
          <a:pPr marL="0" indent="0" algn="l"/>
          <a:r>
            <a:rPr lang="en-US" sz="1000" b="1" i="0" u="none" strike="noStrike">
              <a:solidFill>
                <a:schemeClr val="bg1"/>
              </a:solidFill>
              <a:latin typeface="Calibri"/>
              <a:ea typeface="Calibri"/>
              <a:cs typeface="Calibri"/>
            </a:rPr>
            <a:t>• Texas &amp; Washington show strong ROI potential → Expand selectively.</a:t>
          </a:r>
        </a:p>
        <a:p>
          <a:pPr marL="0" indent="0" algn="l"/>
          <a:r>
            <a:rPr lang="en-US" sz="1000" b="1" i="0" u="none" strike="noStrike">
              <a:solidFill>
                <a:schemeClr val="bg1"/>
              </a:solidFill>
              <a:latin typeface="Calibri"/>
              <a:ea typeface="Calibri"/>
              <a:cs typeface="Calibri"/>
            </a:rPr>
            <a:t>• Low-impact regions &amp; C-segment → Automate to maintain operational efficiency.</a:t>
          </a:r>
        </a:p>
      </xdr:txBody>
    </xdr:sp>
    <xdr:clientData/>
  </xdr:twoCellAnchor>
  <xdr:twoCellAnchor editAs="oneCell">
    <xdr:from>
      <xdr:col>4</xdr:col>
      <xdr:colOff>181924</xdr:colOff>
      <xdr:row>13</xdr:row>
      <xdr:rowOff>12140</xdr:rowOff>
    </xdr:from>
    <xdr:to>
      <xdr:col>10</xdr:col>
      <xdr:colOff>36287</xdr:colOff>
      <xdr:row>14</xdr:row>
      <xdr:rowOff>72571</xdr:rowOff>
    </xdr:to>
    <xdr:sp macro="" textlink="">
      <xdr:nvSpPr>
        <xdr:cNvPr id="65" name="Rectangle: Rounded Corners 64">
          <a:extLst>
            <a:ext uri="{FF2B5EF4-FFF2-40B4-BE49-F238E27FC236}">
              <a16:creationId xmlns:a16="http://schemas.microsoft.com/office/drawing/2014/main" id="{4901FF28-3C9A-48E1-6A5C-549379553118}"/>
            </a:ext>
          </a:extLst>
        </xdr:cNvPr>
        <xdr:cNvSpPr/>
      </xdr:nvSpPr>
      <xdr:spPr>
        <a:xfrm>
          <a:off x="2313710" y="2370711"/>
          <a:ext cx="3609934" cy="241860"/>
        </a:xfrm>
        <a:prstGeom prst="roundRect">
          <a:avLst>
            <a:gd name="adj" fmla="val 25963"/>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00"/>
            <a:t>60%+ of customers in US → </a:t>
          </a:r>
          <a:r>
            <a:rPr lang="en-US" sz="1000" i="1"/>
            <a:t>high dependency</a:t>
          </a:r>
          <a:r>
            <a:rPr lang="en-US" sz="1000"/>
            <a:t>.</a:t>
          </a:r>
        </a:p>
        <a:p>
          <a:pPr algn="l"/>
          <a:endParaRPr lang="en-US" sz="1000">
            <a:solidFill>
              <a:schemeClr val="bg1"/>
            </a:solidFill>
          </a:endParaRPr>
        </a:p>
      </xdr:txBody>
    </xdr:sp>
    <xdr:clientData/>
  </xdr:twoCellAnchor>
  <xdr:twoCellAnchor editAs="oneCell">
    <xdr:from>
      <xdr:col>12</xdr:col>
      <xdr:colOff>534777</xdr:colOff>
      <xdr:row>13</xdr:row>
      <xdr:rowOff>12140</xdr:rowOff>
    </xdr:from>
    <xdr:to>
      <xdr:col>20</xdr:col>
      <xdr:colOff>127000</xdr:colOff>
      <xdr:row>14</xdr:row>
      <xdr:rowOff>89744</xdr:rowOff>
    </xdr:to>
    <xdr:sp macro="" textlink="">
      <xdr:nvSpPr>
        <xdr:cNvPr id="66" name="Rectangle: Rounded Corners 65">
          <a:extLst>
            <a:ext uri="{FF2B5EF4-FFF2-40B4-BE49-F238E27FC236}">
              <a16:creationId xmlns:a16="http://schemas.microsoft.com/office/drawing/2014/main" id="{2C50BA16-2D71-48D8-9FA8-BAC877CD0338}"/>
            </a:ext>
          </a:extLst>
        </xdr:cNvPr>
        <xdr:cNvSpPr/>
      </xdr:nvSpPr>
      <xdr:spPr>
        <a:xfrm>
          <a:off x="7673991" y="2370711"/>
          <a:ext cx="4599652" cy="259033"/>
        </a:xfrm>
        <a:prstGeom prst="roundRect">
          <a:avLst>
            <a:gd name="adj" fmla="val 24259"/>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000"/>
            <a:t>67% of revenue comes from US → over-reliance risk.</a:t>
          </a:r>
          <a:endParaRPr lang="en-US" sz="1000">
            <a:solidFill>
              <a:schemeClr val="bg1"/>
            </a:solidFill>
          </a:endParaRPr>
        </a:p>
      </xdr:txBody>
    </xdr:sp>
    <xdr:clientData/>
  </xdr:twoCellAnchor>
  <xdr:twoCellAnchor editAs="oneCell">
    <xdr:from>
      <xdr:col>4</xdr:col>
      <xdr:colOff>143824</xdr:colOff>
      <xdr:row>24</xdr:row>
      <xdr:rowOff>46610</xdr:rowOff>
    </xdr:from>
    <xdr:to>
      <xdr:col>11</xdr:col>
      <xdr:colOff>145142</xdr:colOff>
      <xdr:row>25</xdr:row>
      <xdr:rowOff>126999</xdr:rowOff>
    </xdr:to>
    <xdr:sp macro="" textlink="">
      <xdr:nvSpPr>
        <xdr:cNvPr id="68" name="Rectangle: Rounded Corners 67">
          <a:extLst>
            <a:ext uri="{FF2B5EF4-FFF2-40B4-BE49-F238E27FC236}">
              <a16:creationId xmlns:a16="http://schemas.microsoft.com/office/drawing/2014/main" id="{F1FBD962-A838-56FE-161B-F4136610ECD0}"/>
            </a:ext>
          </a:extLst>
        </xdr:cNvPr>
        <xdr:cNvSpPr/>
      </xdr:nvSpPr>
      <xdr:spPr>
        <a:xfrm>
          <a:off x="2275610" y="4400896"/>
          <a:ext cx="4382818" cy="261817"/>
        </a:xfrm>
        <a:prstGeom prst="roundRect">
          <a:avLst>
            <a:gd name="adj" fmla="val 24004"/>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t>California dominates customer base → concentration risk.</a:t>
          </a:r>
          <a:endParaRPr lang="en-US" sz="1000">
            <a:solidFill>
              <a:schemeClr val="bg1"/>
            </a:solidFill>
          </a:endParaRPr>
        </a:p>
      </xdr:txBody>
    </xdr:sp>
    <xdr:clientData/>
  </xdr:twoCellAnchor>
  <xdr:twoCellAnchor editAs="oneCell">
    <xdr:from>
      <xdr:col>12</xdr:col>
      <xdr:colOff>525266</xdr:colOff>
      <xdr:row>24</xdr:row>
      <xdr:rowOff>46610</xdr:rowOff>
    </xdr:from>
    <xdr:to>
      <xdr:col>21</xdr:col>
      <xdr:colOff>18143</xdr:colOff>
      <xdr:row>25</xdr:row>
      <xdr:rowOff>119743</xdr:rowOff>
    </xdr:to>
    <xdr:sp macro="" textlink="">
      <xdr:nvSpPr>
        <xdr:cNvPr id="69" name="Rectangle: Rounded Corners 68">
          <a:extLst>
            <a:ext uri="{FF2B5EF4-FFF2-40B4-BE49-F238E27FC236}">
              <a16:creationId xmlns:a16="http://schemas.microsoft.com/office/drawing/2014/main" id="{BFE7207B-7665-6006-FDC5-37ACCE36C9EB}"/>
            </a:ext>
          </a:extLst>
        </xdr:cNvPr>
        <xdr:cNvSpPr/>
      </xdr:nvSpPr>
      <xdr:spPr>
        <a:xfrm>
          <a:off x="7664480" y="4400896"/>
          <a:ext cx="5126234" cy="254561"/>
        </a:xfrm>
        <a:prstGeom prst="roundRect">
          <a:avLst>
            <a:gd name="adj" fmla="val 24681"/>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00"/>
            <a:t>Texas &amp; Washington provide strong ROI → scale selectively.</a:t>
          </a:r>
          <a:endParaRPr lang="en-US" sz="1000">
            <a:solidFill>
              <a:schemeClr val="bg1"/>
            </a:solidFill>
          </a:endParaRPr>
        </a:p>
      </xdr:txBody>
    </xdr:sp>
    <xdr:clientData/>
  </xdr:twoCellAnchor>
  <xdr:twoCellAnchor editAs="oneCell">
    <xdr:from>
      <xdr:col>4</xdr:col>
      <xdr:colOff>123868</xdr:colOff>
      <xdr:row>37</xdr:row>
      <xdr:rowOff>99226</xdr:rowOff>
    </xdr:from>
    <xdr:to>
      <xdr:col>9</xdr:col>
      <xdr:colOff>348983</xdr:colOff>
      <xdr:row>39</xdr:row>
      <xdr:rowOff>22412</xdr:rowOff>
    </xdr:to>
    <xdr:sp macro="" textlink="">
      <xdr:nvSpPr>
        <xdr:cNvPr id="70" name="Rectangle: Rounded Corners 69">
          <a:extLst>
            <a:ext uri="{FF2B5EF4-FFF2-40B4-BE49-F238E27FC236}">
              <a16:creationId xmlns:a16="http://schemas.microsoft.com/office/drawing/2014/main" id="{B157178B-4CF7-F7A3-0E10-27217F0ABF9C}"/>
            </a:ext>
          </a:extLst>
        </xdr:cNvPr>
        <xdr:cNvSpPr/>
      </xdr:nvSpPr>
      <xdr:spPr>
        <a:xfrm>
          <a:off x="2255654" y="6812083"/>
          <a:ext cx="3354758" cy="286043"/>
        </a:xfrm>
        <a:prstGeom prst="roundRect">
          <a:avLst>
            <a:gd name="adj" fmla="val 21785"/>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000"/>
            <a:t>A-segment generates ~80% of revenue → retention priority</a:t>
          </a:r>
          <a:endParaRPr lang="en-US" sz="1000">
            <a:solidFill>
              <a:schemeClr val="bg1"/>
            </a:solidFill>
          </a:endParaRPr>
        </a:p>
      </xdr:txBody>
    </xdr:sp>
    <xdr:clientData/>
  </xdr:twoCellAnchor>
  <xdr:twoCellAnchor>
    <xdr:from>
      <xdr:col>4</xdr:col>
      <xdr:colOff>616856</xdr:colOff>
      <xdr:row>14</xdr:row>
      <xdr:rowOff>163286</xdr:rowOff>
    </xdr:from>
    <xdr:to>
      <xdr:col>11</xdr:col>
      <xdr:colOff>569612</xdr:colOff>
      <xdr:row>21</xdr:row>
      <xdr:rowOff>54574</xdr:rowOff>
    </xdr:to>
    <xdr:graphicFrame macro="">
      <xdr:nvGraphicFramePr>
        <xdr:cNvPr id="59" name="Chart 58">
          <a:extLst>
            <a:ext uri="{FF2B5EF4-FFF2-40B4-BE49-F238E27FC236}">
              <a16:creationId xmlns:a16="http://schemas.microsoft.com/office/drawing/2014/main" id="{F90082F4-CED8-47BA-A99C-6A71DC4DBB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78.49092546296" backgroundQuery="1" createdVersion="8" refreshedVersion="8" minRefreshableVersion="3" recordCount="0" supportSubquery="1" supportAdvancedDrill="1" xr:uid="{149BB986-81C8-480C-A457-988DC4C314AE}">
  <cacheSource type="external" connectionId="7"/>
  <cacheFields count="2">
    <cacheField name="[Customer].[HasOrders].[HasOrders]" caption="HasOrders" numFmtId="0" hierarchy="9"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Customer].[HasOrders].&amp;[0]"/>
            <x15:cachedUniqueName index="1" name="[Customer].[HasOrders].&amp;[1]"/>
          </x15:cachedUniqueNames>
        </ext>
      </extLst>
    </cacheField>
    <cacheField name="[Measures].[Distinct Count of CustomerID]" caption="Distinct Count of CustomerID" numFmtId="0" hierarchy="47" level="32767"/>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2" memberValueDatatype="20" unbalanced="0">
      <fieldsUsage count="2">
        <fieldUsage x="-1"/>
        <fieldUsage x="0"/>
      </fieldsUsage>
    </cacheHierarchy>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oneField="1">
      <fieldsUsage count="1">
        <fieldUsage x="1"/>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78.490930671294" backgroundQuery="1" createdVersion="8" refreshedVersion="8" minRefreshableVersion="3" recordCount="0" supportSubquery="1" supportAdvancedDrill="1" xr:uid="{3809A5BA-753F-4120-A2B5-DA7DED0DB6F1}">
  <cacheSource type="external" connectionId="7"/>
  <cacheFields count="2">
    <cacheField name="[Measures].[Revenue]" caption="Revenue" numFmtId="0" hierarchy="68" level="32767"/>
    <cacheField name="[Customer].[CustomerID].[CustomerID]" caption="CustomerID" numFmtId="0" hierarchy="5" level="1">
      <sharedItems containsMixedTypes="1" containsNumber="1" containsInteger="1" minValue="1" maxValue="701" count="1262">
        <s v="1"/>
        <s v="10"/>
        <s v="100"/>
        <s v="101"/>
        <s v="102"/>
        <s v="103"/>
        <s v="104"/>
        <s v="106"/>
        <s v="107"/>
        <s v="108"/>
        <s v="109"/>
        <s v="11"/>
        <s v="110"/>
        <s v="111"/>
        <s v="112"/>
        <s v="113"/>
        <s v="114"/>
        <s v="115"/>
        <s v="116"/>
        <s v="117"/>
        <s v="118"/>
        <s v="119"/>
        <s v="12"/>
        <s v="120"/>
        <s v="121"/>
        <s v="122"/>
        <s v="123"/>
        <s v="124"/>
        <s v="125"/>
        <s v="126"/>
        <s v="127"/>
        <s v="128"/>
        <s v="130"/>
        <s v="131"/>
        <s v="133"/>
        <s v="134"/>
        <s v="135"/>
        <s v="136"/>
        <s v="137"/>
        <s v="138"/>
        <s v="139"/>
        <s v="14"/>
        <s v="141"/>
        <s v="142"/>
        <s v="143"/>
        <s v="144"/>
        <s v="145"/>
        <s v="146"/>
        <s v="147"/>
        <s v="148"/>
        <s v="149"/>
        <s v="15"/>
        <s v="150"/>
        <s v="151"/>
        <s v="152"/>
        <s v="153"/>
        <s v="154"/>
        <s v="155"/>
        <s v="156"/>
        <s v="157"/>
        <s v="159"/>
        <s v="16"/>
        <s v="160"/>
        <s v="161"/>
        <s v="162"/>
        <s v="163"/>
        <s v="164"/>
        <s v="165"/>
        <s v="166"/>
        <s v="167"/>
        <s v="168"/>
        <s v="169"/>
        <s v="17"/>
        <s v="170"/>
        <s v="171"/>
        <s v="172"/>
        <s v="173"/>
        <s v="175"/>
        <s v="176"/>
        <s v="177"/>
        <s v="178"/>
        <s v="179"/>
        <s v="18"/>
        <s v="180"/>
        <s v="181"/>
        <s v="182"/>
        <s v="183"/>
        <s v="184"/>
        <s v="185"/>
        <s v="186"/>
        <s v="187"/>
        <s v="19"/>
        <s v="190"/>
        <s v="191"/>
        <s v="193"/>
        <s v="195"/>
        <s v="196"/>
        <s v="197"/>
        <s v="198"/>
        <s v="199"/>
        <s v="2"/>
        <s v="20"/>
        <s v="200"/>
        <s v="201"/>
        <s v="202"/>
        <s v="203"/>
        <s v="205"/>
        <s v="206"/>
        <s v="207"/>
        <s v="208"/>
        <s v="21"/>
        <s v="210"/>
        <s v="211"/>
        <s v="212"/>
        <s v="213"/>
        <s v="214"/>
        <s v="216"/>
        <s v="217"/>
        <s v="218"/>
        <s v="219"/>
        <s v="22"/>
        <s v="220"/>
        <s v="221"/>
        <s v="222"/>
        <s v="223"/>
        <s v="224"/>
        <s v="225"/>
        <s v="226"/>
        <s v="227"/>
        <s v="228"/>
        <s v="229"/>
        <s v="23"/>
        <s v="230"/>
        <s v="231"/>
        <s v="232"/>
        <s v="233"/>
        <s v="234"/>
        <s v="235"/>
        <s v="236"/>
        <s v="237"/>
        <s v="238"/>
        <s v="239"/>
        <s v="24"/>
        <s v="240"/>
        <s v="241"/>
        <s v="242"/>
        <s v="243"/>
        <s v="245"/>
        <s v="246"/>
        <s v="247"/>
        <s v="248"/>
        <s v="249"/>
        <s v="25"/>
        <s v="250"/>
        <s v="251"/>
        <s v="252"/>
        <s v="253"/>
        <s v="254"/>
        <s v="255"/>
        <s v="256"/>
        <s v="257"/>
        <s v="258"/>
        <s v="259"/>
        <s v="26"/>
        <s v="260"/>
        <s v="262"/>
        <s v="263"/>
        <s v="264"/>
        <s v="265"/>
        <s v="266"/>
        <s v="267"/>
        <s v="268"/>
        <s v="269"/>
        <s v="27"/>
        <s v="270"/>
        <s v="271"/>
        <s v="272"/>
        <s v="273"/>
        <s v="274"/>
        <s v="275"/>
        <s v="276"/>
        <s v="277"/>
        <s v="278"/>
        <s v="279"/>
        <s v="28"/>
        <s v="280"/>
        <s v="281"/>
        <s v="282"/>
        <s v="283"/>
        <s v="284"/>
        <s v="285"/>
        <s v="286"/>
        <s v="287"/>
        <s v="288"/>
        <s v="289"/>
        <s v="29"/>
        <s v="290"/>
        <s v="291"/>
        <s v="292"/>
        <s v="293"/>
        <s v="295"/>
        <s v="296"/>
        <s v="297"/>
        <s v="299"/>
        <s v="3"/>
        <s v="30"/>
        <s v="300"/>
        <s v="301"/>
        <s v="302"/>
        <s v="303"/>
        <s v="304"/>
        <s v="305"/>
        <s v="306"/>
        <s v="307"/>
        <s v="308"/>
        <s v="309"/>
        <s v="31"/>
        <s v="310"/>
        <s v="311"/>
        <s v="312"/>
        <s v="313"/>
        <s v="314"/>
        <s v="315"/>
        <s v="316"/>
        <s v="317"/>
        <s v="318"/>
        <s v="319"/>
        <s v="320"/>
        <s v="321"/>
        <s v="322"/>
        <s v="323"/>
        <s v="325"/>
        <s v="326"/>
        <s v="327"/>
        <s v="328"/>
        <s v="33"/>
        <s v="330"/>
        <s v="331"/>
        <s v="334"/>
        <s v="335"/>
        <s v="336"/>
        <s v="337"/>
        <s v="338"/>
        <s v="339"/>
        <s v="34"/>
        <s v="340"/>
        <s v="342"/>
        <s v="343"/>
        <s v="344"/>
        <s v="345"/>
        <s v="346"/>
        <s v="348"/>
        <s v="349"/>
        <s v="350"/>
        <s v="351"/>
        <s v="352"/>
        <s v="353"/>
        <s v="354"/>
        <s v="355"/>
        <s v="357"/>
        <s v="358"/>
        <s v="359"/>
        <s v="36"/>
        <s v="360"/>
        <s v="361"/>
        <s v="363"/>
        <s v="364"/>
        <s v="365"/>
        <s v="366"/>
        <s v="368"/>
        <s v="369"/>
        <s v="37"/>
        <s v="370"/>
        <s v="372"/>
        <s v="376"/>
        <s v="377"/>
        <s v="378"/>
        <s v="379"/>
        <s v="38"/>
        <s v="380"/>
        <s v="381"/>
        <s v="382"/>
        <s v="383"/>
        <s v="384"/>
        <s v="385"/>
        <s v="386"/>
        <s v="387"/>
        <s v="388"/>
        <s v="389"/>
        <s v="39"/>
        <s v="390"/>
        <s v="391"/>
        <s v="392"/>
        <s v="393"/>
        <s v="395"/>
        <s v="396"/>
        <s v="397"/>
        <s v="398"/>
        <s v="399"/>
        <s v="4"/>
        <s v="40"/>
        <s v="400"/>
        <s v="401"/>
        <s v="403"/>
        <s v="404"/>
        <s v="406"/>
        <s v="407"/>
        <s v="408"/>
        <s v="41"/>
        <s v="410"/>
        <s v="411"/>
        <s v="412"/>
        <s v="414"/>
        <s v="417"/>
        <s v="418"/>
        <s v="420"/>
        <s v="421"/>
        <s v="422"/>
        <s v="423"/>
        <s v="424"/>
        <s v="425"/>
        <s v="426"/>
        <s v="427"/>
        <s v="428"/>
        <s v="429"/>
        <s v="43"/>
        <s v="430"/>
        <s v="431"/>
        <s v="432"/>
        <s v="433"/>
        <s v="434"/>
        <s v="435"/>
        <s v="436"/>
        <s v="437"/>
        <s v="438"/>
        <s v="439"/>
        <s v="44"/>
        <s v="440"/>
        <s v="441"/>
        <s v="442"/>
        <s v="443"/>
        <s v="444"/>
        <s v="445"/>
        <s v="446"/>
        <s v="448"/>
        <s v="449"/>
        <s v="45"/>
        <s v="451"/>
        <s v="453"/>
        <s v="454"/>
        <s v="456"/>
        <s v="457"/>
        <s v="458"/>
        <s v="459"/>
        <s v="46"/>
        <s v="460"/>
        <s v="461"/>
        <s v="462"/>
        <s v="464"/>
        <s v="466"/>
        <s v="467"/>
        <s v="468"/>
        <s v="469"/>
        <s v="47"/>
        <s v="470"/>
        <s v="471"/>
        <s v="472"/>
        <s v="473"/>
        <s v="474"/>
        <s v="475"/>
        <s v="476"/>
        <s v="477"/>
        <s v="478"/>
        <s v="479"/>
        <s v="48"/>
        <s v="480"/>
        <s v="481"/>
        <s v="482"/>
        <s v="483"/>
        <s v="484"/>
        <s v="485"/>
        <s v="486"/>
        <s v="487"/>
        <s v="488"/>
        <s v="489"/>
        <s v="49"/>
        <s v="490"/>
        <s v="491"/>
        <s v="492"/>
        <s v="493"/>
        <s v="494"/>
        <s v="495"/>
        <s v="496"/>
        <s v="497"/>
        <s v="498"/>
        <s v="499"/>
        <s v="5"/>
        <s v="50"/>
        <s v="502"/>
        <s v="503"/>
        <s v="504"/>
        <s v="505"/>
        <s v="506"/>
        <s v="509"/>
        <s v="51"/>
        <s v="510"/>
        <s v="511"/>
        <s v="512"/>
        <s v="513"/>
        <s v="514"/>
        <s v="516"/>
        <s v="518"/>
        <s v="519"/>
        <s v="52"/>
        <s v="520"/>
        <s v="521"/>
        <s v="522"/>
        <s v="523"/>
        <s v="524"/>
        <s v="525"/>
        <s v="527"/>
        <s v="528"/>
        <s v="529"/>
        <s v="53"/>
        <s v="530"/>
        <s v="531"/>
        <s v="532"/>
        <s v="533"/>
        <s v="534"/>
        <s v="535"/>
        <s v="536"/>
        <s v="538"/>
        <s v="539"/>
        <s v="54"/>
        <s v="540"/>
        <s v="541"/>
        <s v="542"/>
        <s v="543"/>
        <s v="544"/>
        <s v="545"/>
        <s v="546"/>
        <s v="548"/>
        <s v="549"/>
        <s v="55"/>
        <s v="550"/>
        <s v="551"/>
        <s v="552"/>
        <s v="553"/>
        <s v="554"/>
        <s v="555"/>
        <s v="556"/>
        <s v="557"/>
        <s v="558"/>
        <s v="559"/>
        <s v="56"/>
        <s v="560"/>
        <s v="561"/>
        <s v="562"/>
        <s v="563"/>
        <s v="564"/>
        <s v="566"/>
        <s v="567"/>
        <s v="568"/>
        <s v="569"/>
        <s v="57"/>
        <s v="570"/>
        <s v="571"/>
        <s v="572"/>
        <s v="573"/>
        <s v="574"/>
        <s v="575"/>
        <s v="576"/>
        <s v="577"/>
        <s v="578"/>
        <s v="579"/>
        <s v="58"/>
        <s v="580"/>
        <s v="581"/>
        <s v="582"/>
        <s v="583"/>
        <s v="584"/>
        <s v="585"/>
        <s v="586"/>
        <s v="587"/>
        <s v="588"/>
        <s v="59"/>
        <s v="590"/>
        <s v="591"/>
        <s v="592"/>
        <s v="593"/>
        <s v="594"/>
        <s v="595"/>
        <s v="596"/>
        <s v="597"/>
        <s v="598"/>
        <s v="599"/>
        <s v="6"/>
        <s v="601"/>
        <s v="602"/>
        <s v="603"/>
        <s v="604"/>
        <s v="605"/>
        <s v="606"/>
        <s v="607"/>
        <s v="608"/>
        <s v="609"/>
        <s v="61"/>
        <s v="610"/>
        <s v="611"/>
        <s v="612"/>
        <s v="613"/>
        <s v="614"/>
        <s v="615"/>
        <s v="616"/>
        <s v="617"/>
        <s v="618"/>
        <s v="62"/>
        <s v="621"/>
        <s v="622"/>
        <s v="623"/>
        <s v="624"/>
        <s v="625"/>
        <s v="626"/>
        <s v="627"/>
        <s v="628"/>
        <s v="629"/>
        <s v="63"/>
        <s v="630"/>
        <s v="631"/>
        <s v="632"/>
        <s v="633"/>
        <s v="634"/>
        <s v="635"/>
        <s v="636"/>
        <s v="637"/>
        <s v="638"/>
        <s v="639"/>
        <s v="64"/>
        <s v="640"/>
        <s v="641"/>
        <s v="642"/>
        <s v="643"/>
        <s v="644"/>
        <s v="645"/>
        <s v="646"/>
        <s v="647"/>
        <s v="648"/>
        <s v="649"/>
        <s v="65"/>
        <s v="650"/>
        <s v="651"/>
        <s v="652"/>
        <s v="653"/>
        <s v="654"/>
        <s v="656"/>
        <s v="66"/>
        <s v="660"/>
        <s v="661"/>
        <s v="662"/>
        <s v="663"/>
        <s v="664"/>
        <s v="665"/>
        <s v="666"/>
        <s v="667"/>
        <s v="668"/>
        <s v="669"/>
        <s v="67"/>
        <s v="670"/>
        <s v="672"/>
        <s v="673"/>
        <s v="674"/>
        <s v="675"/>
        <s v="676"/>
        <s v="677"/>
        <s v="678"/>
        <s v="679"/>
        <s v="68"/>
        <s v="680"/>
        <s v="681"/>
        <s v="682"/>
        <s v="683"/>
        <s v="684"/>
        <s v="685"/>
        <s v="686"/>
        <s v="687"/>
        <s v="688"/>
        <s v="69"/>
        <s v="690"/>
        <s v="691"/>
        <s v="692"/>
        <s v="693"/>
        <s v="694"/>
        <s v="695"/>
        <s v="696"/>
        <s v="697"/>
        <s v="698"/>
        <s v="7"/>
        <s v="70"/>
        <s v="700"/>
        <s v="701"/>
        <s v="72"/>
        <s v="73"/>
        <s v="75"/>
        <s v="77"/>
        <s v="78"/>
        <s v="79"/>
        <s v="8"/>
        <s v="80"/>
        <s v="81"/>
        <s v="83"/>
        <s v="84"/>
        <s v="85"/>
        <s v="86"/>
        <s v="87"/>
        <s v="88"/>
        <s v="89"/>
        <s v="9"/>
        <s v="90"/>
        <s v="91"/>
        <s v="92"/>
        <s v="93"/>
        <s v="94"/>
        <s v="95"/>
        <s v="96"/>
        <s v="97"/>
        <s v="98"/>
        <s v="99"/>
        <n v="1" u="1"/>
        <n v="2" u="1"/>
        <n v="3" u="1"/>
        <n v="4" u="1"/>
        <n v="5" u="1"/>
        <n v="6" u="1"/>
        <n v="7" u="1"/>
        <n v="8" u="1"/>
        <n v="9" u="1"/>
        <n v="10" u="1"/>
        <n v="11" u="1"/>
        <n v="12" u="1"/>
        <n v="14" u="1"/>
        <n v="15" u="1"/>
        <n v="16" u="1"/>
        <n v="17" u="1"/>
        <n v="18" u="1"/>
        <n v="19" u="1"/>
        <n v="20" u="1"/>
        <n v="21" u="1"/>
        <n v="22" u="1"/>
        <n v="23" u="1"/>
        <n v="24" u="1"/>
        <n v="25" u="1"/>
        <n v="26" u="1"/>
        <n v="27" u="1"/>
        <n v="28" u="1"/>
        <n v="29" u="1"/>
        <n v="30" u="1"/>
        <n v="31" u="1"/>
        <n v="33" u="1"/>
        <n v="34" u="1"/>
        <n v="36" u="1"/>
        <n v="37" u="1"/>
        <n v="38" u="1"/>
        <n v="39" u="1"/>
        <n v="40" u="1"/>
        <n v="41" u="1"/>
        <n v="43" u="1"/>
        <n v="44" u="1"/>
        <n v="45" u="1"/>
        <n v="46" u="1"/>
        <n v="47" u="1"/>
        <n v="48" u="1"/>
        <n v="49" u="1"/>
        <n v="50" u="1"/>
        <n v="51" u="1"/>
        <n v="52" u="1"/>
        <n v="53" u="1"/>
        <n v="54" u="1"/>
        <n v="55" u="1"/>
        <n v="56" u="1"/>
        <n v="57" u="1"/>
        <n v="58" u="1"/>
        <n v="59" u="1"/>
        <n v="61" u="1"/>
        <n v="62" u="1"/>
        <n v="63" u="1"/>
        <n v="64" u="1"/>
        <n v="65" u="1"/>
        <n v="66" u="1"/>
        <n v="67" u="1"/>
        <n v="68" u="1"/>
        <n v="69" u="1"/>
        <n v="70" u="1"/>
        <n v="72" u="1"/>
        <n v="73" u="1"/>
        <n v="74" u="1"/>
        <n v="75" u="1"/>
        <n v="77" u="1"/>
        <n v="78" u="1"/>
        <n v="79" u="1"/>
        <n v="80" u="1"/>
        <n v="81" u="1"/>
        <n v="83" u="1"/>
        <n v="84" u="1"/>
        <n v="85" u="1"/>
        <n v="86" u="1"/>
        <n v="87" u="1"/>
        <n v="88" u="1"/>
        <n v="89" u="1"/>
        <n v="90" u="1"/>
        <n v="91" u="1"/>
        <n v="92" u="1"/>
        <n v="93" u="1"/>
        <n v="94" u="1"/>
        <n v="95" u="1"/>
        <n v="96" u="1"/>
        <n v="97" u="1"/>
        <n v="98" u="1"/>
        <n v="99" u="1"/>
        <n v="100" u="1"/>
        <n v="101" u="1"/>
        <n v="102" u="1"/>
        <n v="103" u="1"/>
        <n v="104" u="1"/>
        <n v="106" u="1"/>
        <n v="107" u="1"/>
        <n v="108" u="1"/>
        <n v="109" u="1"/>
        <n v="110" u="1"/>
        <n v="111" u="1"/>
        <n v="112" u="1"/>
        <n v="113" u="1"/>
        <n v="114" u="1"/>
        <n v="115" u="1"/>
        <n v="116" u="1"/>
        <n v="117" u="1"/>
        <n v="118" u="1"/>
        <n v="119" u="1"/>
        <n v="120" u="1"/>
        <n v="121" u="1"/>
        <n v="122" u="1"/>
        <n v="123" u="1"/>
        <n v="124" u="1"/>
        <n v="125" u="1"/>
        <n v="126" u="1"/>
        <n v="127" u="1"/>
        <n v="128" u="1"/>
        <n v="129" u="1"/>
        <n v="130" u="1"/>
        <n v="131" u="1"/>
        <n v="133" u="1"/>
        <n v="134" u="1"/>
        <n v="135" u="1"/>
        <n v="136" u="1"/>
        <n v="137" u="1"/>
        <n v="138" u="1"/>
        <n v="139" u="1"/>
        <n v="141" u="1"/>
        <n v="142" u="1"/>
        <n v="143" u="1"/>
        <n v="144" u="1"/>
        <n v="145" u="1"/>
        <n v="146" u="1"/>
        <n v="147" u="1"/>
        <n v="148" u="1"/>
        <n v="149" u="1"/>
        <n v="150" u="1"/>
        <n v="151" u="1"/>
        <n v="152" u="1"/>
        <n v="153" u="1"/>
        <n v="154" u="1"/>
        <n v="155" u="1"/>
        <n v="156" u="1"/>
        <n v="157" u="1"/>
        <n v="159" u="1"/>
        <n v="160" u="1"/>
        <n v="161" u="1"/>
        <n v="162" u="1"/>
        <n v="163" u="1"/>
        <n v="164" u="1"/>
        <n v="165" u="1"/>
        <n v="166" u="1"/>
        <n v="167" u="1"/>
        <n v="168" u="1"/>
        <n v="169" u="1"/>
        <n v="170" u="1"/>
        <n v="171" u="1"/>
        <n v="172" u="1"/>
        <n v="173" u="1"/>
        <n v="175" u="1"/>
        <n v="176" u="1"/>
        <n v="177" u="1"/>
        <n v="178" u="1"/>
        <n v="179" u="1"/>
        <n v="180" u="1"/>
        <n v="181" u="1"/>
        <n v="182" u="1"/>
        <n v="183" u="1"/>
        <n v="184" u="1"/>
        <n v="185" u="1"/>
        <n v="186" u="1"/>
        <n v="187" u="1"/>
        <n v="190" u="1"/>
        <n v="191" u="1"/>
        <n v="193" u="1"/>
        <n v="195" u="1"/>
        <n v="196" u="1"/>
        <n v="197" u="1"/>
        <n v="198" u="1"/>
        <n v="199" u="1"/>
        <n v="200" u="1"/>
        <n v="201" u="1"/>
        <n v="202" u="1"/>
        <n v="203" u="1"/>
        <n v="205" u="1"/>
        <n v="206" u="1"/>
        <n v="207" u="1"/>
        <n v="208" u="1"/>
        <n v="210" u="1"/>
        <n v="211" u="1"/>
        <n v="212" u="1"/>
        <n v="213" u="1"/>
        <n v="214" u="1"/>
        <n v="215" u="1"/>
        <n v="216" u="1"/>
        <n v="217" u="1"/>
        <n v="218" u="1"/>
        <n v="219" u="1"/>
        <n v="220" u="1"/>
        <n v="221" u="1"/>
        <n v="222" u="1"/>
        <n v="223" u="1"/>
        <n v="224" u="1"/>
        <n v="225" u="1"/>
        <n v="226" u="1"/>
        <n v="227" u="1"/>
        <n v="228" u="1"/>
        <n v="229" u="1"/>
        <n v="230" u="1"/>
        <n v="231" u="1"/>
        <n v="232" u="1"/>
        <n v="233" u="1"/>
        <n v="234" u="1"/>
        <n v="235" u="1"/>
        <n v="236" u="1"/>
        <n v="237" u="1"/>
        <n v="238" u="1"/>
        <n v="239" u="1"/>
        <n v="240" u="1"/>
        <n v="241" u="1"/>
        <n v="242" u="1"/>
        <n v="243" u="1"/>
        <n v="244" u="1"/>
        <n v="245" u="1"/>
        <n v="246" u="1"/>
        <n v="247" u="1"/>
        <n v="248" u="1"/>
        <n v="249" u="1"/>
        <n v="250" u="1"/>
        <n v="251" u="1"/>
        <n v="252" u="1"/>
        <n v="253" u="1"/>
        <n v="254" u="1"/>
        <n v="255" u="1"/>
        <n v="256" u="1"/>
        <n v="257" u="1"/>
        <n v="258" u="1"/>
        <n v="259" u="1"/>
        <n v="260" u="1"/>
        <n v="262" u="1"/>
        <n v="263" u="1"/>
        <n v="264" u="1"/>
        <n v="265" u="1"/>
        <n v="266" u="1"/>
        <n v="267" u="1"/>
        <n v="268" u="1"/>
        <n v="269" u="1"/>
        <n v="270" u="1"/>
        <n v="271" u="1"/>
        <n v="272" u="1"/>
        <n v="273" u="1"/>
        <n v="274" u="1"/>
        <n v="275" u="1"/>
        <n v="276" u="1"/>
        <n v="277" u="1"/>
        <n v="278" u="1"/>
        <n v="279" u="1"/>
        <n v="280" u="1"/>
        <n v="281" u="1"/>
        <n v="282" u="1"/>
        <n v="283" u="1"/>
        <n v="284" u="1"/>
        <n v="285" u="1"/>
        <n v="286" u="1"/>
        <n v="287" u="1"/>
        <n v="288" u="1"/>
        <n v="289" u="1"/>
        <n v="290" u="1"/>
        <n v="291" u="1"/>
        <n v="292" u="1"/>
        <n v="293" u="1"/>
        <n v="295" u="1"/>
        <n v="296" u="1"/>
        <n v="297" u="1"/>
        <n v="299" u="1"/>
        <n v="300" u="1"/>
        <n v="301" u="1"/>
        <n v="302" u="1"/>
        <n v="303" u="1"/>
        <n v="304" u="1"/>
        <n v="305" u="1"/>
        <n v="306" u="1"/>
        <n v="307" u="1"/>
        <n v="308" u="1"/>
        <n v="309" u="1"/>
        <n v="310" u="1"/>
        <n v="311" u="1"/>
        <n v="312" u="1"/>
        <n v="313" u="1"/>
        <n v="314" u="1"/>
        <n v="315" u="1"/>
        <n v="316" u="1"/>
        <n v="317" u="1"/>
        <n v="318" u="1"/>
        <n v="319" u="1"/>
        <n v="320" u="1"/>
        <n v="321" u="1"/>
        <n v="322" u="1"/>
        <n v="323" u="1"/>
        <n v="325" u="1"/>
        <n v="326" u="1"/>
        <n v="327" u="1"/>
        <n v="328" u="1"/>
        <n v="330" u="1"/>
        <n v="331" u="1"/>
        <n v="334" u="1"/>
        <n v="335" u="1"/>
        <n v="336" u="1"/>
        <n v="337" u="1"/>
        <n v="338" u="1"/>
        <n v="339" u="1"/>
        <n v="340" u="1"/>
        <n v="342" u="1"/>
        <n v="343" u="1"/>
        <n v="344" u="1"/>
        <n v="345" u="1"/>
        <n v="346" u="1"/>
        <n v="348" u="1"/>
        <n v="349" u="1"/>
        <n v="350" u="1"/>
        <n v="351" u="1"/>
        <n v="352" u="1"/>
        <n v="353" u="1"/>
        <n v="354" u="1"/>
        <n v="355" u="1"/>
        <n v="357" u="1"/>
        <n v="358" u="1"/>
        <n v="359" u="1"/>
        <n v="360" u="1"/>
        <n v="361" u="1"/>
        <n v="363" u="1"/>
        <n v="364" u="1"/>
        <n v="365" u="1"/>
        <n v="366" u="1"/>
        <n v="368" u="1"/>
        <n v="369" u="1"/>
        <n v="370" u="1"/>
        <n v="372" u="1"/>
        <n v="376" u="1"/>
        <n v="377" u="1"/>
        <n v="378" u="1"/>
        <n v="379" u="1"/>
        <n v="380" u="1"/>
        <n v="381" u="1"/>
        <n v="382" u="1"/>
        <n v="383" u="1"/>
        <n v="384" u="1"/>
        <n v="385" u="1"/>
        <n v="386" u="1"/>
        <n v="387" u="1"/>
        <n v="388" u="1"/>
        <n v="389" u="1"/>
        <n v="390" u="1"/>
        <n v="391" u="1"/>
        <n v="392" u="1"/>
        <n v="393" u="1"/>
        <n v="395" u="1"/>
        <n v="396" u="1"/>
        <n v="397" u="1"/>
        <n v="398" u="1"/>
        <n v="399" u="1"/>
        <n v="400" u="1"/>
        <n v="401" u="1"/>
        <n v="403" u="1"/>
        <n v="404" u="1"/>
        <n v="406" u="1"/>
        <n v="407" u="1"/>
        <n v="408" u="1"/>
        <n v="410" u="1"/>
        <n v="411" u="1"/>
        <n v="412" u="1"/>
        <n v="414" u="1"/>
        <n v="417" u="1"/>
        <n v="418" u="1"/>
        <n v="420" u="1"/>
        <n v="421" u="1"/>
        <n v="422" u="1"/>
        <n v="423" u="1"/>
        <n v="424" u="1"/>
        <n v="425" u="1"/>
        <n v="426" u="1"/>
        <n v="427" u="1"/>
        <n v="428" u="1"/>
        <n v="429" u="1"/>
        <n v="430" u="1"/>
        <n v="431" u="1"/>
        <n v="432" u="1"/>
        <n v="433" u="1"/>
        <n v="434" u="1"/>
        <n v="435" u="1"/>
        <n v="436" u="1"/>
        <n v="437" u="1"/>
        <n v="438" u="1"/>
        <n v="439" u="1"/>
        <n v="440" u="1"/>
        <n v="441" u="1"/>
        <n v="442" u="1"/>
        <n v="443" u="1"/>
        <n v="444" u="1"/>
        <n v="445" u="1"/>
        <n v="446" u="1"/>
        <n v="448" u="1"/>
        <n v="449" u="1"/>
        <n v="451" u="1"/>
        <n v="453" u="1"/>
        <n v="454" u="1"/>
        <n v="456" u="1"/>
        <n v="457" u="1"/>
        <n v="458" u="1"/>
        <n v="459" u="1"/>
        <n v="460" u="1"/>
        <n v="461" u="1"/>
        <n v="462" u="1"/>
        <n v="464" u="1"/>
        <n v="466" u="1"/>
        <n v="467" u="1"/>
        <n v="468" u="1"/>
        <n v="469" u="1"/>
        <n v="470" u="1"/>
        <n v="471" u="1"/>
        <n v="472" u="1"/>
        <n v="473" u="1"/>
        <n v="474" u="1"/>
        <n v="475" u="1"/>
        <n v="476" u="1"/>
        <n v="477" u="1"/>
        <n v="478" u="1"/>
        <n v="479" u="1"/>
        <n v="480" u="1"/>
        <n v="481" u="1"/>
        <n v="482" u="1"/>
        <n v="483" u="1"/>
        <n v="484" u="1"/>
        <n v="485" u="1"/>
        <n v="486" u="1"/>
        <n v="487" u="1"/>
        <n v="488" u="1"/>
        <n v="489" u="1"/>
        <n v="490" u="1"/>
        <n v="491" u="1"/>
        <n v="492" u="1"/>
        <n v="493" u="1"/>
        <n v="494" u="1"/>
        <n v="495" u="1"/>
        <n v="496" u="1"/>
        <n v="497" u="1"/>
        <n v="498" u="1"/>
        <n v="499" u="1"/>
        <n v="501" u="1"/>
        <n v="502" u="1"/>
        <n v="503" u="1"/>
        <n v="504" u="1"/>
        <n v="505" u="1"/>
        <n v="506" u="1"/>
        <n v="509" u="1"/>
        <n v="510" u="1"/>
        <n v="511" u="1"/>
        <n v="512" u="1"/>
        <n v="513" u="1"/>
        <n v="514" u="1"/>
        <n v="516" u="1"/>
        <n v="518" u="1"/>
        <n v="519" u="1"/>
        <n v="520" u="1"/>
        <n v="521" u="1"/>
        <n v="522" u="1"/>
        <n v="523" u="1"/>
        <n v="524" u="1"/>
        <n v="525" u="1"/>
        <n v="527" u="1"/>
        <n v="528" u="1"/>
        <n v="529" u="1"/>
        <n v="530" u="1"/>
        <n v="531" u="1"/>
        <n v="532" u="1"/>
        <n v="533" u="1"/>
        <n v="534" u="1"/>
        <n v="535" u="1"/>
        <n v="536" u="1"/>
        <n v="538" u="1"/>
        <n v="539" u="1"/>
        <n v="540" u="1"/>
        <n v="541" u="1"/>
        <n v="542" u="1"/>
        <n v="543" u="1"/>
        <n v="544" u="1"/>
        <n v="545" u="1"/>
        <n v="546" u="1"/>
        <n v="548" u="1"/>
        <n v="549" u="1"/>
        <n v="550" u="1"/>
        <n v="551" u="1"/>
        <n v="552" u="1"/>
        <n v="553" u="1"/>
        <n v="554" u="1"/>
        <n v="555" u="1"/>
        <n v="556" u="1"/>
        <n v="557" u="1"/>
        <n v="558" u="1"/>
        <n v="559" u="1"/>
        <n v="560" u="1"/>
        <n v="561" u="1"/>
        <n v="562" u="1"/>
        <n v="563" u="1"/>
        <n v="564" u="1"/>
        <n v="566" u="1"/>
        <n v="567" u="1"/>
        <n v="568" u="1"/>
        <n v="569" u="1"/>
        <n v="570" u="1"/>
        <n v="571" u="1"/>
        <n v="572" u="1"/>
        <n v="573" u="1"/>
        <n v="574" u="1"/>
        <n v="575" u="1"/>
        <n v="576" u="1"/>
        <n v="577" u="1"/>
        <n v="578" u="1"/>
        <n v="579" u="1"/>
        <n v="580" u="1"/>
        <n v="581" u="1"/>
        <n v="582" u="1"/>
        <n v="583" u="1"/>
        <n v="584" u="1"/>
        <n v="585" u="1"/>
        <n v="586" u="1"/>
        <n v="587" u="1"/>
        <n v="588" u="1"/>
        <n v="590" u="1"/>
        <n v="591" u="1"/>
        <n v="592" u="1"/>
        <n v="593" u="1"/>
        <n v="594" u="1"/>
        <n v="595" u="1"/>
        <n v="596" u="1"/>
        <n v="597" u="1"/>
        <n v="598" u="1"/>
        <n v="599" u="1"/>
        <n v="601" u="1"/>
        <n v="602" u="1"/>
        <n v="603" u="1"/>
        <n v="604" u="1"/>
        <n v="605" u="1"/>
        <n v="606" u="1"/>
        <n v="607" u="1"/>
        <n v="608" u="1"/>
        <n v="609" u="1"/>
        <n v="610" u="1"/>
        <n v="611" u="1"/>
        <n v="612" u="1"/>
        <n v="613" u="1"/>
        <n v="614" u="1"/>
        <n v="615" u="1"/>
        <n v="616" u="1"/>
        <n v="617" u="1"/>
        <n v="618" u="1"/>
        <n v="621" u="1"/>
        <n v="622" u="1"/>
        <n v="623" u="1"/>
        <n v="624" u="1"/>
        <n v="625" u="1"/>
        <n v="626" u="1"/>
        <n v="627" u="1"/>
        <n v="628" u="1"/>
        <n v="629" u="1"/>
        <n v="630" u="1"/>
        <n v="631" u="1"/>
        <n v="632" u="1"/>
        <n v="633" u="1"/>
        <n v="634" u="1"/>
        <n v="635" u="1"/>
        <n v="636" u="1"/>
        <n v="637" u="1"/>
        <n v="638" u="1"/>
        <n v="639" u="1"/>
        <n v="640" u="1"/>
        <n v="641" u="1"/>
        <n v="642" u="1"/>
        <n v="643" u="1"/>
        <n v="644" u="1"/>
        <n v="645" u="1"/>
        <n v="646" u="1"/>
        <n v="647" u="1"/>
        <n v="648" u="1"/>
        <n v="649" u="1"/>
        <n v="650" u="1"/>
        <n v="651" u="1"/>
        <n v="652" u="1"/>
        <n v="653" u="1"/>
        <n v="654" u="1"/>
        <n v="655" u="1"/>
        <n v="656" u="1"/>
        <n v="659" u="1"/>
        <n v="660" u="1"/>
        <n v="661" u="1"/>
        <n v="662" u="1"/>
        <n v="663" u="1"/>
        <n v="664" u="1"/>
        <n v="665" u="1"/>
        <n v="666" u="1"/>
        <n v="667" u="1"/>
        <n v="668" u="1"/>
        <n v="669" u="1"/>
        <n v="670" u="1"/>
        <n v="672" u="1"/>
        <n v="673" u="1"/>
        <n v="674" u="1"/>
        <n v="675" u="1"/>
        <n v="676" u="1"/>
        <n v="677" u="1"/>
        <n v="678" u="1"/>
        <n v="679" u="1"/>
        <n v="680" u="1"/>
        <n v="681" u="1"/>
        <n v="682" u="1"/>
        <n v="683" u="1"/>
        <n v="684" u="1"/>
        <n v="685" u="1"/>
        <n v="686" u="1"/>
        <n v="687" u="1"/>
        <n v="688" u="1"/>
        <n v="690" u="1"/>
        <n v="691" u="1"/>
        <n v="692" u="1"/>
        <n v="693" u="1"/>
        <n v="694" u="1"/>
        <n v="695" u="1"/>
        <n v="696" u="1"/>
        <n v="697" u="1"/>
        <n v="698" u="1"/>
        <n v="699" u="1"/>
        <n v="700" u="1"/>
        <n v="701" u="1"/>
      </sharedItems>
      <extLst>
        <ext xmlns:x15="http://schemas.microsoft.com/office/spreadsheetml/2010/11/main" uri="{4F2E5C28-24EA-4eb8-9CBF-B6C8F9C3D259}">
          <x15:cachedUniqueNames>
            <x15:cachedUniqueName index="627" name="[Customer].[CustomerID].&amp;[1]"/>
            <x15:cachedUniqueName index="628" name="[Customer].[CustomerID].&amp;[2]"/>
            <x15:cachedUniqueName index="629" name="[Customer].[CustomerID].&amp;[3]"/>
            <x15:cachedUniqueName index="630" name="[Customer].[CustomerID].&amp;[4]"/>
            <x15:cachedUniqueName index="631" name="[Customer].[CustomerID].&amp;[5]"/>
            <x15:cachedUniqueName index="632" name="[Customer].[CustomerID].&amp;[6]"/>
            <x15:cachedUniqueName index="633" name="[Customer].[CustomerID].&amp;[7]"/>
            <x15:cachedUniqueName index="634" name="[Customer].[CustomerID].&amp;[8]"/>
            <x15:cachedUniqueName index="635" name="[Customer].[CustomerID].&amp;[9]"/>
            <x15:cachedUniqueName index="636" name="[Customer].[CustomerID].&amp;[10]"/>
            <x15:cachedUniqueName index="637" name="[Customer].[CustomerID].&amp;[11]"/>
            <x15:cachedUniqueName index="638" name="[Customer].[CustomerID].&amp;[12]"/>
            <x15:cachedUniqueName index="639" name="[Customer].[CustomerID].&amp;[14]"/>
            <x15:cachedUniqueName index="640" name="[Customer].[CustomerID].&amp;[15]"/>
            <x15:cachedUniqueName index="641" name="[Customer].[CustomerID].&amp;[16]"/>
            <x15:cachedUniqueName index="642" name="[Customer].[CustomerID].&amp;[17]"/>
            <x15:cachedUniqueName index="643" name="[Customer].[CustomerID].&amp;[18]"/>
            <x15:cachedUniqueName index="644" name="[Customer].[CustomerID].&amp;[19]"/>
            <x15:cachedUniqueName index="645" name="[Customer].[CustomerID].&amp;[20]"/>
            <x15:cachedUniqueName index="646" name="[Customer].[CustomerID].&amp;[21]"/>
            <x15:cachedUniqueName index="647" name="[Customer].[CustomerID].&amp;[22]"/>
            <x15:cachedUniqueName index="648" name="[Customer].[CustomerID].&amp;[23]"/>
            <x15:cachedUniqueName index="649" name="[Customer].[CustomerID].&amp;[24]"/>
            <x15:cachedUniqueName index="650" name="[Customer].[CustomerID].&amp;[25]"/>
            <x15:cachedUniqueName index="651" name="[Customer].[CustomerID].&amp;[26]"/>
            <x15:cachedUniqueName index="652" name="[Customer].[CustomerID].&amp;[27]"/>
            <x15:cachedUniqueName index="653" name="[Customer].[CustomerID].&amp;[28]"/>
            <x15:cachedUniqueName index="654" name="[Customer].[CustomerID].&amp;[29]"/>
            <x15:cachedUniqueName index="655" name="[Customer].[CustomerID].&amp;[30]"/>
            <x15:cachedUniqueName index="656" name="[Customer].[CustomerID].&amp;[31]"/>
            <x15:cachedUniqueName index="657" name="[Customer].[CustomerID].&amp;[33]"/>
            <x15:cachedUniqueName index="658" name="[Customer].[CustomerID].&amp;[34]"/>
            <x15:cachedUniqueName index="659" name="[Customer].[CustomerID].&amp;[36]"/>
            <x15:cachedUniqueName index="660" name="[Customer].[CustomerID].&amp;[37]"/>
            <x15:cachedUniqueName index="661" name="[Customer].[CustomerID].&amp;[38]"/>
            <x15:cachedUniqueName index="662" name="[Customer].[CustomerID].&amp;[39]"/>
            <x15:cachedUniqueName index="663" name="[Customer].[CustomerID].&amp;[40]"/>
            <x15:cachedUniqueName index="664" name="[Customer].[CustomerID].&amp;[41]"/>
            <x15:cachedUniqueName index="665" name="[Customer].[CustomerID].&amp;[43]"/>
            <x15:cachedUniqueName index="666" name="[Customer].[CustomerID].&amp;[44]"/>
            <x15:cachedUniqueName index="667" name="[Customer].[CustomerID].&amp;[45]"/>
            <x15:cachedUniqueName index="668" name="[Customer].[CustomerID].&amp;[46]"/>
            <x15:cachedUniqueName index="669" name="[Customer].[CustomerID].&amp;[47]"/>
            <x15:cachedUniqueName index="670" name="[Customer].[CustomerID].&amp;[48]"/>
            <x15:cachedUniqueName index="671" name="[Customer].[CustomerID].&amp;[49]"/>
            <x15:cachedUniqueName index="672" name="[Customer].[CustomerID].&amp;[50]"/>
            <x15:cachedUniqueName index="673" name="[Customer].[CustomerID].&amp;[51]"/>
            <x15:cachedUniqueName index="674" name="[Customer].[CustomerID].&amp;[52]"/>
            <x15:cachedUniqueName index="675" name="[Customer].[CustomerID].&amp;[53]"/>
            <x15:cachedUniqueName index="676" name="[Customer].[CustomerID].&amp;[54]"/>
            <x15:cachedUniqueName index="677" name="[Customer].[CustomerID].&amp;[55]"/>
            <x15:cachedUniqueName index="678" name="[Customer].[CustomerID].&amp;[56]"/>
            <x15:cachedUniqueName index="679" name="[Customer].[CustomerID].&amp;[57]"/>
            <x15:cachedUniqueName index="680" name="[Customer].[CustomerID].&amp;[58]"/>
            <x15:cachedUniqueName index="681" name="[Customer].[CustomerID].&amp;[59]"/>
            <x15:cachedUniqueName index="682" name="[Customer].[CustomerID].&amp;[61]"/>
            <x15:cachedUniqueName index="683" name="[Customer].[CustomerID].&amp;[62]"/>
            <x15:cachedUniqueName index="684" name="[Customer].[CustomerID].&amp;[63]"/>
            <x15:cachedUniqueName index="685" name="[Customer].[CustomerID].&amp;[64]"/>
            <x15:cachedUniqueName index="686" name="[Customer].[CustomerID].&amp;[65]"/>
            <x15:cachedUniqueName index="687" name="[Customer].[CustomerID].&amp;[66]"/>
            <x15:cachedUniqueName index="688" name="[Customer].[CustomerID].&amp;[67]"/>
            <x15:cachedUniqueName index="689" name="[Customer].[CustomerID].&amp;[68]"/>
            <x15:cachedUniqueName index="690" name="[Customer].[CustomerID].&amp;[69]"/>
            <x15:cachedUniqueName index="691" name="[Customer].[CustomerID].&amp;[70]"/>
            <x15:cachedUniqueName index="692" name="[Customer].[CustomerID].&amp;[72]"/>
            <x15:cachedUniqueName index="693" name="[Customer].[CustomerID].&amp;[73]"/>
            <x15:cachedUniqueName index="694" name="[Customer].[CustomerID].&amp;[74]"/>
            <x15:cachedUniqueName index="695" name="[Customer].[CustomerID].&amp;[75]"/>
            <x15:cachedUniqueName index="696" name="[Customer].[CustomerID].&amp;[77]"/>
            <x15:cachedUniqueName index="697" name="[Customer].[CustomerID].&amp;[78]"/>
            <x15:cachedUniqueName index="698" name="[Customer].[CustomerID].&amp;[79]"/>
            <x15:cachedUniqueName index="699" name="[Customer].[CustomerID].&amp;[80]"/>
            <x15:cachedUniqueName index="700" name="[Customer].[CustomerID].&amp;[81]"/>
            <x15:cachedUniqueName index="701" name="[Customer].[CustomerID].&amp;[83]"/>
            <x15:cachedUniqueName index="702" name="[Customer].[CustomerID].&amp;[84]"/>
            <x15:cachedUniqueName index="703" name="[Customer].[CustomerID].&amp;[85]"/>
            <x15:cachedUniqueName index="704" name="[Customer].[CustomerID].&amp;[86]"/>
            <x15:cachedUniqueName index="705" name="[Customer].[CustomerID].&amp;[87]"/>
            <x15:cachedUniqueName index="706" name="[Customer].[CustomerID].&amp;[88]"/>
            <x15:cachedUniqueName index="707" name="[Customer].[CustomerID].&amp;[89]"/>
            <x15:cachedUniqueName index="708" name="[Customer].[CustomerID].&amp;[90]"/>
            <x15:cachedUniqueName index="709" name="[Customer].[CustomerID].&amp;[91]"/>
            <x15:cachedUniqueName index="710" name="[Customer].[CustomerID].&amp;[92]"/>
            <x15:cachedUniqueName index="711" name="[Customer].[CustomerID].&amp;[93]"/>
            <x15:cachedUniqueName index="712" name="[Customer].[CustomerID].&amp;[94]"/>
            <x15:cachedUniqueName index="713" name="[Customer].[CustomerID].&amp;[95]"/>
            <x15:cachedUniqueName index="714" name="[Customer].[CustomerID].&amp;[96]"/>
            <x15:cachedUniqueName index="715" name="[Customer].[CustomerID].&amp;[97]"/>
            <x15:cachedUniqueName index="716" name="[Customer].[CustomerID].&amp;[98]"/>
            <x15:cachedUniqueName index="717" name="[Customer].[CustomerID].&amp;[99]"/>
            <x15:cachedUniqueName index="718" name="[Customer].[CustomerID].&amp;[100]"/>
            <x15:cachedUniqueName index="719" name="[Customer].[CustomerID].&amp;[101]"/>
            <x15:cachedUniqueName index="720" name="[Customer].[CustomerID].&amp;[102]"/>
            <x15:cachedUniqueName index="721" name="[Customer].[CustomerID].&amp;[103]"/>
            <x15:cachedUniqueName index="722" name="[Customer].[CustomerID].&amp;[104]"/>
            <x15:cachedUniqueName index="723" name="[Customer].[CustomerID].&amp;[106]"/>
            <x15:cachedUniqueName index="724" name="[Customer].[CustomerID].&amp;[107]"/>
            <x15:cachedUniqueName index="725" name="[Customer].[CustomerID].&amp;[108]"/>
            <x15:cachedUniqueName index="726" name="[Customer].[CustomerID].&amp;[109]"/>
            <x15:cachedUniqueName index="727" name="[Customer].[CustomerID].&amp;[110]"/>
            <x15:cachedUniqueName index="728" name="[Customer].[CustomerID].&amp;[111]"/>
            <x15:cachedUniqueName index="729" name="[Customer].[CustomerID].&amp;[112]"/>
            <x15:cachedUniqueName index="730" name="[Customer].[CustomerID].&amp;[113]"/>
            <x15:cachedUniqueName index="731" name="[Customer].[CustomerID].&amp;[114]"/>
            <x15:cachedUniqueName index="732" name="[Customer].[CustomerID].&amp;[115]"/>
            <x15:cachedUniqueName index="733" name="[Customer].[CustomerID].&amp;[116]"/>
            <x15:cachedUniqueName index="734" name="[Customer].[CustomerID].&amp;[117]"/>
            <x15:cachedUniqueName index="735" name="[Customer].[CustomerID].&amp;[118]"/>
            <x15:cachedUniqueName index="736" name="[Customer].[CustomerID].&amp;[119]"/>
            <x15:cachedUniqueName index="737" name="[Customer].[CustomerID].&amp;[120]"/>
            <x15:cachedUniqueName index="738" name="[Customer].[CustomerID].&amp;[121]"/>
            <x15:cachedUniqueName index="739" name="[Customer].[CustomerID].&amp;[122]"/>
            <x15:cachedUniqueName index="740" name="[Customer].[CustomerID].&amp;[123]"/>
            <x15:cachedUniqueName index="741" name="[Customer].[CustomerID].&amp;[124]"/>
            <x15:cachedUniqueName index="742" name="[Customer].[CustomerID].&amp;[125]"/>
            <x15:cachedUniqueName index="743" name="[Customer].[CustomerID].&amp;[126]"/>
            <x15:cachedUniqueName index="744" name="[Customer].[CustomerID].&amp;[127]"/>
            <x15:cachedUniqueName index="745" name="[Customer].[CustomerID].&amp;[128]"/>
            <x15:cachedUniqueName index="746" name="[Customer].[CustomerID].&amp;[129]"/>
            <x15:cachedUniqueName index="747" name="[Customer].[CustomerID].&amp;[130]"/>
            <x15:cachedUniqueName index="748" name="[Customer].[CustomerID].&amp;[131]"/>
            <x15:cachedUniqueName index="749" name="[Customer].[CustomerID].&amp;[133]"/>
            <x15:cachedUniqueName index="750" name="[Customer].[CustomerID].&amp;[134]"/>
            <x15:cachedUniqueName index="751" name="[Customer].[CustomerID].&amp;[135]"/>
            <x15:cachedUniqueName index="752" name="[Customer].[CustomerID].&amp;[136]"/>
            <x15:cachedUniqueName index="753" name="[Customer].[CustomerID].&amp;[137]"/>
            <x15:cachedUniqueName index="754" name="[Customer].[CustomerID].&amp;[138]"/>
            <x15:cachedUniqueName index="755" name="[Customer].[CustomerID].&amp;[139]"/>
            <x15:cachedUniqueName index="756" name="[Customer].[CustomerID].&amp;[141]"/>
            <x15:cachedUniqueName index="757" name="[Customer].[CustomerID].&amp;[142]"/>
            <x15:cachedUniqueName index="758" name="[Customer].[CustomerID].&amp;[143]"/>
            <x15:cachedUniqueName index="759" name="[Customer].[CustomerID].&amp;[144]"/>
            <x15:cachedUniqueName index="760" name="[Customer].[CustomerID].&amp;[145]"/>
            <x15:cachedUniqueName index="761" name="[Customer].[CustomerID].&amp;[146]"/>
            <x15:cachedUniqueName index="762" name="[Customer].[CustomerID].&amp;[147]"/>
            <x15:cachedUniqueName index="763" name="[Customer].[CustomerID].&amp;[148]"/>
            <x15:cachedUniqueName index="764" name="[Customer].[CustomerID].&amp;[149]"/>
            <x15:cachedUniqueName index="765" name="[Customer].[CustomerID].&amp;[150]"/>
            <x15:cachedUniqueName index="766" name="[Customer].[CustomerID].&amp;[151]"/>
            <x15:cachedUniqueName index="767" name="[Customer].[CustomerID].&amp;[152]"/>
            <x15:cachedUniqueName index="768" name="[Customer].[CustomerID].&amp;[153]"/>
            <x15:cachedUniqueName index="769" name="[Customer].[CustomerID].&amp;[154]"/>
            <x15:cachedUniqueName index="770" name="[Customer].[CustomerID].&amp;[155]"/>
            <x15:cachedUniqueName index="771" name="[Customer].[CustomerID].&amp;[156]"/>
            <x15:cachedUniqueName index="772" name="[Customer].[CustomerID].&amp;[157]"/>
            <x15:cachedUniqueName index="773" name="[Customer].[CustomerID].&amp;[159]"/>
            <x15:cachedUniqueName index="774" name="[Customer].[CustomerID].&amp;[160]"/>
            <x15:cachedUniqueName index="775" name="[Customer].[CustomerID].&amp;[161]"/>
            <x15:cachedUniqueName index="776" name="[Customer].[CustomerID].&amp;[162]"/>
            <x15:cachedUniqueName index="777" name="[Customer].[CustomerID].&amp;[163]"/>
            <x15:cachedUniqueName index="778" name="[Customer].[CustomerID].&amp;[164]"/>
            <x15:cachedUniqueName index="779" name="[Customer].[CustomerID].&amp;[165]"/>
            <x15:cachedUniqueName index="780" name="[Customer].[CustomerID].&amp;[166]"/>
            <x15:cachedUniqueName index="781" name="[Customer].[CustomerID].&amp;[167]"/>
            <x15:cachedUniqueName index="782" name="[Customer].[CustomerID].&amp;[168]"/>
            <x15:cachedUniqueName index="783" name="[Customer].[CustomerID].&amp;[169]"/>
            <x15:cachedUniqueName index="784" name="[Customer].[CustomerID].&amp;[170]"/>
            <x15:cachedUniqueName index="785" name="[Customer].[CustomerID].&amp;[171]"/>
            <x15:cachedUniqueName index="786" name="[Customer].[CustomerID].&amp;[172]"/>
            <x15:cachedUniqueName index="787" name="[Customer].[CustomerID].&amp;[173]"/>
            <x15:cachedUniqueName index="788" name="[Customer].[CustomerID].&amp;[175]"/>
            <x15:cachedUniqueName index="789" name="[Customer].[CustomerID].&amp;[176]"/>
            <x15:cachedUniqueName index="790" name="[Customer].[CustomerID].&amp;[177]"/>
            <x15:cachedUniqueName index="791" name="[Customer].[CustomerID].&amp;[178]"/>
            <x15:cachedUniqueName index="792" name="[Customer].[CustomerID].&amp;[179]"/>
            <x15:cachedUniqueName index="793" name="[Customer].[CustomerID].&amp;[180]"/>
            <x15:cachedUniqueName index="794" name="[Customer].[CustomerID].&amp;[181]"/>
            <x15:cachedUniqueName index="795" name="[Customer].[CustomerID].&amp;[182]"/>
            <x15:cachedUniqueName index="796" name="[Customer].[CustomerID].&amp;[183]"/>
            <x15:cachedUniqueName index="797" name="[Customer].[CustomerID].&amp;[184]"/>
            <x15:cachedUniqueName index="798" name="[Customer].[CustomerID].&amp;[185]"/>
            <x15:cachedUniqueName index="799" name="[Customer].[CustomerID].&amp;[186]"/>
            <x15:cachedUniqueName index="800" name="[Customer].[CustomerID].&amp;[187]"/>
            <x15:cachedUniqueName index="801" name="[Customer].[CustomerID].&amp;[190]"/>
            <x15:cachedUniqueName index="802" name="[Customer].[CustomerID].&amp;[191]"/>
            <x15:cachedUniqueName index="803" name="[Customer].[CustomerID].&amp;[193]"/>
            <x15:cachedUniqueName index="804" name="[Customer].[CustomerID].&amp;[195]"/>
            <x15:cachedUniqueName index="805" name="[Customer].[CustomerID].&amp;[196]"/>
            <x15:cachedUniqueName index="806" name="[Customer].[CustomerID].&amp;[197]"/>
            <x15:cachedUniqueName index="807" name="[Customer].[CustomerID].&amp;[198]"/>
            <x15:cachedUniqueName index="808" name="[Customer].[CustomerID].&amp;[199]"/>
            <x15:cachedUniqueName index="809" name="[Customer].[CustomerID].&amp;[200]"/>
            <x15:cachedUniqueName index="810" name="[Customer].[CustomerID].&amp;[201]"/>
            <x15:cachedUniqueName index="811" name="[Customer].[CustomerID].&amp;[202]"/>
            <x15:cachedUniqueName index="812" name="[Customer].[CustomerID].&amp;[203]"/>
            <x15:cachedUniqueName index="813" name="[Customer].[CustomerID].&amp;[205]"/>
            <x15:cachedUniqueName index="814" name="[Customer].[CustomerID].&amp;[206]"/>
            <x15:cachedUniqueName index="815" name="[Customer].[CustomerID].&amp;[207]"/>
            <x15:cachedUniqueName index="816" name="[Customer].[CustomerID].&amp;[208]"/>
            <x15:cachedUniqueName index="817" name="[Customer].[CustomerID].&amp;[210]"/>
            <x15:cachedUniqueName index="818" name="[Customer].[CustomerID].&amp;[211]"/>
            <x15:cachedUniqueName index="819" name="[Customer].[CustomerID].&amp;[212]"/>
            <x15:cachedUniqueName index="820" name="[Customer].[CustomerID].&amp;[213]"/>
            <x15:cachedUniqueName index="821" name="[Customer].[CustomerID].&amp;[214]"/>
            <x15:cachedUniqueName index="822" name="[Customer].[CustomerID].&amp;[215]"/>
            <x15:cachedUniqueName index="823" name="[Customer].[CustomerID].&amp;[216]"/>
            <x15:cachedUniqueName index="824" name="[Customer].[CustomerID].&amp;[217]"/>
            <x15:cachedUniqueName index="825" name="[Customer].[CustomerID].&amp;[218]"/>
            <x15:cachedUniqueName index="826" name="[Customer].[CustomerID].&amp;[219]"/>
            <x15:cachedUniqueName index="827" name="[Customer].[CustomerID].&amp;[220]"/>
            <x15:cachedUniqueName index="828" name="[Customer].[CustomerID].&amp;[221]"/>
            <x15:cachedUniqueName index="829" name="[Customer].[CustomerID].&amp;[222]"/>
            <x15:cachedUniqueName index="830" name="[Customer].[CustomerID].&amp;[223]"/>
            <x15:cachedUniqueName index="831" name="[Customer].[CustomerID].&amp;[224]"/>
            <x15:cachedUniqueName index="832" name="[Customer].[CustomerID].&amp;[225]"/>
            <x15:cachedUniqueName index="833" name="[Customer].[CustomerID].&amp;[226]"/>
            <x15:cachedUniqueName index="834" name="[Customer].[CustomerID].&amp;[227]"/>
            <x15:cachedUniqueName index="835" name="[Customer].[CustomerID].&amp;[228]"/>
            <x15:cachedUniqueName index="836" name="[Customer].[CustomerID].&amp;[229]"/>
            <x15:cachedUniqueName index="837" name="[Customer].[CustomerID].&amp;[230]"/>
            <x15:cachedUniqueName index="838" name="[Customer].[CustomerID].&amp;[231]"/>
            <x15:cachedUniqueName index="839" name="[Customer].[CustomerID].&amp;[232]"/>
            <x15:cachedUniqueName index="840" name="[Customer].[CustomerID].&amp;[233]"/>
            <x15:cachedUniqueName index="841" name="[Customer].[CustomerID].&amp;[234]"/>
            <x15:cachedUniqueName index="842" name="[Customer].[CustomerID].&amp;[235]"/>
            <x15:cachedUniqueName index="843" name="[Customer].[CustomerID].&amp;[236]"/>
            <x15:cachedUniqueName index="844" name="[Customer].[CustomerID].&amp;[237]"/>
            <x15:cachedUniqueName index="845" name="[Customer].[CustomerID].&amp;[238]"/>
            <x15:cachedUniqueName index="846" name="[Customer].[CustomerID].&amp;[239]"/>
            <x15:cachedUniqueName index="847" name="[Customer].[CustomerID].&amp;[240]"/>
            <x15:cachedUniqueName index="848" name="[Customer].[CustomerID].&amp;[241]"/>
            <x15:cachedUniqueName index="849" name="[Customer].[CustomerID].&amp;[242]"/>
            <x15:cachedUniqueName index="850" name="[Customer].[CustomerID].&amp;[243]"/>
            <x15:cachedUniqueName index="851" name="[Customer].[CustomerID].&amp;[244]"/>
            <x15:cachedUniqueName index="852" name="[Customer].[CustomerID].&amp;[245]"/>
            <x15:cachedUniqueName index="853" name="[Customer].[CustomerID].&amp;[246]"/>
            <x15:cachedUniqueName index="854" name="[Customer].[CustomerID].&amp;[247]"/>
            <x15:cachedUniqueName index="855" name="[Customer].[CustomerID].&amp;[248]"/>
            <x15:cachedUniqueName index="856" name="[Customer].[CustomerID].&amp;[249]"/>
            <x15:cachedUniqueName index="857" name="[Customer].[CustomerID].&amp;[250]"/>
            <x15:cachedUniqueName index="858" name="[Customer].[CustomerID].&amp;[251]"/>
            <x15:cachedUniqueName index="859" name="[Customer].[CustomerID].&amp;[252]"/>
            <x15:cachedUniqueName index="860" name="[Customer].[CustomerID].&amp;[253]"/>
            <x15:cachedUniqueName index="861" name="[Customer].[CustomerID].&amp;[254]"/>
            <x15:cachedUniqueName index="862" name="[Customer].[CustomerID].&amp;[255]"/>
            <x15:cachedUniqueName index="863" name="[Customer].[CustomerID].&amp;[256]"/>
            <x15:cachedUniqueName index="864" name="[Customer].[CustomerID].&amp;[257]"/>
            <x15:cachedUniqueName index="865" name="[Customer].[CustomerID].&amp;[258]"/>
            <x15:cachedUniqueName index="866" name="[Customer].[CustomerID].&amp;[259]"/>
            <x15:cachedUniqueName index="867" name="[Customer].[CustomerID].&amp;[260]"/>
            <x15:cachedUniqueName index="868" name="[Customer].[CustomerID].&amp;[262]"/>
            <x15:cachedUniqueName index="869" name="[Customer].[CustomerID].&amp;[263]"/>
            <x15:cachedUniqueName index="870" name="[Customer].[CustomerID].&amp;[264]"/>
            <x15:cachedUniqueName index="871" name="[Customer].[CustomerID].&amp;[265]"/>
            <x15:cachedUniqueName index="872" name="[Customer].[CustomerID].&amp;[266]"/>
            <x15:cachedUniqueName index="873" name="[Customer].[CustomerID].&amp;[267]"/>
            <x15:cachedUniqueName index="874" name="[Customer].[CustomerID].&amp;[268]"/>
            <x15:cachedUniqueName index="875" name="[Customer].[CustomerID].&amp;[269]"/>
            <x15:cachedUniqueName index="876" name="[Customer].[CustomerID].&amp;[270]"/>
            <x15:cachedUniqueName index="877" name="[Customer].[CustomerID].&amp;[271]"/>
            <x15:cachedUniqueName index="878" name="[Customer].[CustomerID].&amp;[272]"/>
            <x15:cachedUniqueName index="879" name="[Customer].[CustomerID].&amp;[273]"/>
            <x15:cachedUniqueName index="880" name="[Customer].[CustomerID].&amp;[274]"/>
            <x15:cachedUniqueName index="881" name="[Customer].[CustomerID].&amp;[275]"/>
            <x15:cachedUniqueName index="882" name="[Customer].[CustomerID].&amp;[276]"/>
            <x15:cachedUniqueName index="883" name="[Customer].[CustomerID].&amp;[277]"/>
            <x15:cachedUniqueName index="884" name="[Customer].[CustomerID].&amp;[278]"/>
            <x15:cachedUniqueName index="885" name="[Customer].[CustomerID].&amp;[279]"/>
            <x15:cachedUniqueName index="886" name="[Customer].[CustomerID].&amp;[280]"/>
            <x15:cachedUniqueName index="887" name="[Customer].[CustomerID].&amp;[281]"/>
            <x15:cachedUniqueName index="888" name="[Customer].[CustomerID].&amp;[282]"/>
            <x15:cachedUniqueName index="889" name="[Customer].[CustomerID].&amp;[283]"/>
            <x15:cachedUniqueName index="890" name="[Customer].[CustomerID].&amp;[284]"/>
            <x15:cachedUniqueName index="891" name="[Customer].[CustomerID].&amp;[285]"/>
            <x15:cachedUniqueName index="892" name="[Customer].[CustomerID].&amp;[286]"/>
            <x15:cachedUniqueName index="893" name="[Customer].[CustomerID].&amp;[287]"/>
            <x15:cachedUniqueName index="894" name="[Customer].[CustomerID].&amp;[288]"/>
            <x15:cachedUniqueName index="895" name="[Customer].[CustomerID].&amp;[289]"/>
            <x15:cachedUniqueName index="896" name="[Customer].[CustomerID].&amp;[290]"/>
            <x15:cachedUniqueName index="897" name="[Customer].[CustomerID].&amp;[291]"/>
            <x15:cachedUniqueName index="898" name="[Customer].[CustomerID].&amp;[292]"/>
            <x15:cachedUniqueName index="899" name="[Customer].[CustomerID].&amp;[293]"/>
            <x15:cachedUniqueName index="900" name="[Customer].[CustomerID].&amp;[295]"/>
            <x15:cachedUniqueName index="901" name="[Customer].[CustomerID].&amp;[296]"/>
            <x15:cachedUniqueName index="902" name="[Customer].[CustomerID].&amp;[297]"/>
            <x15:cachedUniqueName index="903" name="[Customer].[CustomerID].&amp;[299]"/>
            <x15:cachedUniqueName index="904" name="[Customer].[CustomerID].&amp;[300]"/>
            <x15:cachedUniqueName index="905" name="[Customer].[CustomerID].&amp;[301]"/>
            <x15:cachedUniqueName index="906" name="[Customer].[CustomerID].&amp;[302]"/>
            <x15:cachedUniqueName index="907" name="[Customer].[CustomerID].&amp;[303]"/>
            <x15:cachedUniqueName index="908" name="[Customer].[CustomerID].&amp;[304]"/>
            <x15:cachedUniqueName index="909" name="[Customer].[CustomerID].&amp;[305]"/>
            <x15:cachedUniqueName index="910" name="[Customer].[CustomerID].&amp;[306]"/>
            <x15:cachedUniqueName index="911" name="[Customer].[CustomerID].&amp;[307]"/>
            <x15:cachedUniqueName index="912" name="[Customer].[CustomerID].&amp;[308]"/>
            <x15:cachedUniqueName index="913" name="[Customer].[CustomerID].&amp;[309]"/>
            <x15:cachedUniqueName index="914" name="[Customer].[CustomerID].&amp;[310]"/>
            <x15:cachedUniqueName index="915" name="[Customer].[CustomerID].&amp;[311]"/>
            <x15:cachedUniqueName index="916" name="[Customer].[CustomerID].&amp;[312]"/>
            <x15:cachedUniqueName index="917" name="[Customer].[CustomerID].&amp;[313]"/>
            <x15:cachedUniqueName index="918" name="[Customer].[CustomerID].&amp;[314]"/>
            <x15:cachedUniqueName index="919" name="[Customer].[CustomerID].&amp;[315]"/>
            <x15:cachedUniqueName index="920" name="[Customer].[CustomerID].&amp;[316]"/>
            <x15:cachedUniqueName index="921" name="[Customer].[CustomerID].&amp;[317]"/>
            <x15:cachedUniqueName index="922" name="[Customer].[CustomerID].&amp;[318]"/>
            <x15:cachedUniqueName index="923" name="[Customer].[CustomerID].&amp;[319]"/>
            <x15:cachedUniqueName index="924" name="[Customer].[CustomerID].&amp;[320]"/>
            <x15:cachedUniqueName index="925" name="[Customer].[CustomerID].&amp;[321]"/>
            <x15:cachedUniqueName index="926" name="[Customer].[CustomerID].&amp;[322]"/>
            <x15:cachedUniqueName index="927" name="[Customer].[CustomerID].&amp;[323]"/>
            <x15:cachedUniqueName index="928" name="[Customer].[CustomerID].&amp;[325]"/>
            <x15:cachedUniqueName index="929" name="[Customer].[CustomerID].&amp;[326]"/>
            <x15:cachedUniqueName index="930" name="[Customer].[CustomerID].&amp;[327]"/>
            <x15:cachedUniqueName index="931" name="[Customer].[CustomerID].&amp;[328]"/>
            <x15:cachedUniqueName index="932" name="[Customer].[CustomerID].&amp;[330]"/>
            <x15:cachedUniqueName index="933" name="[Customer].[CustomerID].&amp;[331]"/>
            <x15:cachedUniqueName index="934" name="[Customer].[CustomerID].&amp;[334]"/>
            <x15:cachedUniqueName index="935" name="[Customer].[CustomerID].&amp;[335]"/>
            <x15:cachedUniqueName index="936" name="[Customer].[CustomerID].&amp;[336]"/>
            <x15:cachedUniqueName index="937" name="[Customer].[CustomerID].&amp;[337]"/>
            <x15:cachedUniqueName index="938" name="[Customer].[CustomerID].&amp;[338]"/>
            <x15:cachedUniqueName index="939" name="[Customer].[CustomerID].&amp;[339]"/>
            <x15:cachedUniqueName index="940" name="[Customer].[CustomerID].&amp;[340]"/>
            <x15:cachedUniqueName index="941" name="[Customer].[CustomerID].&amp;[342]"/>
            <x15:cachedUniqueName index="942" name="[Customer].[CustomerID].&amp;[343]"/>
            <x15:cachedUniqueName index="943" name="[Customer].[CustomerID].&amp;[344]"/>
            <x15:cachedUniqueName index="944" name="[Customer].[CustomerID].&amp;[345]"/>
            <x15:cachedUniqueName index="945" name="[Customer].[CustomerID].&amp;[346]"/>
            <x15:cachedUniqueName index="946" name="[Customer].[CustomerID].&amp;[348]"/>
            <x15:cachedUniqueName index="947" name="[Customer].[CustomerID].&amp;[349]"/>
            <x15:cachedUniqueName index="948" name="[Customer].[CustomerID].&amp;[350]"/>
            <x15:cachedUniqueName index="949" name="[Customer].[CustomerID].&amp;[351]"/>
            <x15:cachedUniqueName index="950" name="[Customer].[CustomerID].&amp;[352]"/>
            <x15:cachedUniqueName index="951" name="[Customer].[CustomerID].&amp;[353]"/>
            <x15:cachedUniqueName index="952" name="[Customer].[CustomerID].&amp;[354]"/>
            <x15:cachedUniqueName index="953" name="[Customer].[CustomerID].&amp;[355]"/>
            <x15:cachedUniqueName index="954" name="[Customer].[CustomerID].&amp;[357]"/>
            <x15:cachedUniqueName index="955" name="[Customer].[CustomerID].&amp;[358]"/>
            <x15:cachedUniqueName index="956" name="[Customer].[CustomerID].&amp;[359]"/>
            <x15:cachedUniqueName index="957" name="[Customer].[CustomerID].&amp;[360]"/>
            <x15:cachedUniqueName index="958" name="[Customer].[CustomerID].&amp;[361]"/>
            <x15:cachedUniqueName index="959" name="[Customer].[CustomerID].&amp;[363]"/>
            <x15:cachedUniqueName index="960" name="[Customer].[CustomerID].&amp;[364]"/>
            <x15:cachedUniqueName index="961" name="[Customer].[CustomerID].&amp;[365]"/>
            <x15:cachedUniqueName index="962" name="[Customer].[CustomerID].&amp;[366]"/>
            <x15:cachedUniqueName index="963" name="[Customer].[CustomerID].&amp;[368]"/>
            <x15:cachedUniqueName index="964" name="[Customer].[CustomerID].&amp;[369]"/>
            <x15:cachedUniqueName index="965" name="[Customer].[CustomerID].&amp;[370]"/>
            <x15:cachedUniqueName index="966" name="[Customer].[CustomerID].&amp;[372]"/>
            <x15:cachedUniqueName index="967" name="[Customer].[CustomerID].&amp;[376]"/>
            <x15:cachedUniqueName index="968" name="[Customer].[CustomerID].&amp;[377]"/>
            <x15:cachedUniqueName index="969" name="[Customer].[CustomerID].&amp;[378]"/>
            <x15:cachedUniqueName index="970" name="[Customer].[CustomerID].&amp;[379]"/>
            <x15:cachedUniqueName index="971" name="[Customer].[CustomerID].&amp;[380]"/>
            <x15:cachedUniqueName index="972" name="[Customer].[CustomerID].&amp;[381]"/>
            <x15:cachedUniqueName index="973" name="[Customer].[CustomerID].&amp;[382]"/>
            <x15:cachedUniqueName index="974" name="[Customer].[CustomerID].&amp;[383]"/>
            <x15:cachedUniqueName index="975" name="[Customer].[CustomerID].&amp;[384]"/>
            <x15:cachedUniqueName index="976" name="[Customer].[CustomerID].&amp;[385]"/>
            <x15:cachedUniqueName index="977" name="[Customer].[CustomerID].&amp;[386]"/>
            <x15:cachedUniqueName index="978" name="[Customer].[CustomerID].&amp;[387]"/>
            <x15:cachedUniqueName index="979" name="[Customer].[CustomerID].&amp;[388]"/>
            <x15:cachedUniqueName index="980" name="[Customer].[CustomerID].&amp;[389]"/>
            <x15:cachedUniqueName index="981" name="[Customer].[CustomerID].&amp;[390]"/>
            <x15:cachedUniqueName index="982" name="[Customer].[CustomerID].&amp;[391]"/>
            <x15:cachedUniqueName index="983" name="[Customer].[CustomerID].&amp;[392]"/>
            <x15:cachedUniqueName index="984" name="[Customer].[CustomerID].&amp;[393]"/>
            <x15:cachedUniqueName index="985" name="[Customer].[CustomerID].&amp;[395]"/>
            <x15:cachedUniqueName index="986" name="[Customer].[CustomerID].&amp;[396]"/>
            <x15:cachedUniqueName index="987" name="[Customer].[CustomerID].&amp;[397]"/>
            <x15:cachedUniqueName index="988" name="[Customer].[CustomerID].&amp;[398]"/>
            <x15:cachedUniqueName index="989" name="[Customer].[CustomerID].&amp;[399]"/>
            <x15:cachedUniqueName index="990" name="[Customer].[CustomerID].&amp;[400]"/>
            <x15:cachedUniqueName index="991" name="[Customer].[CustomerID].&amp;[401]"/>
            <x15:cachedUniqueName index="992" name="[Customer].[CustomerID].&amp;[403]"/>
            <x15:cachedUniqueName index="993" name="[Customer].[CustomerID].&amp;[404]"/>
            <x15:cachedUniqueName index="994" name="[Customer].[CustomerID].&amp;[406]"/>
            <x15:cachedUniqueName index="995" name="[Customer].[CustomerID].&amp;[407]"/>
            <x15:cachedUniqueName index="996" name="[Customer].[CustomerID].&amp;[408]"/>
            <x15:cachedUniqueName index="997" name="[Customer].[CustomerID].&amp;[410]"/>
            <x15:cachedUniqueName index="998" name="[Customer].[CustomerID].&amp;[411]"/>
            <x15:cachedUniqueName index="999" name="[Customer].[CustomerID].&amp;[412]"/>
            <x15:cachedUniqueName index="1000" name="[Customer].[CustomerID].&amp;[414]"/>
            <x15:cachedUniqueName index="1001" name="[Customer].[CustomerID].&amp;[417]"/>
            <x15:cachedUniqueName index="1002" name="[Customer].[CustomerID].&amp;[418]"/>
            <x15:cachedUniqueName index="1003" name="[Customer].[CustomerID].&amp;[420]"/>
            <x15:cachedUniqueName index="1004" name="[Customer].[CustomerID].&amp;[421]"/>
            <x15:cachedUniqueName index="1005" name="[Customer].[CustomerID].&amp;[422]"/>
            <x15:cachedUniqueName index="1006" name="[Customer].[CustomerID].&amp;[423]"/>
            <x15:cachedUniqueName index="1007" name="[Customer].[CustomerID].&amp;[424]"/>
            <x15:cachedUniqueName index="1008" name="[Customer].[CustomerID].&amp;[425]"/>
            <x15:cachedUniqueName index="1009" name="[Customer].[CustomerID].&amp;[426]"/>
            <x15:cachedUniqueName index="1010" name="[Customer].[CustomerID].&amp;[427]"/>
            <x15:cachedUniqueName index="1011" name="[Customer].[CustomerID].&amp;[428]"/>
            <x15:cachedUniqueName index="1012" name="[Customer].[CustomerID].&amp;[429]"/>
            <x15:cachedUniqueName index="1013" name="[Customer].[CustomerID].&amp;[430]"/>
            <x15:cachedUniqueName index="1014" name="[Customer].[CustomerID].&amp;[431]"/>
            <x15:cachedUniqueName index="1015" name="[Customer].[CustomerID].&amp;[432]"/>
            <x15:cachedUniqueName index="1016" name="[Customer].[CustomerID].&amp;[433]"/>
            <x15:cachedUniqueName index="1017" name="[Customer].[CustomerID].&amp;[434]"/>
            <x15:cachedUniqueName index="1018" name="[Customer].[CustomerID].&amp;[435]"/>
            <x15:cachedUniqueName index="1019" name="[Customer].[CustomerID].&amp;[436]"/>
            <x15:cachedUniqueName index="1020" name="[Customer].[CustomerID].&amp;[437]"/>
            <x15:cachedUniqueName index="1021" name="[Customer].[CustomerID].&amp;[438]"/>
            <x15:cachedUniqueName index="1022" name="[Customer].[CustomerID].&amp;[439]"/>
            <x15:cachedUniqueName index="1023" name="[Customer].[CustomerID].&amp;[440]"/>
            <x15:cachedUniqueName index="1024" name="[Customer].[CustomerID].&amp;[441]"/>
            <x15:cachedUniqueName index="1025" name="[Customer].[CustomerID].&amp;[442]"/>
            <x15:cachedUniqueName index="1026" name="[Customer].[CustomerID].&amp;[443]"/>
            <x15:cachedUniqueName index="1027" name="[Customer].[CustomerID].&amp;[444]"/>
            <x15:cachedUniqueName index="1028" name="[Customer].[CustomerID].&amp;[445]"/>
            <x15:cachedUniqueName index="1029" name="[Customer].[CustomerID].&amp;[446]"/>
            <x15:cachedUniqueName index="1030" name="[Customer].[CustomerID].&amp;[448]"/>
            <x15:cachedUniqueName index="1031" name="[Customer].[CustomerID].&amp;[449]"/>
            <x15:cachedUniqueName index="1032" name="[Customer].[CustomerID].&amp;[451]"/>
            <x15:cachedUniqueName index="1033" name="[Customer].[CustomerID].&amp;[453]"/>
            <x15:cachedUniqueName index="1034" name="[Customer].[CustomerID].&amp;[454]"/>
            <x15:cachedUniqueName index="1035" name="[Customer].[CustomerID].&amp;[456]"/>
            <x15:cachedUniqueName index="1036" name="[Customer].[CustomerID].&amp;[457]"/>
            <x15:cachedUniqueName index="1037" name="[Customer].[CustomerID].&amp;[458]"/>
            <x15:cachedUniqueName index="1038" name="[Customer].[CustomerID].&amp;[459]"/>
            <x15:cachedUniqueName index="1039" name="[Customer].[CustomerID].&amp;[460]"/>
            <x15:cachedUniqueName index="1040" name="[Customer].[CustomerID].&amp;[461]"/>
            <x15:cachedUniqueName index="1041" name="[Customer].[CustomerID].&amp;[462]"/>
            <x15:cachedUniqueName index="1042" name="[Customer].[CustomerID].&amp;[464]"/>
            <x15:cachedUniqueName index="1043" name="[Customer].[CustomerID].&amp;[466]"/>
            <x15:cachedUniqueName index="1044" name="[Customer].[CustomerID].&amp;[467]"/>
            <x15:cachedUniqueName index="1045" name="[Customer].[CustomerID].&amp;[468]"/>
            <x15:cachedUniqueName index="1046" name="[Customer].[CustomerID].&amp;[469]"/>
            <x15:cachedUniqueName index="1047" name="[Customer].[CustomerID].&amp;[470]"/>
            <x15:cachedUniqueName index="1048" name="[Customer].[CustomerID].&amp;[471]"/>
            <x15:cachedUniqueName index="1049" name="[Customer].[CustomerID].&amp;[472]"/>
            <x15:cachedUniqueName index="1050" name="[Customer].[CustomerID].&amp;[473]"/>
            <x15:cachedUniqueName index="1051" name="[Customer].[CustomerID].&amp;[474]"/>
            <x15:cachedUniqueName index="1052" name="[Customer].[CustomerID].&amp;[475]"/>
            <x15:cachedUniqueName index="1053" name="[Customer].[CustomerID].&amp;[476]"/>
            <x15:cachedUniqueName index="1054" name="[Customer].[CustomerID].&amp;[477]"/>
            <x15:cachedUniqueName index="1055" name="[Customer].[CustomerID].&amp;[478]"/>
            <x15:cachedUniqueName index="1056" name="[Customer].[CustomerID].&amp;[479]"/>
            <x15:cachedUniqueName index="1057" name="[Customer].[CustomerID].&amp;[480]"/>
            <x15:cachedUniqueName index="1058" name="[Customer].[CustomerID].&amp;[481]"/>
            <x15:cachedUniqueName index="1059" name="[Customer].[CustomerID].&amp;[482]"/>
            <x15:cachedUniqueName index="1060" name="[Customer].[CustomerID].&amp;[483]"/>
            <x15:cachedUniqueName index="1061" name="[Customer].[CustomerID].&amp;[484]"/>
            <x15:cachedUniqueName index="1062" name="[Customer].[CustomerID].&amp;[485]"/>
            <x15:cachedUniqueName index="1063" name="[Customer].[CustomerID].&amp;[486]"/>
            <x15:cachedUniqueName index="1064" name="[Customer].[CustomerID].&amp;[487]"/>
            <x15:cachedUniqueName index="1065" name="[Customer].[CustomerID].&amp;[488]"/>
            <x15:cachedUniqueName index="1066" name="[Customer].[CustomerID].&amp;[489]"/>
            <x15:cachedUniqueName index="1067" name="[Customer].[CustomerID].&amp;[490]"/>
            <x15:cachedUniqueName index="1068" name="[Customer].[CustomerID].&amp;[491]"/>
            <x15:cachedUniqueName index="1069" name="[Customer].[CustomerID].&amp;[492]"/>
            <x15:cachedUniqueName index="1070" name="[Customer].[CustomerID].&amp;[493]"/>
            <x15:cachedUniqueName index="1071" name="[Customer].[CustomerID].&amp;[494]"/>
            <x15:cachedUniqueName index="1072" name="[Customer].[CustomerID].&amp;[495]"/>
            <x15:cachedUniqueName index="1073" name="[Customer].[CustomerID].&amp;[496]"/>
            <x15:cachedUniqueName index="1074" name="[Customer].[CustomerID].&amp;[497]"/>
            <x15:cachedUniqueName index="1075" name="[Customer].[CustomerID].&amp;[498]"/>
            <x15:cachedUniqueName index="1076" name="[Customer].[CustomerID].&amp;[499]"/>
            <x15:cachedUniqueName index="1077" name="[Customer].[CustomerID].&amp;[501]"/>
            <x15:cachedUniqueName index="1078" name="[Customer].[CustomerID].&amp;[502]"/>
            <x15:cachedUniqueName index="1079" name="[Customer].[CustomerID].&amp;[503]"/>
            <x15:cachedUniqueName index="1080" name="[Customer].[CustomerID].&amp;[504]"/>
            <x15:cachedUniqueName index="1081" name="[Customer].[CustomerID].&amp;[505]"/>
            <x15:cachedUniqueName index="1082" name="[Customer].[CustomerID].&amp;[506]"/>
            <x15:cachedUniqueName index="1083" name="[Customer].[CustomerID].&amp;[509]"/>
            <x15:cachedUniqueName index="1084" name="[Customer].[CustomerID].&amp;[510]"/>
            <x15:cachedUniqueName index="1085" name="[Customer].[CustomerID].&amp;[511]"/>
            <x15:cachedUniqueName index="1086" name="[Customer].[CustomerID].&amp;[512]"/>
            <x15:cachedUniqueName index="1087" name="[Customer].[CustomerID].&amp;[513]"/>
            <x15:cachedUniqueName index="1088" name="[Customer].[CustomerID].&amp;[514]"/>
            <x15:cachedUniqueName index="1089" name="[Customer].[CustomerID].&amp;[516]"/>
            <x15:cachedUniqueName index="1090" name="[Customer].[CustomerID].&amp;[518]"/>
            <x15:cachedUniqueName index="1091" name="[Customer].[CustomerID].&amp;[519]"/>
            <x15:cachedUniqueName index="1092" name="[Customer].[CustomerID].&amp;[520]"/>
            <x15:cachedUniqueName index="1093" name="[Customer].[CustomerID].&amp;[521]"/>
            <x15:cachedUniqueName index="1094" name="[Customer].[CustomerID].&amp;[522]"/>
            <x15:cachedUniqueName index="1095" name="[Customer].[CustomerID].&amp;[523]"/>
            <x15:cachedUniqueName index="1096" name="[Customer].[CustomerID].&amp;[524]"/>
            <x15:cachedUniqueName index="1097" name="[Customer].[CustomerID].&amp;[525]"/>
            <x15:cachedUniqueName index="1098" name="[Customer].[CustomerID].&amp;[527]"/>
            <x15:cachedUniqueName index="1099" name="[Customer].[CustomerID].&amp;[528]"/>
            <x15:cachedUniqueName index="1100" name="[Customer].[CustomerID].&amp;[529]"/>
            <x15:cachedUniqueName index="1101" name="[Customer].[CustomerID].&amp;[530]"/>
            <x15:cachedUniqueName index="1102" name="[Customer].[CustomerID].&amp;[531]"/>
            <x15:cachedUniqueName index="1103" name="[Customer].[CustomerID].&amp;[532]"/>
            <x15:cachedUniqueName index="1104" name="[Customer].[CustomerID].&amp;[533]"/>
            <x15:cachedUniqueName index="1105" name="[Customer].[CustomerID].&amp;[534]"/>
            <x15:cachedUniqueName index="1106" name="[Customer].[CustomerID].&amp;[535]"/>
            <x15:cachedUniqueName index="1107" name="[Customer].[CustomerID].&amp;[536]"/>
            <x15:cachedUniqueName index="1108" name="[Customer].[CustomerID].&amp;[538]"/>
            <x15:cachedUniqueName index="1109" name="[Customer].[CustomerID].&amp;[539]"/>
            <x15:cachedUniqueName index="1110" name="[Customer].[CustomerID].&amp;[540]"/>
            <x15:cachedUniqueName index="1111" name="[Customer].[CustomerID].&amp;[541]"/>
            <x15:cachedUniqueName index="1112" name="[Customer].[CustomerID].&amp;[542]"/>
            <x15:cachedUniqueName index="1113" name="[Customer].[CustomerID].&amp;[543]"/>
            <x15:cachedUniqueName index="1114" name="[Customer].[CustomerID].&amp;[544]"/>
            <x15:cachedUniqueName index="1115" name="[Customer].[CustomerID].&amp;[545]"/>
            <x15:cachedUniqueName index="1116" name="[Customer].[CustomerID].&amp;[546]"/>
            <x15:cachedUniqueName index="1117" name="[Customer].[CustomerID].&amp;[548]"/>
            <x15:cachedUniqueName index="1118" name="[Customer].[CustomerID].&amp;[549]"/>
            <x15:cachedUniqueName index="1119" name="[Customer].[CustomerID].&amp;[550]"/>
            <x15:cachedUniqueName index="1120" name="[Customer].[CustomerID].&amp;[551]"/>
            <x15:cachedUniqueName index="1121" name="[Customer].[CustomerID].&amp;[552]"/>
            <x15:cachedUniqueName index="1122" name="[Customer].[CustomerID].&amp;[553]"/>
            <x15:cachedUniqueName index="1123" name="[Customer].[CustomerID].&amp;[554]"/>
            <x15:cachedUniqueName index="1124" name="[Customer].[CustomerID].&amp;[555]"/>
            <x15:cachedUniqueName index="1125" name="[Customer].[CustomerID].&amp;[556]"/>
            <x15:cachedUniqueName index="1126" name="[Customer].[CustomerID].&amp;[557]"/>
            <x15:cachedUniqueName index="1127" name="[Customer].[CustomerID].&amp;[558]"/>
            <x15:cachedUniqueName index="1128" name="[Customer].[CustomerID].&amp;[559]"/>
            <x15:cachedUniqueName index="1129" name="[Customer].[CustomerID].&amp;[560]"/>
            <x15:cachedUniqueName index="1130" name="[Customer].[CustomerID].&amp;[561]"/>
            <x15:cachedUniqueName index="1131" name="[Customer].[CustomerID].&amp;[562]"/>
            <x15:cachedUniqueName index="1132" name="[Customer].[CustomerID].&amp;[563]"/>
            <x15:cachedUniqueName index="1133" name="[Customer].[CustomerID].&amp;[564]"/>
            <x15:cachedUniqueName index="1134" name="[Customer].[CustomerID].&amp;[566]"/>
            <x15:cachedUniqueName index="1135" name="[Customer].[CustomerID].&amp;[567]"/>
            <x15:cachedUniqueName index="1136" name="[Customer].[CustomerID].&amp;[568]"/>
            <x15:cachedUniqueName index="1137" name="[Customer].[CustomerID].&amp;[569]"/>
            <x15:cachedUniqueName index="1138" name="[Customer].[CustomerID].&amp;[570]"/>
            <x15:cachedUniqueName index="1139" name="[Customer].[CustomerID].&amp;[571]"/>
            <x15:cachedUniqueName index="1140" name="[Customer].[CustomerID].&amp;[572]"/>
            <x15:cachedUniqueName index="1141" name="[Customer].[CustomerID].&amp;[573]"/>
            <x15:cachedUniqueName index="1142" name="[Customer].[CustomerID].&amp;[574]"/>
            <x15:cachedUniqueName index="1143" name="[Customer].[CustomerID].&amp;[575]"/>
            <x15:cachedUniqueName index="1144" name="[Customer].[CustomerID].&amp;[576]"/>
            <x15:cachedUniqueName index="1145" name="[Customer].[CustomerID].&amp;[577]"/>
            <x15:cachedUniqueName index="1146" name="[Customer].[CustomerID].&amp;[578]"/>
            <x15:cachedUniqueName index="1147" name="[Customer].[CustomerID].&amp;[579]"/>
            <x15:cachedUniqueName index="1148" name="[Customer].[CustomerID].&amp;[580]"/>
            <x15:cachedUniqueName index="1149" name="[Customer].[CustomerID].&amp;[581]"/>
            <x15:cachedUniqueName index="1150" name="[Customer].[CustomerID].&amp;[582]"/>
            <x15:cachedUniqueName index="1151" name="[Customer].[CustomerID].&amp;[583]"/>
            <x15:cachedUniqueName index="1152" name="[Customer].[CustomerID].&amp;[584]"/>
            <x15:cachedUniqueName index="1153" name="[Customer].[CustomerID].&amp;[585]"/>
            <x15:cachedUniqueName index="1154" name="[Customer].[CustomerID].&amp;[586]"/>
            <x15:cachedUniqueName index="1155" name="[Customer].[CustomerID].&amp;[587]"/>
            <x15:cachedUniqueName index="1156" name="[Customer].[CustomerID].&amp;[588]"/>
            <x15:cachedUniqueName index="1157" name="[Customer].[CustomerID].&amp;[590]"/>
            <x15:cachedUniqueName index="1158" name="[Customer].[CustomerID].&amp;[591]"/>
            <x15:cachedUniqueName index="1159" name="[Customer].[CustomerID].&amp;[592]"/>
            <x15:cachedUniqueName index="1160" name="[Customer].[CustomerID].&amp;[593]"/>
            <x15:cachedUniqueName index="1161" name="[Customer].[CustomerID].&amp;[594]"/>
            <x15:cachedUniqueName index="1162" name="[Customer].[CustomerID].&amp;[595]"/>
            <x15:cachedUniqueName index="1163" name="[Customer].[CustomerID].&amp;[596]"/>
            <x15:cachedUniqueName index="1164" name="[Customer].[CustomerID].&amp;[597]"/>
            <x15:cachedUniqueName index="1165" name="[Customer].[CustomerID].&amp;[598]"/>
            <x15:cachedUniqueName index="1166" name="[Customer].[CustomerID].&amp;[599]"/>
            <x15:cachedUniqueName index="1167" name="[Customer].[CustomerID].&amp;[601]"/>
            <x15:cachedUniqueName index="1168" name="[Customer].[CustomerID].&amp;[602]"/>
            <x15:cachedUniqueName index="1169" name="[Customer].[CustomerID].&amp;[603]"/>
            <x15:cachedUniqueName index="1170" name="[Customer].[CustomerID].&amp;[604]"/>
            <x15:cachedUniqueName index="1171" name="[Customer].[CustomerID].&amp;[605]"/>
            <x15:cachedUniqueName index="1172" name="[Customer].[CustomerID].&amp;[606]"/>
            <x15:cachedUniqueName index="1173" name="[Customer].[CustomerID].&amp;[607]"/>
            <x15:cachedUniqueName index="1174" name="[Customer].[CustomerID].&amp;[608]"/>
            <x15:cachedUniqueName index="1175" name="[Customer].[CustomerID].&amp;[609]"/>
            <x15:cachedUniqueName index="1176" name="[Customer].[CustomerID].&amp;[610]"/>
            <x15:cachedUniqueName index="1177" name="[Customer].[CustomerID].&amp;[611]"/>
            <x15:cachedUniqueName index="1178" name="[Customer].[CustomerID].&amp;[612]"/>
            <x15:cachedUniqueName index="1179" name="[Customer].[CustomerID].&amp;[613]"/>
            <x15:cachedUniqueName index="1180" name="[Customer].[CustomerID].&amp;[614]"/>
            <x15:cachedUniqueName index="1181" name="[Customer].[CustomerID].&amp;[615]"/>
            <x15:cachedUniqueName index="1182" name="[Customer].[CustomerID].&amp;[616]"/>
            <x15:cachedUniqueName index="1183" name="[Customer].[CustomerID].&amp;[617]"/>
            <x15:cachedUniqueName index="1184" name="[Customer].[CustomerID].&amp;[618]"/>
            <x15:cachedUniqueName index="1185" name="[Customer].[CustomerID].&amp;[621]"/>
            <x15:cachedUniqueName index="1186" name="[Customer].[CustomerID].&amp;[622]"/>
            <x15:cachedUniqueName index="1187" name="[Customer].[CustomerID].&amp;[623]"/>
            <x15:cachedUniqueName index="1188" name="[Customer].[CustomerID].&amp;[624]"/>
            <x15:cachedUniqueName index="1189" name="[Customer].[CustomerID].&amp;[625]"/>
            <x15:cachedUniqueName index="1190" name="[Customer].[CustomerID].&amp;[626]"/>
            <x15:cachedUniqueName index="1191" name="[Customer].[CustomerID].&amp;[627]"/>
            <x15:cachedUniqueName index="1192" name="[Customer].[CustomerID].&amp;[628]"/>
            <x15:cachedUniqueName index="1193" name="[Customer].[CustomerID].&amp;[629]"/>
            <x15:cachedUniqueName index="1194" name="[Customer].[CustomerID].&amp;[630]"/>
            <x15:cachedUniqueName index="1195" name="[Customer].[CustomerID].&amp;[631]"/>
            <x15:cachedUniqueName index="1196" name="[Customer].[CustomerID].&amp;[632]"/>
            <x15:cachedUniqueName index="1197" name="[Customer].[CustomerID].&amp;[633]"/>
            <x15:cachedUniqueName index="1198" name="[Customer].[CustomerID].&amp;[634]"/>
            <x15:cachedUniqueName index="1199" name="[Customer].[CustomerID].&amp;[635]"/>
            <x15:cachedUniqueName index="1200" name="[Customer].[CustomerID].&amp;[636]"/>
            <x15:cachedUniqueName index="1201" name="[Customer].[CustomerID].&amp;[637]"/>
            <x15:cachedUniqueName index="1202" name="[Customer].[CustomerID].&amp;[638]"/>
            <x15:cachedUniqueName index="1203" name="[Customer].[CustomerID].&amp;[639]"/>
            <x15:cachedUniqueName index="1204" name="[Customer].[CustomerID].&amp;[640]"/>
            <x15:cachedUniqueName index="1205" name="[Customer].[CustomerID].&amp;[641]"/>
            <x15:cachedUniqueName index="1206" name="[Customer].[CustomerID].&amp;[642]"/>
            <x15:cachedUniqueName index="1207" name="[Customer].[CustomerID].&amp;[643]"/>
            <x15:cachedUniqueName index="1208" name="[Customer].[CustomerID].&amp;[644]"/>
            <x15:cachedUniqueName index="1209" name="[Customer].[CustomerID].&amp;[645]"/>
            <x15:cachedUniqueName index="1210" name="[Customer].[CustomerID].&amp;[646]"/>
            <x15:cachedUniqueName index="1211" name="[Customer].[CustomerID].&amp;[647]"/>
            <x15:cachedUniqueName index="1212" name="[Customer].[CustomerID].&amp;[648]"/>
            <x15:cachedUniqueName index="1213" name="[Customer].[CustomerID].&amp;[649]"/>
            <x15:cachedUniqueName index="1214" name="[Customer].[CustomerID].&amp;[650]"/>
            <x15:cachedUniqueName index="1215" name="[Customer].[CustomerID].&amp;[651]"/>
            <x15:cachedUniqueName index="1216" name="[Customer].[CustomerID].&amp;[652]"/>
            <x15:cachedUniqueName index="1217" name="[Customer].[CustomerID].&amp;[653]"/>
            <x15:cachedUniqueName index="1218" name="[Customer].[CustomerID].&amp;[654]"/>
            <x15:cachedUniqueName index="1219" name="[Customer].[CustomerID].&amp;[655]"/>
            <x15:cachedUniqueName index="1220" name="[Customer].[CustomerID].&amp;[656]"/>
            <x15:cachedUniqueName index="1221" name="[Customer].[CustomerID].&amp;[659]"/>
            <x15:cachedUniqueName index="1222" name="[Customer].[CustomerID].&amp;[660]"/>
            <x15:cachedUniqueName index="1223" name="[Customer].[CustomerID].&amp;[661]"/>
            <x15:cachedUniqueName index="1224" name="[Customer].[CustomerID].&amp;[662]"/>
            <x15:cachedUniqueName index="1225" name="[Customer].[CustomerID].&amp;[663]"/>
            <x15:cachedUniqueName index="1226" name="[Customer].[CustomerID].&amp;[664]"/>
            <x15:cachedUniqueName index="1227" name="[Customer].[CustomerID].&amp;[665]"/>
            <x15:cachedUniqueName index="1228" name="[Customer].[CustomerID].&amp;[666]"/>
            <x15:cachedUniqueName index="1229" name="[Customer].[CustomerID].&amp;[667]"/>
            <x15:cachedUniqueName index="1230" name="[Customer].[CustomerID].&amp;[668]"/>
            <x15:cachedUniqueName index="1231" name="[Customer].[CustomerID].&amp;[669]"/>
            <x15:cachedUniqueName index="1232" name="[Customer].[CustomerID].&amp;[670]"/>
            <x15:cachedUniqueName index="1233" name="[Customer].[CustomerID].&amp;[672]"/>
            <x15:cachedUniqueName index="1234" name="[Customer].[CustomerID].&amp;[673]"/>
            <x15:cachedUniqueName index="1235" name="[Customer].[CustomerID].&amp;[674]"/>
            <x15:cachedUniqueName index="1236" name="[Customer].[CustomerID].&amp;[675]"/>
            <x15:cachedUniqueName index="1237" name="[Customer].[CustomerID].&amp;[676]"/>
            <x15:cachedUniqueName index="1238" name="[Customer].[CustomerID].&amp;[677]"/>
            <x15:cachedUniqueName index="1239" name="[Customer].[CustomerID].&amp;[678]"/>
            <x15:cachedUniqueName index="1240" name="[Customer].[CustomerID].&amp;[679]"/>
            <x15:cachedUniqueName index="1241" name="[Customer].[CustomerID].&amp;[680]"/>
            <x15:cachedUniqueName index="1242" name="[Customer].[CustomerID].&amp;[681]"/>
            <x15:cachedUniqueName index="1243" name="[Customer].[CustomerID].&amp;[682]"/>
            <x15:cachedUniqueName index="1244" name="[Customer].[CustomerID].&amp;[683]"/>
            <x15:cachedUniqueName index="1245" name="[Customer].[CustomerID].&amp;[684]"/>
            <x15:cachedUniqueName index="1246" name="[Customer].[CustomerID].&amp;[685]"/>
            <x15:cachedUniqueName index="1247" name="[Customer].[CustomerID].&amp;[686]"/>
            <x15:cachedUniqueName index="1248" name="[Customer].[CustomerID].&amp;[687]"/>
            <x15:cachedUniqueName index="1249" name="[Customer].[CustomerID].&amp;[688]"/>
            <x15:cachedUniqueName index="1250" name="[Customer].[CustomerID].&amp;[690]"/>
            <x15:cachedUniqueName index="1251" name="[Customer].[CustomerID].&amp;[691]"/>
            <x15:cachedUniqueName index="1252" name="[Customer].[CustomerID].&amp;[692]"/>
            <x15:cachedUniqueName index="1253" name="[Customer].[CustomerID].&amp;[693]"/>
            <x15:cachedUniqueName index="1254" name="[Customer].[CustomerID].&amp;[694]"/>
            <x15:cachedUniqueName index="1255" name="[Customer].[CustomerID].&amp;[695]"/>
            <x15:cachedUniqueName index="1256" name="[Customer].[CustomerID].&amp;[696]"/>
            <x15:cachedUniqueName index="1257" name="[Customer].[CustomerID].&amp;[697]"/>
            <x15:cachedUniqueName index="1258" name="[Customer].[CustomerID].&amp;[698]"/>
            <x15:cachedUniqueName index="1259" name="[Customer].[CustomerID].&amp;[699]"/>
            <x15:cachedUniqueName index="1260" name="[Customer].[CustomerID].&amp;[700]"/>
            <x15:cachedUniqueName index="1261" name="[Customer].[CustomerID].&amp;[701]"/>
          </x15:cachedUniqueNames>
        </ext>
      </extLst>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2" memberValueDatatype="130" unbalanced="0">
      <fieldsUsage count="2">
        <fieldUsage x="-1"/>
        <fieldUsage x="1"/>
      </fieldsUsage>
    </cacheHierarchy>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0"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oneField="1">
      <fieldsUsage count="1">
        <fieldUsage x="0"/>
      </fieldsUsage>
    </cacheHierarchy>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29976853" backgroundQuery="1" createdVersion="8" refreshedVersion="8" minRefreshableVersion="3" recordCount="0" supportSubquery="1" supportAdvancedDrill="1" xr:uid="{6A760FE0-DBB5-40ED-982F-C5BB912E18FB}">
  <cacheSource type="external" connectionId="7"/>
  <cacheFields count="3">
    <cacheField name="[Measures].[Distinct Count of CustomerID]" caption="Distinct Count of CustomerID" numFmtId="0" hierarchy="47" level="32767"/>
    <cacheField name="[Measures].[Revenue]" caption="Revenue" numFmtId="0" hierarchy="68"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2"/>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oneField="1">
      <fieldsUsage count="1">
        <fieldUsage x="0"/>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oneField="1">
      <fieldsUsage count="1">
        <fieldUsage x="1"/>
      </fieldsUsage>
    </cacheHierarchy>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1365739" backgroundQuery="1" createdVersion="8" refreshedVersion="8" minRefreshableVersion="3" recordCount="0" supportSubquery="1" supportAdvancedDrill="1" xr:uid="{412AEACB-573F-4EE0-AA9D-79A8C1F13B04}">
  <cacheSource type="external" connectionId="7"/>
  <cacheFields count="3">
    <cacheField name="[Customer].[State].[State]" caption="State" numFmtId="0" hierarchy="6" level="1">
      <sharedItems count="40">
        <s v="California"/>
        <s v="England"/>
        <s v="Florida"/>
        <s v="Ile-de-France"/>
        <s v="New South Wales"/>
        <s v="Ontario"/>
        <s v="Texas"/>
        <s v="Washington"/>
        <s v="British Columbia" u="1"/>
        <s v="Quebec" u="1"/>
        <s v="Illinois" u="1"/>
        <s v="Michigan" u="1"/>
        <s v="Oregon" u="1"/>
        <s v="Tennessee" u="1"/>
        <s v="Arizona" u="1"/>
        <s v="Georgia" u="1"/>
        <s v="Alabama" u="1"/>
        <s v="Colorado" u="1"/>
        <s v="Connecticut" u="1"/>
        <s v="Idaho" u="1"/>
        <s v="Indiana" u="1"/>
        <s v="Kentucky" u="1"/>
        <s v="Maine" u="1"/>
        <s v="Massachusetts" u="1"/>
        <s v="Minnesota" u="1"/>
        <s v="Mississippi" u="1"/>
        <s v="Missouri" u="1"/>
        <s v="Montana" u="1"/>
        <s v="Nevada" u="1"/>
        <s v="New Hampshire" u="1"/>
        <s v="New Mexico" u="1"/>
        <s v="New York" u="1"/>
        <s v="North Carolina" u="1"/>
        <s v="Ohio" u="1"/>
        <s v="Rhode Island" u="1"/>
        <s v="South Carolina" u="1"/>
        <s v="South Dakota" u="1"/>
        <s v="Utah" u="1"/>
        <s v="Virginia" u="1"/>
        <s v="Wisconsin" u="1"/>
      </sharedItems>
      <extLst>
        <ext xmlns:x15="http://schemas.microsoft.com/office/spreadsheetml/2010/11/main" uri="{4F2E5C28-24EA-4eb8-9CBF-B6C8F9C3D259}">
          <x15:cachedUniqueNames>
            <x15:cachedUniqueName index="14" name="[Customer].[State].&amp;[Arizona]"/>
            <x15:cachedUniqueName index="15" name="[Customer].[State].&amp;[Georgia]"/>
          </x15:cachedUniqueNames>
        </ext>
      </extLst>
    </cacheField>
    <cacheField name="[Measures].[Distinct Count of CustomerID]" caption="Distinct Count of CustomerID" numFmtId="0" hierarchy="47"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2" memberValueDatatype="130" unbalanced="0">
      <fieldsUsage count="2">
        <fieldUsage x="-1"/>
        <fieldUsage x="0"/>
      </fieldsUsage>
    </cacheHierarchy>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2"/>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oneField="1">
      <fieldsUsage count="1">
        <fieldUsage x="1"/>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2523147" backgroundQuery="1" createdVersion="8" refreshedVersion="8" minRefreshableVersion="3" recordCount="0" supportSubquery="1" supportAdvancedDrill="1" xr:uid="{FBCC8534-5932-4075-BEB3-A249A017D592}">
  <cacheSource type="external" connectionId="7"/>
  <cacheFields count="2">
    <cacheField name="[Customer].[Country].[Country]" caption="Country" numFmtId="0" hierarchy="8" level="1">
      <sharedItems count="6">
        <s v="Australia"/>
        <s v="Canada"/>
        <s v="France"/>
        <s v="Germany"/>
        <s v="United Kingdom"/>
        <s v="United States"/>
      </sharedItems>
    </cacheField>
    <cacheField name="[Measures].[Revenue]" caption="Revenue" numFmtId="0" hierarchy="68" level="32767"/>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0"/>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oneField="1">
      <fieldsUsage count="1">
        <fieldUsage x="1"/>
      </fieldsUsage>
    </cacheHierarchy>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4027779" backgroundQuery="1" createdVersion="8" refreshedVersion="8" minRefreshableVersion="3" recordCount="0" supportSubquery="1" supportAdvancedDrill="1" xr:uid="{152A222E-312E-4D9B-9B31-07DAF4E3C383}">
  <cacheSource type="external" connectionId="7"/>
  <cacheFields count="3">
    <cacheField name="[Customer].[State].[State]" caption="State" numFmtId="0" hierarchy="6" level="1">
      <sharedItems count="40">
        <s v="British Columbia"/>
        <s v="California"/>
        <s v="England"/>
        <s v="Ile-de-France"/>
        <s v="Ontario"/>
        <s v="Quebec"/>
        <s v="Texas"/>
        <s v="Washington"/>
        <s v="Colorado" u="1"/>
        <s v="Florida" u="1"/>
        <s v="Missouri" u="1"/>
        <s v="New Hampshire" u="1"/>
        <s v="Tennessee" u="1"/>
        <s v="New South Wales" u="1"/>
        <s v="Alabama" u="1"/>
        <s v="Arizona" u="1"/>
        <s v="Connecticut" u="1"/>
        <s v="Georgia" u="1"/>
        <s v="Idaho" u="1"/>
        <s v="Illinois" u="1"/>
        <s v="Indiana" u="1"/>
        <s v="Kentucky" u="1"/>
        <s v="Maine" u="1"/>
        <s v="Massachusetts" u="1"/>
        <s v="Michigan" u="1"/>
        <s v="Minnesota" u="1"/>
        <s v="Mississippi" u="1"/>
        <s v="Montana" u="1"/>
        <s v="Nevada" u="1"/>
        <s v="New Mexico" u="1"/>
        <s v="New York" u="1"/>
        <s v="North Carolina" u="1"/>
        <s v="Ohio" u="1"/>
        <s v="Oregon" u="1"/>
        <s v="Rhode Island" u="1"/>
        <s v="South Carolina" u="1"/>
        <s v="South Dakota" u="1"/>
        <s v="Utah" u="1"/>
        <s v="Virginia" u="1"/>
        <s v="Wisconsin" u="1"/>
      </sharedItems>
    </cacheField>
    <cacheField name="[Measures].[Revenue]" caption="Revenue" numFmtId="0" hierarchy="68"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2" memberValueDatatype="130" unbalanced="0">
      <fieldsUsage count="2">
        <fieldUsage x="-1"/>
        <fieldUsage x="0"/>
      </fieldsUsage>
    </cacheHierarchy>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2"/>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oneField="1">
      <fieldsUsage count="1">
        <fieldUsage x="1"/>
      </fieldsUsage>
    </cacheHierarchy>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4722225" backgroundQuery="1" createdVersion="8" refreshedVersion="8" minRefreshableVersion="3" recordCount="0" supportSubquery="1" supportAdvancedDrill="1" xr:uid="{66AE596C-B66B-419B-B97D-36506FB8DDD6}">
  <cacheSource type="external" connectionId="7"/>
  <cacheFields count="2">
    <cacheField name="[Measures].[Distinct Count of Country]" caption="Distinct Count of Country" numFmtId="0" hierarchy="61"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1"/>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oneField="1">
      <fieldsUsage count="1">
        <fieldUsage x="0"/>
      </fieldsUsage>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5300926" backgroundQuery="1" createdVersion="8" refreshedVersion="8" minRefreshableVersion="3" recordCount="0" supportSubquery="1" supportAdvancedDrill="1" xr:uid="{46052E09-98CF-476B-B497-C513F695E8F1}">
  <cacheSource type="external" connectionId="7"/>
  <cacheFields count="2">
    <cacheField name="[Measures].[Distinct Count of State]" caption="Distinct Count of State" numFmtId="0" hierarchy="63"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1"/>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oneField="1">
      <fieldsUsage count="1">
        <fieldUsage x="0"/>
      </fieldsUsage>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6458334" backgroundQuery="1" createdVersion="8" refreshedVersion="8" minRefreshableVersion="3" recordCount="0" supportSubquery="1" supportAdvancedDrill="1" xr:uid="{FA9543DD-7054-4721-B720-D414F795465D}">
  <cacheSource type="external" connectionId="7"/>
  <cacheFields count="2">
    <cacheField name="[Customer].[Country].[Country]" caption="Country" numFmtId="0" hierarchy="8" level="1">
      <sharedItems count="6">
        <s v="Australia"/>
        <s v="Canada"/>
        <s v="France"/>
        <s v="Germany"/>
        <s v="United Kingdom"/>
        <s v="United States"/>
      </sharedItems>
    </cacheField>
    <cacheField name="[Measures].[Distinct Count of CustomerID]" caption="Distinct Count of CustomerID" numFmtId="0" hierarchy="47" level="32767"/>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0"/>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oneField="1">
      <fieldsUsage count="1">
        <fieldUsage x="1"/>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7152781" backgroundQuery="1" createdVersion="8" refreshedVersion="8" minRefreshableVersion="3" recordCount="0" supportSubquery="1" supportAdvancedDrill="1" xr:uid="{80B57505-9AC5-4AEF-BCF1-7C2C287AC898}">
  <cacheSource type="external" connectionId="7"/>
  <cacheFields count="2">
    <cacheField name="[Measures].[Distinct Count of CustomerID]" caption="Distinct Count of CustomerID" numFmtId="0" hierarchy="47"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1"/>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oneField="1">
      <fieldsUsage count="1">
        <fieldUsage x="0"/>
      </fieldsUsage>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85.045737731481" backgroundQuery="1" createdVersion="8" refreshedVersion="8" minRefreshableVersion="3" recordCount="0" supportSubquery="1" supportAdvancedDrill="1" xr:uid="{E80A6AE6-6DD3-4AAD-9ECE-AFE60E128FB3}">
  <cacheSource type="external" connectionId="7"/>
  <cacheFields count="2">
    <cacheField name="[Measures].[YoY_Revenue_Per_Country]" caption="YoY_Revenue_Per_Country" numFmtId="0" hierarchy="69" level="32767"/>
    <cacheField name="[Customer].[Country].[Country]" caption="Country" numFmtId="0" hierarchy="8" level="1">
      <sharedItems containsSemiMixedTypes="0" containsNonDate="0" containsString="0"/>
    </cacheField>
  </cacheFields>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fieldsUsage count="2">
        <fieldUsage x="-1"/>
        <fieldUsage x="1"/>
      </fieldsUsage>
    </cacheHierarchy>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oneField="1">
      <fieldsUsage count="1">
        <fieldUsage x="0"/>
      </fieldsUsage>
    </cacheHierarchy>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7">
    <dimension name="Calendar" uniqueName="[Calendar]" caption="Calendar"/>
    <dimension name="Customer" uniqueName="[Customer]" caption="Customer"/>
    <dimension measure="1" name="Measures" uniqueName="[Measures]" caption="Measures"/>
    <dimension name="Order_Items" uniqueName="[Order_Items]" caption="Order_Items"/>
    <dimension name="Orders" uniqueName="[Orders]" caption="Orders"/>
    <dimension name="Products" uniqueName="[Products]" caption="Products"/>
    <dimension name="Staff" uniqueName="[Staff]" caption="Staff"/>
  </dimensions>
  <measureGroups count="6">
    <measureGroup name="Calendar" caption="Calendar"/>
    <measureGroup name="Customer" caption="Customer"/>
    <measureGroup name="Order_Items" caption="Order_Items"/>
    <measureGroup name="Orders" caption="Orders"/>
    <measureGroup name="Products" caption="Products"/>
    <measureGroup name="Staff" caption="Staff"/>
  </measureGroups>
  <maps count="14">
    <map measureGroup="0" dimension="0"/>
    <map measureGroup="1" dimension="1"/>
    <map measureGroup="2" dimension="0"/>
    <map measureGroup="2" dimension="1"/>
    <map measureGroup="2" dimension="3"/>
    <map measureGroup="2" dimension="4"/>
    <map measureGroup="2" dimension="5"/>
    <map measureGroup="2" dimension="6"/>
    <map measureGroup="3" dimension="0"/>
    <map measureGroup="3" dimension="1"/>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a" refreshedDate="46178.490902893522" backgroundQuery="1" createdVersion="3" refreshedVersion="8" minRefreshableVersion="3" recordCount="0" supportSubquery="1" supportAdvancedDrill="1" xr:uid="{C1B7E958-7C8C-4058-BF90-71AD46533DA2}">
  <cacheSource type="external" connectionId="7">
    <extLst>
      <ext xmlns:x14="http://schemas.microsoft.com/office/spreadsheetml/2009/9/main" uri="{F057638F-6D5F-4e77-A914-E7F072B9BCA8}">
        <x14:sourceConnection name="ThisWorkbookDataModel"/>
      </ext>
    </extLst>
  </cacheSource>
  <cacheFields count="0"/>
  <cacheHierarchies count="77">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Number]" caption="Month Number" attribute="1" defaultMemberUniqueName="[Calendar].[Month Number].[All]" allUniqueName="[Calendar].[Month Number].[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ustomer].[CustomerID]" caption="CustomerID" attribute="1" defaultMemberUniqueName="[Customer].[CustomerID].[All]" allUniqueName="[Customer].[CustomerID].[All]" dimensionUniqueName="[Customer]" displayFolder="" count="0" memberValueDatatype="130" unbalanced="0"/>
    <cacheHierarchy uniqueName="[Customer].[State]" caption="State" attribute="1" defaultMemberUniqueName="[Customer].[State].[All]" allUniqueName="[Customer].[State].[All]" dimensionUniqueName="[Customer]" displayFolder="" count="0" memberValueDatatype="130" unbalanced="0"/>
    <cacheHierarchy uniqueName="[Customer].[City]" caption="City" attribute="1" defaultMemberUniqueName="[Customer].[City].[All]" allUniqueName="[Customer].[City].[All]" dimensionUniqueName="[Customer]" displayFolder="" count="0" memberValueDatatype="130" unbalanced="0"/>
    <cacheHierarchy uniqueName="[Customer].[Country]" caption="Country" attribute="1" defaultMemberUniqueName="[Customer].[Country].[All]" allUniqueName="[Customer].[Country].[All]" dimensionUniqueName="[Customer]" displayFolder="" count="2" memberValueDatatype="130" unbalanced="0"/>
    <cacheHierarchy uniqueName="[Customer].[HasOrders]" caption="HasOrders" attribute="1" defaultMemberUniqueName="[Customer].[HasOrders].[All]" allUniqueName="[Customer].[HasOrders].[All]" dimensionUniqueName="[Customer]" displayFolder="" count="0" memberValueDatatype="20" unbalanced="0"/>
    <cacheHierarchy uniqueName="[Order_Items].[SalesOrderID]" caption="SalesOrderID" attribute="1" defaultMemberUniqueName="[Order_Items].[SalesOrderID].[All]" allUniqueName="[Order_Items].[SalesOrderID].[All]" dimensionUniqueName="[Order_Items]" displayFolder="" count="0" memberValueDatatype="130" unbalanced="0"/>
    <cacheHierarchy uniqueName="[Order_Items].[ProductID]" caption="ProductID" attribute="1" defaultMemberUniqueName="[Order_Items].[ProductID].[All]" allUniqueName="[Order_Items].[ProductID].[All]" dimensionUniqueName="[Order_Items]" displayFolder="" count="0" memberValueDatatype="130" unbalanced="0"/>
    <cacheHierarchy uniqueName="[Order_Items].[OrderQty]" caption="OrderQty" attribute="1" defaultMemberUniqueName="[Order_Items].[OrderQty].[All]" allUniqueName="[Order_Items].[OrderQty].[All]" dimensionUniqueName="[Order_Items]" displayFolder="" count="0" memberValueDatatype="20" unbalanced="0"/>
    <cacheHierarchy uniqueName="[Order_Items].[UnitPrice]" caption="UnitPrice" attribute="1" defaultMemberUniqueName="[Order_Items].[UnitPrice].[All]" allUniqueName="[Order_Items].[UnitPrice].[All]" dimensionUniqueName="[Order_Items]" displayFolder="" count="0" memberValueDatatype="5" unbalanced="0"/>
    <cacheHierarchy uniqueName="[Order_Items].[LineTotal]" caption="LineTotal" attribute="1" defaultMemberUniqueName="[Order_Items].[LineTotal].[All]" allUniqueName="[Order_Items].[LineTotal].[All]" dimensionUniqueName="[Order_Items]" displayFolder="" count="0" memberValueDatatype="5" unbalanced="0"/>
    <cacheHierarchy uniqueName="[Order_Items].[Standardcost]" caption="Standardcost" attribute="1" defaultMemberUniqueName="[Order_Items].[Standardcost].[All]" allUniqueName="[Order_Items].[Standardcost].[All]" dimensionUniqueName="[Order_Items]" displayFolder="" count="0" memberValueDatatype="130" unbalanced="0"/>
    <cacheHierarchy uniqueName="[Orders].[SalesOrderID]" caption="SalesOrderID" attribute="1" defaultMemberUniqueName="[Orders].[SalesOrderID].[All]" allUniqueName="[Orders].[SalesOrderID].[All]" dimensionUniqueName="[Orders]" displayFolder="" count="0" memberValueDatatype="130" unbalanced="0"/>
    <cacheHierarchy uniqueName="[Orders].[CustomerID]" caption="CustomerID" attribute="1" defaultMemberUniqueName="[Orders].[CustomerID].[All]" allUniqueName="[Orders].[CustomerID].[All]" dimensionUniqueName="[Orders]" displayFolder="" count="0" memberValueDatatype="130" unbalanced="0"/>
    <cacheHierarchy uniqueName="[Orders].[SalesPersonID]" caption="SalesPersonID" attribute="1" defaultMemberUniqueName="[Orders].[SalesPersonID].[All]" allUniqueName="[Orders].[SalesPersonID].[All]" dimensionUniqueName="[Orders]" displayFolder="" count="0" memberValueDatatype="130" unbalanced="0"/>
    <cacheHierarchy uniqueName="[Orders].[OrderDate]" caption="OrderDate" attribute="1" time="1" defaultMemberUniqueName="[Orders].[OrderDate].[All]" allUniqueName="[Orders].[OrderDate].[All]" dimensionUniqueName="[Orders]" displayFolder="" count="0" memberValueDatatype="7" unbalanced="0"/>
    <cacheHierarchy uniqueName="[Orders].[DueDate]" caption="DueDate" attribute="1" time="1" defaultMemberUniqueName="[Orders].[DueDate].[All]" allUniqueName="[Orders].[DueDate].[All]" dimensionUniqueName="[Orders]" displayFolder="" count="0" memberValueDatatype="7" unbalanced="0"/>
    <cacheHierarchy uniqueName="[Orders].[TotalDue]" caption="TotalDue" attribute="1" defaultMemberUniqueName="[Orders].[TotalDue].[All]" allUniqueName="[Orders].[TotalDue].[All]" dimensionUniqueName="[Orders]" displayFolder="" count="0" memberValueDatatype="5" unbalanced="0"/>
    <cacheHierarchy uniqueName="[Orders].[On-Time Orders]" caption="On-Time Orders" attribute="1" defaultMemberUniqueName="[Orders].[On-Time Orders].[All]" allUniqueName="[Orders].[On-Time Orders].[All]" dimensionUniqueName="[Orders]" displayFolder="" count="0" memberValueDatatype="20" unbalanced="0"/>
    <cacheHierarchy uniqueName="[Orders].[Order Year]" caption="Order Year" attribute="1" defaultMemberUniqueName="[Orders].[Order Year].[All]" allUniqueName="[Orders].[Order Year].[All]" dimensionUniqueName="[Orders]" displayFolder="" count="0" memberValueDatatype="20" unbalanced="0"/>
    <cacheHierarchy uniqueName="[Orders].[Order Month Number]" caption="Order Month Number" attribute="1" defaultMemberUniqueName="[Orders].[Order Month Number].[All]" allUniqueName="[Orders].[Order Month Number].[All]" dimensionUniqueName="[Orders]" displayFolder="" count="0" memberValueDatatype="2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Date (Year)]" caption="OrderDate (Year)" attribute="1" defaultMemberUniqueName="[Orders].[OrderDate (Year)].[All]" allUniqueName="[Orders].[OrderDate (Year)].[All]" dimensionUniqueName="[Orders]" displayFolder="" count="0" memberValueDatatype="130" unbalanced="0"/>
    <cacheHierarchy uniqueName="[Orders].[OrderDate (Quarter)]" caption="OrderDate (Quarter)" attribute="1" defaultMemberUniqueName="[Orders].[OrderDate (Quarter)].[All]" allUniqueName="[Orders].[OrderDate (Quarter)].[All]" dimensionUniqueName="[Orders]" displayFolder="" count="0" memberValueDatatype="130" unbalanced="0"/>
    <cacheHierarchy uniqueName="[Orders].[OrderDate (Month)]" caption="OrderDate (Month)" attribute="1" defaultMemberUniqueName="[Orders].[OrderDate (Month)].[All]" allUniqueName="[Orders].[OrderDate (Month)].[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StandardCost]" caption="StandardCost" attribute="1" defaultMemberUniqueName="[Products].[StandardCost].[All]" allUniqueName="[Products].[StandardCost].[All]" dimensionUniqueName="[Products]" displayFolder="" count="0" memberValueDatatype="5" unbalanced="0"/>
    <cacheHierarchy uniqueName="[Products].[ListPrice]" caption="ListPrice" attribute="1" defaultMemberUniqueName="[Products].[ListPrice].[All]" allUniqueName="[Products].[ListPrice].[All]" dimensionUniqueName="[Products]" displayFolder="" count="0" memberValueDatatype="5" unbalanced="0"/>
    <cacheHierarchy uniqueName="[Products].[Sub Category]" caption="Sub Category" attribute="1" defaultMemberUniqueName="[Products].[Sub Category].[All]" allUniqueName="[Products].[Sub Category].[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Staff].[EmployeeID]" caption="EmployeeID" attribute="1" defaultMemberUniqueName="[Staff].[EmployeeID].[All]" allUniqueName="[Staff].[EmployeeID].[All]" dimensionUniqueName="[Staff]" displayFolder="" count="0" memberValueDatatype="130" unbalanced="0"/>
    <cacheHierarchy uniqueName="[Staff].[Title]" caption="Title" attribute="1" defaultMemberUniqueName="[Staff].[Title].[All]" allUniqueName="[Staff].[Title].[All]" dimensionUniqueName="[Staff]" displayFolder="" count="0" memberValueDatatype="130" unbalanced="0"/>
    <cacheHierarchy uniqueName="[Staff].[Gender]" caption="Gender" attribute="1" defaultMemberUniqueName="[Staff].[Gender].[All]" allUniqueName="[Staff].[Gender].[All]" dimensionUniqueName="[Staff]" displayFolder="" count="0" memberValueDatatype="130" unbalanced="0"/>
    <cacheHierarchy uniqueName="[Staff].[VacationHours]" caption="VacationHours" attribute="1" defaultMemberUniqueName="[Staff].[VacationHours].[All]" allUniqueName="[Staff].[VacationHours].[All]" dimensionUniqueName="[Staff]" displayFolder="" count="0" memberValueDatatype="5" unbalanced="0"/>
    <cacheHierarchy uniqueName="[Staff].[SickLeaveHours]" caption="SickLeaveHours" attribute="1" defaultMemberUniqueName="[Staff].[SickLeaveHours].[All]" allUniqueName="[Staff].[SickLeaveHours].[All]" dimensionUniqueName="[Staff]" displayFolder="" count="0" memberValueDatatype="5" unbalanced="0"/>
    <cacheHierarchy uniqueName="[Staff].[Department]" caption="Department" attribute="1" defaultMemberUniqueName="[Staff].[Department].[All]" allUniqueName="[Staff].[Department].[All]" dimensionUniqueName="[Staff]" displayFolder="" count="0" memberValueDatatype="130" unbalanced="0"/>
    <cacheHierarchy uniqueName="[Staff].[Rate]" caption="Rate" attribute="1" defaultMemberUniqueName="[Staff].[Rate].[All]" allUniqueName="[Staff].[Rate].[All]" dimensionUniqueName="[Staff]" displayFolder="" count="0" memberValueDatatype="5" unbalanced="0"/>
    <cacheHierarchy uniqueName="[Orders].[OrderDate (Month Index)]" caption="OrderDate (Month Index)" attribute="1" defaultMemberUniqueName="[Orders].[OrderDate (Month Index)].[All]" allUniqueName="[Orders].[OrderDate (Month Index)].[All]" dimensionUniqueName="[Orders]" displayFolder="" count="0" memberValueDatatype="20" unbalanced="0" hidden="1"/>
    <cacheHierarchy uniqueName="[Measures].[Count of On-Time Orders]" caption="Count of On-Time Orders" measure="1" displayFolder="" measureGroup="Orders" count="0">
      <extLst>
        <ext xmlns:x15="http://schemas.microsoft.com/office/spreadsheetml/2010/11/main" uri="{B97F6D7D-B522-45F9-BDA1-12C45D357490}">
          <x15:cacheHierarchy aggregatedColumn="22"/>
        </ext>
      </extLst>
    </cacheHierarchy>
    <cacheHierarchy uniqueName="[Measures].[Distinct Count of On-Time Orders]" caption="Distinct Count of On-Time Orders" measure="1" displayFolder="" measureGroup="Orders" count="0">
      <extLst>
        <ext xmlns:x15="http://schemas.microsoft.com/office/spreadsheetml/2010/11/main" uri="{B97F6D7D-B522-45F9-BDA1-12C45D357490}">
          <x15:cacheHierarchy aggregatedColumn="22"/>
        </ext>
      </extLst>
    </cacheHierarchy>
    <cacheHierarchy uniqueName="[Measures].[Sum of On-Time Orders]" caption="Sum of On-Time Orders" measure="1" displayFolder="" measureGroup="Orders" count="0">
      <extLst>
        <ext xmlns:x15="http://schemas.microsoft.com/office/spreadsheetml/2010/11/main" uri="{B97F6D7D-B522-45F9-BDA1-12C45D357490}">
          <x15:cacheHierarchy aggregatedColumn="22"/>
        </ext>
      </extLst>
    </cacheHierarchy>
    <cacheHierarchy uniqueName="[Measures].[Count of Order Month]" caption="Count of Order Month" measure="1" displayFolder="" measureGroup="Orders" count="0">
      <extLst>
        <ext xmlns:x15="http://schemas.microsoft.com/office/spreadsheetml/2010/11/main" uri="{B97F6D7D-B522-45F9-BDA1-12C45D357490}">
          <x15:cacheHierarchy aggregatedColumn="25"/>
        </ext>
      </extLst>
    </cacheHierarchy>
    <cacheHierarchy uniqueName="[Measures].[Sum of OrderQty]" caption="Sum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Customer" count="0">
      <extLst>
        <ext xmlns:x15="http://schemas.microsoft.com/office/spreadsheetml/2010/11/main" uri="{B97F6D7D-B522-45F9-BDA1-12C45D357490}">
          <x15:cacheHierarchy aggregatedColumn="5"/>
        </ext>
      </extLst>
    </cacheHierarchy>
    <cacheHierarchy uniqueName="[Measures].[Count of Category]" caption="Count of Category" measure="1" displayFolder="" measureGroup="Products" count="0">
      <extLst>
        <ext xmlns:x15="http://schemas.microsoft.com/office/spreadsheetml/2010/11/main" uri="{B97F6D7D-B522-45F9-BDA1-12C45D357490}">
          <x15:cacheHierarchy aggregatedColumn="33"/>
        </ext>
      </extLst>
    </cacheHierarchy>
    <cacheHierarchy uniqueName="[Measures].[Sum of Rate]" caption="Sum of Rate" measure="1" displayFolder="" measureGroup="Staff" count="0">
      <extLst>
        <ext xmlns:x15="http://schemas.microsoft.com/office/spreadsheetml/2010/11/main" uri="{B97F6D7D-B522-45F9-BDA1-12C45D357490}">
          <x15:cacheHierarchy aggregatedColumn="40"/>
        </ext>
      </extLst>
    </cacheHierarchy>
    <cacheHierarchy uniqueName="[Measures].[Distinct Count of Rate]" caption="Distinct Count of Rate" measure="1" displayFolder="" measureGroup="Staff" count="0">
      <extLst>
        <ext xmlns:x15="http://schemas.microsoft.com/office/spreadsheetml/2010/11/main" uri="{B97F6D7D-B522-45F9-BDA1-12C45D357490}">
          <x15:cacheHierarchy aggregatedColumn="40"/>
        </ext>
      </extLst>
    </cacheHierarchy>
    <cacheHierarchy uniqueName="[Measures].[Average of Rate]" caption="Average of Rate" measure="1" displayFolder="" measureGroup="Staff" count="0">
      <extLst>
        <ext xmlns:x15="http://schemas.microsoft.com/office/spreadsheetml/2010/11/main" uri="{B97F6D7D-B522-45F9-BDA1-12C45D357490}">
          <x15:cacheHierarchy aggregatedColumn="40"/>
        </ext>
      </extLst>
    </cacheHierarchy>
    <cacheHierarchy uniqueName="[Measures].[Sum of TotalDue]" caption="Sum of TotalDue" measure="1" displayFolder="" measureGroup="Orders" count="0">
      <extLst>
        <ext xmlns:x15="http://schemas.microsoft.com/office/spreadsheetml/2010/11/main" uri="{B97F6D7D-B522-45F9-BDA1-12C45D357490}">
          <x15:cacheHierarchy aggregatedColumn="21"/>
        </ext>
      </extLst>
    </cacheHierarchy>
    <cacheHierarchy uniqueName="[Measures].[Distinct Count of EmployeeID]" caption="Distinct Count of EmployeeID" measure="1" displayFolder="" measureGroup="Staff" count="0">
      <extLst>
        <ext xmlns:x15="http://schemas.microsoft.com/office/spreadsheetml/2010/11/main" uri="{B97F6D7D-B522-45F9-BDA1-12C45D357490}">
          <x15:cacheHierarchy aggregatedColumn="34"/>
        </ext>
      </extLst>
    </cacheHierarchy>
    <cacheHierarchy uniqueName="[Measures].[Sum of VacationHours]" caption="Sum of VacationHours" measure="1" displayFolder="" measureGroup="Staff" count="0">
      <extLst>
        <ext xmlns:x15="http://schemas.microsoft.com/office/spreadsheetml/2010/11/main" uri="{B97F6D7D-B522-45F9-BDA1-12C45D357490}">
          <x15:cacheHierarchy aggregatedColumn="37"/>
        </ext>
      </extLst>
    </cacheHierarchy>
    <cacheHierarchy uniqueName="[Measures].[Sum of SickLeaveHours]" caption="Sum of SickLeaveHours" measure="1" displayFolder="" measureGroup="Staff" count="0">
      <extLst>
        <ext xmlns:x15="http://schemas.microsoft.com/office/spreadsheetml/2010/11/main" uri="{B97F6D7D-B522-45F9-BDA1-12C45D357490}">
          <x15:cacheHierarchy aggregatedColumn="38"/>
        </ext>
      </extLst>
    </cacheHierarchy>
    <cacheHierarchy uniqueName="[Measures].[Count of Department]" caption="Count of Department" measure="1" displayFolder="" measureGroup="Staff" count="0">
      <extLst>
        <ext xmlns:x15="http://schemas.microsoft.com/office/spreadsheetml/2010/11/main" uri="{B97F6D7D-B522-45F9-BDA1-12C45D357490}">
          <x15:cacheHierarchy aggregatedColumn="39"/>
        </ext>
      </extLst>
    </cacheHierarchy>
    <cacheHierarchy uniqueName="[Measures].[Distinct Count of SalesOrderID]" caption="Distinct Count of SalesOrderID" measure="1" displayFolder="" measureGroup="Orders" count="0">
      <extLst>
        <ext xmlns:x15="http://schemas.microsoft.com/office/spreadsheetml/2010/11/main" uri="{B97F6D7D-B522-45F9-BDA1-12C45D357490}">
          <x15:cacheHierarchy aggregatedColumn="16"/>
        </ext>
      </extLst>
    </cacheHierarchy>
    <cacheHierarchy uniqueName="[Measures].[Count of City]" caption="Count of City" measure="1" displayFolder="" measureGroup="Customer" count="0">
      <extLst>
        <ext xmlns:x15="http://schemas.microsoft.com/office/spreadsheetml/2010/11/main" uri="{B97F6D7D-B522-45F9-BDA1-12C45D357490}">
          <x15:cacheHierarchy aggregatedColumn="7"/>
        </ext>
      </extLst>
    </cacheHierarchy>
    <cacheHierarchy uniqueName="[Measures].[Distinct Count of City]" caption="Distinct Count of City" measure="1" displayFolder="" measureGroup="Customer" count="0">
      <extLst>
        <ext xmlns:x15="http://schemas.microsoft.com/office/spreadsheetml/2010/11/main" uri="{B97F6D7D-B522-45F9-BDA1-12C45D357490}">
          <x15:cacheHierarchy aggregatedColumn="7"/>
        </ext>
      </extLst>
    </cacheHierarchy>
    <cacheHierarchy uniqueName="[Measures].[Count of Country]" caption="Count of Country" measure="1" displayFolder="" measureGroup="Customer" count="0">
      <extLst>
        <ext xmlns:x15="http://schemas.microsoft.com/office/spreadsheetml/2010/11/main" uri="{B97F6D7D-B522-45F9-BDA1-12C45D357490}">
          <x15:cacheHierarchy aggregatedColumn="8"/>
        </ext>
      </extLst>
    </cacheHierarchy>
    <cacheHierarchy uniqueName="[Measures].[Distinct Count of Country]" caption="Distinct Count of Country" measure="1" displayFolder="" measureGroup="Customer" count="0">
      <extLst>
        <ext xmlns:x15="http://schemas.microsoft.com/office/spreadsheetml/2010/11/main" uri="{B97F6D7D-B522-45F9-BDA1-12C45D357490}">
          <x15:cacheHierarchy aggregatedColumn="8"/>
        </ext>
      </extLst>
    </cacheHierarchy>
    <cacheHierarchy uniqueName="[Measures].[Count of State]" caption="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State]" caption="Distinct Count of State" measure="1" displayFolder="" measureGroup="Customer" count="0">
      <extLst>
        <ext xmlns:x15="http://schemas.microsoft.com/office/spreadsheetml/2010/11/main" uri="{B97F6D7D-B522-45F9-BDA1-12C45D357490}">
          <x15:cacheHierarchy aggregatedColumn="6"/>
        </ext>
      </extLst>
    </cacheHierarchy>
    <cacheHierarchy uniqueName="[Measures].[Distinct Count of OrderQty]" caption="Distinct Count of OrderQty" measure="1" displayFolder="" measureGroup="Order_Items" count="0">
      <extLst>
        <ext xmlns:x15="http://schemas.microsoft.com/office/spreadsheetml/2010/11/main" uri="{B97F6D7D-B522-45F9-BDA1-12C45D357490}">
          <x15:cacheHierarchy aggregatedColumn="12"/>
        </ext>
      </extLst>
    </cacheHierarchy>
    <cacheHierarchy uniqueName="[Measures].[Count of OrderQty]" caption="Count of OrderQty" measure="1" displayFolder="" measureGroup="Order_Items" count="0">
      <extLst>
        <ext xmlns:x15="http://schemas.microsoft.com/office/spreadsheetml/2010/11/main" uri="{B97F6D7D-B522-45F9-BDA1-12C45D357490}">
          <x15:cacheHierarchy aggregatedColumn="12"/>
        </ext>
      </extLst>
    </cacheHierarchy>
    <cacheHierarchy uniqueName="[Measures].[Distinct Count of Department]" caption="Distinct Count of Department" measure="1" displayFolder="" measureGroup="Staff" count="0">
      <extLst>
        <ext xmlns:x15="http://schemas.microsoft.com/office/spreadsheetml/2010/11/main" uri="{B97F6D7D-B522-45F9-BDA1-12C45D357490}">
          <x15:cacheHierarchy aggregatedColumn="39"/>
        </ext>
      </extLst>
    </cacheHierarchy>
    <cacheHierarchy uniqueName="[Measures].[Count of CustomerID]" caption="Count of CustomerID" measure="1" displayFolder="" measureGroup="Customer" count="0">
      <extLst>
        <ext xmlns:x15="http://schemas.microsoft.com/office/spreadsheetml/2010/11/main" uri="{B97F6D7D-B522-45F9-BDA1-12C45D357490}">
          <x15:cacheHierarchy aggregatedColumn="5"/>
        </ext>
      </extLst>
    </cacheHierarchy>
    <cacheHierarchy uniqueName="[Measures].[Revenue]" caption="Revenue" measure="1" displayFolder="" measureGroup="Order_Items" count="0"/>
    <cacheHierarchy uniqueName="[Measures].[YoY_Revenue_Per_Country]" caption="YoY_Revenue_Per_Country" measure="1" displayFolder="" measureGroup="Order_Items" count="0"/>
    <cacheHierarchy uniqueName="[Measures].[__XL_Count Customer]" caption="__XL_Count Customer" measure="1" displayFolder="" measureGroup="Customer" count="0" hidden="1"/>
    <cacheHierarchy uniqueName="[Measures].[__XL_Count Order_Items]" caption="__XL_Count Order_Items" measure="1" displayFolder="" measureGroup="Order_Item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taff]" caption="__XL_Count Staff" measure="1" displayFolder="" measureGroup="Staff"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296582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D3EF59-80B4-4D9E-A479-6385EDAF8BF3}" name="pvt_yoy_by_country" cacheId="363" applyNumberFormats="0" applyBorderFormats="0" applyFontFormats="0" applyPatternFormats="0" applyAlignmentFormats="0" applyWidthHeightFormats="1" dataCaption="Values" tag="15cdc18d-69be-447c-a5a9-480c03beb0a6" updatedVersion="8" minRefreshableVersion="3" useAutoFormatting="1" subtotalHiddenItems="1" rowGrandTotals="0" colGrandTotals="0" itemPrintTitles="1" createdVersion="8" indent="0" outline="1" outlineData="1" multipleFieldFilters="0">
  <location ref="F41:F4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6"/>
  </dataFields>
  <formats count="1">
    <format dxfId="16">
      <pivotArea outline="0" collapsedLevelsAreSubtotals="1" fieldPosition="0"/>
    </format>
  </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Items]"/>
        <x15:activeTabTopLevelEntity name="[Calendar]"/>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CF2FF0-38FB-4F50-B5E1-891CDDC1638A}" name="pvt_#Customer_by_country" cacheId="357" applyNumberFormats="0" applyBorderFormats="0" applyFontFormats="0" applyPatternFormats="0" applyAlignmentFormats="0" applyWidthHeightFormats="1" dataCaption="Values" tag="274b40a0-3395-41aa-8e4b-8510151688c6" updatedVersion="8" minRefreshableVersion="3" visualTotals="0" useAutoFormatting="1" subtotalHiddenItems="1" rowGrandTotals="0" colGrandTotals="0" itemPrintTitles="1" createdVersion="8" indent="0" outline="1" outlineData="1" multipleFieldFilters="0" chartFormat="15">
  <location ref="J8:K14"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2"/>
    </i>
    <i>
      <x v="3"/>
    </i>
    <i>
      <x v="4"/>
    </i>
    <i>
      <x/>
    </i>
    <i>
      <x v="1"/>
    </i>
    <i>
      <x v="5"/>
    </i>
  </rowItems>
  <colItems count="1">
    <i/>
  </colItems>
  <dataFields count="1">
    <dataField name="Distinct Count of CustomerID" fld="1" subtotal="count" showDataAs="percentOfTotal" baseField="0" baseItem="0" numFmtId="10">
      <extLst>
        <ext xmlns:x15="http://schemas.microsoft.com/office/spreadsheetml/2010/11/main" uri="{FABC7310-3BB5-11E1-824E-6D434824019B}">
          <x15:dataField isCountDistinct="1"/>
        </ext>
      </extLst>
    </dataField>
  </dataFields>
  <formats count="14">
    <format dxfId="30">
      <pivotArea collapsedLevelsAreSubtotals="1" fieldPosition="0">
        <references count="1">
          <reference field="0" count="1">
            <x v="5"/>
          </reference>
        </references>
      </pivotArea>
    </format>
    <format dxfId="29">
      <pivotArea dataOnly="0" labelOnly="1" fieldPosition="0">
        <references count="1">
          <reference field="0" count="1">
            <x v="5"/>
          </reference>
        </references>
      </pivotArea>
    </format>
    <format dxfId="28">
      <pivotArea outline="0" collapsedLevelsAreSubtotals="1" fieldPosition="0"/>
    </format>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fieldPosition="0">
        <references count="1">
          <reference field="0" count="0"/>
        </references>
      </pivotArea>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outline="0" axis="axisValues" fieldPosition="0"/>
    </format>
    <format dxfId="17">
      <pivotArea outline="0" fieldPosition="0">
        <references count="1">
          <reference field="4294967294" count="1">
            <x v="0"/>
          </reference>
        </references>
      </pivotArea>
    </format>
  </formats>
  <chartFormats count="2">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0" count="1" selected="0">
            <x v="5"/>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1AD304-3FE0-43D5-9285-D51E9167C19A}" name="pvt_inactive_customers" cacheId="0" applyNumberFormats="0" applyBorderFormats="0" applyFontFormats="0" applyPatternFormats="0" applyAlignmentFormats="0" applyWidthHeightFormats="1" dataCaption="Values" tag="9b8805c1-0d29-4158-9bd1-c9a3505e7d3b" updatedVersion="8" minRefreshableVersion="3" useAutoFormatting="1" subtotalHiddenItems="1" itemPrintTitles="1" createdVersion="8" indent="0" outline="1" outlineData="1" multipleFieldFilters="0">
  <location ref="J59:K62"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Distinct Count of CustomerID" fld="1" subtotal="count" baseField="0" baseItem="0">
      <extLst>
        <ext xmlns:x15="http://schemas.microsoft.com/office/spreadsheetml/2010/11/main" uri="{FABC7310-3BB5-11E1-824E-6D434824019B}">
          <x15:dataField isCountDistinct="1"/>
        </ext>
      </extLst>
    </dataField>
  </dataFields>
  <formats count="12">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grandRow="1" outline="0"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dataOnly="0" labelOnly="1" fieldPosition="0">
        <references count="1">
          <reference field="0" count="0"/>
        </references>
      </pivotArea>
    </format>
    <format dxfId="32">
      <pivotArea dataOnly="0" labelOnly="1" grandRow="1" outline="0" fieldPosition="0"/>
    </format>
    <format dxfId="31">
      <pivotArea dataOnly="0" labelOnly="1" outline="0" axis="axisValues" fieldPosition="0"/>
    </format>
  </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E84BA0-1594-4368-BBFD-0BBCBBA6ACE9}" name="pvt_revenue_by_customerID" cacheId="1" applyNumberFormats="0" applyBorderFormats="0" applyFontFormats="0" applyPatternFormats="0" applyAlignmentFormats="0" applyWidthHeightFormats="1" dataCaption="Values" tag="f7305d7f-53d9-4dbd-82e7-f2ca76618cdf" updatedVersion="8" minRefreshableVersion="3" useAutoFormatting="1" subtotalHiddenItems="1" itemPrintTitles="1" createdVersion="8" indent="0" outline="1" outlineData="1" multipleFieldFilters="0" chartFormat="2">
  <location ref="N6:O634" firstHeaderRow="1" firstDataRow="1" firstDataCol="1"/>
  <pivotFields count="2">
    <pivotField dataField="1" subtotalTop="0" showAll="0" defaultSubtotal="0"/>
    <pivotField axis="axisRow" allDrilled="1" subtotalTop="0" showAll="0" sortType="descending" defaultSubtotal="0" defaultAttributeDrillState="1">
      <items count="12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s>
      <autoSortScope>
        <pivotArea dataOnly="0" outline="0" fieldPosition="0">
          <references count="1">
            <reference field="4294967294" count="1" selected="0">
              <x v="0"/>
            </reference>
          </references>
        </pivotArea>
      </autoSortScope>
    </pivotField>
  </pivotFields>
  <rowFields count="1">
    <field x="1"/>
  </rowFields>
  <rowItems count="628">
    <i>
      <x v="73"/>
    </i>
    <i>
      <x v="409"/>
    </i>
    <i>
      <x v="234"/>
    </i>
    <i>
      <x v="600"/>
    </i>
    <i>
      <x v="57"/>
    </i>
    <i>
      <x v="574"/>
    </i>
    <i>
      <x v="68"/>
    </i>
    <i>
      <x v="69"/>
    </i>
    <i>
      <x v="128"/>
    </i>
    <i>
      <x v="535"/>
    </i>
    <i>
      <x v="594"/>
    </i>
    <i>
      <x v="567"/>
    </i>
    <i>
      <x v="142"/>
    </i>
    <i>
      <x v="332"/>
    </i>
    <i>
      <x v="299"/>
    </i>
    <i>
      <x v="329"/>
    </i>
    <i>
      <x v="605"/>
    </i>
    <i>
      <x v="47"/>
    </i>
    <i>
      <x v="402"/>
    </i>
    <i>
      <x v="196"/>
    </i>
    <i>
      <x v="440"/>
    </i>
    <i>
      <x v="427"/>
    </i>
    <i>
      <x v="215"/>
    </i>
    <i>
      <x v="247"/>
    </i>
    <i>
      <x v="392"/>
    </i>
    <i>
      <x v="504"/>
    </i>
    <i>
      <x v="77"/>
    </i>
    <i>
      <x v="398"/>
    </i>
    <i>
      <x v="138"/>
    </i>
    <i>
      <x v="474"/>
    </i>
    <i>
      <x v="136"/>
    </i>
    <i>
      <x v="617"/>
    </i>
    <i>
      <x v="433"/>
    </i>
    <i>
      <x v="495"/>
    </i>
    <i>
      <x v="141"/>
    </i>
    <i>
      <x v="61"/>
    </i>
    <i>
      <x v="147"/>
    </i>
    <i>
      <x v="624"/>
    </i>
    <i>
      <x v="549"/>
    </i>
    <i>
      <x v="395"/>
    </i>
    <i>
      <x v="604"/>
    </i>
    <i>
      <x v="610"/>
    </i>
    <i>
      <x v="515"/>
    </i>
    <i>
      <x v="122"/>
    </i>
    <i>
      <x v="118"/>
    </i>
    <i>
      <x v="284"/>
    </i>
    <i>
      <x v="157"/>
    </i>
    <i>
      <x v="107"/>
    </i>
    <i>
      <x v="581"/>
    </i>
    <i>
      <x v="431"/>
    </i>
    <i>
      <x v="76"/>
    </i>
    <i>
      <x v="314"/>
    </i>
    <i>
      <x v="219"/>
    </i>
    <i>
      <x v="556"/>
    </i>
    <i>
      <x v="204"/>
    </i>
    <i>
      <x v="546"/>
    </i>
    <i>
      <x v="572"/>
    </i>
    <i>
      <x v="386"/>
    </i>
    <i>
      <x v="608"/>
    </i>
    <i>
      <x v="369"/>
    </i>
    <i>
      <x v="161"/>
    </i>
    <i>
      <x v="490"/>
    </i>
    <i>
      <x v="460"/>
    </i>
    <i>
      <x v="203"/>
    </i>
    <i>
      <x v="160"/>
    </i>
    <i>
      <x v="417"/>
    </i>
    <i>
      <x v="303"/>
    </i>
    <i>
      <x v="376"/>
    </i>
    <i>
      <x v="1"/>
    </i>
    <i>
      <x v="20"/>
    </i>
    <i>
      <x v="373"/>
    </i>
    <i>
      <x v="602"/>
    </i>
    <i>
      <x v="452"/>
    </i>
    <i>
      <x v="326"/>
    </i>
    <i>
      <x v="339"/>
    </i>
    <i>
      <x v="21"/>
    </i>
    <i>
      <x v="105"/>
    </i>
    <i>
      <x v="34"/>
    </i>
    <i>
      <x v="321"/>
    </i>
    <i>
      <x v="540"/>
    </i>
    <i>
      <x v="94"/>
    </i>
    <i>
      <x v="90"/>
    </i>
    <i>
      <x v="420"/>
    </i>
    <i>
      <x v="22"/>
    </i>
    <i>
      <x v="82"/>
    </i>
    <i>
      <x v="611"/>
    </i>
    <i>
      <x v="199"/>
    </i>
    <i>
      <x v="562"/>
    </i>
    <i>
      <x v="240"/>
    </i>
    <i>
      <x v="56"/>
    </i>
    <i>
      <x v="249"/>
    </i>
    <i>
      <x v="135"/>
    </i>
    <i>
      <x v="110"/>
    </i>
    <i>
      <x v="312"/>
    </i>
    <i>
      <x v="506"/>
    </i>
    <i>
      <x v="484"/>
    </i>
    <i>
      <x v="274"/>
    </i>
    <i>
      <x v="356"/>
    </i>
    <i>
      <x v="387"/>
    </i>
    <i>
      <x v="224"/>
    </i>
    <i>
      <x v="106"/>
    </i>
    <i>
      <x v="233"/>
    </i>
    <i>
      <x v="325"/>
    </i>
    <i>
      <x v="280"/>
    </i>
    <i>
      <x v="407"/>
    </i>
    <i>
      <x v="28"/>
    </i>
    <i>
      <x v="245"/>
    </i>
    <i>
      <x v="50"/>
    </i>
    <i>
      <x v="9"/>
    </i>
    <i>
      <x v="331"/>
    </i>
    <i>
      <x v="414"/>
    </i>
    <i>
      <x v="132"/>
    </i>
    <i>
      <x v="370"/>
    </i>
    <i>
      <x v="393"/>
    </i>
    <i>
      <x v="255"/>
    </i>
    <i>
      <x v="511"/>
    </i>
    <i>
      <x v="333"/>
    </i>
    <i>
      <x v="32"/>
    </i>
    <i>
      <x v="208"/>
    </i>
    <i>
      <x v="258"/>
    </i>
    <i>
      <x v="43"/>
    </i>
    <i>
      <x v="424"/>
    </i>
    <i>
      <x v="344"/>
    </i>
    <i>
      <x v="582"/>
    </i>
    <i>
      <x v="97"/>
    </i>
    <i>
      <x v="519"/>
    </i>
    <i>
      <x v="182"/>
    </i>
    <i>
      <x v="346"/>
    </i>
    <i>
      <x v="222"/>
    </i>
    <i>
      <x v="563"/>
    </i>
    <i>
      <x v="382"/>
    </i>
    <i>
      <x v="542"/>
    </i>
    <i>
      <x v="295"/>
    </i>
    <i>
      <x v="552"/>
    </i>
    <i>
      <x v="307"/>
    </i>
    <i>
      <x v="379"/>
    </i>
    <i>
      <x v="71"/>
    </i>
    <i>
      <x v="268"/>
    </i>
    <i>
      <x v="87"/>
    </i>
    <i>
      <x v="4"/>
    </i>
    <i>
      <x v="227"/>
    </i>
    <i>
      <x v="176"/>
    </i>
    <i>
      <x v="158"/>
    </i>
    <i>
      <x v="214"/>
    </i>
    <i>
      <x v="501"/>
    </i>
    <i>
      <x v="265"/>
    </i>
    <i>
      <x v="30"/>
    </i>
    <i>
      <x v="315"/>
    </i>
    <i>
      <x v="85"/>
    </i>
    <i>
      <x v="430"/>
    </i>
    <i>
      <x v="481"/>
    </i>
    <i>
      <x v="186"/>
    </i>
    <i>
      <x v="429"/>
    </i>
    <i>
      <x v="155"/>
    </i>
    <i>
      <x v="257"/>
    </i>
    <i>
      <x v="250"/>
    </i>
    <i>
      <x v="555"/>
    </i>
    <i>
      <x v="468"/>
    </i>
    <i>
      <x v="169"/>
    </i>
    <i>
      <x v="40"/>
    </i>
    <i>
      <x v="517"/>
    </i>
    <i>
      <x v="72"/>
    </i>
    <i>
      <x v="590"/>
    </i>
    <i>
      <x v="349"/>
    </i>
    <i>
      <x v="166"/>
    </i>
    <i>
      <x v="432"/>
    </i>
    <i>
      <x v="302"/>
    </i>
    <i>
      <x v="470"/>
    </i>
    <i>
      <x v="351"/>
    </i>
    <i>
      <x v="237"/>
    </i>
    <i>
      <x v="618"/>
    </i>
    <i>
      <x v="413"/>
    </i>
    <i>
      <x v="12"/>
    </i>
    <i>
      <x v="99"/>
    </i>
    <i>
      <x v="613"/>
    </i>
    <i>
      <x v="293"/>
    </i>
    <i>
      <x v="508"/>
    </i>
    <i>
      <x v="401"/>
    </i>
    <i>
      <x v="317"/>
    </i>
    <i>
      <x v="434"/>
    </i>
    <i>
      <x v="51"/>
    </i>
    <i>
      <x v="300"/>
    </i>
    <i>
      <x v="347"/>
    </i>
    <i>
      <x v="96"/>
    </i>
    <i>
      <x v="164"/>
    </i>
    <i>
      <x v="374"/>
    </i>
    <i>
      <x v="568"/>
    </i>
    <i>
      <x v="584"/>
    </i>
    <i>
      <x v="436"/>
    </i>
    <i>
      <x v="626"/>
    </i>
    <i>
      <x v="529"/>
    </i>
    <i>
      <x v="65"/>
    </i>
    <i>
      <x v="461"/>
    </i>
    <i>
      <x v="438"/>
    </i>
    <i>
      <x v="116"/>
    </i>
    <i>
      <x v="480"/>
    </i>
    <i>
      <x v="464"/>
    </i>
    <i>
      <x v="363"/>
    </i>
    <i>
      <x v="526"/>
    </i>
    <i>
      <x v="10"/>
    </i>
    <i>
      <x v="334"/>
    </i>
    <i>
      <x v="212"/>
    </i>
    <i>
      <x v="232"/>
    </i>
    <i>
      <x v="131"/>
    </i>
    <i>
      <x v="520"/>
    </i>
    <i>
      <x v="477"/>
    </i>
    <i>
      <x v="390"/>
    </i>
    <i>
      <x v="422"/>
    </i>
    <i>
      <x v="46"/>
    </i>
    <i>
      <x v="194"/>
    </i>
    <i>
      <x v="173"/>
    </i>
    <i>
      <x v="396"/>
    </i>
    <i>
      <x v="81"/>
    </i>
    <i>
      <x v="598"/>
    </i>
    <i>
      <x v="78"/>
    </i>
    <i>
      <x v="251"/>
    </i>
    <i>
      <x v="291"/>
    </i>
    <i>
      <x v="275"/>
    </i>
    <i>
      <x v="446"/>
    </i>
    <i>
      <x v="207"/>
    </i>
    <i>
      <x v="498"/>
    </i>
    <i>
      <x v="24"/>
    </i>
    <i>
      <x v="564"/>
    </i>
    <i>
      <x v="358"/>
    </i>
    <i>
      <x v="545"/>
    </i>
    <i>
      <x v="425"/>
    </i>
    <i>
      <x v="362"/>
    </i>
    <i>
      <x v="170"/>
    </i>
    <i>
      <x v="2"/>
    </i>
    <i>
      <x v="264"/>
    </i>
    <i>
      <x v="601"/>
    </i>
    <i>
      <x v="283"/>
    </i>
    <i>
      <x v="151"/>
    </i>
    <i>
      <x v="269"/>
    </i>
    <i>
      <x v="463"/>
    </i>
    <i>
      <x v="377"/>
    </i>
    <i>
      <x v="296"/>
    </i>
    <i>
      <x v="478"/>
    </i>
    <i>
      <x v="579"/>
    </i>
    <i>
      <x v="523"/>
    </i>
    <i>
      <x v="101"/>
    </i>
    <i>
      <x v="327"/>
    </i>
    <i>
      <x v="588"/>
    </i>
    <i>
      <x v="93"/>
    </i>
    <i>
      <x v="133"/>
    </i>
    <i>
      <x v="585"/>
    </i>
    <i>
      <x v="33"/>
    </i>
    <i>
      <x v="509"/>
    </i>
    <i>
      <x v="5"/>
    </i>
    <i>
      <x v="202"/>
    </i>
    <i>
      <x v="167"/>
    </i>
    <i>
      <x v="614"/>
    </i>
    <i>
      <x v="123"/>
    </i>
    <i>
      <x v="580"/>
    </i>
    <i>
      <x v="83"/>
    </i>
    <i>
      <x v="187"/>
    </i>
    <i>
      <x v="482"/>
    </i>
    <i>
      <x v="443"/>
    </i>
    <i>
      <x v="174"/>
    </i>
    <i>
      <x v="450"/>
    </i>
    <i>
      <x/>
    </i>
    <i>
      <x v="537"/>
    </i>
    <i>
      <x v="244"/>
    </i>
    <i>
      <x v="575"/>
    </i>
    <i>
      <x v="403"/>
    </i>
    <i>
      <x v="44"/>
    </i>
    <i>
      <x v="63"/>
    </i>
    <i>
      <x v="544"/>
    </i>
    <i>
      <x v="177"/>
    </i>
    <i>
      <x v="348"/>
    </i>
    <i>
      <x v="143"/>
    </i>
    <i>
      <x v="218"/>
    </i>
    <i>
      <x v="162"/>
    </i>
    <i>
      <x v="442"/>
    </i>
    <i>
      <x v="36"/>
    </i>
    <i>
      <x v="341"/>
    </i>
    <i>
      <x v="466"/>
    </i>
    <i>
      <x v="66"/>
    </i>
    <i>
      <x v="266"/>
    </i>
    <i>
      <x v="58"/>
    </i>
    <i>
      <x v="375"/>
    </i>
    <i>
      <x v="548"/>
    </i>
    <i>
      <x v="288"/>
    </i>
    <i>
      <x v="318"/>
    </i>
    <i>
      <x v="516"/>
    </i>
    <i>
      <x v="198"/>
    </i>
    <i>
      <x v="108"/>
    </i>
    <i>
      <x v="488"/>
    </i>
    <i>
      <x v="380"/>
    </i>
    <i>
      <x v="111"/>
    </i>
    <i>
      <x v="226"/>
    </i>
    <i>
      <x v="471"/>
    </i>
    <i>
      <x v="114"/>
    </i>
    <i>
      <x v="185"/>
    </i>
    <i>
      <x v="48"/>
    </i>
    <i>
      <x v="328"/>
    </i>
    <i>
      <x v="262"/>
    </i>
    <i>
      <x v="547"/>
    </i>
    <i>
      <x v="416"/>
    </i>
    <i>
      <x v="183"/>
    </i>
    <i>
      <x v="308"/>
    </i>
    <i>
      <x v="620"/>
    </i>
    <i>
      <x v="603"/>
    </i>
    <i>
      <x v="191"/>
    </i>
    <i>
      <x v="412"/>
    </i>
    <i>
      <x v="39"/>
    </i>
    <i>
      <x v="86"/>
    </i>
    <i>
      <x v="309"/>
    </i>
    <i>
      <x v="510"/>
    </i>
    <i>
      <x v="239"/>
    </i>
    <i>
      <x v="518"/>
    </i>
    <i>
      <x v="89"/>
    </i>
    <i>
      <x v="279"/>
    </i>
    <i>
      <x v="37"/>
    </i>
    <i>
      <x v="485"/>
    </i>
    <i>
      <x v="583"/>
    </i>
    <i>
      <x v="355"/>
    </i>
    <i>
      <x v="45"/>
    </i>
    <i>
      <x v="538"/>
    </i>
    <i>
      <x v="256"/>
    </i>
    <i>
      <x v="29"/>
    </i>
    <i>
      <x v="137"/>
    </i>
    <i>
      <x v="589"/>
    </i>
    <i>
      <x v="8"/>
    </i>
    <i>
      <x v="124"/>
    </i>
    <i>
      <x v="388"/>
    </i>
    <i>
      <x v="304"/>
    </i>
    <i>
      <x v="159"/>
    </i>
    <i>
      <x v="3"/>
    </i>
    <i>
      <x v="541"/>
    </i>
    <i>
      <x v="168"/>
    </i>
    <i>
      <x v="313"/>
    </i>
    <i>
      <x v="181"/>
    </i>
    <i>
      <x v="609"/>
    </i>
    <i>
      <x v="149"/>
    </i>
    <i>
      <x v="246"/>
    </i>
    <i>
      <x v="220"/>
    </i>
    <i>
      <x v="453"/>
    </i>
    <i>
      <x v="23"/>
    </i>
    <i>
      <x v="394"/>
    </i>
    <i>
      <x v="615"/>
    </i>
    <i>
      <x v="576"/>
    </i>
    <i>
      <x v="570"/>
    </i>
    <i>
      <x v="320"/>
    </i>
    <i>
      <x v="79"/>
    </i>
    <i>
      <x v="381"/>
    </i>
    <i>
      <x v="100"/>
    </i>
    <i>
      <x v="558"/>
    </i>
    <i>
      <x v="595"/>
    </i>
    <i>
      <x v="444"/>
    </i>
    <i>
      <x v="109"/>
    </i>
    <i>
      <x v="229"/>
    </i>
    <i>
      <x v="371"/>
    </i>
    <i>
      <x v="195"/>
    </i>
    <i>
      <x v="619"/>
    </i>
    <i>
      <x v="367"/>
    </i>
    <i>
      <x v="127"/>
    </i>
    <i>
      <x v="571"/>
    </i>
    <i>
      <x v="625"/>
    </i>
    <i>
      <x v="557"/>
    </i>
    <i>
      <x v="592"/>
    </i>
    <i>
      <x v="134"/>
    </i>
    <i>
      <x v="188"/>
    </i>
    <i>
      <x v="573"/>
    </i>
    <i>
      <x v="11"/>
    </i>
    <i>
      <x v="458"/>
    </i>
    <i>
      <x v="294"/>
    </i>
    <i>
      <x v="267"/>
    </i>
    <i>
      <x v="551"/>
    </i>
    <i>
      <x v="120"/>
    </i>
    <i>
      <x v="612"/>
    </i>
    <i>
      <x v="400"/>
    </i>
    <i>
      <x v="201"/>
    </i>
    <i>
      <x v="606"/>
    </i>
    <i>
      <x v="67"/>
    </i>
    <i>
      <x v="500"/>
    </i>
    <i>
      <x v="26"/>
    </i>
    <i>
      <x v="139"/>
    </i>
    <i>
      <x v="408"/>
    </i>
    <i>
      <x v="189"/>
    </i>
    <i>
      <x v="323"/>
    </i>
    <i>
      <x v="389"/>
    </i>
    <i>
      <x v="528"/>
    </i>
    <i>
      <x v="419"/>
    </i>
    <i>
      <x v="531"/>
    </i>
    <i>
      <x v="277"/>
    </i>
    <i>
      <x v="338"/>
    </i>
    <i>
      <x v="98"/>
    </i>
    <i>
      <x v="206"/>
    </i>
    <i>
      <x v="622"/>
    </i>
    <i>
      <x v="306"/>
    </i>
    <i>
      <x v="479"/>
    </i>
    <i>
      <x v="144"/>
    </i>
    <i>
      <x v="577"/>
    </i>
    <i>
      <x v="421"/>
    </i>
    <i>
      <x v="473"/>
    </i>
    <i>
      <x v="64"/>
    </i>
    <i>
      <x v="241"/>
    </i>
    <i>
      <x v="525"/>
    </i>
    <i>
      <x v="152"/>
    </i>
    <i>
      <x v="536"/>
    </i>
    <i>
      <x v="454"/>
    </i>
    <i>
      <x v="200"/>
    </i>
    <i>
      <x v="263"/>
    </i>
    <i>
      <x v="179"/>
    </i>
    <i>
      <x v="298"/>
    </i>
    <i>
      <x v="217"/>
    </i>
    <i>
      <x v="282"/>
    </i>
    <i>
      <x v="121"/>
    </i>
    <i>
      <x v="435"/>
    </i>
    <i>
      <x v="406"/>
    </i>
    <i>
      <x v="153"/>
    </i>
    <i>
      <x v="103"/>
    </i>
    <i>
      <x v="465"/>
    </i>
    <i>
      <x v="75"/>
    </i>
    <i>
      <x v="238"/>
    </i>
    <i>
      <x v="616"/>
    </i>
    <i>
      <x v="248"/>
    </i>
    <i>
      <x v="42"/>
    </i>
    <i>
      <x v="197"/>
    </i>
    <i>
      <x v="230"/>
    </i>
    <i>
      <x v="503"/>
    </i>
    <i>
      <x v="607"/>
    </i>
    <i>
      <x v="172"/>
    </i>
    <i>
      <x v="289"/>
    </i>
    <i>
      <x v="165"/>
    </i>
    <i>
      <x v="16"/>
    </i>
    <i>
      <x v="596"/>
    </i>
    <i>
      <x v="423"/>
    </i>
    <i>
      <x v="285"/>
    </i>
    <i>
      <x v="336"/>
    </i>
    <i>
      <x v="92"/>
    </i>
    <i>
      <x v="372"/>
    </i>
    <i>
      <x v="311"/>
    </i>
    <i>
      <x v="276"/>
    </i>
    <i>
      <x v="254"/>
    </i>
    <i>
      <x v="163"/>
    </i>
    <i>
      <x v="492"/>
    </i>
    <i>
      <x v="213"/>
    </i>
    <i>
      <x v="391"/>
    </i>
    <i>
      <x v="62"/>
    </i>
    <i>
      <x v="156"/>
    </i>
    <i>
      <x v="554"/>
    </i>
    <i>
      <x v="290"/>
    </i>
    <i>
      <x v="383"/>
    </i>
    <i>
      <x v="223"/>
    </i>
    <i>
      <x v="457"/>
    </i>
    <i>
      <x v="52"/>
    </i>
    <i>
      <x v="6"/>
    </i>
    <i>
      <x v="41"/>
    </i>
    <i>
      <x v="175"/>
    </i>
    <i>
      <x v="113"/>
    </i>
    <i>
      <x v="539"/>
    </i>
    <i>
      <x v="253"/>
    </i>
    <i>
      <x v="534"/>
    </i>
    <i>
      <x v="70"/>
    </i>
    <i>
      <x v="550"/>
    </i>
    <i>
      <x v="14"/>
    </i>
    <i>
      <x v="270"/>
    </i>
    <i>
      <x v="271"/>
    </i>
    <i>
      <x v="261"/>
    </i>
    <i>
      <x v="297"/>
    </i>
    <i>
      <x v="483"/>
    </i>
    <i>
      <x v="451"/>
    </i>
    <i>
      <x v="324"/>
    </i>
    <i>
      <x v="476"/>
    </i>
    <i>
      <x v="599"/>
    </i>
    <i>
      <x v="445"/>
    </i>
    <i>
      <x v="74"/>
    </i>
    <i>
      <x v="456"/>
    </i>
    <i>
      <x v="273"/>
    </i>
    <i>
      <x v="205"/>
    </i>
    <i>
      <x v="102"/>
    </i>
    <i>
      <x v="565"/>
    </i>
    <i>
      <x v="319"/>
    </i>
    <i>
      <x v="286"/>
    </i>
    <i>
      <x v="292"/>
    </i>
    <i>
      <x v="449"/>
    </i>
    <i>
      <x v="140"/>
    </i>
    <i>
      <x v="130"/>
    </i>
    <i>
      <x v="211"/>
    </i>
    <i>
      <x v="352"/>
    </i>
    <i>
      <x v="236"/>
    </i>
    <i>
      <x v="532"/>
    </i>
    <i>
      <x v="95"/>
    </i>
    <i>
      <x v="566"/>
    </i>
    <i>
      <x v="493"/>
    </i>
    <i>
      <x v="17"/>
    </i>
    <i>
      <x v="278"/>
    </i>
    <i>
      <x v="569"/>
    </i>
    <i>
      <x v="543"/>
    </i>
    <i>
      <x v="591"/>
    </i>
    <i>
      <x v="80"/>
    </i>
    <i>
      <x v="60"/>
    </i>
    <i>
      <x v="512"/>
    </i>
    <i>
      <x v="497"/>
    </i>
    <i>
      <x v="115"/>
    </i>
    <i>
      <x v="38"/>
    </i>
    <i>
      <x v="437"/>
    </i>
    <i>
      <x v="117"/>
    </i>
    <i>
      <x v="491"/>
    </i>
    <i>
      <x v="487"/>
    </i>
    <i>
      <x v="53"/>
    </i>
    <i>
      <x v="31"/>
    </i>
    <i>
      <x v="559"/>
    </i>
    <i>
      <x v="192"/>
    </i>
    <i>
      <x v="499"/>
    </i>
    <i>
      <x v="441"/>
    </i>
    <i>
      <x v="472"/>
    </i>
    <i>
      <x v="345"/>
    </i>
    <i>
      <x v="225"/>
    </i>
    <i>
      <x v="104"/>
    </i>
    <i>
      <x v="621"/>
    </i>
    <i>
      <x v="180"/>
    </i>
    <i>
      <x v="343"/>
    </i>
    <i>
      <x v="54"/>
    </i>
    <i>
      <x v="502"/>
    </i>
    <i>
      <x v="84"/>
    </i>
    <i>
      <x v="209"/>
    </i>
    <i>
      <x v="467"/>
    </i>
    <i>
      <x v="301"/>
    </i>
    <i>
      <x v="533"/>
    </i>
    <i>
      <x v="27"/>
    </i>
    <i>
      <x v="524"/>
    </i>
    <i>
      <x v="384"/>
    </i>
    <i>
      <x v="361"/>
    </i>
    <i>
      <x v="235"/>
    </i>
    <i>
      <x v="337"/>
    </i>
    <i>
      <x v="366"/>
    </i>
    <i>
      <x v="469"/>
    </i>
    <i>
      <x v="231"/>
    </i>
    <i>
      <x v="330"/>
    </i>
    <i>
      <x v="494"/>
    </i>
    <i>
      <x v="15"/>
    </i>
    <i>
      <x v="13"/>
    </i>
    <i>
      <x v="126"/>
    </i>
    <i>
      <x v="49"/>
    </i>
    <i>
      <x v="404"/>
    </i>
    <i>
      <x v="505"/>
    </i>
    <i>
      <x v="365"/>
    </i>
    <i>
      <x v="190"/>
    </i>
    <i>
      <x v="259"/>
    </i>
    <i>
      <x v="399"/>
    </i>
    <i>
      <x v="560"/>
    </i>
    <i>
      <x v="597"/>
    </i>
    <i>
      <x v="228"/>
    </i>
    <i>
      <x v="125"/>
    </i>
    <i>
      <x v="184"/>
    </i>
    <i>
      <x v="587"/>
    </i>
    <i>
      <x v="281"/>
    </i>
    <i>
      <x v="145"/>
    </i>
    <i>
      <x v="112"/>
    </i>
    <i>
      <x v="340"/>
    </i>
    <i>
      <x v="171"/>
    </i>
    <i>
      <x v="252"/>
    </i>
    <i>
      <x v="216"/>
    </i>
    <i>
      <x v="475"/>
    </i>
    <i>
      <x v="527"/>
    </i>
    <i>
      <x v="561"/>
    </i>
    <i>
      <x v="513"/>
    </i>
    <i>
      <x v="359"/>
    </i>
    <i>
      <x v="507"/>
    </i>
    <i>
      <x v="448"/>
    </i>
    <i>
      <x v="405"/>
    </i>
    <i>
      <x v="486"/>
    </i>
    <i>
      <x v="335"/>
    </i>
    <i>
      <x v="462"/>
    </i>
    <i>
      <x v="19"/>
    </i>
    <i>
      <x v="578"/>
    </i>
    <i>
      <x v="59"/>
    </i>
    <i>
      <x v="316"/>
    </i>
    <i>
      <x v="129"/>
    </i>
    <i>
      <x v="154"/>
    </i>
    <i>
      <x v="146"/>
    </i>
    <i>
      <x v="410"/>
    </i>
    <i>
      <x v="426"/>
    </i>
    <i>
      <x v="378"/>
    </i>
    <i>
      <x v="439"/>
    </i>
    <i>
      <x v="88"/>
    </i>
    <i>
      <x v="364"/>
    </i>
    <i>
      <x v="193"/>
    </i>
    <i>
      <x v="521"/>
    </i>
    <i>
      <x v="272"/>
    </i>
    <i>
      <x v="447"/>
    </i>
    <i>
      <x v="530"/>
    </i>
    <i>
      <x v="428"/>
    </i>
    <i>
      <x v="221"/>
    </i>
    <i>
      <x v="305"/>
    </i>
    <i>
      <x v="489"/>
    </i>
    <i>
      <x v="35"/>
    </i>
    <i>
      <x v="287"/>
    </i>
    <i>
      <x v="178"/>
    </i>
    <i>
      <x v="553"/>
    </i>
    <i>
      <x v="25"/>
    </i>
    <i>
      <x v="496"/>
    </i>
    <i>
      <x v="18"/>
    </i>
    <i>
      <x v="623"/>
    </i>
    <i>
      <x v="350"/>
    </i>
    <i>
      <x v="322"/>
    </i>
    <i>
      <x v="55"/>
    </i>
    <i>
      <x v="310"/>
    </i>
    <i>
      <x v="455"/>
    </i>
    <i>
      <x v="91"/>
    </i>
    <i>
      <x v="242"/>
    </i>
    <i>
      <x v="385"/>
    </i>
    <i>
      <x v="522"/>
    </i>
    <i>
      <x v="354"/>
    </i>
    <i>
      <x v="514"/>
    </i>
    <i>
      <x v="243"/>
    </i>
    <i>
      <x v="7"/>
    </i>
    <i>
      <x v="342"/>
    </i>
    <i>
      <x v="418"/>
    </i>
    <i>
      <x v="360"/>
    </i>
    <i>
      <x v="459"/>
    </i>
    <i>
      <x v="397"/>
    </i>
    <i>
      <x v="368"/>
    </i>
    <i>
      <x v="586"/>
    </i>
    <i>
      <x v="260"/>
    </i>
    <i>
      <x v="150"/>
    </i>
    <i>
      <x v="119"/>
    </i>
    <i>
      <x v="148"/>
    </i>
    <i>
      <x v="411"/>
    </i>
    <i>
      <x v="593"/>
    </i>
    <i>
      <x v="353"/>
    </i>
    <i>
      <x v="357"/>
    </i>
    <i>
      <x v="210"/>
    </i>
    <i>
      <x v="415"/>
    </i>
    <i t="grand">
      <x/>
    </i>
  </rowItems>
  <colItems count="1">
    <i/>
  </colItems>
  <dataFields count="1">
    <dataField fld="0" subtotal="count" baseField="1" baseItem="630"/>
  </dataFields>
  <formats count="58">
    <format dxfId="100">
      <pivotArea type="all" dataOnly="0" outline="0" fieldPosition="0"/>
    </format>
    <format dxfId="99">
      <pivotArea outline="0" collapsedLevelsAreSubtotals="1" fieldPosition="0"/>
    </format>
    <format dxfId="98">
      <pivotArea field="1" type="button" dataOnly="0" labelOnly="1" outline="0" axis="axisRow" fieldPosition="0"/>
    </format>
    <format dxfId="97">
      <pivotArea dataOnly="0" labelOnly="1" fieldPosition="0">
        <references count="1">
          <reference field="1" count="0"/>
        </references>
      </pivotArea>
    </format>
    <format dxfId="96">
      <pivotArea dataOnly="0" labelOnly="1" grandRow="1" outline="0" fieldPosition="0"/>
    </format>
    <format dxfId="95">
      <pivotArea dataOnly="0" labelOnly="1" outline="0" axis="axisValues" fieldPosition="0"/>
    </format>
    <format dxfId="94">
      <pivotArea type="all" dataOnly="0" outline="0" fieldPosition="0"/>
    </format>
    <format dxfId="93">
      <pivotArea outline="0" collapsedLevelsAreSubtotals="1" fieldPosition="0"/>
    </format>
    <format dxfId="92">
      <pivotArea field="1" type="button" dataOnly="0" labelOnly="1" outline="0" axis="axisRow" fieldPosition="0"/>
    </format>
    <format dxfId="91">
      <pivotArea dataOnly="0" labelOnly="1" fieldPosition="0">
        <references count="1">
          <reference field="1"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0"/>
        </references>
      </pivotArea>
    </format>
    <format dxfId="84">
      <pivotArea dataOnly="0" labelOnly="1" outline="0" axis="axisValues" fieldPosition="0"/>
    </format>
    <format dxfId="83">
      <pivotArea outline="0" fieldPosition="0">
        <references count="1">
          <reference field="4294967294" count="1">
            <x v="0"/>
          </reference>
        </references>
      </pivotArea>
    </format>
    <format dxfId="82">
      <pivotArea type="all" dataOnly="0" outline="0" fieldPosition="0"/>
    </format>
    <format dxfId="81">
      <pivotArea dataOnly="0" labelOnly="1" outline="0" axis="axisValues" fieldPosition="0"/>
    </format>
    <format dxfId="80">
      <pivotArea type="all" dataOnly="0" outline="0" fieldPosition="0"/>
    </format>
    <format dxfId="79">
      <pivotArea dataOnly="0" labelOnly="1" outline="0" axis="axisValues"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0">
            <x v="630"/>
            <x v="636"/>
            <x v="641"/>
            <x v="649"/>
            <x v="676"/>
            <x v="692"/>
            <x v="698"/>
            <x v="702"/>
            <x v="703"/>
            <x v="708"/>
            <x v="715"/>
            <x v="761"/>
            <x v="770"/>
            <x v="780"/>
            <x v="781"/>
            <x v="784"/>
            <x v="788"/>
            <x v="828"/>
            <x v="834"/>
            <x v="843"/>
            <x v="852"/>
            <x v="861"/>
            <x v="884"/>
            <x v="896"/>
            <x v="913"/>
            <x v="916"/>
            <x v="931"/>
            <x v="942"/>
            <x v="976"/>
            <x v="1016"/>
            <x v="1019"/>
            <x v="1025"/>
            <x v="1067"/>
            <x v="1073"/>
            <x v="1078"/>
            <x v="1082"/>
            <x v="1088"/>
            <x v="1104"/>
            <x v="1116"/>
            <x v="1134"/>
            <x v="1147"/>
            <x v="1166"/>
            <x v="1174"/>
            <x v="1202"/>
            <x v="1212"/>
            <x v="1214"/>
            <x v="1232"/>
            <x v="1237"/>
            <x v="1239"/>
            <x v="1257"/>
          </reference>
        </references>
      </pivotArea>
    </format>
    <format dxfId="73">
      <pivotArea dataOnly="0" labelOnly="1" fieldPosition="0">
        <references count="1">
          <reference field="1" count="50">
            <x v="629"/>
            <x v="643"/>
            <x v="646"/>
            <x v="682"/>
            <x v="695"/>
            <x v="697"/>
            <x v="700"/>
            <x v="735"/>
            <x v="736"/>
            <x v="742"/>
            <x v="769"/>
            <x v="787"/>
            <x v="800"/>
            <x v="803"/>
            <x v="812"/>
            <x v="813"/>
            <x v="814"/>
            <x v="825"/>
            <x v="837"/>
            <x v="841"/>
            <x v="846"/>
            <x v="864"/>
            <x v="865"/>
            <x v="899"/>
            <x v="903"/>
            <x v="921"/>
            <x v="944"/>
            <x v="950"/>
            <x v="952"/>
            <x v="967"/>
            <x v="992"/>
            <x v="1000"/>
            <x v="1002"/>
            <x v="1013"/>
            <x v="1030"/>
            <x v="1052"/>
            <x v="1053"/>
            <x v="1056"/>
            <x v="1058"/>
            <x v="1068"/>
            <x v="1076"/>
            <x v="1092"/>
            <x v="1095"/>
            <x v="1108"/>
            <x v="1127"/>
            <x v="1161"/>
            <x v="1184"/>
            <x v="1187"/>
            <x v="1222"/>
            <x v="1245"/>
          </reference>
        </references>
      </pivotArea>
    </format>
    <format dxfId="72">
      <pivotArea dataOnly="0" labelOnly="1" fieldPosition="0">
        <references count="1">
          <reference field="1" count="50">
            <x v="638"/>
            <x v="665"/>
            <x v="667"/>
            <x v="674"/>
            <x v="709"/>
            <x v="725"/>
            <x v="727"/>
            <x v="749"/>
            <x v="757"/>
            <x v="764"/>
            <x v="783"/>
            <x v="795"/>
            <x v="806"/>
            <x v="840"/>
            <x v="862"/>
            <x v="869"/>
            <x v="878"/>
            <x v="906"/>
            <x v="912"/>
            <x v="919"/>
            <x v="924"/>
            <x v="930"/>
            <x v="933"/>
            <x v="936"/>
            <x v="940"/>
            <x v="945"/>
            <x v="953"/>
            <x v="962"/>
            <x v="972"/>
            <x v="996"/>
            <x v="1005"/>
            <x v="1009"/>
            <x v="1018"/>
            <x v="1020"/>
            <x v="1040"/>
            <x v="1074"/>
            <x v="1086"/>
            <x v="1098"/>
            <x v="1101"/>
            <x v="1106"/>
            <x v="1107"/>
            <x v="1109"/>
            <x v="1141"/>
            <x v="1156"/>
            <x v="1171"/>
            <x v="1180"/>
            <x v="1185"/>
            <x v="1206"/>
            <x v="1228"/>
            <x v="1246"/>
          </reference>
        </references>
      </pivotArea>
    </format>
    <format dxfId="71">
      <pivotArea dataOnly="0" labelOnly="1" fieldPosition="0">
        <references count="1">
          <reference field="1" count="50">
            <x v="640"/>
            <x v="642"/>
            <x v="652"/>
            <x v="663"/>
            <x v="670"/>
            <x v="679"/>
            <x v="684"/>
            <x v="693"/>
            <x v="705"/>
            <x v="717"/>
            <x v="720"/>
            <x v="726"/>
            <x v="747"/>
            <x v="755"/>
            <x v="760"/>
            <x v="777"/>
            <x v="805"/>
            <x v="808"/>
            <x v="867"/>
            <x v="872"/>
            <x v="887"/>
            <x v="910"/>
            <x v="929"/>
            <x v="946"/>
            <x v="959"/>
            <x v="975"/>
            <x v="984"/>
            <x v="986"/>
            <x v="987"/>
            <x v="991"/>
            <x v="1003"/>
            <x v="1032"/>
            <x v="1034"/>
            <x v="1046"/>
            <x v="1061"/>
            <x v="1064"/>
            <x v="1081"/>
            <x v="1112"/>
            <x v="1114"/>
            <x v="1135"/>
            <x v="1143"/>
            <x v="1177"/>
            <x v="1188"/>
            <x v="1196"/>
            <x v="1208"/>
            <x v="1217"/>
            <x v="1229"/>
            <x v="1233"/>
            <x v="1248"/>
            <x v="1253"/>
          </reference>
        </references>
      </pivotArea>
    </format>
    <format dxfId="70">
      <pivotArea dataOnly="0" labelOnly="1" fieldPosition="0">
        <references count="1">
          <reference field="1" count="50">
            <x v="645"/>
            <x v="648"/>
            <x v="658"/>
            <x v="677"/>
            <x v="687"/>
            <x v="706"/>
            <x v="718"/>
            <x v="721"/>
            <x v="738"/>
            <x v="744"/>
            <x v="748"/>
            <x v="789"/>
            <x v="792"/>
            <x v="797"/>
            <x v="802"/>
            <x v="823"/>
            <x v="838"/>
            <x v="856"/>
            <x v="859"/>
            <x v="870"/>
            <x v="873"/>
            <x v="888"/>
            <x v="895"/>
            <x v="902"/>
            <x v="958"/>
            <x v="963"/>
            <x v="982"/>
            <x v="1021"/>
            <x v="1036"/>
            <x v="1042"/>
            <x v="1059"/>
            <x v="1071"/>
            <x v="1083"/>
            <x v="1110"/>
            <x v="1121"/>
            <x v="1125"/>
            <x v="1128"/>
            <x v="1137"/>
            <x v="1149"/>
            <x v="1150"/>
            <x v="1152"/>
            <x v="1153"/>
            <x v="1168"/>
            <x v="1178"/>
            <x v="1191"/>
            <x v="1211"/>
            <x v="1243"/>
            <x v="1249"/>
            <x v="1251"/>
            <x v="1260"/>
          </reference>
        </references>
      </pivotArea>
    </format>
    <format dxfId="69">
      <pivotArea dataOnly="0" labelOnly="1" fieldPosition="0">
        <references count="1">
          <reference field="1" count="50">
            <x v="627"/>
            <x v="631"/>
            <x v="654"/>
            <x v="659"/>
            <x v="664"/>
            <x v="669"/>
            <x v="683"/>
            <x v="685"/>
            <x v="711"/>
            <x v="752"/>
            <x v="754"/>
            <x v="758"/>
            <x v="771"/>
            <x v="775"/>
            <x v="778"/>
            <x v="817"/>
            <x v="820"/>
            <x v="829"/>
            <x v="847"/>
            <x v="866"/>
            <x v="876"/>
            <x v="879"/>
            <x v="885"/>
            <x v="905"/>
            <x v="915"/>
            <x v="923"/>
            <x v="951"/>
            <x v="960"/>
            <x v="968"/>
            <x v="980"/>
            <x v="1006"/>
            <x v="1014"/>
            <x v="1027"/>
            <x v="1033"/>
            <x v="1039"/>
            <x v="1057"/>
            <x v="1062"/>
            <x v="1091"/>
            <x v="1094"/>
            <x v="1100"/>
            <x v="1102"/>
            <x v="1118"/>
            <x v="1144"/>
            <x v="1154"/>
            <x v="1159"/>
            <x v="1204"/>
            <x v="1210"/>
            <x v="1230"/>
            <x v="1240"/>
            <x v="1244"/>
          </reference>
        </references>
      </pivotArea>
    </format>
    <format dxfId="68">
      <pivotArea dataOnly="0" labelOnly="1" fieldPosition="0">
        <references count="1">
          <reference field="1" count="50">
            <x v="637"/>
            <x v="681"/>
            <x v="686"/>
            <x v="689"/>
            <x v="696"/>
            <x v="701"/>
            <x v="704"/>
            <x v="707"/>
            <x v="710"/>
            <x v="719"/>
            <x v="724"/>
            <x v="737"/>
            <x v="740"/>
            <x v="743"/>
            <x v="751"/>
            <x v="759"/>
            <x v="762"/>
            <x v="790"/>
            <x v="793"/>
            <x v="796"/>
            <x v="799"/>
            <x v="815"/>
            <x v="830"/>
            <x v="842"/>
            <x v="863"/>
            <x v="886"/>
            <x v="889"/>
            <x v="892"/>
            <x v="898"/>
            <x v="917"/>
            <x v="935"/>
            <x v="941"/>
            <x v="971"/>
            <x v="993"/>
            <x v="997"/>
            <x v="1001"/>
            <x v="1015"/>
            <x v="1050"/>
            <x v="1063"/>
            <x v="1069"/>
            <x v="1139"/>
            <x v="1179"/>
            <x v="1186"/>
            <x v="1213"/>
            <x v="1223"/>
            <x v="1224"/>
            <x v="1235"/>
            <x v="1236"/>
            <x v="1247"/>
            <x v="1252"/>
          </reference>
        </references>
      </pivotArea>
    </format>
    <format dxfId="67">
      <pivotArea dataOnly="0" labelOnly="1" fieldPosition="0">
        <references count="1">
          <reference field="1" count="50">
            <x v="628"/>
            <x v="634"/>
            <x v="647"/>
            <x v="666"/>
            <x v="675"/>
            <x v="713"/>
            <x v="716"/>
            <x v="731"/>
            <x v="779"/>
            <x v="785"/>
            <x v="810"/>
            <x v="816"/>
            <x v="827"/>
            <x v="833"/>
            <x v="839"/>
            <x v="844"/>
            <x v="848"/>
            <x v="854"/>
            <x v="860"/>
            <x v="871"/>
            <x v="883"/>
            <x v="890"/>
            <x v="900"/>
            <x v="901"/>
            <x v="926"/>
            <x v="961"/>
            <x v="969"/>
            <x v="985"/>
            <x v="995"/>
            <x v="1008"/>
            <x v="1011"/>
            <x v="1024"/>
            <x v="1054"/>
            <x v="1070"/>
            <x v="1075"/>
            <x v="1080"/>
            <x v="1085"/>
            <x v="1119"/>
            <x v="1132"/>
            <x v="1146"/>
            <x v="1155"/>
            <x v="1170"/>
            <x v="1173"/>
            <x v="1195"/>
            <x v="1198"/>
            <x v="1207"/>
            <x v="1238"/>
            <x v="1241"/>
            <x v="1255"/>
            <x v="1258"/>
          </reference>
        </references>
      </pivotArea>
    </format>
    <format dxfId="66">
      <pivotArea dataOnly="0" labelOnly="1" fieldPosition="0">
        <references count="1">
          <reference field="1" count="50">
            <x v="635"/>
            <x v="650"/>
            <x v="651"/>
            <x v="662"/>
            <x v="678"/>
            <x v="699"/>
            <x v="722"/>
            <x v="729"/>
            <x v="756"/>
            <x v="773"/>
            <x v="776"/>
            <x v="786"/>
            <x v="801"/>
            <x v="804"/>
            <x v="807"/>
            <x v="809"/>
            <x v="857"/>
            <x v="875"/>
            <x v="881"/>
            <x v="897"/>
            <x v="904"/>
            <x v="911"/>
            <x v="914"/>
            <x v="920"/>
            <x v="937"/>
            <x v="943"/>
            <x v="957"/>
            <x v="964"/>
            <x v="970"/>
            <x v="974"/>
            <x v="977"/>
            <x v="981"/>
            <x v="989"/>
            <x v="1055"/>
            <x v="1087"/>
            <x v="1097"/>
            <x v="1099"/>
            <x v="1111"/>
            <x v="1113"/>
            <x v="1120"/>
            <x v="1131"/>
            <x v="1138"/>
            <x v="1140"/>
            <x v="1151"/>
            <x v="1162"/>
            <x v="1193"/>
            <x v="1203"/>
            <x v="1216"/>
            <x v="1220"/>
            <x v="1261"/>
          </reference>
        </references>
      </pivotArea>
    </format>
    <format dxfId="65">
      <pivotArea dataOnly="0" labelOnly="1" fieldPosition="0">
        <references count="1">
          <reference field="1" count="50">
            <x v="633"/>
            <x v="639"/>
            <x v="655"/>
            <x v="660"/>
            <x v="661"/>
            <x v="673"/>
            <x v="714"/>
            <x v="741"/>
            <x v="765"/>
            <x v="766"/>
            <x v="774"/>
            <x v="782"/>
            <x v="819"/>
            <x v="824"/>
            <x v="836"/>
            <x v="845"/>
            <x v="868"/>
            <x v="877"/>
            <x v="893"/>
            <x v="907"/>
            <x v="927"/>
            <x v="934"/>
            <x v="948"/>
            <x v="949"/>
            <x v="956"/>
            <x v="966"/>
            <x v="983"/>
            <x v="988"/>
            <x v="990"/>
            <x v="999"/>
            <x v="1007"/>
            <x v="1012"/>
            <x v="1037"/>
            <x v="1048"/>
            <x v="1065"/>
            <x v="1072"/>
            <x v="1115"/>
            <x v="1117"/>
            <x v="1124"/>
            <x v="1126"/>
            <x v="1130"/>
            <x v="1163"/>
            <x v="1164"/>
            <x v="1181"/>
            <x v="1199"/>
            <x v="1201"/>
            <x v="1205"/>
            <x v="1215"/>
            <x v="1231"/>
            <x v="1234"/>
          </reference>
        </references>
      </pivotArea>
    </format>
    <format dxfId="64">
      <pivotArea dataOnly="0" labelOnly="1" fieldPosition="0">
        <references count="1">
          <reference field="1" count="50">
            <x v="653"/>
            <x v="657"/>
            <x v="688"/>
            <x v="690"/>
            <x v="691"/>
            <x v="712"/>
            <x v="730"/>
            <x v="732"/>
            <x v="745"/>
            <x v="753"/>
            <x v="763"/>
            <x v="767"/>
            <x v="772"/>
            <x v="791"/>
            <x v="794"/>
            <x v="811"/>
            <x v="821"/>
            <x v="882"/>
            <x v="891"/>
            <x v="909"/>
            <x v="922"/>
            <x v="925"/>
            <x v="928"/>
            <x v="932"/>
            <x v="954"/>
            <x v="978"/>
            <x v="1023"/>
            <x v="1029"/>
            <x v="1031"/>
            <x v="1045"/>
            <x v="1060"/>
            <x v="1066"/>
            <x v="1077"/>
            <x v="1079"/>
            <x v="1084"/>
            <x v="1123"/>
            <x v="1136"/>
            <x v="1145"/>
            <x v="1148"/>
            <x v="1158"/>
            <x v="1160"/>
            <x v="1167"/>
            <x v="1169"/>
            <x v="1172"/>
            <x v="1182"/>
            <x v="1197"/>
            <x v="1200"/>
            <x v="1209"/>
            <x v="1225"/>
            <x v="1254"/>
          </reference>
        </references>
      </pivotArea>
    </format>
    <format dxfId="63">
      <pivotArea dataOnly="0" labelOnly="1" fieldPosition="0">
        <references count="1">
          <reference field="1" count="50">
            <x v="632"/>
            <x v="656"/>
            <x v="680"/>
            <x v="728"/>
            <x v="733"/>
            <x v="734"/>
            <x v="739"/>
            <x v="750"/>
            <x v="798"/>
            <x v="818"/>
            <x v="831"/>
            <x v="832"/>
            <x v="835"/>
            <x v="849"/>
            <x v="850"/>
            <x v="855"/>
            <x v="858"/>
            <x v="874"/>
            <x v="894"/>
            <x v="947"/>
            <x v="965"/>
            <x v="973"/>
            <x v="998"/>
            <x v="1004"/>
            <x v="1017"/>
            <x v="1022"/>
            <x v="1026"/>
            <x v="1028"/>
            <x v="1041"/>
            <x v="1043"/>
            <x v="1047"/>
            <x v="1049"/>
            <x v="1089"/>
            <x v="1090"/>
            <x v="1103"/>
            <x v="1105"/>
            <x v="1122"/>
            <x v="1129"/>
            <x v="1142"/>
            <x v="1157"/>
            <x v="1165"/>
            <x v="1175"/>
            <x v="1176"/>
            <x v="1192"/>
            <x v="1194"/>
            <x v="1226"/>
            <x v="1227"/>
            <x v="1242"/>
            <x v="1250"/>
            <x v="1256"/>
          </reference>
        </references>
      </pivotArea>
    </format>
    <format dxfId="62">
      <pivotArea dataOnly="0" labelOnly="1" fieldPosition="0">
        <references count="1">
          <reference field="1" count="35">
            <x v="644"/>
            <x v="668"/>
            <x v="671"/>
            <x v="672"/>
            <x v="694"/>
            <x v="723"/>
            <x v="746"/>
            <x v="768"/>
            <x v="822"/>
            <x v="826"/>
            <x v="851"/>
            <x v="853"/>
            <x v="880"/>
            <x v="908"/>
            <x v="918"/>
            <x v="938"/>
            <x v="939"/>
            <x v="955"/>
            <x v="979"/>
            <x v="994"/>
            <x v="1010"/>
            <x v="1035"/>
            <x v="1038"/>
            <x v="1044"/>
            <x v="1051"/>
            <x v="1093"/>
            <x v="1096"/>
            <x v="1133"/>
            <x v="1183"/>
            <x v="1189"/>
            <x v="1190"/>
            <x v="1218"/>
            <x v="1219"/>
            <x v="1221"/>
            <x v="1259"/>
          </reference>
        </references>
      </pivotArea>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fieldPosition="0">
        <references count="1">
          <reference field="1" count="50">
            <x v="630"/>
            <x v="636"/>
            <x v="641"/>
            <x v="649"/>
            <x v="676"/>
            <x v="692"/>
            <x v="698"/>
            <x v="702"/>
            <x v="703"/>
            <x v="708"/>
            <x v="715"/>
            <x v="761"/>
            <x v="770"/>
            <x v="780"/>
            <x v="781"/>
            <x v="784"/>
            <x v="788"/>
            <x v="828"/>
            <x v="834"/>
            <x v="843"/>
            <x v="852"/>
            <x v="861"/>
            <x v="884"/>
            <x v="896"/>
            <x v="913"/>
            <x v="916"/>
            <x v="931"/>
            <x v="942"/>
            <x v="976"/>
            <x v="1016"/>
            <x v="1019"/>
            <x v="1025"/>
            <x v="1067"/>
            <x v="1073"/>
            <x v="1078"/>
            <x v="1082"/>
            <x v="1088"/>
            <x v="1104"/>
            <x v="1116"/>
            <x v="1134"/>
            <x v="1147"/>
            <x v="1166"/>
            <x v="1174"/>
            <x v="1202"/>
            <x v="1212"/>
            <x v="1214"/>
            <x v="1232"/>
            <x v="1237"/>
            <x v="1239"/>
            <x v="1257"/>
          </reference>
        </references>
      </pivotArea>
    </format>
    <format dxfId="56">
      <pivotArea dataOnly="0" labelOnly="1" fieldPosition="0">
        <references count="1">
          <reference field="1" count="50">
            <x v="629"/>
            <x v="643"/>
            <x v="646"/>
            <x v="682"/>
            <x v="695"/>
            <x v="697"/>
            <x v="700"/>
            <x v="735"/>
            <x v="736"/>
            <x v="742"/>
            <x v="769"/>
            <x v="787"/>
            <x v="800"/>
            <x v="803"/>
            <x v="812"/>
            <x v="813"/>
            <x v="814"/>
            <x v="825"/>
            <x v="837"/>
            <x v="841"/>
            <x v="846"/>
            <x v="864"/>
            <x v="865"/>
            <x v="899"/>
            <x v="903"/>
            <x v="921"/>
            <x v="944"/>
            <x v="950"/>
            <x v="952"/>
            <x v="967"/>
            <x v="992"/>
            <x v="1000"/>
            <x v="1002"/>
            <x v="1013"/>
            <x v="1030"/>
            <x v="1052"/>
            <x v="1053"/>
            <x v="1056"/>
            <x v="1058"/>
            <x v="1068"/>
            <x v="1076"/>
            <x v="1092"/>
            <x v="1095"/>
            <x v="1108"/>
            <x v="1127"/>
            <x v="1161"/>
            <x v="1184"/>
            <x v="1187"/>
            <x v="1222"/>
            <x v="1245"/>
          </reference>
        </references>
      </pivotArea>
    </format>
    <format dxfId="55">
      <pivotArea dataOnly="0" labelOnly="1" fieldPosition="0">
        <references count="1">
          <reference field="1" count="50">
            <x v="638"/>
            <x v="665"/>
            <x v="667"/>
            <x v="674"/>
            <x v="709"/>
            <x v="725"/>
            <x v="727"/>
            <x v="749"/>
            <x v="757"/>
            <x v="764"/>
            <x v="783"/>
            <x v="795"/>
            <x v="806"/>
            <x v="840"/>
            <x v="862"/>
            <x v="869"/>
            <x v="878"/>
            <x v="906"/>
            <x v="912"/>
            <x v="919"/>
            <x v="924"/>
            <x v="930"/>
            <x v="933"/>
            <x v="936"/>
            <x v="940"/>
            <x v="945"/>
            <x v="953"/>
            <x v="962"/>
            <x v="972"/>
            <x v="996"/>
            <x v="1005"/>
            <x v="1009"/>
            <x v="1018"/>
            <x v="1020"/>
            <x v="1040"/>
            <x v="1074"/>
            <x v="1086"/>
            <x v="1098"/>
            <x v="1101"/>
            <x v="1106"/>
            <x v="1107"/>
            <x v="1109"/>
            <x v="1141"/>
            <x v="1156"/>
            <x v="1171"/>
            <x v="1180"/>
            <x v="1185"/>
            <x v="1206"/>
            <x v="1228"/>
            <x v="1246"/>
          </reference>
        </references>
      </pivotArea>
    </format>
    <format dxfId="54">
      <pivotArea dataOnly="0" labelOnly="1" fieldPosition="0">
        <references count="1">
          <reference field="1" count="50">
            <x v="640"/>
            <x v="642"/>
            <x v="652"/>
            <x v="663"/>
            <x v="670"/>
            <x v="679"/>
            <x v="684"/>
            <x v="693"/>
            <x v="705"/>
            <x v="717"/>
            <x v="720"/>
            <x v="726"/>
            <x v="747"/>
            <x v="755"/>
            <x v="760"/>
            <x v="777"/>
            <x v="805"/>
            <x v="808"/>
            <x v="867"/>
            <x v="872"/>
            <x v="887"/>
            <x v="910"/>
            <x v="929"/>
            <x v="946"/>
            <x v="959"/>
            <x v="975"/>
            <x v="984"/>
            <x v="986"/>
            <x v="987"/>
            <x v="991"/>
            <x v="1003"/>
            <x v="1032"/>
            <x v="1034"/>
            <x v="1046"/>
            <x v="1061"/>
            <x v="1064"/>
            <x v="1081"/>
            <x v="1112"/>
            <x v="1114"/>
            <x v="1135"/>
            <x v="1143"/>
            <x v="1177"/>
            <x v="1188"/>
            <x v="1196"/>
            <x v="1208"/>
            <x v="1217"/>
            <x v="1229"/>
            <x v="1233"/>
            <x v="1248"/>
            <x v="1253"/>
          </reference>
        </references>
      </pivotArea>
    </format>
    <format dxfId="53">
      <pivotArea dataOnly="0" labelOnly="1" fieldPosition="0">
        <references count="1">
          <reference field="1" count="50">
            <x v="645"/>
            <x v="648"/>
            <x v="658"/>
            <x v="677"/>
            <x v="687"/>
            <x v="706"/>
            <x v="718"/>
            <x v="721"/>
            <x v="738"/>
            <x v="744"/>
            <x v="748"/>
            <x v="789"/>
            <x v="792"/>
            <x v="797"/>
            <x v="802"/>
            <x v="823"/>
            <x v="838"/>
            <x v="856"/>
            <x v="859"/>
            <x v="870"/>
            <x v="873"/>
            <x v="888"/>
            <x v="895"/>
            <x v="902"/>
            <x v="958"/>
            <x v="963"/>
            <x v="982"/>
            <x v="1021"/>
            <x v="1036"/>
            <x v="1042"/>
            <x v="1059"/>
            <x v="1071"/>
            <x v="1083"/>
            <x v="1110"/>
            <x v="1121"/>
            <x v="1125"/>
            <x v="1128"/>
            <x v="1137"/>
            <x v="1149"/>
            <x v="1150"/>
            <x v="1152"/>
            <x v="1153"/>
            <x v="1168"/>
            <x v="1178"/>
            <x v="1191"/>
            <x v="1211"/>
            <x v="1243"/>
            <x v="1249"/>
            <x v="1251"/>
            <x v="1260"/>
          </reference>
        </references>
      </pivotArea>
    </format>
    <format dxfId="52">
      <pivotArea dataOnly="0" labelOnly="1" fieldPosition="0">
        <references count="1">
          <reference field="1" count="50">
            <x v="627"/>
            <x v="631"/>
            <x v="654"/>
            <x v="659"/>
            <x v="664"/>
            <x v="669"/>
            <x v="683"/>
            <x v="685"/>
            <x v="711"/>
            <x v="752"/>
            <x v="754"/>
            <x v="758"/>
            <x v="771"/>
            <x v="775"/>
            <x v="778"/>
            <x v="817"/>
            <x v="820"/>
            <x v="829"/>
            <x v="847"/>
            <x v="866"/>
            <x v="876"/>
            <x v="879"/>
            <x v="885"/>
            <x v="905"/>
            <x v="915"/>
            <x v="923"/>
            <x v="951"/>
            <x v="960"/>
            <x v="968"/>
            <x v="980"/>
            <x v="1006"/>
            <x v="1014"/>
            <x v="1027"/>
            <x v="1033"/>
            <x v="1039"/>
            <x v="1057"/>
            <x v="1062"/>
            <x v="1091"/>
            <x v="1094"/>
            <x v="1100"/>
            <x v="1102"/>
            <x v="1118"/>
            <x v="1144"/>
            <x v="1154"/>
            <x v="1159"/>
            <x v="1204"/>
            <x v="1210"/>
            <x v="1230"/>
            <x v="1240"/>
            <x v="1244"/>
          </reference>
        </references>
      </pivotArea>
    </format>
    <format dxfId="51">
      <pivotArea dataOnly="0" labelOnly="1" fieldPosition="0">
        <references count="1">
          <reference field="1" count="50">
            <x v="637"/>
            <x v="681"/>
            <x v="686"/>
            <x v="689"/>
            <x v="696"/>
            <x v="701"/>
            <x v="704"/>
            <x v="707"/>
            <x v="710"/>
            <x v="719"/>
            <x v="724"/>
            <x v="737"/>
            <x v="740"/>
            <x v="743"/>
            <x v="751"/>
            <x v="759"/>
            <x v="762"/>
            <x v="790"/>
            <x v="793"/>
            <x v="796"/>
            <x v="799"/>
            <x v="815"/>
            <x v="830"/>
            <x v="842"/>
            <x v="863"/>
            <x v="886"/>
            <x v="889"/>
            <x v="892"/>
            <x v="898"/>
            <x v="917"/>
            <x v="935"/>
            <x v="941"/>
            <x v="971"/>
            <x v="993"/>
            <x v="997"/>
            <x v="1001"/>
            <x v="1015"/>
            <x v="1050"/>
            <x v="1063"/>
            <x v="1069"/>
            <x v="1139"/>
            <x v="1179"/>
            <x v="1186"/>
            <x v="1213"/>
            <x v="1223"/>
            <x v="1224"/>
            <x v="1235"/>
            <x v="1236"/>
            <x v="1247"/>
            <x v="1252"/>
          </reference>
        </references>
      </pivotArea>
    </format>
    <format dxfId="50">
      <pivotArea dataOnly="0" labelOnly="1" fieldPosition="0">
        <references count="1">
          <reference field="1" count="50">
            <x v="628"/>
            <x v="634"/>
            <x v="647"/>
            <x v="666"/>
            <x v="675"/>
            <x v="713"/>
            <x v="716"/>
            <x v="731"/>
            <x v="779"/>
            <x v="785"/>
            <x v="810"/>
            <x v="816"/>
            <x v="827"/>
            <x v="833"/>
            <x v="839"/>
            <x v="844"/>
            <x v="848"/>
            <x v="854"/>
            <x v="860"/>
            <x v="871"/>
            <x v="883"/>
            <x v="890"/>
            <x v="900"/>
            <x v="901"/>
            <x v="926"/>
            <x v="961"/>
            <x v="969"/>
            <x v="985"/>
            <x v="995"/>
            <x v="1008"/>
            <x v="1011"/>
            <x v="1024"/>
            <x v="1054"/>
            <x v="1070"/>
            <x v="1075"/>
            <x v="1080"/>
            <x v="1085"/>
            <x v="1119"/>
            <x v="1132"/>
            <x v="1146"/>
            <x v="1155"/>
            <x v="1170"/>
            <x v="1173"/>
            <x v="1195"/>
            <x v="1198"/>
            <x v="1207"/>
            <x v="1238"/>
            <x v="1241"/>
            <x v="1255"/>
            <x v="1258"/>
          </reference>
        </references>
      </pivotArea>
    </format>
    <format dxfId="49">
      <pivotArea dataOnly="0" labelOnly="1" fieldPosition="0">
        <references count="1">
          <reference field="1" count="50">
            <x v="635"/>
            <x v="650"/>
            <x v="651"/>
            <x v="662"/>
            <x v="678"/>
            <x v="699"/>
            <x v="722"/>
            <x v="729"/>
            <x v="756"/>
            <x v="773"/>
            <x v="776"/>
            <x v="786"/>
            <x v="801"/>
            <x v="804"/>
            <x v="807"/>
            <x v="809"/>
            <x v="857"/>
            <x v="875"/>
            <x v="881"/>
            <x v="897"/>
            <x v="904"/>
            <x v="911"/>
            <x v="914"/>
            <x v="920"/>
            <x v="937"/>
            <x v="943"/>
            <x v="957"/>
            <x v="964"/>
            <x v="970"/>
            <x v="974"/>
            <x v="977"/>
            <x v="981"/>
            <x v="989"/>
            <x v="1055"/>
            <x v="1087"/>
            <x v="1097"/>
            <x v="1099"/>
            <x v="1111"/>
            <x v="1113"/>
            <x v="1120"/>
            <x v="1131"/>
            <x v="1138"/>
            <x v="1140"/>
            <x v="1151"/>
            <x v="1162"/>
            <x v="1193"/>
            <x v="1203"/>
            <x v="1216"/>
            <x v="1220"/>
            <x v="1261"/>
          </reference>
        </references>
      </pivotArea>
    </format>
    <format dxfId="48">
      <pivotArea dataOnly="0" labelOnly="1" fieldPosition="0">
        <references count="1">
          <reference field="1" count="50">
            <x v="633"/>
            <x v="639"/>
            <x v="655"/>
            <x v="660"/>
            <x v="661"/>
            <x v="673"/>
            <x v="714"/>
            <x v="741"/>
            <x v="765"/>
            <x v="766"/>
            <x v="774"/>
            <x v="782"/>
            <x v="819"/>
            <x v="824"/>
            <x v="836"/>
            <x v="845"/>
            <x v="868"/>
            <x v="877"/>
            <x v="893"/>
            <x v="907"/>
            <x v="927"/>
            <x v="934"/>
            <x v="948"/>
            <x v="949"/>
            <x v="956"/>
            <x v="966"/>
            <x v="983"/>
            <x v="988"/>
            <x v="990"/>
            <x v="999"/>
            <x v="1007"/>
            <x v="1012"/>
            <x v="1037"/>
            <x v="1048"/>
            <x v="1065"/>
            <x v="1072"/>
            <x v="1115"/>
            <x v="1117"/>
            <x v="1124"/>
            <x v="1126"/>
            <x v="1130"/>
            <x v="1163"/>
            <x v="1164"/>
            <x v="1181"/>
            <x v="1199"/>
            <x v="1201"/>
            <x v="1205"/>
            <x v="1215"/>
            <x v="1231"/>
            <x v="1234"/>
          </reference>
        </references>
      </pivotArea>
    </format>
    <format dxfId="47">
      <pivotArea dataOnly="0" labelOnly="1" fieldPosition="0">
        <references count="1">
          <reference field="1" count="50">
            <x v="653"/>
            <x v="657"/>
            <x v="688"/>
            <x v="690"/>
            <x v="691"/>
            <x v="712"/>
            <x v="730"/>
            <x v="732"/>
            <x v="745"/>
            <x v="753"/>
            <x v="763"/>
            <x v="767"/>
            <x v="772"/>
            <x v="791"/>
            <x v="794"/>
            <x v="811"/>
            <x v="821"/>
            <x v="882"/>
            <x v="891"/>
            <x v="909"/>
            <x v="922"/>
            <x v="925"/>
            <x v="928"/>
            <x v="932"/>
            <x v="954"/>
            <x v="978"/>
            <x v="1023"/>
            <x v="1029"/>
            <x v="1031"/>
            <x v="1045"/>
            <x v="1060"/>
            <x v="1066"/>
            <x v="1077"/>
            <x v="1079"/>
            <x v="1084"/>
            <x v="1123"/>
            <x v="1136"/>
            <x v="1145"/>
            <x v="1148"/>
            <x v="1158"/>
            <x v="1160"/>
            <x v="1167"/>
            <x v="1169"/>
            <x v="1172"/>
            <x v="1182"/>
            <x v="1197"/>
            <x v="1200"/>
            <x v="1209"/>
            <x v="1225"/>
            <x v="1254"/>
          </reference>
        </references>
      </pivotArea>
    </format>
    <format dxfId="46">
      <pivotArea dataOnly="0" labelOnly="1" fieldPosition="0">
        <references count="1">
          <reference field="1" count="50">
            <x v="632"/>
            <x v="656"/>
            <x v="680"/>
            <x v="728"/>
            <x v="733"/>
            <x v="734"/>
            <x v="739"/>
            <x v="750"/>
            <x v="798"/>
            <x v="818"/>
            <x v="831"/>
            <x v="832"/>
            <x v="835"/>
            <x v="849"/>
            <x v="850"/>
            <x v="855"/>
            <x v="858"/>
            <x v="874"/>
            <x v="894"/>
            <x v="947"/>
            <x v="965"/>
            <x v="973"/>
            <x v="998"/>
            <x v="1004"/>
            <x v="1017"/>
            <x v="1022"/>
            <x v="1026"/>
            <x v="1028"/>
            <x v="1041"/>
            <x v="1043"/>
            <x v="1047"/>
            <x v="1049"/>
            <x v="1089"/>
            <x v="1090"/>
            <x v="1103"/>
            <x v="1105"/>
            <x v="1122"/>
            <x v="1129"/>
            <x v="1142"/>
            <x v="1157"/>
            <x v="1165"/>
            <x v="1175"/>
            <x v="1176"/>
            <x v="1192"/>
            <x v="1194"/>
            <x v="1226"/>
            <x v="1227"/>
            <x v="1242"/>
            <x v="1250"/>
            <x v="1256"/>
          </reference>
        </references>
      </pivotArea>
    </format>
    <format dxfId="45">
      <pivotArea dataOnly="0" labelOnly="1" fieldPosition="0">
        <references count="1">
          <reference field="1" count="35">
            <x v="644"/>
            <x v="668"/>
            <x v="671"/>
            <x v="672"/>
            <x v="694"/>
            <x v="723"/>
            <x v="746"/>
            <x v="768"/>
            <x v="822"/>
            <x v="826"/>
            <x v="851"/>
            <x v="853"/>
            <x v="880"/>
            <x v="908"/>
            <x v="918"/>
            <x v="938"/>
            <x v="939"/>
            <x v="955"/>
            <x v="979"/>
            <x v="994"/>
            <x v="1010"/>
            <x v="1035"/>
            <x v="1038"/>
            <x v="1044"/>
            <x v="1051"/>
            <x v="1093"/>
            <x v="1096"/>
            <x v="1133"/>
            <x v="1183"/>
            <x v="1189"/>
            <x v="1190"/>
            <x v="1218"/>
            <x v="1219"/>
            <x v="1221"/>
            <x v="1259"/>
          </reference>
        </references>
      </pivotArea>
    </format>
    <format dxfId="44">
      <pivotArea dataOnly="0" labelOnly="1" grandRow="1" outline="0" fieldPosition="0"/>
    </format>
    <format dxfId="4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57"/>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Item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787CD3-B9D5-4E31-99E4-6B365FA4CE30}" name="pvt_top_8_state_by_#customer" cacheId="342" applyNumberFormats="0" applyBorderFormats="0" applyFontFormats="0" applyPatternFormats="0" applyAlignmentFormats="0" applyWidthHeightFormats="1" dataCaption="Values" tag="b452eb81-8450-4803-96f5-66c6fed61594" updatedVersion="8" minRefreshableVersion="3" visualTotals="0" useAutoFormatting="1" subtotalHiddenItems="1" rowGrandTotals="0" colGrandTotals="0" itemPrintTitles="1" createdVersion="8" indent="0" outline="1" outlineData="1" multipleFieldFilters="0" chartFormat="89" customListSort="0">
  <location ref="J38:K46" firstHeaderRow="1" firstDataRow="1" firstDataCol="1"/>
  <pivotFields count="3">
    <pivotField axis="axisRow" allDrilled="1" subtotalTop="0" showAll="0" measureFilter="1" sortType="a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2"/>
    </i>
    <i>
      <x v="4"/>
    </i>
    <i>
      <x v="3"/>
    </i>
    <i>
      <x v="6"/>
    </i>
    <i>
      <x v="1"/>
    </i>
    <i>
      <x v="7"/>
    </i>
    <i>
      <x v="5"/>
    </i>
    <i>
      <x/>
    </i>
  </rowItems>
  <colItems count="1">
    <i/>
  </colItems>
  <dataFields count="1">
    <dataField name="Distinct Count of CustomerID" fld="1" subtotal="count" showDataAs="percentOfTotal" baseField="0" baseItem="1" numFmtId="10">
      <extLst>
        <ext xmlns:x15="http://schemas.microsoft.com/office/spreadsheetml/2010/11/main" uri="{FABC7310-3BB5-11E1-824E-6D434824019B}">
          <x15:dataField isCountDistinct="1"/>
        </ext>
      </extLst>
    </dataField>
  </dataFields>
  <formats count="45">
    <format dxfId="145">
      <pivotArea type="all" dataOnly="0" outline="0" fieldPosition="0"/>
    </format>
    <format dxfId="144">
      <pivotArea type="origin" dataOnly="0" labelOnly="1" outline="0" fieldPosition="0"/>
    </format>
    <format dxfId="143">
      <pivotArea type="topRight" dataOnly="0" labelOnly="1" outline="0" fieldPosition="0"/>
    </format>
    <format dxfId="142">
      <pivotArea type="all" dataOnly="0" outline="0" fieldPosition="0"/>
    </format>
    <format dxfId="141">
      <pivotArea outline="0" collapsedLevelsAreSubtotals="1" fieldPosition="0"/>
    </format>
    <format dxfId="140">
      <pivotArea dataOnly="0" labelOnly="1" outline="0" axis="axisValues" fieldPosition="0"/>
    </format>
    <format dxfId="139">
      <pivotArea type="all" dataOnly="0" outline="0" fieldPosition="0"/>
    </format>
    <format dxfId="138">
      <pivotArea outline="0" collapsedLevelsAreSubtotals="1" fieldPosition="0"/>
    </format>
    <format dxfId="137">
      <pivotArea field="0" type="button" dataOnly="0" labelOnly="1" outline="0" axis="axisRow" fieldPosition="0"/>
    </format>
    <format dxfId="136">
      <pivotArea dataOnly="0" labelOnly="1" fieldPosition="0">
        <references count="1">
          <reference field="0" count="10">
            <x v="0"/>
            <x v="1"/>
            <x v="2"/>
            <x v="3"/>
            <x v="4"/>
            <x v="5"/>
            <x v="6"/>
            <x v="7"/>
            <x v="8"/>
            <x v="9"/>
          </reference>
        </references>
      </pivotArea>
    </format>
    <format dxfId="135">
      <pivotArea dataOnly="0" labelOnly="1" outline="0" axis="axisValues" fieldPosition="0"/>
    </format>
    <format dxfId="134">
      <pivotArea outline="0" collapsedLevelsAreSubtotals="1" fieldPosition="0"/>
    </format>
    <format dxfId="133">
      <pivotArea type="all" dataOnly="0" outline="0" fieldPosition="0"/>
    </format>
    <format dxfId="132">
      <pivotArea outline="0" collapsedLevelsAreSubtotals="1" fieldPosition="0"/>
    </format>
    <format dxfId="131">
      <pivotArea dataOnly="0" labelOnly="1" fieldPosition="0">
        <references count="1">
          <reference field="0" count="10">
            <x v="0"/>
            <x v="2"/>
            <x v="6"/>
            <x v="7"/>
            <x v="10"/>
            <x v="11"/>
            <x v="12"/>
            <x v="13"/>
            <x v="14"/>
            <x v="15"/>
          </reference>
        </references>
      </pivotArea>
    </format>
    <format dxfId="130">
      <pivotArea type="all" dataOnly="0" outline="0" fieldPosition="0"/>
    </format>
    <format dxfId="129">
      <pivotArea outline="0" collapsedLevelsAreSubtotals="1" fieldPosition="0"/>
    </format>
    <format dxfId="128">
      <pivotArea dataOnly="0" labelOnly="1" fieldPosition="0">
        <references count="1">
          <reference field="0" count="10">
            <x v="0"/>
            <x v="2"/>
            <x v="6"/>
            <x v="7"/>
            <x v="10"/>
            <x v="11"/>
            <x v="12"/>
            <x v="13"/>
            <x v="14"/>
            <x v="15"/>
          </reference>
        </references>
      </pivotArea>
    </format>
    <format dxfId="127">
      <pivotArea collapsedLevelsAreSubtotals="1" fieldPosition="0">
        <references count="1">
          <reference field="0" count="34">
            <x v="0"/>
            <x v="2"/>
            <x v="6"/>
            <x v="7"/>
            <x v="10"/>
            <x v="11"/>
            <x v="12"/>
            <x v="13"/>
            <x v="14"/>
            <x v="15"/>
            <x v="16"/>
            <x v="17"/>
            <x v="18"/>
            <x v="19"/>
            <x v="20"/>
            <x v="21"/>
            <x v="22"/>
            <x v="23"/>
            <x v="24"/>
            <x v="25"/>
            <x v="26"/>
            <x v="27"/>
            <x v="28"/>
            <x v="29"/>
            <x v="30"/>
            <x v="31"/>
            <x v="32"/>
            <x v="33"/>
            <x v="34"/>
            <x v="35"/>
            <x v="36"/>
            <x v="37"/>
            <x v="38"/>
            <x v="39"/>
          </reference>
        </references>
      </pivotArea>
    </format>
    <format dxfId="126">
      <pivotArea outline="0" collapsedLevelsAreSubtotals="1" fieldPosition="0"/>
    </format>
    <format dxfId="125">
      <pivotArea type="all" dataOnly="0" outline="0" fieldPosition="0"/>
    </format>
    <format dxfId="124">
      <pivotArea outline="0" collapsedLevelsAreSubtotals="1" fieldPosition="0"/>
    </format>
    <format dxfId="123">
      <pivotArea field="0" type="button" dataOnly="0" labelOnly="1" outline="0" axis="axisRow" fieldPosition="0"/>
    </format>
    <format dxfId="122">
      <pivotArea dataOnly="0" labelOnly="1" fieldPosition="0">
        <references count="1">
          <reference field="0" count="10">
            <x v="0"/>
            <x v="1"/>
            <x v="2"/>
            <x v="3"/>
            <x v="4"/>
            <x v="5"/>
            <x v="6"/>
            <x v="7"/>
            <x v="8"/>
            <x v="9"/>
          </reference>
        </references>
      </pivotArea>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dataOnly="0" labelOnly="1" fieldPosition="0">
        <references count="1">
          <reference field="0" count="10">
            <x v="0"/>
            <x v="1"/>
            <x v="2"/>
            <x v="3"/>
            <x v="4"/>
            <x v="5"/>
            <x v="6"/>
            <x v="7"/>
            <x v="8"/>
            <x v="9"/>
          </reference>
        </references>
      </pivotArea>
    </format>
    <format dxfId="117">
      <pivotArea dataOnly="0" labelOnly="1" outline="0" axis="axisValues" fieldPosition="0"/>
    </format>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fieldPosition="0">
        <references count="1">
          <reference field="0" count="10">
            <x v="0"/>
            <x v="1"/>
            <x v="2"/>
            <x v="3"/>
            <x v="4"/>
            <x v="5"/>
            <x v="6"/>
            <x v="7"/>
            <x v="8"/>
            <x v="9"/>
          </reference>
        </references>
      </pivotArea>
    </format>
    <format dxfId="112">
      <pivotArea dataOnly="0" labelOnly="1" outline="0" axis="axisValues" fieldPosition="0"/>
    </format>
    <format dxfId="111">
      <pivotArea collapsedLevelsAreSubtotals="1" fieldPosition="0">
        <references count="1">
          <reference field="0" count="10">
            <x v="0"/>
            <x v="2"/>
            <x v="6"/>
            <x v="7"/>
            <x v="10"/>
            <x v="11"/>
            <x v="12"/>
            <x v="13"/>
            <x v="14"/>
            <x v="15"/>
          </reference>
        </references>
      </pivotArea>
    </format>
    <format dxfId="110">
      <pivotArea grandRow="1" outline="0" collapsedLevelsAreSubtotals="1" fieldPosition="0"/>
    </format>
    <format dxfId="109">
      <pivotArea collapsedLevelsAreSubtotals="1" fieldPosition="0">
        <references count="1">
          <reference field="0" count="1">
            <x v="33"/>
          </reference>
        </references>
      </pivotArea>
    </format>
    <format dxfId="108">
      <pivotArea outline="0" collapsedLevelsAreSubtotals="1" fieldPosition="0"/>
    </format>
    <format dxfId="107">
      <pivotArea dataOnly="0" labelOnly="1" outline="0" axis="axisValues" fieldPosition="0"/>
    </format>
    <format dxfId="106">
      <pivotArea type="all" dataOnly="0" outline="0" fieldPosition="0"/>
    </format>
    <format dxfId="105">
      <pivotArea outline="0" collapsedLevelsAreSubtotals="1" fieldPosition="0"/>
    </format>
    <format dxfId="104">
      <pivotArea field="0" type="button" dataOnly="0" labelOnly="1" outline="0" axis="axisRow" fieldPosition="0"/>
    </format>
    <format dxfId="103">
      <pivotArea dataOnly="0" labelOnly="1" fieldPosition="0">
        <references count="1">
          <reference field="0" count="8">
            <x v="0"/>
            <x v="1"/>
            <x v="2"/>
            <x v="3"/>
            <x v="4"/>
            <x v="5"/>
            <x v="6"/>
            <x v="7"/>
          </reference>
        </references>
      </pivotArea>
    </format>
    <format dxfId="102">
      <pivotArea dataOnly="0" labelOnly="1" outline="0" axis="axisValues" fieldPosition="0"/>
    </format>
    <format dxfId="101">
      <pivotArea outline="0" fieldPosition="0">
        <references count="1">
          <reference field="4294967294" count="1">
            <x v="0"/>
          </reference>
        </references>
      </pivotArea>
    </format>
  </formats>
  <chartFormats count="2">
    <chartFormat chart="83" format="10" series="1">
      <pivotArea type="data" outline="0" fieldPosition="0">
        <references count="1">
          <reference field="4294967294" count="1" selected="0">
            <x v="0"/>
          </reference>
        </references>
      </pivotArea>
    </chartFormat>
    <chartFormat chart="83" format="11">
      <pivotArea type="data" outline="0" fieldPosition="0">
        <references count="2">
          <reference field="4294967294" count="1" selected="0">
            <x v="0"/>
          </reference>
          <reference field="0"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0" iMeasureHier="47">
      <autoFilter ref="A1">
        <filterColumn colId="0">
          <top10 val="8" filterVal="8"/>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_Item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0B07AE-A802-40B1-BA95-E62DD7F6D636}" name="pvt_kpi_revenue" cacheId="339" applyNumberFormats="0" applyBorderFormats="0" applyFontFormats="0" applyPatternFormats="0" applyAlignmentFormats="0" applyWidthHeightFormats="1" dataCaption="Values" tag="34730d3d-12cd-49ab-b3f0-15a9a029d7f7" updatedVersion="8" minRefreshableVersion="3" useAutoFormatting="1" subtotalHiddenItems="1" itemPrintTitles="1" createdVersion="8" indent="0" outline="1" outlineData="1" multipleFieldFilters="0">
  <location ref="F20:G21"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Distinct Count of CustomerID" fld="0" subtotal="count" baseField="0" baseItem="0">
      <extLst>
        <ext xmlns:x15="http://schemas.microsoft.com/office/spreadsheetml/2010/11/main" uri="{FABC7310-3BB5-11E1-824E-6D434824019B}">
          <x15:dataField isCountDistinct="1"/>
        </ext>
      </extLst>
    </dataField>
    <dataField fld="1" subtotal="count" baseField="0" baseItem="0"/>
  </dataFields>
  <formats count="3">
    <format dxfId="148">
      <pivotArea type="all" dataOnly="0" outline="0" fieldPosition="0"/>
    </format>
    <format dxfId="147">
      <pivotArea outline="0" collapsedLevelsAreSubtotals="1" fieldPosition="0"/>
    </format>
    <format dxfId="146">
      <pivotArea dataOnly="0" labelOnly="1" outline="0" fieldPosition="0">
        <references count="1">
          <reference field="4294967294" count="2">
            <x v="0"/>
            <x v="1"/>
          </reference>
        </references>
      </pivotArea>
    </format>
  </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_Ite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DF3948-E6F7-487F-810A-C1A3D0B2F4E6}" name="pvt_Customers" cacheId="360" applyNumberFormats="0" applyBorderFormats="0" applyFontFormats="0" applyPatternFormats="0" applyAlignmentFormats="0" applyWidthHeightFormats="1" dataCaption="Values" tag="c6020a55-23c0-4a42-976c-20e4b90064f6" updatedVersion="8" minRefreshableVersion="3" useAutoFormatting="1" subtotalHiddenItems="1" itemPrintTitles="1" createdVersion="8" indent="0" outline="1" outlineData="1" multipleFieldFilters="0">
  <location ref="F8:F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ID" fld="0" subtotal="count" baseField="0" baseItem="0">
      <extLst>
        <ext xmlns:x15="http://schemas.microsoft.com/office/spreadsheetml/2010/11/main" uri="{FABC7310-3BB5-11E1-824E-6D434824019B}">
          <x15:dataField isCountDistinct="1"/>
        </ext>
      </extLst>
    </dataField>
  </dataFields>
  <formats count="9">
    <format dxfId="157">
      <pivotArea type="all" dataOnly="0" outline="0" fieldPosition="0"/>
    </format>
    <format dxfId="156">
      <pivotArea outline="0" collapsedLevelsAreSubtotals="1" fieldPosition="0"/>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dataOnly="0" labelOnly="1" outline="0" axis="axisValues" fieldPosition="0"/>
    </format>
    <format dxfId="151">
      <pivotArea type="all" dataOnly="0" outline="0" fieldPosition="0"/>
    </format>
    <format dxfId="150">
      <pivotArea outline="0" collapsedLevelsAreSubtotals="1" fieldPosition="0"/>
    </format>
    <format dxfId="149">
      <pivotArea dataOnly="0" labelOnly="1" outline="0" axis="axisValues" fieldPosition="0"/>
    </format>
  </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4888C24-3E8A-4464-889F-2C69499640D5}" name="pvt_states" cacheId="354" applyNumberFormats="0" applyBorderFormats="0" applyFontFormats="0" applyPatternFormats="0" applyAlignmentFormats="0" applyWidthHeightFormats="1" dataCaption="Values" tag="cc0ff57d-45e2-4407-8a20-d0a6d2bdf76a" updatedVersion="8" minRefreshableVersion="3" useAutoFormatting="1" subtotalHiddenItems="1" itemPrintTitles="1" createdVersion="8" indent="0" outline="1" outlineData="1" multipleFieldFilters="0">
  <location ref="F12:F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State" fld="0" subtotal="count" baseField="0" baseItem="0">
      <extLst>
        <ext xmlns:x15="http://schemas.microsoft.com/office/spreadsheetml/2010/11/main" uri="{FABC7310-3BB5-11E1-824E-6D434824019B}">
          <x15:dataField isCountDistinct="1"/>
        </ext>
      </extLst>
    </dataField>
  </dataFields>
  <formats count="9">
    <format dxfId="166">
      <pivotArea type="all" dataOnly="0" outline="0" fieldPosition="0"/>
    </format>
    <format dxfId="165">
      <pivotArea outline="0" collapsedLevelsAreSubtotals="1" fieldPosition="0"/>
    </format>
    <format dxfId="164">
      <pivotArea dataOnly="0" labelOnly="1" outline="0" axis="axisValues" fieldPosition="0"/>
    </format>
    <format dxfId="163">
      <pivotArea type="all" dataOnly="0" outline="0" fieldPosition="0"/>
    </format>
    <format dxfId="162">
      <pivotArea outline="0" collapsedLevelsAreSubtotals="1" fieldPosition="0"/>
    </format>
    <format dxfId="161">
      <pivotArea dataOnly="0" labelOnly="1" outline="0" axis="axisValues" fieldPosition="0"/>
    </format>
    <format dxfId="160">
      <pivotArea type="all" dataOnly="0" outline="0" fieldPosition="0"/>
    </format>
    <format dxfId="159">
      <pivotArea outline="0" collapsedLevelsAreSubtotals="1" fieldPosition="0"/>
    </format>
    <format dxfId="158">
      <pivotArea dataOnly="0" labelOnly="1" outline="0" axis="axisValues" fieldPosition="0"/>
    </format>
  </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ity"/>
    <pivotHierarchy dragToData="1"/>
    <pivotHierarchy dragToData="1"/>
    <pivotHierarchy dragToData="1"/>
    <pivotHierarchy dragToData="1" caption="Distinct Count of Stat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C5131B-6D03-49C8-9FA6-5B5DAC0775D4}" name="pvt_top_8_state_by_revenue" cacheId="348" applyNumberFormats="0" applyBorderFormats="0" applyFontFormats="0" applyPatternFormats="0" applyAlignmentFormats="0" applyWidthHeightFormats="1" dataCaption="Values" tag="36efebcd-d2b9-466a-9811-d60b2c5d05f1" updatedVersion="8" minRefreshableVersion="3" visualTotals="0" useAutoFormatting="1" subtotalHiddenItems="1" rowGrandTotals="0" colGrandTotals="0" itemPrintTitles="1" createdVersion="8" indent="0" outline="1" outlineData="1" multipleFieldFilters="0" chartFormat="99" customListSort="0">
  <location ref="J27:K35" firstHeaderRow="1" firstDataRow="1" firstDataCol="1"/>
  <pivotFields count="3">
    <pivotField axis="axisRow" allDrilled="1" subtotalTop="0" showAll="0" measureFilter="1" sortType="a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v="5"/>
    </i>
    <i>
      <x/>
    </i>
    <i>
      <x v="2"/>
    </i>
    <i>
      <x v="4"/>
    </i>
    <i>
      <x v="7"/>
    </i>
    <i>
      <x v="6"/>
    </i>
    <i>
      <x v="1"/>
    </i>
  </rowItems>
  <colItems count="1">
    <i/>
  </colItems>
  <dataFields count="1">
    <dataField fld="1" subtotal="count" showDataAs="percentOfTotal" baseField="0" baseItem="0" numFmtId="10"/>
  </dataFields>
  <formats count="45">
    <format dxfId="211">
      <pivotArea type="all" dataOnly="0" outline="0" fieldPosition="0"/>
    </format>
    <format dxfId="210">
      <pivotArea type="origin" dataOnly="0" labelOnly="1" outline="0" fieldPosition="0"/>
    </format>
    <format dxfId="209">
      <pivotArea type="topRight" dataOnly="0" labelOnly="1" outline="0" fieldPosition="0"/>
    </format>
    <format dxfId="208">
      <pivotArea type="all" dataOnly="0" outline="0" fieldPosition="0"/>
    </format>
    <format dxfId="207">
      <pivotArea outline="0" collapsedLevelsAreSubtotals="1" fieldPosition="0"/>
    </format>
    <format dxfId="206">
      <pivotArea dataOnly="0" labelOnly="1" outline="0" axis="axisValues" fieldPosition="0"/>
    </format>
    <format dxfId="205">
      <pivotArea type="all" dataOnly="0" outline="0" fieldPosition="0"/>
    </format>
    <format dxfId="204">
      <pivotArea outline="0" collapsedLevelsAreSubtotals="1" fieldPosition="0"/>
    </format>
    <format dxfId="203">
      <pivotArea field="0" type="button" dataOnly="0" labelOnly="1" outline="0" axis="axisRow" fieldPosition="0"/>
    </format>
    <format dxfId="202">
      <pivotArea dataOnly="0" labelOnly="1" fieldPosition="0">
        <references count="1">
          <reference field="0" count="10">
            <x v="0"/>
            <x v="1"/>
            <x v="2"/>
            <x v="3"/>
            <x v="4"/>
            <x v="5"/>
            <x v="6"/>
            <x v="7"/>
            <x v="9"/>
            <x v="13"/>
          </reference>
        </references>
      </pivotArea>
    </format>
    <format dxfId="201">
      <pivotArea dataOnly="0" labelOnly="1" outline="0" axis="axisValues" fieldPosition="0"/>
    </format>
    <format dxfId="200">
      <pivotArea outline="0" collapsedLevelsAreSubtotals="1" fieldPosition="0"/>
    </format>
    <format dxfId="199">
      <pivotArea type="all" dataOnly="0" outline="0" fieldPosition="0"/>
    </format>
    <format dxfId="198">
      <pivotArea outline="0" collapsedLevelsAreSubtotals="1" fieldPosition="0"/>
    </format>
    <format dxfId="197">
      <pivotArea dataOnly="0" labelOnly="1" fieldPosition="0">
        <references count="1">
          <reference field="0" count="10">
            <x v="1"/>
            <x v="6"/>
            <x v="7"/>
            <x v="9"/>
            <x v="12"/>
            <x v="15"/>
            <x v="17"/>
            <x v="19"/>
            <x v="24"/>
            <x v="33"/>
          </reference>
        </references>
      </pivotArea>
    </format>
    <format dxfId="196">
      <pivotArea type="all" dataOnly="0" outline="0" fieldPosition="0"/>
    </format>
    <format dxfId="195">
      <pivotArea outline="0" collapsedLevelsAreSubtotals="1" fieldPosition="0"/>
    </format>
    <format dxfId="194">
      <pivotArea dataOnly="0" labelOnly="1" fieldPosition="0">
        <references count="1">
          <reference field="0" count="10">
            <x v="1"/>
            <x v="6"/>
            <x v="7"/>
            <x v="9"/>
            <x v="12"/>
            <x v="15"/>
            <x v="17"/>
            <x v="19"/>
            <x v="24"/>
            <x v="33"/>
          </reference>
        </references>
      </pivotArea>
    </format>
    <format dxfId="193">
      <pivotArea collapsedLevelsAreSubtotals="1" fieldPosition="0">
        <references count="1">
          <reference field="0" count="34">
            <x v="1"/>
            <x v="6"/>
            <x v="7"/>
            <x v="8"/>
            <x v="9"/>
            <x v="10"/>
            <x v="11"/>
            <x v="12"/>
            <x v="14"/>
            <x v="15"/>
            <x v="16"/>
            <x v="17"/>
            <x v="18"/>
            <x v="19"/>
            <x v="20"/>
            <x v="21"/>
            <x v="22"/>
            <x v="23"/>
            <x v="24"/>
            <x v="25"/>
            <x v="26"/>
            <x v="27"/>
            <x v="28"/>
            <x v="29"/>
            <x v="30"/>
            <x v="31"/>
            <x v="32"/>
            <x v="33"/>
            <x v="34"/>
            <x v="35"/>
            <x v="36"/>
            <x v="37"/>
            <x v="38"/>
            <x v="39"/>
          </reference>
        </references>
      </pivotArea>
    </format>
    <format dxfId="192">
      <pivotArea outline="0" collapsedLevelsAreSubtotals="1" fieldPosition="0"/>
    </format>
    <format dxfId="191">
      <pivotArea type="all" dataOnly="0" outline="0" fieldPosition="0"/>
    </format>
    <format dxfId="190">
      <pivotArea outline="0" collapsedLevelsAreSubtotals="1" fieldPosition="0"/>
    </format>
    <format dxfId="189">
      <pivotArea field="0" type="button" dataOnly="0" labelOnly="1" outline="0" axis="axisRow" fieldPosition="0"/>
    </format>
    <format dxfId="188">
      <pivotArea dataOnly="0" labelOnly="1" fieldPosition="0">
        <references count="1">
          <reference field="0" count="10">
            <x v="0"/>
            <x v="1"/>
            <x v="2"/>
            <x v="3"/>
            <x v="4"/>
            <x v="5"/>
            <x v="6"/>
            <x v="7"/>
            <x v="9"/>
            <x v="13"/>
          </reference>
        </references>
      </pivotArea>
    </format>
    <format dxfId="187">
      <pivotArea dataOnly="0" labelOnly="1" outline="0" axis="axisValues" fieldPosition="0"/>
    </format>
    <format dxfId="186">
      <pivotArea type="all" dataOnly="0" outline="0" fieldPosition="0"/>
    </format>
    <format dxfId="185">
      <pivotArea outline="0" collapsedLevelsAreSubtotals="1" fieldPosition="0"/>
    </format>
    <format dxfId="184">
      <pivotArea dataOnly="0" labelOnly="1" fieldPosition="0">
        <references count="1">
          <reference field="0" count="10">
            <x v="0"/>
            <x v="1"/>
            <x v="2"/>
            <x v="3"/>
            <x v="4"/>
            <x v="5"/>
            <x v="6"/>
            <x v="7"/>
            <x v="9"/>
            <x v="13"/>
          </reference>
        </references>
      </pivotArea>
    </format>
    <format dxfId="183">
      <pivotArea dataOnly="0" labelOnly="1" outline="0" axis="axisValues" fieldPosition="0"/>
    </format>
    <format dxfId="182">
      <pivotArea type="all" dataOnly="0" outline="0" fieldPosition="0"/>
    </format>
    <format dxfId="181">
      <pivotArea outline="0" collapsedLevelsAreSubtotals="1" fieldPosition="0"/>
    </format>
    <format dxfId="180">
      <pivotArea field="0" type="button" dataOnly="0" labelOnly="1" outline="0" axis="axisRow" fieldPosition="0"/>
    </format>
    <format dxfId="179">
      <pivotArea dataOnly="0" labelOnly="1" fieldPosition="0">
        <references count="1">
          <reference field="0" count="10">
            <x v="0"/>
            <x v="1"/>
            <x v="2"/>
            <x v="3"/>
            <x v="4"/>
            <x v="5"/>
            <x v="6"/>
            <x v="7"/>
            <x v="9"/>
            <x v="13"/>
          </reference>
        </references>
      </pivotArea>
    </format>
    <format dxfId="178">
      <pivotArea dataOnly="0" labelOnly="1" outline="0" axis="axisValues" fieldPosition="0"/>
    </format>
    <format dxfId="177">
      <pivotArea collapsedLevelsAreSubtotals="1" fieldPosition="0">
        <references count="1">
          <reference field="0" count="10">
            <x v="1"/>
            <x v="6"/>
            <x v="7"/>
            <x v="9"/>
            <x v="12"/>
            <x v="15"/>
            <x v="17"/>
            <x v="19"/>
            <x v="24"/>
            <x v="33"/>
          </reference>
        </references>
      </pivotArea>
    </format>
    <format dxfId="176">
      <pivotArea grandRow="1" outline="0" collapsedLevelsAreSubtotals="1" fieldPosition="0"/>
    </format>
    <format dxfId="175">
      <pivotArea collapsedLevelsAreSubtotals="1" fieldPosition="0">
        <references count="1">
          <reference field="0" count="1">
            <x v="32"/>
          </reference>
        </references>
      </pivotArea>
    </format>
    <format dxfId="174">
      <pivotArea outline="0" collapsedLevelsAreSubtotals="1" fieldPosition="0"/>
    </format>
    <format dxfId="173">
      <pivotArea dataOnly="0" labelOnly="1" outline="0" axis="axisValues" fieldPosition="0"/>
    </format>
    <format dxfId="172">
      <pivotArea type="all" dataOnly="0" outline="0" fieldPosition="0"/>
    </format>
    <format dxfId="171">
      <pivotArea outline="0" collapsedLevelsAreSubtotals="1" fieldPosition="0"/>
    </format>
    <format dxfId="170">
      <pivotArea field="0" type="button" dataOnly="0" labelOnly="1" outline="0" axis="axisRow" fieldPosition="0"/>
    </format>
    <format dxfId="169">
      <pivotArea dataOnly="0" labelOnly="1" fieldPosition="0">
        <references count="1">
          <reference field="0" count="8">
            <x v="0"/>
            <x v="1"/>
            <x v="2"/>
            <x v="3"/>
            <x v="4"/>
            <x v="5"/>
            <x v="6"/>
            <x v="7"/>
          </reference>
        </references>
      </pivotArea>
    </format>
    <format dxfId="168">
      <pivotArea dataOnly="0" labelOnly="1" outline="0" axis="axisValues" fieldPosition="0"/>
    </format>
    <format dxfId="167">
      <pivotArea outline="0" fieldPosition="0">
        <references count="1">
          <reference field="4294967294" count="1">
            <x v="0"/>
          </reference>
        </references>
      </pivotArea>
    </format>
  </formats>
  <chartFormats count="2">
    <chartFormat chart="91" format="4" series="1">
      <pivotArea type="data" outline="0" fieldPosition="0">
        <references count="1">
          <reference field="4294967294" count="1" selected="0">
            <x v="0"/>
          </reference>
        </references>
      </pivotArea>
    </chartFormat>
    <chartFormat chart="91" format="5">
      <pivotArea type="data" outline="0" fieldPosition="0">
        <references count="2">
          <reference field="4294967294" count="1" selected="0">
            <x v="0"/>
          </reference>
          <reference field="0" count="1" selected="0">
            <x v="1"/>
          </reference>
        </references>
      </pivotArea>
    </chartFormat>
  </chartFormats>
  <pivotHierarchies count="7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2" iMeasureHier="68">
      <autoFilter ref="A1">
        <filterColumn colId="0">
          <top10 val="8" filterVal="8"/>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_Items]"/>
        <x15:activeTabTopLevelEntity name="[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64411EF-3C26-4A06-9A21-A92A6F55743E}" name="pvt_revenue_by_country" cacheId="345" applyNumberFormats="0" applyBorderFormats="0" applyFontFormats="0" applyPatternFormats="0" applyAlignmentFormats="0" applyWidthHeightFormats="1" dataCaption="Values" tag="cf657282-42c7-4bf1-a757-c3a1da2c44cb" updatedVersion="8" minRefreshableVersion="3" visualTotals="0" useAutoFormatting="1" subtotalHiddenItems="1" rowGrandTotals="0" colGrandTotals="0" itemPrintTitles="1" createdVersion="8" indent="0" outline="1" outlineData="1" multipleFieldFilters="0" chartFormat="8">
  <location ref="J17:K23"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i>
    <i>
      <x v="3"/>
    </i>
    <i>
      <x v="4"/>
    </i>
    <i>
      <x v="2"/>
    </i>
    <i>
      <x v="1"/>
    </i>
    <i>
      <x v="5"/>
    </i>
  </rowItems>
  <colItems count="1">
    <i/>
  </colItems>
  <dataFields count="1">
    <dataField fld="1" subtotal="count" showDataAs="percentOfTotal" baseField="0" baseItem="0" numFmtId="10"/>
  </dataFields>
  <formats count="11">
    <format dxfId="220">
      <pivotArea collapsedLevelsAreSubtotals="1" fieldPosition="0">
        <references count="1">
          <reference field="0" count="1">
            <x v="5"/>
          </reference>
        </references>
      </pivotArea>
    </format>
    <format dxfId="219">
      <pivotArea dataOnly="0" labelOnly="1" fieldPosition="0">
        <references count="1">
          <reference field="0" count="1">
            <x v="5"/>
          </reference>
        </references>
      </pivotArea>
    </format>
    <format dxfId="218">
      <pivotArea type="all" dataOnly="0" outline="0" fieldPosition="0"/>
    </format>
    <format dxfId="217">
      <pivotArea outline="0" collapsedLevelsAreSubtotals="1" fieldPosition="0"/>
    </format>
    <format dxfId="216">
      <pivotArea field="0" type="button" dataOnly="0" labelOnly="1" outline="0" axis="axisRow" fieldPosition="0"/>
    </format>
    <format dxfId="215">
      <pivotArea dataOnly="0" labelOnly="1" fieldPosition="0">
        <references count="1">
          <reference field="0" count="0"/>
        </references>
      </pivotArea>
    </format>
    <format dxfId="214">
      <pivotArea dataOnly="0" labelOnly="1" outline="0" axis="axisValues" fieldPosition="0"/>
    </format>
    <format dxfId="213">
      <pivotArea outline="0" collapsedLevelsAreSubtotals="1" fieldPosition="0"/>
    </format>
    <format dxfId="212">
      <pivotArea outline="0" fieldPosition="0">
        <references count="1">
          <reference field="4294967294" count="1">
            <x v="0"/>
          </reference>
        </references>
      </pivotArea>
    </format>
    <format dxfId="6">
      <pivotArea collapsedLevelsAreSubtotals="1" fieldPosition="0">
        <references count="1">
          <reference field="0" count="1">
            <x v="5"/>
          </reference>
        </references>
      </pivotArea>
    </format>
    <format dxfId="5">
      <pivotArea dataOnly="0" labelOnly="1" fieldPosition="0">
        <references count="1">
          <reference field="0" count="1">
            <x v="5"/>
          </reference>
        </references>
      </pivotArea>
    </format>
  </formats>
  <chartFormats count="2">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5"/>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Order_Ite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7A7AF4-750A-4A81-BFED-C863A34FC51E}" name="pvt_countries" cacheId="351" applyNumberFormats="0" applyBorderFormats="0" applyFontFormats="0" applyPatternFormats="0" applyAlignmentFormats="0" applyWidthHeightFormats="1" dataCaption="Values" tag="a0632178-4f19-4853-a7de-d3a59c7a0672" updatedVersion="8" minRefreshableVersion="3" useAutoFormatting="1" subtotalHiddenItems="1" itemPrintTitles="1" createdVersion="8" indent="0" outline="1" outlineData="1" multipleFieldFilters="0">
  <location ref="F16:F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ountry" fld="0" subtotal="count" baseField="0" baseItem="0">
      <extLst>
        <ext xmlns:x15="http://schemas.microsoft.com/office/spreadsheetml/2010/11/main" uri="{FABC7310-3BB5-11E1-824E-6D434824019B}">
          <x15:dataField isCountDistinct="1"/>
        </ext>
      </extLst>
    </dataField>
  </dataFields>
  <formats count="9">
    <format dxfId="229">
      <pivotArea type="all" dataOnly="0" outline="0" fieldPosition="0"/>
    </format>
    <format dxfId="228">
      <pivotArea outline="0" collapsedLevelsAreSubtotals="1" fieldPosition="0"/>
    </format>
    <format dxfId="227">
      <pivotArea dataOnly="0" labelOnly="1" outline="0" axis="axisValues" fieldPosition="0"/>
    </format>
    <format dxfId="226">
      <pivotArea type="all" dataOnly="0" outline="0" fieldPosition="0"/>
    </format>
    <format dxfId="225">
      <pivotArea outline="0" collapsedLevelsAreSubtotals="1" fieldPosition="0"/>
    </format>
    <format dxfId="224">
      <pivotArea dataOnly="0" labelOnly="1" outline="0" axis="axisValues" fieldPosition="0"/>
    </format>
    <format dxfId="223">
      <pivotArea type="all" dataOnly="0" outline="0" fieldPosition="0"/>
    </format>
    <format dxfId="222">
      <pivotArea outline="0" collapsedLevelsAreSubtotals="1" fieldPosition="0"/>
    </format>
    <format dxfId="221">
      <pivotArea dataOnly="0" labelOnly="1" outline="0" axis="axisValues" fieldPosition="0"/>
    </format>
  </formats>
  <pivotHierarchies count="77">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ity"/>
    <pivotHierarchy dragToData="1"/>
    <pivotHierarchy dragToData="1" caption="Distinct Count of Country"/>
    <pivotHierarchy dragToData="1"/>
    <pivotHierarchy dragToData="1" caption="Distinct Count of Stat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3710E5B-76B6-4F0E-ABCD-A9F63AD49D41}" sourceName="[Customer].[Country]">
  <pivotTables>
    <pivotTable tabId="38" name="pvt_kpi_revenue"/>
    <pivotTable tabId="38" name="pvt_top_8_state_by_#customer"/>
    <pivotTable tabId="38" name="pvt_revenue_by_country"/>
    <pivotTable tabId="38" name="pvt_top_8_state_by_revenue"/>
    <pivotTable tabId="38" name="pvt_countries"/>
    <pivotTable tabId="38" name="pvt_states"/>
    <pivotTable tabId="38" name="pvt_#Customer_by_country"/>
    <pivotTable tabId="38" name="pvt_Customers"/>
    <pivotTable tabId="38" name="pvt_yoy_by_country"/>
  </pivotTables>
  <data>
    <olap pivotCacheId="112965824">
      <levels count="2">
        <level uniqueName="[Customer].[Country].[(All)]" sourceCaption="(All)" count="0"/>
        <level uniqueName="[Customer].[Country].[Country]" sourceCaption="Country" count="6">
          <ranges>
            <range startItem="0">
              <i n="[Customer].[Country].&amp;[Australia]" c="Australia"/>
              <i n="[Customer].[Country].&amp;[Canada]" c="Canada"/>
              <i n="[Customer].[Country].&amp;[France]" c="France"/>
              <i n="[Customer].[Country].&amp;[Germany]" c="Germany"/>
              <i n="[Customer].[Country].&amp;[United Kingdom]" c="United Kingdom"/>
              <i n="[Customer].[Country].&amp;[United States]" c="United States"/>
            </range>
          </ranges>
        </level>
      </levels>
      <selections count="1">
        <selection n="[Customer].[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F9376989-E1FA-4C36-B4A3-E2627E43CC0F}" cache="Slicer_Country" caption="Country" level="1" style="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F25C37-BF24-48CC-B07F-991A36597511}" name="tbl_customer_segment" displayName="tbl_customer_segment" ref="Q6:U633" totalsRowShown="0" headerRowDxfId="15" dataDxfId="13" headerRowBorderDxfId="14" tableBorderDxfId="12">
  <autoFilter ref="Q6:U633" xr:uid="{F6F25C37-BF24-48CC-B07F-991A36597511}"/>
  <tableColumns count="5">
    <tableColumn id="1" xr3:uid="{BB81652D-7D52-468D-A8FA-8C45BBA4EFF3}" name="Customer ID" dataDxfId="11">
      <calculatedColumnFormula>N7</calculatedColumnFormula>
    </tableColumn>
    <tableColumn id="2" xr3:uid="{C535FFA3-5E58-4EDA-87C5-C4B6E5D078A8}" name="Revenue" dataDxfId="10">
      <calculatedColumnFormula>GETPIVOTDATA("[Measures].[Revenue]", N6,
"[Customer].[CustomerID]",
"[Customer].[CustomerID].&amp;[" &amp; N7 &amp; "]")</calculatedColumnFormula>
    </tableColumn>
    <tableColumn id="3" xr3:uid="{AADDA5BE-9F5E-4D2A-960A-389FB30492AF}" name="% Total" dataDxfId="9">
      <calculatedColumnFormula>R7/SUM($R$7:$R$633) *100</calculatedColumnFormula>
    </tableColumn>
    <tableColumn id="4" xr3:uid="{86DA7316-54A9-495C-8DC6-0E1F3E5B0FD0}" name="% Cumulative" dataDxfId="8">
      <calculatedColumnFormula>S7</calculatedColumnFormula>
    </tableColumn>
    <tableColumn id="5" xr3:uid="{2AC5A62E-75B1-4A0F-B109-57AF891B1DED}" name="Segment" dataDxfId="7">
      <calculatedColumnFormula>IF(T7&lt;=80,"A", IF(T7&lt;=95,"B","C"))</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emeBlu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78DE-9802-4B83-B3A3-1DFA7BF8DB29}">
  <sheetPr codeName="Sheet5">
    <tabColor rgb="FF10CF9B"/>
  </sheetPr>
  <dimension ref="C5:Y645"/>
  <sheetViews>
    <sheetView showGridLines="0" zoomScale="40" zoomScaleNormal="40" zoomScaleSheetLayoutView="55" workbookViewId="0"/>
  </sheetViews>
  <sheetFormatPr defaultRowHeight="14.5" x14ac:dyDescent="0.35"/>
  <cols>
    <col min="1" max="2" width="8.7265625" style="1" customWidth="1"/>
    <col min="3" max="3" width="9" style="1" customWidth="1"/>
    <col min="4" max="4" width="8.7265625" style="1"/>
    <col min="5" max="5" width="18.6328125" style="1" bestFit="1" customWidth="1"/>
    <col min="6" max="6" width="35.08984375" style="1" bestFit="1" customWidth="1"/>
    <col min="7" max="7" width="12.36328125" style="1" bestFit="1" customWidth="1"/>
    <col min="8" max="8" width="11" style="1" customWidth="1"/>
    <col min="9" max="9" width="13.7265625" style="1" customWidth="1"/>
    <col min="10" max="10" width="26.453125" style="1" bestFit="1" customWidth="1"/>
    <col min="11" max="11" width="37.6328125" style="1" bestFit="1" customWidth="1"/>
    <col min="12" max="12" width="19.36328125" style="1" customWidth="1"/>
    <col min="13" max="13" width="21" style="1" customWidth="1"/>
    <col min="14" max="14" width="18.6328125" style="1" bestFit="1" customWidth="1"/>
    <col min="15" max="15" width="12" style="1" bestFit="1" customWidth="1"/>
    <col min="16" max="16" width="16.7265625" style="1" customWidth="1"/>
    <col min="17" max="17" width="16.6328125" style="1" customWidth="1"/>
    <col min="18" max="18" width="22.54296875" style="1" customWidth="1"/>
    <col min="19" max="19" width="21.7265625" style="17" customWidth="1"/>
    <col min="20" max="20" width="17.81640625" style="17" customWidth="1"/>
    <col min="21" max="21" width="15" style="1" customWidth="1"/>
    <col min="22" max="22" width="8.7265625" style="1"/>
    <col min="23" max="23" width="14.453125" style="1" bestFit="1" customWidth="1"/>
    <col min="24" max="24" width="19.1796875" style="1" bestFit="1" customWidth="1"/>
    <col min="25" max="16384" width="8.7265625" style="1"/>
  </cols>
  <sheetData>
    <row r="5" spans="6:25" ht="19.5" x14ac:dyDescent="0.35">
      <c r="F5" s="39" t="s">
        <v>10</v>
      </c>
      <c r="G5" s="39"/>
      <c r="H5" s="25"/>
      <c r="I5" s="13"/>
      <c r="J5" s="39" t="s">
        <v>11</v>
      </c>
      <c r="K5" s="39"/>
      <c r="M5" s="13"/>
      <c r="N5" s="38" t="s">
        <v>19</v>
      </c>
      <c r="O5" s="38"/>
      <c r="P5" s="15"/>
      <c r="Q5" s="38" t="s">
        <v>20</v>
      </c>
      <c r="R5" s="38"/>
      <c r="S5" s="38"/>
      <c r="T5" s="38"/>
      <c r="U5" s="38"/>
    </row>
    <row r="6" spans="6:25" x14ac:dyDescent="0.35">
      <c r="N6" s="4" t="s">
        <v>1</v>
      </c>
      <c r="O6" s="37" t="s">
        <v>0</v>
      </c>
      <c r="Q6" s="18" t="s">
        <v>13</v>
      </c>
      <c r="R6" s="19" t="s">
        <v>0</v>
      </c>
      <c r="S6" s="20" t="s">
        <v>14</v>
      </c>
      <c r="T6" s="20" t="s">
        <v>681</v>
      </c>
      <c r="U6" s="21" t="s">
        <v>15</v>
      </c>
    </row>
    <row r="7" spans="6:25" x14ac:dyDescent="0.35">
      <c r="F7" s="38" t="s">
        <v>8</v>
      </c>
      <c r="G7" s="38"/>
      <c r="H7" s="38"/>
      <c r="J7" s="38" t="s">
        <v>21</v>
      </c>
      <c r="K7" s="38"/>
      <c r="N7" s="1" t="s">
        <v>32</v>
      </c>
      <c r="O7" s="1">
        <v>720994.71000000008</v>
      </c>
      <c r="Q7" s="1" t="str">
        <f t="shared" ref="Q7:Q70" si="0">N7</f>
        <v>170</v>
      </c>
      <c r="R7" s="1">
        <f t="shared" ref="R7:R70" si="1">GETPIVOTDATA("[Measures].[Revenue]", N6,
"[Customer].[CustomerID]",
"[Customer].[CustomerID].&amp;[" &amp; N7 &amp; "]")</f>
        <v>720994.71000000008</v>
      </c>
      <c r="S7" s="17">
        <f>R7/SUM($R$7:$R$633) *100</f>
        <v>1.1627021551348764</v>
      </c>
      <c r="T7" s="17">
        <f t="shared" ref="T7" si="2">S7</f>
        <v>1.1627021551348764</v>
      </c>
      <c r="U7" s="1" t="str">
        <f t="shared" ref="U7:U70" si="3">IF(T7&lt;=80,"A", IF(T7&lt;=95,"B","C"))</f>
        <v>A</v>
      </c>
    </row>
    <row r="8" spans="6:25" x14ac:dyDescent="0.35">
      <c r="F8" s="45" t="s">
        <v>4</v>
      </c>
      <c r="J8" s="4" t="s">
        <v>1</v>
      </c>
      <c r="K8" s="1" t="s">
        <v>4</v>
      </c>
      <c r="N8" s="1" t="s">
        <v>34</v>
      </c>
      <c r="O8" s="1">
        <v>711346.68</v>
      </c>
      <c r="Q8" s="1" t="str">
        <f t="shared" si="0"/>
        <v>514</v>
      </c>
      <c r="R8" s="1">
        <f t="shared" si="1"/>
        <v>711346.68</v>
      </c>
      <c r="S8" s="17">
        <f t="shared" ref="S8:S71" si="4">R8/SUM($R$7:$R$633) *100</f>
        <v>1.1471433928884711</v>
      </c>
      <c r="T8" s="17">
        <f>tbl_customer_segment[[#This Row],[% Total]]+T7</f>
        <v>2.3098455480233477</v>
      </c>
      <c r="U8" s="1" t="str">
        <f t="shared" si="3"/>
        <v>A</v>
      </c>
    </row>
    <row r="9" spans="6:25" x14ac:dyDescent="0.35">
      <c r="F9" s="47">
        <v>701</v>
      </c>
      <c r="G9" s="1">
        <f>GETPIVOTDATA("[Measures].[Distinct Count of CustomerID]",$F$8)</f>
        <v>701</v>
      </c>
      <c r="J9" s="1" t="s">
        <v>666</v>
      </c>
      <c r="K9" s="5">
        <v>5.7061340941512127E-2</v>
      </c>
      <c r="N9" s="1" t="s">
        <v>33</v>
      </c>
      <c r="O9" s="1">
        <v>702504.45000000077</v>
      </c>
      <c r="Q9" s="1" t="str">
        <f t="shared" si="0"/>
        <v>328</v>
      </c>
      <c r="R9" s="1">
        <f t="shared" si="1"/>
        <v>702504.45000000077</v>
      </c>
      <c r="S9" s="17">
        <f t="shared" si="4"/>
        <v>1.1328840928761348</v>
      </c>
      <c r="T9" s="17">
        <f>S9+T8</f>
        <v>3.4427296408994827</v>
      </c>
      <c r="U9" s="1" t="str">
        <f t="shared" si="3"/>
        <v>A</v>
      </c>
    </row>
    <row r="10" spans="6:25" x14ac:dyDescent="0.35">
      <c r="J10" s="1" t="s">
        <v>664</v>
      </c>
      <c r="K10" s="5">
        <v>5.7061340941512127E-2</v>
      </c>
      <c r="N10" s="1" t="s">
        <v>36</v>
      </c>
      <c r="O10" s="1">
        <v>698411.40000000014</v>
      </c>
      <c r="Q10" s="1" t="str">
        <f t="shared" si="0"/>
        <v>72</v>
      </c>
      <c r="R10" s="1">
        <f t="shared" si="1"/>
        <v>698411.40000000014</v>
      </c>
      <c r="S10" s="17">
        <f t="shared" si="4"/>
        <v>1.1262834923584479</v>
      </c>
      <c r="T10" s="17">
        <f t="shared" ref="T10:T73" si="5">S10+T9</f>
        <v>4.5690131332579309</v>
      </c>
      <c r="U10" s="1" t="str">
        <f t="shared" si="3"/>
        <v>A</v>
      </c>
    </row>
    <row r="11" spans="6:25" x14ac:dyDescent="0.35">
      <c r="F11" s="38" t="s">
        <v>7</v>
      </c>
      <c r="G11" s="38"/>
      <c r="H11" s="38"/>
      <c r="J11" s="1" t="s">
        <v>665</v>
      </c>
      <c r="K11" s="5">
        <v>5.7061340941512127E-2</v>
      </c>
      <c r="N11" s="1" t="s">
        <v>35</v>
      </c>
      <c r="O11" s="1">
        <v>679137.74000000034</v>
      </c>
      <c r="Q11" s="1" t="str">
        <f t="shared" si="0"/>
        <v>155</v>
      </c>
      <c r="R11" s="1">
        <f t="shared" si="1"/>
        <v>679137.74000000034</v>
      </c>
      <c r="S11" s="17">
        <f t="shared" si="4"/>
        <v>1.0952020909160758</v>
      </c>
      <c r="T11" s="17">
        <f t="shared" si="5"/>
        <v>5.6642152241740069</v>
      </c>
      <c r="U11" s="1" t="str">
        <f t="shared" si="3"/>
        <v>A</v>
      </c>
    </row>
    <row r="12" spans="6:25" x14ac:dyDescent="0.35">
      <c r="F12" s="45" t="s">
        <v>5</v>
      </c>
      <c r="J12" s="1" t="s">
        <v>2</v>
      </c>
      <c r="K12" s="5">
        <v>5.7061340941512127E-2</v>
      </c>
      <c r="N12" s="1" t="s">
        <v>31</v>
      </c>
      <c r="O12" s="1">
        <v>659206.83000000077</v>
      </c>
      <c r="Q12" s="1" t="str">
        <f t="shared" si="0"/>
        <v>678</v>
      </c>
      <c r="R12" s="1">
        <f t="shared" si="1"/>
        <v>659206.83000000077</v>
      </c>
      <c r="S12" s="17">
        <f t="shared" si="4"/>
        <v>1.0630607843442168</v>
      </c>
      <c r="T12" s="17">
        <f t="shared" si="5"/>
        <v>6.7272760085182242</v>
      </c>
      <c r="U12" s="1" t="str">
        <f t="shared" si="3"/>
        <v>A</v>
      </c>
    </row>
    <row r="13" spans="6:25" x14ac:dyDescent="0.35">
      <c r="F13" s="47">
        <v>56</v>
      </c>
      <c r="G13" s="1">
        <f>GETPIVOTDATA("[Measures].[Distinct Count of State]",$F$12)</f>
        <v>56</v>
      </c>
      <c r="J13" s="1" t="s">
        <v>667</v>
      </c>
      <c r="K13" s="5">
        <v>0.16262482168330955</v>
      </c>
      <c r="N13" s="1" t="s">
        <v>39</v>
      </c>
      <c r="O13" s="1">
        <v>651276.13999999978</v>
      </c>
      <c r="Q13" s="1" t="str">
        <f t="shared" si="0"/>
        <v>166</v>
      </c>
      <c r="R13" s="1">
        <f t="shared" si="1"/>
        <v>651276.13999999978</v>
      </c>
      <c r="S13" s="17">
        <f t="shared" si="4"/>
        <v>1.0502714667156479</v>
      </c>
      <c r="T13" s="17">
        <f t="shared" si="5"/>
        <v>7.777547475233872</v>
      </c>
      <c r="U13" s="1" t="str">
        <f t="shared" si="3"/>
        <v>A</v>
      </c>
    </row>
    <row r="14" spans="6:25" x14ac:dyDescent="0.35">
      <c r="J14" s="22" t="s">
        <v>668</v>
      </c>
      <c r="K14" s="23">
        <v>0.60912981455064197</v>
      </c>
      <c r="N14" s="1" t="s">
        <v>43</v>
      </c>
      <c r="O14" s="1">
        <v>635554.47000000055</v>
      </c>
      <c r="Q14" s="1" t="str">
        <f t="shared" si="0"/>
        <v>167</v>
      </c>
      <c r="R14" s="1">
        <f t="shared" si="1"/>
        <v>635554.47000000055</v>
      </c>
      <c r="S14" s="17">
        <f t="shared" si="4"/>
        <v>1.0249181328592616</v>
      </c>
      <c r="T14" s="17">
        <f t="shared" si="5"/>
        <v>8.8024656080931329</v>
      </c>
      <c r="U14" s="1" t="str">
        <f t="shared" si="3"/>
        <v>A</v>
      </c>
      <c r="W14"/>
      <c r="X14"/>
      <c r="Y14"/>
    </row>
    <row r="15" spans="6:25" x14ac:dyDescent="0.35">
      <c r="F15" s="38" t="s">
        <v>6</v>
      </c>
      <c r="G15" s="38"/>
      <c r="H15" s="38"/>
      <c r="J15"/>
      <c r="K15"/>
      <c r="N15" s="1" t="s">
        <v>38</v>
      </c>
      <c r="O15" s="1">
        <v>630792.13999999966</v>
      </c>
      <c r="Q15" s="1" t="str">
        <f t="shared" si="0"/>
        <v>227</v>
      </c>
      <c r="R15" s="1">
        <f t="shared" si="1"/>
        <v>630792.13999999966</v>
      </c>
      <c r="S15" s="17">
        <f t="shared" si="4"/>
        <v>1.0172382271988381</v>
      </c>
      <c r="T15" s="17">
        <f t="shared" si="5"/>
        <v>9.8197038352919712</v>
      </c>
      <c r="U15" s="1" t="str">
        <f t="shared" si="3"/>
        <v>A</v>
      </c>
      <c r="W15"/>
      <c r="X15"/>
      <c r="Y15"/>
    </row>
    <row r="16" spans="6:25" x14ac:dyDescent="0.35">
      <c r="F16" s="45" t="s">
        <v>9</v>
      </c>
      <c r="J16" s="38" t="s">
        <v>22</v>
      </c>
      <c r="K16" s="38"/>
      <c r="N16" s="1" t="s">
        <v>45</v>
      </c>
      <c r="O16" s="1">
        <v>619965.01000000036</v>
      </c>
      <c r="Q16" s="1" t="str">
        <f t="shared" si="0"/>
        <v>638</v>
      </c>
      <c r="R16" s="1">
        <f t="shared" si="1"/>
        <v>619965.01000000036</v>
      </c>
      <c r="S16" s="17">
        <f t="shared" si="4"/>
        <v>0.99977800563226826</v>
      </c>
      <c r="T16" s="17">
        <f t="shared" si="5"/>
        <v>10.81948184092424</v>
      </c>
      <c r="U16" s="1" t="str">
        <f t="shared" si="3"/>
        <v>A</v>
      </c>
      <c r="W16"/>
      <c r="X16"/>
      <c r="Y16"/>
    </row>
    <row r="17" spans="4:25" x14ac:dyDescent="0.35">
      <c r="F17" s="47">
        <v>6</v>
      </c>
      <c r="G17" s="1">
        <f>GETPIVOTDATA("[Measures].[Distinct Count of Country]",$F$16)</f>
        <v>6</v>
      </c>
      <c r="J17" s="8" t="s">
        <v>1</v>
      </c>
      <c r="K17" s="7" t="s">
        <v>0</v>
      </c>
      <c r="N17" s="1" t="s">
        <v>30</v>
      </c>
      <c r="O17" s="1">
        <v>619228.63</v>
      </c>
      <c r="Q17" s="1" t="str">
        <f t="shared" si="0"/>
        <v>697</v>
      </c>
      <c r="R17" s="1">
        <f t="shared" si="1"/>
        <v>619228.63</v>
      </c>
      <c r="S17" s="17">
        <f t="shared" si="4"/>
        <v>0.99859049260183474</v>
      </c>
      <c r="T17" s="17">
        <f t="shared" si="5"/>
        <v>11.818072333526075</v>
      </c>
      <c r="U17" s="1" t="str">
        <f t="shared" si="3"/>
        <v>A</v>
      </c>
      <c r="W17"/>
      <c r="X17"/>
      <c r="Y17"/>
    </row>
    <row r="18" spans="4:25" x14ac:dyDescent="0.35">
      <c r="F18" s="7"/>
      <c r="G18" s="7"/>
      <c r="H18" s="7"/>
      <c r="J18" s="7" t="s">
        <v>2</v>
      </c>
      <c r="K18" s="9">
        <v>1.6192986576456899E-2</v>
      </c>
      <c r="N18" s="1" t="s">
        <v>41</v>
      </c>
      <c r="O18" s="1">
        <v>617783.37</v>
      </c>
      <c r="Q18" s="1" t="str">
        <f t="shared" si="0"/>
        <v>670</v>
      </c>
      <c r="R18" s="1">
        <f t="shared" si="1"/>
        <v>617783.37</v>
      </c>
      <c r="S18" s="17">
        <f t="shared" si="4"/>
        <v>0.99625981403592656</v>
      </c>
      <c r="T18" s="17">
        <f t="shared" si="5"/>
        <v>12.814332147562002</v>
      </c>
      <c r="U18" s="1" t="str">
        <f t="shared" si="3"/>
        <v>A</v>
      </c>
      <c r="W18"/>
      <c r="X18"/>
      <c r="Y18"/>
    </row>
    <row r="19" spans="4:25" x14ac:dyDescent="0.35">
      <c r="F19" s="38" t="s">
        <v>23</v>
      </c>
      <c r="G19" s="38"/>
      <c r="H19" s="38"/>
      <c r="J19" s="7" t="s">
        <v>664</v>
      </c>
      <c r="K19" s="9">
        <v>2.0761711467123932E-2</v>
      </c>
      <c r="N19" s="1" t="s">
        <v>46</v>
      </c>
      <c r="O19" s="1">
        <v>592549.76999999944</v>
      </c>
      <c r="Q19" s="1" t="str">
        <f t="shared" si="0"/>
        <v>24</v>
      </c>
      <c r="R19" s="1">
        <f t="shared" si="1"/>
        <v>592549.76999999944</v>
      </c>
      <c r="S19" s="17">
        <f t="shared" si="4"/>
        <v>0.9555671977172685</v>
      </c>
      <c r="T19" s="17">
        <f t="shared" si="5"/>
        <v>13.769899345279271</v>
      </c>
      <c r="U19" s="1" t="str">
        <f t="shared" si="3"/>
        <v>A</v>
      </c>
      <c r="W19"/>
      <c r="X19"/>
      <c r="Y19"/>
    </row>
    <row r="20" spans="4:25" x14ac:dyDescent="0.35">
      <c r="F20" s="7" t="s">
        <v>4</v>
      </c>
      <c r="G20" s="7" t="s">
        <v>0</v>
      </c>
      <c r="H20" s="7"/>
      <c r="J20" s="7" t="s">
        <v>665</v>
      </c>
      <c r="K20" s="9">
        <v>5.3177165383313144E-2</v>
      </c>
      <c r="N20" s="1" t="s">
        <v>48</v>
      </c>
      <c r="O20" s="1">
        <v>573547.92000000016</v>
      </c>
      <c r="Q20" s="1" t="str">
        <f t="shared" si="0"/>
        <v>436</v>
      </c>
      <c r="R20" s="1">
        <f t="shared" si="1"/>
        <v>573547.92000000016</v>
      </c>
      <c r="S20" s="17">
        <f t="shared" si="4"/>
        <v>0.92492412691505854</v>
      </c>
      <c r="T20" s="17">
        <f t="shared" si="5"/>
        <v>14.694823472194329</v>
      </c>
      <c r="U20" s="1" t="str">
        <f t="shared" si="3"/>
        <v>A</v>
      </c>
      <c r="W20"/>
      <c r="X20"/>
      <c r="Y20"/>
    </row>
    <row r="21" spans="4:25" x14ac:dyDescent="0.35">
      <c r="F21" s="43">
        <v>701</v>
      </c>
      <c r="G21" s="10">
        <v>62010266.930000052</v>
      </c>
      <c r="H21" s="10"/>
      <c r="J21" s="7" t="s">
        <v>666</v>
      </c>
      <c r="K21" s="9">
        <v>5.7711591437588999E-2</v>
      </c>
      <c r="N21" s="1" t="s">
        <v>51</v>
      </c>
      <c r="O21" s="1">
        <v>544273.85000000009</v>
      </c>
      <c r="Q21" s="1" t="str">
        <f t="shared" si="0"/>
        <v>4</v>
      </c>
      <c r="R21" s="1">
        <f t="shared" si="1"/>
        <v>544273.85000000009</v>
      </c>
      <c r="S21" s="17">
        <f t="shared" si="4"/>
        <v>0.87771570248907449</v>
      </c>
      <c r="T21" s="17">
        <f t="shared" si="5"/>
        <v>15.572539174683405</v>
      </c>
      <c r="U21" s="1" t="str">
        <f t="shared" si="3"/>
        <v>A</v>
      </c>
      <c r="W21"/>
      <c r="X21"/>
      <c r="Y21"/>
    </row>
    <row r="22" spans="4:25" x14ac:dyDescent="0.35">
      <c r="F22" s="7">
        <f>GETPIVOTDATA("[Measures].[Distinct Count of CustomerID]",$F$20)</f>
        <v>701</v>
      </c>
      <c r="G22" s="7">
        <f>GETPIVOTDATA("[Measures].[Revenue]",$F$20)</f>
        <v>62010266.930000052</v>
      </c>
      <c r="H22" s="7"/>
      <c r="J22" s="7" t="s">
        <v>667</v>
      </c>
      <c r="K22" s="9">
        <v>0.18566951700106149</v>
      </c>
      <c r="N22" s="1" t="s">
        <v>37</v>
      </c>
      <c r="O22" s="1">
        <v>541524.95000000077</v>
      </c>
      <c r="Q22" s="1" t="str">
        <f t="shared" si="0"/>
        <v>433</v>
      </c>
      <c r="R22" s="1">
        <f t="shared" si="1"/>
        <v>541524.95000000077</v>
      </c>
      <c r="S22" s="17">
        <f t="shared" si="4"/>
        <v>0.87328272689311004</v>
      </c>
      <c r="T22" s="17">
        <f t="shared" si="5"/>
        <v>16.445821901576515</v>
      </c>
      <c r="U22" s="1" t="str">
        <f t="shared" si="3"/>
        <v>A</v>
      </c>
      <c r="W22"/>
      <c r="X22"/>
      <c r="Y22"/>
    </row>
    <row r="23" spans="4:25" x14ac:dyDescent="0.35">
      <c r="F23" s="7" t="s">
        <v>23</v>
      </c>
      <c r="G23" s="11">
        <f>G22/F22</f>
        <v>88459.724579172689</v>
      </c>
      <c r="H23" s="11"/>
      <c r="J23" s="41" t="s">
        <v>668</v>
      </c>
      <c r="K23" s="42">
        <v>0.66648702813445471</v>
      </c>
      <c r="N23" s="1" t="s">
        <v>54</v>
      </c>
      <c r="O23" s="1">
        <v>522908.2800000002</v>
      </c>
      <c r="Q23" s="1" t="str">
        <f t="shared" si="0"/>
        <v>79</v>
      </c>
      <c r="R23" s="1">
        <f t="shared" si="1"/>
        <v>522908.2800000002</v>
      </c>
      <c r="S23" s="17">
        <f t="shared" si="4"/>
        <v>0.84326081129481745</v>
      </c>
      <c r="T23" s="17">
        <f t="shared" si="5"/>
        <v>17.289082712871334</v>
      </c>
      <c r="U23" s="1" t="str">
        <f t="shared" si="3"/>
        <v>A</v>
      </c>
      <c r="W23"/>
      <c r="X23"/>
      <c r="Y23"/>
    </row>
    <row r="24" spans="4:25" ht="19.5" x14ac:dyDescent="0.35">
      <c r="D24" s="13"/>
      <c r="E24" s="13"/>
      <c r="F24" s="7" t="s">
        <v>24</v>
      </c>
      <c r="G24" s="11">
        <f>G22</f>
        <v>62010266.930000052</v>
      </c>
      <c r="H24" s="11"/>
      <c r="J24" s="7"/>
      <c r="K24" s="7"/>
      <c r="N24" s="1" t="s">
        <v>40</v>
      </c>
      <c r="O24" s="1">
        <v>508002.81000000023</v>
      </c>
      <c r="Q24" s="1" t="str">
        <f t="shared" si="0"/>
        <v>146</v>
      </c>
      <c r="R24" s="1">
        <f t="shared" si="1"/>
        <v>508002.81000000023</v>
      </c>
      <c r="S24" s="17">
        <f t="shared" si="4"/>
        <v>0.81922371108877257</v>
      </c>
      <c r="T24" s="17">
        <f t="shared" si="5"/>
        <v>18.108306423960105</v>
      </c>
      <c r="U24" s="1" t="str">
        <f t="shared" si="3"/>
        <v>A</v>
      </c>
      <c r="W24"/>
      <c r="X24"/>
      <c r="Y24"/>
    </row>
    <row r="25" spans="4:25" x14ac:dyDescent="0.35">
      <c r="J25" s="7"/>
      <c r="K25" s="7"/>
      <c r="N25" s="1" t="s">
        <v>42</v>
      </c>
      <c r="O25" s="1">
        <v>505427.05999999988</v>
      </c>
      <c r="Q25" s="1" t="str">
        <f t="shared" si="0"/>
        <v>506</v>
      </c>
      <c r="R25" s="1">
        <f t="shared" si="1"/>
        <v>505427.05999999988</v>
      </c>
      <c r="S25" s="17">
        <f t="shared" si="4"/>
        <v>0.81506996344742166</v>
      </c>
      <c r="T25" s="17">
        <f t="shared" si="5"/>
        <v>18.923376387407526</v>
      </c>
      <c r="U25" s="1" t="str">
        <f t="shared" si="3"/>
        <v>A</v>
      </c>
      <c r="W25"/>
      <c r="X25"/>
      <c r="Y25"/>
    </row>
    <row r="26" spans="4:25" x14ac:dyDescent="0.35">
      <c r="F26" s="6" t="s">
        <v>27</v>
      </c>
      <c r="G26" s="14"/>
      <c r="H26" s="14"/>
      <c r="J26" s="38" t="s">
        <v>26</v>
      </c>
      <c r="K26" s="38"/>
      <c r="N26" s="1" t="s">
        <v>59</v>
      </c>
      <c r="O26" s="1">
        <v>495574.04000000021</v>
      </c>
      <c r="Q26" s="1" t="str">
        <f t="shared" si="0"/>
        <v>290</v>
      </c>
      <c r="R26" s="1">
        <f t="shared" si="1"/>
        <v>495574.04000000021</v>
      </c>
      <c r="S26" s="17">
        <f t="shared" si="4"/>
        <v>0.79918062691042169</v>
      </c>
      <c r="T26" s="17">
        <f t="shared" si="5"/>
        <v>19.722557014317946</v>
      </c>
      <c r="U26" s="1" t="str">
        <f t="shared" si="3"/>
        <v>A</v>
      </c>
      <c r="W26"/>
      <c r="X26"/>
      <c r="Y26"/>
    </row>
    <row r="27" spans="4:25" x14ac:dyDescent="0.35">
      <c r="F27" t="str">
        <f>IF(MAX(G30,G34)&gt;=0.5,"⚠ HIGH Concentration Risk","Concentration OK")</f>
        <v>⚠ HIGH Concentration Risk</v>
      </c>
      <c r="J27" s="44" t="s">
        <v>1</v>
      </c>
      <c r="K27" s="46" t="s">
        <v>0</v>
      </c>
      <c r="N27" s="1" t="s">
        <v>44</v>
      </c>
      <c r="O27" s="1">
        <v>494511.91000000003</v>
      </c>
      <c r="Q27" s="1" t="str">
        <f t="shared" si="0"/>
        <v>546</v>
      </c>
      <c r="R27" s="1">
        <f t="shared" si="1"/>
        <v>494511.91000000003</v>
      </c>
      <c r="S27" s="17">
        <f t="shared" si="4"/>
        <v>0.7974677976442629</v>
      </c>
      <c r="T27" s="17">
        <f t="shared" si="5"/>
        <v>20.520024811962209</v>
      </c>
      <c r="U27" s="1" t="str">
        <f t="shared" si="3"/>
        <v>A</v>
      </c>
      <c r="W27"/>
      <c r="X27"/>
      <c r="Y27"/>
    </row>
    <row r="28" spans="4:25" x14ac:dyDescent="0.35">
      <c r="F28"/>
      <c r="J28" s="45" t="s">
        <v>658</v>
      </c>
      <c r="K28" s="46">
        <v>3.295929450371729E-2</v>
      </c>
      <c r="N28" s="1" t="s">
        <v>66</v>
      </c>
      <c r="O28" s="1">
        <v>490642.00000000017</v>
      </c>
      <c r="Q28" s="1" t="str">
        <f t="shared" si="0"/>
        <v>533</v>
      </c>
      <c r="R28" s="1">
        <f t="shared" si="1"/>
        <v>490642.00000000017</v>
      </c>
      <c r="S28" s="17">
        <f t="shared" si="4"/>
        <v>0.79122704076384442</v>
      </c>
      <c r="T28" s="17">
        <f t="shared" si="5"/>
        <v>21.311251852726052</v>
      </c>
      <c r="U28" s="1" t="str">
        <f t="shared" si="3"/>
        <v>A</v>
      </c>
      <c r="W28"/>
      <c r="X28"/>
      <c r="Y28"/>
    </row>
    <row r="29" spans="4:25" x14ac:dyDescent="0.35">
      <c r="F29" s="38" t="s">
        <v>28</v>
      </c>
      <c r="G29" s="38"/>
      <c r="H29" s="38"/>
      <c r="J29" s="45" t="s">
        <v>670</v>
      </c>
      <c r="K29" s="46">
        <v>4.0006969858724838E-2</v>
      </c>
      <c r="N29" s="1" t="s">
        <v>47</v>
      </c>
      <c r="O29" s="1">
        <v>483265.58000000037</v>
      </c>
      <c r="P29" s="12"/>
      <c r="Q29" s="1" t="str">
        <f t="shared" si="0"/>
        <v>309</v>
      </c>
      <c r="R29" s="1">
        <f t="shared" si="1"/>
        <v>483265.58000000037</v>
      </c>
      <c r="S29" s="17">
        <f t="shared" si="4"/>
        <v>0.77933155899092021</v>
      </c>
      <c r="T29" s="17">
        <f t="shared" si="5"/>
        <v>22.09058341171697</v>
      </c>
      <c r="U29" s="1" t="str">
        <f t="shared" si="3"/>
        <v>A</v>
      </c>
      <c r="W29"/>
      <c r="X29"/>
      <c r="Y29"/>
    </row>
    <row r="30" spans="4:25" x14ac:dyDescent="0.35">
      <c r="F30" t="str">
        <f>_xlfn.XLOOKUP(MAX(K9:K14),K9:K14,J9:J14)</f>
        <v>United States</v>
      </c>
      <c r="G30" s="36">
        <f>MAX(K9:K14)</f>
        <v>0.60912981455064197</v>
      </c>
      <c r="H30" s="7"/>
      <c r="J30" s="45" t="s">
        <v>669</v>
      </c>
      <c r="K30" s="46">
        <v>4.4559304399046415E-2</v>
      </c>
      <c r="N30" s="1" t="s">
        <v>63</v>
      </c>
      <c r="O30" s="1">
        <v>483111.96000000014</v>
      </c>
      <c r="P30" s="12"/>
      <c r="Q30" s="1" t="str">
        <f t="shared" si="0"/>
        <v>343</v>
      </c>
      <c r="R30" s="1">
        <f t="shared" si="1"/>
        <v>483111.96000000014</v>
      </c>
      <c r="S30" s="17">
        <f t="shared" si="4"/>
        <v>0.77908382582090563</v>
      </c>
      <c r="T30" s="17">
        <f t="shared" si="5"/>
        <v>22.869667237537875</v>
      </c>
      <c r="U30" s="1" t="str">
        <f t="shared" si="3"/>
        <v>A</v>
      </c>
      <c r="W30"/>
      <c r="X30"/>
      <c r="Y30"/>
    </row>
    <row r="31" spans="4:25" x14ac:dyDescent="0.35">
      <c r="F31" t="str">
        <f>_xlfn.CONCAT(F30," (",ROUND(G30,4)*100," %)")</f>
        <v>United States (60.91 %)</v>
      </c>
      <c r="G31"/>
      <c r="H31" s="7"/>
      <c r="J31" s="45" t="s">
        <v>660</v>
      </c>
      <c r="K31" s="46">
        <v>5.3177165383313109E-2</v>
      </c>
      <c r="N31" s="1" t="s">
        <v>49</v>
      </c>
      <c r="O31" s="1">
        <v>479016.92000000051</v>
      </c>
      <c r="P31" s="12"/>
      <c r="Q31" s="1" t="str">
        <f t="shared" si="0"/>
        <v>496</v>
      </c>
      <c r="R31" s="1">
        <f t="shared" si="1"/>
        <v>479016.92000000051</v>
      </c>
      <c r="S31" s="17">
        <f t="shared" si="4"/>
        <v>0.77248001615722162</v>
      </c>
      <c r="T31" s="17">
        <f t="shared" si="5"/>
        <v>23.642147253695097</v>
      </c>
      <c r="U31" s="1" t="str">
        <f t="shared" si="3"/>
        <v>A</v>
      </c>
      <c r="W31"/>
      <c r="X31"/>
      <c r="Y31"/>
    </row>
    <row r="32" spans="4:25" x14ac:dyDescent="0.35">
      <c r="F32" s="7"/>
      <c r="G32" s="16"/>
      <c r="H32" s="16"/>
      <c r="I32"/>
      <c r="J32" s="45" t="s">
        <v>662</v>
      </c>
      <c r="K32" s="46">
        <v>8.0225578058159594E-2</v>
      </c>
      <c r="N32" s="1" t="s">
        <v>50</v>
      </c>
      <c r="O32" s="1">
        <v>476712.51000000018</v>
      </c>
      <c r="P32" s="12"/>
      <c r="Q32" s="1" t="str">
        <f t="shared" si="0"/>
        <v>608</v>
      </c>
      <c r="R32" s="1">
        <f t="shared" si="1"/>
        <v>476712.51000000018</v>
      </c>
      <c r="S32" s="17">
        <f t="shared" si="4"/>
        <v>0.76876384121702723</v>
      </c>
      <c r="T32" s="17">
        <f t="shared" si="5"/>
        <v>24.410911094912123</v>
      </c>
      <c r="U32" s="1" t="str">
        <f t="shared" si="3"/>
        <v>A</v>
      </c>
      <c r="W32"/>
    </row>
    <row r="33" spans="6:23" x14ac:dyDescent="0.35">
      <c r="F33" s="38" t="s">
        <v>29</v>
      </c>
      <c r="G33" s="38"/>
      <c r="H33" s="38"/>
      <c r="I33"/>
      <c r="J33" s="45" t="s">
        <v>661</v>
      </c>
      <c r="K33" s="46">
        <v>8.1811479310785959E-2</v>
      </c>
      <c r="N33" s="1" t="s">
        <v>52</v>
      </c>
      <c r="O33" s="1">
        <v>462057.61000000057</v>
      </c>
      <c r="P33" s="12"/>
      <c r="Q33" s="1" t="str">
        <f t="shared" si="0"/>
        <v>175</v>
      </c>
      <c r="R33" s="1">
        <f t="shared" si="1"/>
        <v>462057.61000000057</v>
      </c>
      <c r="S33" s="17">
        <f t="shared" si="4"/>
        <v>0.74513081925867519</v>
      </c>
      <c r="T33" s="17">
        <f t="shared" si="5"/>
        <v>25.1560419141708</v>
      </c>
      <c r="U33" s="1" t="str">
        <f t="shared" si="3"/>
        <v>A</v>
      </c>
      <c r="W33"/>
    </row>
    <row r="34" spans="6:23" x14ac:dyDescent="0.35">
      <c r="F34" t="str">
        <f>_xlfn.XLOOKUP(MAX(K39:K46),K39:K46,J39:J46)</f>
        <v>California</v>
      </c>
      <c r="G34" s="36">
        <f>MAX(K39:K46)</f>
        <v>0.11126961483594865</v>
      </c>
      <c r="H34" s="7"/>
      <c r="I34" s="7"/>
      <c r="J34" s="45" t="s">
        <v>659</v>
      </c>
      <c r="K34" s="46">
        <v>8.9113483679048325E-2</v>
      </c>
      <c r="N34" s="1" t="s">
        <v>55</v>
      </c>
      <c r="O34" s="1">
        <v>450056.06000000006</v>
      </c>
      <c r="P34" s="12"/>
      <c r="Q34" s="1" t="str">
        <f t="shared" si="0"/>
        <v>502</v>
      </c>
      <c r="R34" s="1">
        <f t="shared" si="1"/>
        <v>450056.06000000006</v>
      </c>
      <c r="S34" s="17">
        <f t="shared" si="4"/>
        <v>0.72577668550926167</v>
      </c>
      <c r="T34" s="17">
        <f t="shared" si="5"/>
        <v>25.881818599680063</v>
      </c>
      <c r="U34" s="1" t="str">
        <f t="shared" si="3"/>
        <v>A</v>
      </c>
      <c r="W34"/>
    </row>
    <row r="35" spans="6:23" x14ac:dyDescent="0.35">
      <c r="F35" t="str">
        <f>_xlfn.CONCAT(F34," (",ROUND(G34,4)*100," %)")</f>
        <v>California (11.13 %)</v>
      </c>
      <c r="G35"/>
      <c r="H35" s="7"/>
      <c r="I35" s="7"/>
      <c r="J35" s="45" t="s">
        <v>663</v>
      </c>
      <c r="K35" s="46">
        <v>0.12643662135579217</v>
      </c>
      <c r="N35" s="1" t="s">
        <v>58</v>
      </c>
      <c r="O35" s="1">
        <v>446050.15000000031</v>
      </c>
      <c r="P35" s="12"/>
      <c r="Q35" s="1" t="str">
        <f t="shared" si="0"/>
        <v>236</v>
      </c>
      <c r="R35" s="1">
        <f t="shared" si="1"/>
        <v>446050.15000000031</v>
      </c>
      <c r="S35" s="17">
        <f t="shared" si="4"/>
        <v>0.71931661010832559</v>
      </c>
      <c r="T35" s="17">
        <f t="shared" si="5"/>
        <v>26.601135209788389</v>
      </c>
      <c r="U35" s="1" t="str">
        <f t="shared" si="3"/>
        <v>A</v>
      </c>
      <c r="W35"/>
    </row>
    <row r="36" spans="6:23" x14ac:dyDescent="0.35">
      <c r="F36" s="7"/>
      <c r="G36" s="16"/>
      <c r="H36" s="16"/>
      <c r="I36" s="7"/>
      <c r="J36"/>
      <c r="K36"/>
      <c r="N36" s="1" t="s">
        <v>60</v>
      </c>
      <c r="O36" s="1">
        <v>425572.75000000012</v>
      </c>
      <c r="P36" s="12"/>
      <c r="Q36" s="1" t="str">
        <f t="shared" si="0"/>
        <v>579</v>
      </c>
      <c r="R36" s="1">
        <f t="shared" si="1"/>
        <v>425572.75000000012</v>
      </c>
      <c r="S36" s="17">
        <f t="shared" si="4"/>
        <v>0.68629401399030532</v>
      </c>
      <c r="T36" s="17">
        <f t="shared" si="5"/>
        <v>27.287429223778695</v>
      </c>
      <c r="U36" s="1" t="str">
        <f t="shared" si="3"/>
        <v>A</v>
      </c>
      <c r="W36"/>
    </row>
    <row r="37" spans="6:23" ht="19.5" customHeight="1" x14ac:dyDescent="0.35">
      <c r="F37" s="38" t="s">
        <v>680</v>
      </c>
      <c r="G37" s="38"/>
      <c r="H37" s="38"/>
      <c r="I37" s="7"/>
      <c r="J37" s="38" t="s">
        <v>25</v>
      </c>
      <c r="K37" s="38"/>
      <c r="N37" s="1" t="s">
        <v>101</v>
      </c>
      <c r="O37" s="1">
        <v>413095.60000000015</v>
      </c>
      <c r="P37" s="12"/>
      <c r="Q37" s="1" t="str">
        <f t="shared" si="0"/>
        <v>234</v>
      </c>
      <c r="R37" s="1">
        <f t="shared" si="1"/>
        <v>413095.60000000015</v>
      </c>
      <c r="S37" s="17">
        <f t="shared" si="4"/>
        <v>0.66617291047355265</v>
      </c>
      <c r="T37" s="17">
        <f t="shared" si="5"/>
        <v>27.953602134252247</v>
      </c>
      <c r="U37" s="1" t="str">
        <f t="shared" si="3"/>
        <v>A</v>
      </c>
      <c r="W37"/>
    </row>
    <row r="38" spans="6:23" x14ac:dyDescent="0.35">
      <c r="F38" s="28">
        <f>0.05*G22/1000000</f>
        <v>3.1005133465000028</v>
      </c>
      <c r="G38"/>
      <c r="H38"/>
      <c r="I38"/>
      <c r="J38" s="44" t="s">
        <v>1</v>
      </c>
      <c r="K38" s="46" t="s">
        <v>4</v>
      </c>
      <c r="N38" s="1" t="s">
        <v>78</v>
      </c>
      <c r="O38" s="1">
        <v>412160.2100000002</v>
      </c>
      <c r="P38" s="12"/>
      <c r="Q38" s="1" t="str">
        <f t="shared" si="0"/>
        <v>90</v>
      </c>
      <c r="R38" s="1">
        <f t="shared" si="1"/>
        <v>412160.2100000002</v>
      </c>
      <c r="S38" s="17">
        <f t="shared" si="4"/>
        <v>0.66466446671688262</v>
      </c>
      <c r="T38" s="17">
        <f t="shared" si="5"/>
        <v>28.618266600969129</v>
      </c>
      <c r="U38" s="1" t="str">
        <f t="shared" si="3"/>
        <v>A</v>
      </c>
      <c r="W38"/>
    </row>
    <row r="39" spans="6:23" x14ac:dyDescent="0.35">
      <c r="F39"/>
      <c r="G39" s="28"/>
      <c r="H39" s="28"/>
      <c r="I39"/>
      <c r="J39" s="45" t="s">
        <v>657</v>
      </c>
      <c r="K39" s="46">
        <v>3.8516405135520682E-2</v>
      </c>
      <c r="N39" s="1" t="s">
        <v>57</v>
      </c>
      <c r="O39" s="1">
        <v>411475.43000000028</v>
      </c>
      <c r="P39" s="12"/>
      <c r="Q39" s="1" t="str">
        <f t="shared" si="0"/>
        <v>54</v>
      </c>
      <c r="R39" s="1">
        <f t="shared" si="1"/>
        <v>411475.43000000028</v>
      </c>
      <c r="S39" s="17">
        <f t="shared" si="4"/>
        <v>0.66356016571335219</v>
      </c>
      <c r="T39" s="17">
        <f t="shared" si="5"/>
        <v>29.281826766682482</v>
      </c>
      <c r="U39" s="1" t="str">
        <f t="shared" si="3"/>
        <v>A</v>
      </c>
      <c r="W39"/>
    </row>
    <row r="40" spans="6:23" x14ac:dyDescent="0.35">
      <c r="F40" s="38" t="s">
        <v>671</v>
      </c>
      <c r="G40" s="38"/>
      <c r="H40" s="38"/>
      <c r="I40" s="7"/>
      <c r="J40" s="45" t="s">
        <v>3</v>
      </c>
      <c r="K40" s="46">
        <v>4.136947218259629E-2</v>
      </c>
      <c r="N40" s="1" t="s">
        <v>56</v>
      </c>
      <c r="O40" s="1">
        <v>406686.5</v>
      </c>
      <c r="P40" s="12"/>
      <c r="Q40" s="1" t="str">
        <f t="shared" si="0"/>
        <v>599</v>
      </c>
      <c r="R40" s="1">
        <f t="shared" si="1"/>
        <v>406686.5</v>
      </c>
      <c r="S40" s="17">
        <f t="shared" si="4"/>
        <v>0.65583736393053416</v>
      </c>
      <c r="T40" s="17">
        <f t="shared" si="5"/>
        <v>29.937664130613015</v>
      </c>
      <c r="U40" s="1" t="str">
        <f t="shared" si="3"/>
        <v>A</v>
      </c>
      <c r="W40"/>
    </row>
    <row r="41" spans="6:23" x14ac:dyDescent="0.35">
      <c r="F41" t="s">
        <v>672</v>
      </c>
      <c r="G41"/>
      <c r="H41" s="28"/>
      <c r="I41" s="7"/>
      <c r="J41" s="45" t="s">
        <v>658</v>
      </c>
      <c r="K41" s="46">
        <v>4.4222539229671898E-2</v>
      </c>
      <c r="N41" s="1" t="s">
        <v>103</v>
      </c>
      <c r="O41" s="1">
        <v>401173.06000000017</v>
      </c>
      <c r="P41" s="12"/>
      <c r="Q41" s="1" t="str">
        <f t="shared" si="0"/>
        <v>239</v>
      </c>
      <c r="R41" s="1">
        <f t="shared" si="1"/>
        <v>401173.06000000017</v>
      </c>
      <c r="S41" s="17">
        <f t="shared" si="4"/>
        <v>0.64694619110874374</v>
      </c>
      <c r="T41" s="17">
        <f t="shared" si="5"/>
        <v>30.584610321721758</v>
      </c>
      <c r="U41" s="1" t="str">
        <f t="shared" si="3"/>
        <v>A</v>
      </c>
      <c r="W41"/>
    </row>
    <row r="42" spans="6:23" x14ac:dyDescent="0.35">
      <c r="F42" s="29">
        <v>0.33200636386867222</v>
      </c>
      <c r="G42" s="35">
        <f>GETPIVOTDATA("[Measures].[YoY_Revenue_Per_Country]",$F$41)</f>
        <v>0.33200636386867222</v>
      </c>
      <c r="H42" s="26"/>
      <c r="J42" s="45" t="s">
        <v>659</v>
      </c>
      <c r="K42" s="46">
        <v>5.4208273894436519E-2</v>
      </c>
      <c r="N42" s="1" t="s">
        <v>64</v>
      </c>
      <c r="O42" s="1">
        <v>390216.08000000042</v>
      </c>
      <c r="P42" s="12"/>
      <c r="Q42" s="1" t="str">
        <f t="shared" si="0"/>
        <v>16</v>
      </c>
      <c r="R42" s="1">
        <f t="shared" si="1"/>
        <v>390216.08000000042</v>
      </c>
      <c r="S42" s="17">
        <f t="shared" si="4"/>
        <v>0.62927656873416427</v>
      </c>
      <c r="T42" s="17">
        <f t="shared" si="5"/>
        <v>31.213886890455921</v>
      </c>
      <c r="U42" s="1" t="str">
        <f t="shared" si="3"/>
        <v>A</v>
      </c>
      <c r="W42"/>
    </row>
    <row r="43" spans="6:23" x14ac:dyDescent="0.35">
      <c r="H43"/>
      <c r="J43" s="45" t="s">
        <v>660</v>
      </c>
      <c r="K43" s="46">
        <v>5.7061340941512127E-2</v>
      </c>
      <c r="N43" s="1" t="s">
        <v>65</v>
      </c>
      <c r="O43" s="1">
        <v>389399.72999999992</v>
      </c>
      <c r="P43" s="12"/>
      <c r="Q43" s="1" t="str">
        <f t="shared" si="0"/>
        <v>245</v>
      </c>
      <c r="R43" s="1">
        <f t="shared" si="1"/>
        <v>389399.72999999992</v>
      </c>
      <c r="S43" s="17">
        <f t="shared" si="4"/>
        <v>0.62796009318839374</v>
      </c>
      <c r="T43" s="17">
        <f t="shared" si="5"/>
        <v>31.841846983644317</v>
      </c>
      <c r="U43" s="1" t="str">
        <f t="shared" si="3"/>
        <v>A</v>
      </c>
      <c r="W43"/>
    </row>
    <row r="44" spans="6:23" x14ac:dyDescent="0.35">
      <c r="F44" s="30" t="s">
        <v>673</v>
      </c>
      <c r="G44" s="30"/>
      <c r="H44"/>
      <c r="I44"/>
      <c r="J44" s="45" t="s">
        <v>661</v>
      </c>
      <c r="K44" s="46">
        <v>6.7047075606276749E-2</v>
      </c>
      <c r="N44" s="1" t="s">
        <v>67</v>
      </c>
      <c r="O44" s="1">
        <v>373840.7400000004</v>
      </c>
      <c r="P44" s="12"/>
      <c r="Q44" s="1" t="str">
        <f t="shared" si="0"/>
        <v>97</v>
      </c>
      <c r="R44" s="1">
        <f t="shared" si="1"/>
        <v>373840.7400000004</v>
      </c>
      <c r="S44" s="17">
        <f t="shared" si="4"/>
        <v>0.60286910298581442</v>
      </c>
      <c r="T44" s="17">
        <f t="shared" si="5"/>
        <v>32.44471608663013</v>
      </c>
      <c r="U44" s="1" t="str">
        <f t="shared" si="3"/>
        <v>A</v>
      </c>
      <c r="W44"/>
    </row>
    <row r="45" spans="6:23" x14ac:dyDescent="0.35">
      <c r="F45" s="40" t="str">
        <f>IF(COUNTA(J9:J14)&gt;1,"Maintain diversification &amp; scale growth regions",
IF(G30&gt;0.5,"Diversify - High dependency",
IF(G42&gt;0.1,"Expansion opportunity",
IF(G42&gt;0,"Retain and monitor","Investigate decline"))))</f>
        <v>Maintain diversification &amp; scale growth regions</v>
      </c>
      <c r="G45" s="40"/>
      <c r="I45"/>
      <c r="J45" s="45" t="s">
        <v>662</v>
      </c>
      <c r="K45" s="46">
        <v>7.8459343794579167E-2</v>
      </c>
      <c r="N45" s="1" t="s">
        <v>53</v>
      </c>
      <c r="O45" s="1">
        <v>373558.26999999984</v>
      </c>
      <c r="P45" s="12"/>
      <c r="Q45" s="1" t="str">
        <f t="shared" si="0"/>
        <v>650</v>
      </c>
      <c r="R45" s="1">
        <f t="shared" si="1"/>
        <v>373558.26999999984</v>
      </c>
      <c r="S45" s="17">
        <f t="shared" si="4"/>
        <v>0.60241358164397052</v>
      </c>
      <c r="T45" s="17">
        <f t="shared" si="5"/>
        <v>33.047129668274103</v>
      </c>
      <c r="U45" s="1" t="str">
        <f t="shared" si="3"/>
        <v>A</v>
      </c>
      <c r="W45"/>
    </row>
    <row r="46" spans="6:23" x14ac:dyDescent="0.35">
      <c r="I46"/>
      <c r="J46" s="45" t="s">
        <v>663</v>
      </c>
      <c r="K46" s="46">
        <v>0.11126961483594865</v>
      </c>
      <c r="N46" s="1" t="s">
        <v>82</v>
      </c>
      <c r="O46" s="1">
        <v>366627.45000000007</v>
      </c>
      <c r="P46" s="12"/>
      <c r="Q46" s="1" t="str">
        <f t="shared" si="0"/>
        <v>499</v>
      </c>
      <c r="R46" s="1">
        <f t="shared" si="1"/>
        <v>366627.45000000007</v>
      </c>
      <c r="S46" s="17">
        <f t="shared" si="4"/>
        <v>0.59123669055297823</v>
      </c>
      <c r="T46" s="17">
        <f t="shared" si="5"/>
        <v>33.638366358827078</v>
      </c>
      <c r="U46" s="1" t="str">
        <f t="shared" si="3"/>
        <v>A</v>
      </c>
      <c r="W46"/>
    </row>
    <row r="47" spans="6:23" x14ac:dyDescent="0.35">
      <c r="I47"/>
      <c r="J47"/>
      <c r="K47"/>
      <c r="N47" s="1" t="s">
        <v>81</v>
      </c>
      <c r="O47" s="1">
        <v>356840.27000000008</v>
      </c>
      <c r="P47" s="12"/>
      <c r="Q47" s="1" t="str">
        <f t="shared" si="0"/>
        <v>78</v>
      </c>
      <c r="R47" s="1">
        <f t="shared" si="1"/>
        <v>356840.27000000008</v>
      </c>
      <c r="S47" s="17">
        <f t="shared" si="4"/>
        <v>0.57545352998208721</v>
      </c>
      <c r="T47" s="17">
        <f t="shared" si="5"/>
        <v>34.213819888809162</v>
      </c>
      <c r="U47" s="1" t="str">
        <f t="shared" si="3"/>
        <v>A</v>
      </c>
      <c r="W47"/>
    </row>
    <row r="48" spans="6:23" ht="19.5" x14ac:dyDescent="0.35">
      <c r="I48"/>
      <c r="J48" s="25" t="s">
        <v>20</v>
      </c>
      <c r="K48" s="25"/>
      <c r="L48" s="25"/>
      <c r="N48" s="1" t="s">
        <v>62</v>
      </c>
      <c r="O48" s="1">
        <v>355463.06000000017</v>
      </c>
      <c r="P48" s="12"/>
      <c r="Q48" s="1" t="str">
        <f t="shared" si="0"/>
        <v>84</v>
      </c>
      <c r="R48" s="1">
        <f t="shared" si="1"/>
        <v>355463.06000000017</v>
      </c>
      <c r="S48" s="17">
        <f t="shared" si="4"/>
        <v>0.57323259130824711</v>
      </c>
      <c r="T48" s="17">
        <f t="shared" si="5"/>
        <v>34.78705248011741</v>
      </c>
      <c r="U48" s="1" t="str">
        <f t="shared" si="3"/>
        <v>A</v>
      </c>
      <c r="W48"/>
    </row>
    <row r="49" spans="6:23" x14ac:dyDescent="0.35">
      <c r="I49"/>
      <c r="N49" s="1" t="s">
        <v>84</v>
      </c>
      <c r="O49" s="1">
        <v>345754.39000000019</v>
      </c>
      <c r="P49" s="12"/>
      <c r="Q49" s="1" t="str">
        <f t="shared" si="0"/>
        <v>618</v>
      </c>
      <c r="R49" s="1">
        <f t="shared" si="1"/>
        <v>345754.39000000019</v>
      </c>
      <c r="S49" s="17">
        <f t="shared" si="4"/>
        <v>0.55757603880386974</v>
      </c>
      <c r="T49" s="17">
        <f t="shared" si="5"/>
        <v>35.344628518921283</v>
      </c>
      <c r="U49" s="1" t="str">
        <f t="shared" si="3"/>
        <v>A</v>
      </c>
      <c r="W49"/>
    </row>
    <row r="50" spans="6:23" x14ac:dyDescent="0.35">
      <c r="F50"/>
      <c r="G50"/>
      <c r="H50"/>
      <c r="I50"/>
      <c r="J50" s="34" t="s">
        <v>674</v>
      </c>
      <c r="K50" s="34" t="s">
        <v>675</v>
      </c>
      <c r="L50" s="34" t="s">
        <v>676</v>
      </c>
      <c r="N50" s="1" t="s">
        <v>74</v>
      </c>
      <c r="O50" s="1">
        <v>342752.79000000021</v>
      </c>
      <c r="P50" s="12"/>
      <c r="Q50" s="1" t="str">
        <f t="shared" si="0"/>
        <v>221</v>
      </c>
      <c r="R50" s="1">
        <f t="shared" si="1"/>
        <v>342752.79000000021</v>
      </c>
      <c r="S50" s="17">
        <f t="shared" si="4"/>
        <v>0.55273555004514796</v>
      </c>
      <c r="T50" s="17">
        <f t="shared" si="5"/>
        <v>35.897364068966432</v>
      </c>
      <c r="U50" s="1" t="str">
        <f t="shared" si="3"/>
        <v>A</v>
      </c>
      <c r="W50"/>
    </row>
    <row r="51" spans="6:23" x14ac:dyDescent="0.35">
      <c r="H51"/>
      <c r="I51"/>
      <c r="J51" s="32" t="s">
        <v>16</v>
      </c>
      <c r="K51" s="33">
        <f>COUNTIF(tbl_customer_segment[Segment],J51)/COUNTA(tbl_customer_segment[Segment])</f>
        <v>0.26953748006379585</v>
      </c>
      <c r="L51" s="33">
        <f>SUMIF(tbl_customer_segment[Segment],J51,tbl_customer_segment[Revenue])/SUM(tbl_customer_segment[Revenue])</f>
        <v>0.79978356448593968</v>
      </c>
      <c r="M51" t="s">
        <v>679</v>
      </c>
      <c r="N51" s="1" t="s">
        <v>93</v>
      </c>
      <c r="O51" s="1">
        <v>341238.42000000022</v>
      </c>
      <c r="P51" s="12"/>
      <c r="Q51" s="1" t="str">
        <f t="shared" si="0"/>
        <v>218</v>
      </c>
      <c r="R51" s="1">
        <f t="shared" si="1"/>
        <v>341238.42000000022</v>
      </c>
      <c r="S51" s="17">
        <f t="shared" si="4"/>
        <v>0.55029342219282074</v>
      </c>
      <c r="T51" s="17">
        <f t="shared" si="5"/>
        <v>36.447657491159255</v>
      </c>
      <c r="U51" s="1" t="str">
        <f t="shared" si="3"/>
        <v>A</v>
      </c>
      <c r="W51"/>
    </row>
    <row r="52" spans="6:23" x14ac:dyDescent="0.35">
      <c r="F52"/>
      <c r="G52"/>
      <c r="H52"/>
      <c r="I52"/>
      <c r="J52" s="32" t="s">
        <v>17</v>
      </c>
      <c r="K52" s="33">
        <f>COUNTIF(tbl_customer_segment[Segment],J52)/COUNTA(tbl_customer_segment[Segment])</f>
        <v>0.21371610845295055</v>
      </c>
      <c r="L52" s="33">
        <f>SUMIF(tbl_customer_segment[Segment],J52,tbl_customer_segment[Revenue])/SUM(tbl_customer_segment[Revenue])</f>
        <v>0.15007842282803724</v>
      </c>
      <c r="M52" s="1" t="s">
        <v>677</v>
      </c>
      <c r="N52" s="1" t="s">
        <v>75</v>
      </c>
      <c r="O52" s="1">
        <v>337850.24000000022</v>
      </c>
      <c r="P52" s="12"/>
      <c r="Q52" s="1" t="str">
        <f t="shared" si="0"/>
        <v>385</v>
      </c>
      <c r="R52" s="1">
        <f t="shared" si="1"/>
        <v>337850.24000000022</v>
      </c>
      <c r="S52" s="17">
        <f t="shared" si="4"/>
        <v>0.54482952053952727</v>
      </c>
      <c r="T52" s="17">
        <f t="shared" si="5"/>
        <v>36.992487011698785</v>
      </c>
      <c r="U52" s="1" t="str">
        <f t="shared" si="3"/>
        <v>A</v>
      </c>
      <c r="W52"/>
    </row>
    <row r="53" spans="6:23" x14ac:dyDescent="0.35">
      <c r="F53"/>
      <c r="G53"/>
      <c r="H53"/>
      <c r="I53"/>
      <c r="J53" s="32" t="s">
        <v>18</v>
      </c>
      <c r="K53" s="33">
        <f>COUNTIF(tbl_customer_segment[Segment],J53)/COUNTA(tbl_customer_segment[Segment])</f>
        <v>0.51674641148325362</v>
      </c>
      <c r="L53" s="33">
        <f>SUMIF(tbl_customer_segment[Segment],J53,tbl_customer_segment[Revenue])/SUM(tbl_customer_segment[Revenue])</f>
        <v>5.0138012686022741E-2</v>
      </c>
      <c r="M53" s="1" t="s">
        <v>678</v>
      </c>
      <c r="N53" s="1" t="s">
        <v>70</v>
      </c>
      <c r="O53" s="1">
        <v>337193.16000000038</v>
      </c>
      <c r="P53" s="12"/>
      <c r="Q53" s="1" t="str">
        <f t="shared" si="0"/>
        <v>254</v>
      </c>
      <c r="R53" s="1">
        <f t="shared" si="1"/>
        <v>337193.16000000038</v>
      </c>
      <c r="S53" s="17">
        <f t="shared" si="4"/>
        <v>0.54376988955819061</v>
      </c>
      <c r="T53" s="17">
        <f t="shared" si="5"/>
        <v>37.536256901256976</v>
      </c>
      <c r="U53" s="1" t="str">
        <f t="shared" si="3"/>
        <v>A</v>
      </c>
      <c r="W53"/>
    </row>
    <row r="54" spans="6:23" x14ac:dyDescent="0.35">
      <c r="F54"/>
      <c r="G54"/>
      <c r="H54"/>
      <c r="I54"/>
      <c r="L54" s="31"/>
      <c r="N54" s="1" t="s">
        <v>89</v>
      </c>
      <c r="O54" s="1">
        <v>336447.75</v>
      </c>
      <c r="P54" s="12"/>
      <c r="Q54" s="1" t="str">
        <f t="shared" si="0"/>
        <v>206</v>
      </c>
      <c r="R54" s="1">
        <f t="shared" si="1"/>
        <v>336447.75</v>
      </c>
      <c r="S54" s="17">
        <f t="shared" si="4"/>
        <v>0.54256781442304913</v>
      </c>
      <c r="T54" s="17">
        <f t="shared" si="5"/>
        <v>38.078824715680028</v>
      </c>
      <c r="U54" s="1" t="str">
        <f t="shared" si="3"/>
        <v>A</v>
      </c>
      <c r="W54"/>
    </row>
    <row r="55" spans="6:23" x14ac:dyDescent="0.35">
      <c r="F55"/>
      <c r="G55"/>
      <c r="H55"/>
      <c r="I55"/>
      <c r="J55" s="1" t="str">
        <f>J51 &amp; " Customers"</f>
        <v>A Customers</v>
      </c>
      <c r="K55" s="24" t="str">
        <f>_xlfn.CONCAT(
    ROUND(100 * K51, 2),
    "% of Customers"
)</f>
        <v>26.95% of Customers</v>
      </c>
      <c r="L55" s="24" t="str">
        <f>_xlfn.CONCAT(ROUND(L51*100,2), "% of Revenue")</f>
        <v>79.98% of Revenue</v>
      </c>
      <c r="N55" s="1" t="s">
        <v>90</v>
      </c>
      <c r="O55" s="1">
        <v>335310.15999999997</v>
      </c>
      <c r="P55" s="12"/>
      <c r="Q55" s="1" t="str">
        <f t="shared" si="0"/>
        <v>684</v>
      </c>
      <c r="R55" s="1">
        <f t="shared" si="1"/>
        <v>335310.15999999997</v>
      </c>
      <c r="S55" s="17">
        <f t="shared" si="4"/>
        <v>0.54073329563072681</v>
      </c>
      <c r="T55" s="17">
        <f t="shared" si="5"/>
        <v>38.619558011310758</v>
      </c>
      <c r="U55" s="1" t="str">
        <f t="shared" si="3"/>
        <v>A</v>
      </c>
      <c r="W55"/>
    </row>
    <row r="56" spans="6:23" x14ac:dyDescent="0.35">
      <c r="F56"/>
      <c r="G56"/>
      <c r="H56"/>
      <c r="I56"/>
      <c r="J56" s="1" t="str">
        <f>J52 &amp; " Customers"</f>
        <v>B Customers</v>
      </c>
      <c r="K56" s="24" t="str">
        <f>_xlfn.CONCAT(
    ROUND(100 * K52, 2),
    "% of Customers"
)</f>
        <v>21.37% of Customers</v>
      </c>
      <c r="L56" s="24" t="str">
        <f>_xlfn.CONCAT(ROUND(L52*100,2), "% of Revenue")</f>
        <v>15.01% of Revenue</v>
      </c>
      <c r="N56" s="1" t="s">
        <v>102</v>
      </c>
      <c r="O56" s="1">
        <v>334148.94000000041</v>
      </c>
      <c r="P56" s="12"/>
      <c r="Q56" s="1" t="str">
        <f t="shared" si="0"/>
        <v>538</v>
      </c>
      <c r="R56" s="1">
        <f t="shared" si="1"/>
        <v>334148.94000000041</v>
      </c>
      <c r="S56" s="17">
        <f t="shared" si="4"/>
        <v>0.53886067024546547</v>
      </c>
      <c r="T56" s="17">
        <f t="shared" si="5"/>
        <v>39.158418681556221</v>
      </c>
      <c r="U56" s="1" t="str">
        <f t="shared" si="3"/>
        <v>A</v>
      </c>
      <c r="W56"/>
    </row>
    <row r="57" spans="6:23" x14ac:dyDescent="0.35">
      <c r="I57"/>
      <c r="J57" s="1" t="str">
        <f>J53 &amp; " Customers"</f>
        <v>C Customers</v>
      </c>
      <c r="K57" s="24" t="str">
        <f>_xlfn.CONCAT(
    ROUND(100 * K53, 2),
    "% of Customers"
)</f>
        <v>51.67% of Customers</v>
      </c>
      <c r="L57" s="24" t="str">
        <f>_xlfn.CONCAT(ROUND(L53*100,2), "% of Revenue")</f>
        <v>5.01% of Revenue</v>
      </c>
      <c r="N57" s="1" t="s">
        <v>94</v>
      </c>
      <c r="O57" s="1">
        <v>333718.40000000014</v>
      </c>
      <c r="P57" s="12"/>
      <c r="Q57" s="1" t="str">
        <f t="shared" si="0"/>
        <v>173</v>
      </c>
      <c r="R57" s="1">
        <f t="shared" si="1"/>
        <v>333718.40000000014</v>
      </c>
      <c r="S57" s="17">
        <f t="shared" si="4"/>
        <v>0.53816636586440825</v>
      </c>
      <c r="T57" s="17">
        <f t="shared" si="5"/>
        <v>39.696585047420626</v>
      </c>
      <c r="U57" s="1" t="str">
        <f t="shared" si="3"/>
        <v>A</v>
      </c>
      <c r="W57"/>
    </row>
    <row r="58" spans="6:23" x14ac:dyDescent="0.35">
      <c r="I58"/>
      <c r="J58"/>
      <c r="K58"/>
      <c r="L58"/>
      <c r="N58" s="1" t="s">
        <v>91</v>
      </c>
      <c r="O58" s="1">
        <v>332566.83000000013</v>
      </c>
      <c r="P58" s="12"/>
      <c r="Q58" s="1" t="str">
        <f t="shared" si="0"/>
        <v>418</v>
      </c>
      <c r="R58" s="1">
        <f t="shared" si="1"/>
        <v>332566.83000000013</v>
      </c>
      <c r="S58" s="17">
        <f t="shared" si="4"/>
        <v>0.53630930241828578</v>
      </c>
      <c r="T58" s="17">
        <f t="shared" si="5"/>
        <v>40.232894349838915</v>
      </c>
      <c r="U58" s="1" t="str">
        <f t="shared" si="3"/>
        <v>A</v>
      </c>
      <c r="W58"/>
    </row>
    <row r="59" spans="6:23" x14ac:dyDescent="0.35">
      <c r="I59"/>
      <c r="J59" s="4" t="s">
        <v>1</v>
      </c>
      <c r="K59" s="1" t="s">
        <v>4</v>
      </c>
      <c r="L59"/>
      <c r="N59" s="1" t="s">
        <v>61</v>
      </c>
      <c r="O59" s="1">
        <v>332480.20000000036</v>
      </c>
      <c r="P59" s="12"/>
      <c r="Q59" s="1" t="str">
        <f t="shared" si="0"/>
        <v>312</v>
      </c>
      <c r="R59" s="1">
        <f t="shared" si="1"/>
        <v>332480.20000000036</v>
      </c>
      <c r="S59" s="17">
        <f t="shared" si="4"/>
        <v>0.53616959974598866</v>
      </c>
      <c r="T59" s="17">
        <f t="shared" si="5"/>
        <v>40.769063949584904</v>
      </c>
      <c r="U59" s="1" t="str">
        <f t="shared" si="3"/>
        <v>A</v>
      </c>
      <c r="W59"/>
    </row>
    <row r="60" spans="6:23" x14ac:dyDescent="0.35">
      <c r="I60"/>
      <c r="J60" s="1">
        <v>0</v>
      </c>
      <c r="K60" s="1">
        <v>74</v>
      </c>
      <c r="N60" s="1" t="s">
        <v>108</v>
      </c>
      <c r="O60" s="1">
        <v>327837.9700000002</v>
      </c>
      <c r="P60" s="12"/>
      <c r="Q60" s="1" t="str">
        <f t="shared" si="0"/>
        <v>660</v>
      </c>
      <c r="R60" s="1">
        <f t="shared" si="1"/>
        <v>327837.9700000002</v>
      </c>
      <c r="S60" s="17">
        <f t="shared" si="4"/>
        <v>0.52868337169081758</v>
      </c>
      <c r="T60" s="17">
        <f t="shared" si="5"/>
        <v>41.297747321275722</v>
      </c>
      <c r="U60" s="1" t="str">
        <f t="shared" si="3"/>
        <v>A</v>
      </c>
      <c r="W60"/>
    </row>
    <row r="61" spans="6:23" x14ac:dyDescent="0.35">
      <c r="I61"/>
      <c r="J61" s="1">
        <v>1</v>
      </c>
      <c r="K61" s="1">
        <v>627</v>
      </c>
      <c r="N61" s="1" t="s">
        <v>99</v>
      </c>
      <c r="O61" s="1">
        <v>325740.80000000051</v>
      </c>
      <c r="P61" s="12"/>
      <c r="Q61" s="1" t="str">
        <f t="shared" si="0"/>
        <v>3</v>
      </c>
      <c r="R61" s="1">
        <f t="shared" si="1"/>
        <v>325740.80000000051</v>
      </c>
      <c r="S61" s="17">
        <f t="shared" si="4"/>
        <v>0.52530139947262489</v>
      </c>
      <c r="T61" s="17">
        <f t="shared" si="5"/>
        <v>41.823048720748346</v>
      </c>
      <c r="U61" s="1" t="str">
        <f t="shared" si="3"/>
        <v>A</v>
      </c>
      <c r="W61"/>
    </row>
    <row r="62" spans="6:23" x14ac:dyDescent="0.35">
      <c r="I62"/>
      <c r="J62" s="1" t="s">
        <v>12</v>
      </c>
      <c r="K62" s="1">
        <v>701</v>
      </c>
      <c r="N62" s="1" t="s">
        <v>72</v>
      </c>
      <c r="O62" s="1">
        <v>320984.98000000004</v>
      </c>
      <c r="P62" s="12"/>
      <c r="Q62" s="1" t="str">
        <f t="shared" si="0"/>
        <v>648</v>
      </c>
      <c r="R62" s="1">
        <f t="shared" si="1"/>
        <v>320984.98000000004</v>
      </c>
      <c r="S62" s="17">
        <f t="shared" si="4"/>
        <v>0.51763199207373556</v>
      </c>
      <c r="T62" s="17">
        <f t="shared" si="5"/>
        <v>42.340680712822085</v>
      </c>
      <c r="U62" s="1" t="str">
        <f t="shared" si="3"/>
        <v>A</v>
      </c>
      <c r="W62"/>
    </row>
    <row r="63" spans="6:23" x14ac:dyDescent="0.35">
      <c r="I63"/>
      <c r="J63"/>
      <c r="K63"/>
      <c r="N63" s="1" t="s">
        <v>77</v>
      </c>
      <c r="O63" s="1">
        <v>319034.19000000024</v>
      </c>
      <c r="P63" s="12"/>
      <c r="Q63" s="1" t="str">
        <f t="shared" si="0"/>
        <v>676</v>
      </c>
      <c r="R63" s="1">
        <f t="shared" si="1"/>
        <v>319034.19000000024</v>
      </c>
      <c r="S63" s="17">
        <f t="shared" si="4"/>
        <v>0.51448607753961184</v>
      </c>
      <c r="T63" s="17">
        <f t="shared" si="5"/>
        <v>42.855166790361693</v>
      </c>
      <c r="U63" s="1" t="str">
        <f t="shared" si="3"/>
        <v>A</v>
      </c>
      <c r="W63"/>
    </row>
    <row r="64" spans="6:23" x14ac:dyDescent="0.35">
      <c r="I64"/>
      <c r="N64" s="1" t="s">
        <v>79</v>
      </c>
      <c r="O64" s="1">
        <v>316576.75</v>
      </c>
      <c r="P64" s="12"/>
      <c r="Q64" s="1" t="str">
        <f t="shared" si="0"/>
        <v>490</v>
      </c>
      <c r="R64" s="1">
        <f t="shared" si="1"/>
        <v>316576.75</v>
      </c>
      <c r="S64" s="17">
        <f t="shared" si="4"/>
        <v>0.5105231208847496</v>
      </c>
      <c r="T64" s="17">
        <f t="shared" si="5"/>
        <v>43.365689911246442</v>
      </c>
      <c r="U64" s="1" t="str">
        <f t="shared" si="3"/>
        <v>A</v>
      </c>
      <c r="W64"/>
    </row>
    <row r="65" spans="3:23" x14ac:dyDescent="0.35">
      <c r="I65"/>
      <c r="N65" s="1" t="s">
        <v>109</v>
      </c>
      <c r="O65" s="1">
        <v>313755.7000000003</v>
      </c>
      <c r="P65" s="12"/>
      <c r="Q65" s="1" t="str">
        <f t="shared" si="0"/>
        <v>81</v>
      </c>
      <c r="R65" s="1">
        <f t="shared" si="1"/>
        <v>313755.7000000003</v>
      </c>
      <c r="S65" s="17">
        <f t="shared" si="4"/>
        <v>0.50597379358837746</v>
      </c>
      <c r="T65" s="17">
        <f t="shared" si="5"/>
        <v>43.871663704834816</v>
      </c>
      <c r="U65" s="1" t="str">
        <f t="shared" si="3"/>
        <v>A</v>
      </c>
      <c r="W65"/>
    </row>
    <row r="66" spans="3:23" x14ac:dyDescent="0.35">
      <c r="I66"/>
      <c r="N66" s="1" t="s">
        <v>88</v>
      </c>
      <c r="O66" s="1">
        <v>311235.4200000001</v>
      </c>
      <c r="P66" s="12"/>
      <c r="Q66" s="1" t="str">
        <f t="shared" si="0"/>
        <v>475</v>
      </c>
      <c r="R66" s="1">
        <f t="shared" si="1"/>
        <v>311235.4200000001</v>
      </c>
      <c r="S66" s="17">
        <f t="shared" si="4"/>
        <v>0.50190949887594671</v>
      </c>
      <c r="T66" s="17">
        <f t="shared" si="5"/>
        <v>44.373573203710762</v>
      </c>
      <c r="U66" s="1" t="str">
        <f t="shared" si="3"/>
        <v>A</v>
      </c>
      <c r="W66"/>
    </row>
    <row r="67" spans="3:23" x14ac:dyDescent="0.35">
      <c r="F67" s="7"/>
      <c r="N67" s="1" t="s">
        <v>107</v>
      </c>
      <c r="O67" s="1">
        <v>306559.00000000017</v>
      </c>
      <c r="P67" s="12"/>
      <c r="Q67" s="1" t="str">
        <f t="shared" si="0"/>
        <v>258</v>
      </c>
      <c r="R67" s="1">
        <f t="shared" si="1"/>
        <v>306559.00000000017</v>
      </c>
      <c r="S67" s="17">
        <f t="shared" si="4"/>
        <v>0.49436813478977226</v>
      </c>
      <c r="T67" s="17">
        <f t="shared" si="5"/>
        <v>44.867941338500536</v>
      </c>
      <c r="U67" s="1" t="str">
        <f t="shared" si="3"/>
        <v>A</v>
      </c>
      <c r="W67"/>
    </row>
    <row r="68" spans="3:23" x14ac:dyDescent="0.35">
      <c r="E68"/>
      <c r="F68" s="7"/>
      <c r="G68"/>
      <c r="N68" s="1" t="s">
        <v>100</v>
      </c>
      <c r="O68" s="1">
        <v>303776.53000000014</v>
      </c>
      <c r="P68" s="12"/>
      <c r="Q68" s="1" t="str">
        <f t="shared" si="0"/>
        <v>594</v>
      </c>
      <c r="R68" s="1">
        <f t="shared" si="1"/>
        <v>303776.53000000014</v>
      </c>
      <c r="S68" s="17">
        <f t="shared" si="4"/>
        <v>0.48988102299723474</v>
      </c>
      <c r="T68" s="17">
        <f t="shared" si="5"/>
        <v>45.357822361497767</v>
      </c>
      <c r="U68" s="1" t="str">
        <f t="shared" si="3"/>
        <v>A</v>
      </c>
      <c r="W68"/>
    </row>
    <row r="69" spans="3:23" x14ac:dyDescent="0.35">
      <c r="I69" s="7"/>
      <c r="N69" s="1" t="s">
        <v>68</v>
      </c>
      <c r="O69" s="1">
        <v>301049.35000000027</v>
      </c>
      <c r="P69" s="12"/>
      <c r="Q69" s="1" t="str">
        <f t="shared" si="0"/>
        <v>566</v>
      </c>
      <c r="R69" s="1">
        <f t="shared" si="1"/>
        <v>301049.35000000027</v>
      </c>
      <c r="S69" s="17">
        <f t="shared" si="4"/>
        <v>0.48548307385910505</v>
      </c>
      <c r="T69" s="17">
        <f t="shared" si="5"/>
        <v>45.843305435356875</v>
      </c>
      <c r="U69" s="1" t="str">
        <f t="shared" si="3"/>
        <v>A</v>
      </c>
      <c r="W69"/>
    </row>
    <row r="70" spans="3:23" x14ac:dyDescent="0.35">
      <c r="N70" s="1" t="s">
        <v>111</v>
      </c>
      <c r="O70" s="1">
        <v>300565.16000000038</v>
      </c>
      <c r="P70" s="12"/>
      <c r="Q70" s="1" t="str">
        <f t="shared" si="0"/>
        <v>299</v>
      </c>
      <c r="R70" s="1">
        <f t="shared" si="1"/>
        <v>300565.16000000038</v>
      </c>
      <c r="S70" s="17">
        <f t="shared" si="4"/>
        <v>0.48470225154697655</v>
      </c>
      <c r="T70" s="17">
        <f t="shared" si="5"/>
        <v>46.328007686903852</v>
      </c>
      <c r="U70" s="1" t="str">
        <f t="shared" si="3"/>
        <v>A</v>
      </c>
      <c r="W70"/>
    </row>
    <row r="71" spans="3:23" x14ac:dyDescent="0.35">
      <c r="N71" s="1" t="s">
        <v>114</v>
      </c>
      <c r="O71" s="1">
        <v>299597.33999999979</v>
      </c>
      <c r="P71" s="12"/>
      <c r="Q71" s="1" t="str">
        <f t="shared" ref="Q71:Q134" si="6">N71</f>
        <v>257</v>
      </c>
      <c r="R71" s="1">
        <f t="shared" ref="R71:R134" si="7">GETPIVOTDATA("[Measures].[Revenue]", N70,
"[Customer].[CustomerID]",
"[Customer].[CustomerID].&amp;[" &amp; N71 &amp; "]")</f>
        <v>299597.33999999979</v>
      </c>
      <c r="S71" s="17">
        <f t="shared" si="4"/>
        <v>0.4831415099989792</v>
      </c>
      <c r="T71" s="17">
        <f t="shared" si="5"/>
        <v>46.811149196902832</v>
      </c>
      <c r="U71" s="1" t="str">
        <f t="shared" ref="U71:U134" si="8">IF(T71&lt;=80,"A", IF(T71&lt;=95,"B","C"))</f>
        <v>A</v>
      </c>
      <c r="W71"/>
    </row>
    <row r="72" spans="3:23" x14ac:dyDescent="0.35">
      <c r="C72"/>
      <c r="N72" s="1" t="s">
        <v>116</v>
      </c>
      <c r="O72" s="1">
        <v>298396.98000000004</v>
      </c>
      <c r="P72" s="12"/>
      <c r="Q72" s="1" t="str">
        <f t="shared" si="6"/>
        <v>523</v>
      </c>
      <c r="R72" s="1">
        <f t="shared" si="7"/>
        <v>298396.98000000004</v>
      </c>
      <c r="S72" s="17">
        <f t="shared" ref="S72:S135" si="9">R72/SUM($R$7:$R$633) *100</f>
        <v>0.48120576603362136</v>
      </c>
      <c r="T72" s="17">
        <f t="shared" si="5"/>
        <v>47.29235496293645</v>
      </c>
      <c r="U72" s="1" t="str">
        <f t="shared" si="8"/>
        <v>A</v>
      </c>
      <c r="W72"/>
    </row>
    <row r="73" spans="3:23" x14ac:dyDescent="0.35">
      <c r="C73"/>
      <c r="I73" s="7"/>
      <c r="J73"/>
      <c r="K73"/>
      <c r="N73" s="1" t="s">
        <v>115</v>
      </c>
      <c r="O73" s="1">
        <v>297987.04000000039</v>
      </c>
      <c r="P73" s="12"/>
      <c r="Q73" s="1" t="str">
        <f t="shared" si="6"/>
        <v>403</v>
      </c>
      <c r="R73" s="1">
        <f t="shared" si="7"/>
        <v>297987.04000000039</v>
      </c>
      <c r="S73" s="17">
        <f t="shared" si="9"/>
        <v>0.48054468195787881</v>
      </c>
      <c r="T73" s="17">
        <f t="shared" si="5"/>
        <v>47.772899644894331</v>
      </c>
      <c r="U73" s="1" t="str">
        <f t="shared" si="8"/>
        <v>A</v>
      </c>
      <c r="W73"/>
    </row>
    <row r="74" spans="3:23" x14ac:dyDescent="0.35">
      <c r="C74"/>
      <c r="I74" s="7"/>
      <c r="J74"/>
      <c r="K74"/>
      <c r="L74"/>
      <c r="N74" s="1" t="s">
        <v>112</v>
      </c>
      <c r="O74" s="1">
        <v>297030.55000000005</v>
      </c>
      <c r="P74" s="12"/>
      <c r="Q74" s="1" t="str">
        <f t="shared" si="6"/>
        <v>481</v>
      </c>
      <c r="R74" s="1">
        <f t="shared" si="7"/>
        <v>297030.55000000005</v>
      </c>
      <c r="S74" s="17">
        <f t="shared" si="9"/>
        <v>0.47900221157780437</v>
      </c>
      <c r="T74" s="17">
        <f t="shared" ref="T74:T137" si="10">S74+T73</f>
        <v>48.251901856472138</v>
      </c>
      <c r="U74" s="1" t="str">
        <f t="shared" si="8"/>
        <v>A</v>
      </c>
      <c r="W74"/>
    </row>
    <row r="75" spans="3:23" x14ac:dyDescent="0.35">
      <c r="C75"/>
      <c r="I75" s="7"/>
      <c r="J75"/>
      <c r="K75"/>
      <c r="L75"/>
      <c r="N75" s="1" t="s">
        <v>69</v>
      </c>
      <c r="O75" s="1">
        <v>296198.51000000007</v>
      </c>
      <c r="P75" s="12"/>
      <c r="Q75" s="1" t="str">
        <f t="shared" si="6"/>
        <v>10</v>
      </c>
      <c r="R75" s="1">
        <f t="shared" si="7"/>
        <v>296198.51000000007</v>
      </c>
      <c r="S75" s="17">
        <f t="shared" si="9"/>
        <v>0.47766043377036616</v>
      </c>
      <c r="T75" s="17">
        <f t="shared" si="10"/>
        <v>48.729562290242505</v>
      </c>
      <c r="U75" s="1" t="str">
        <f t="shared" si="8"/>
        <v>A</v>
      </c>
      <c r="W75"/>
    </row>
    <row r="76" spans="3:23" x14ac:dyDescent="0.35">
      <c r="I76" s="7"/>
      <c r="J76"/>
      <c r="K76"/>
      <c r="L76"/>
      <c r="N76" s="1" t="s">
        <v>85</v>
      </c>
      <c r="O76" s="1">
        <v>295910.52000000031</v>
      </c>
      <c r="P76" s="12"/>
      <c r="Q76" s="1" t="str">
        <f t="shared" si="6"/>
        <v>118</v>
      </c>
      <c r="R76" s="1">
        <f t="shared" si="7"/>
        <v>295910.52000000031</v>
      </c>
      <c r="S76" s="17">
        <f t="shared" si="9"/>
        <v>0.47719601067680834</v>
      </c>
      <c r="T76" s="17">
        <f t="shared" si="10"/>
        <v>49.206758300919311</v>
      </c>
      <c r="U76" s="1" t="str">
        <f t="shared" si="8"/>
        <v>A</v>
      </c>
      <c r="W76"/>
    </row>
    <row r="77" spans="3:23" x14ac:dyDescent="0.35">
      <c r="I77" s="7"/>
      <c r="J77"/>
      <c r="K77"/>
      <c r="L77"/>
      <c r="N77" s="1" t="s">
        <v>113</v>
      </c>
      <c r="O77" s="1">
        <v>294953.22000000032</v>
      </c>
      <c r="P77" s="12"/>
      <c r="Q77" s="1" t="str">
        <f t="shared" si="6"/>
        <v>479</v>
      </c>
      <c r="R77" s="1">
        <f t="shared" si="7"/>
        <v>294953.22000000032</v>
      </c>
      <c r="S77" s="17">
        <f t="shared" si="9"/>
        <v>0.47565223406142842</v>
      </c>
      <c r="T77" s="17">
        <f t="shared" si="10"/>
        <v>49.68241053498074</v>
      </c>
      <c r="U77" s="1" t="str">
        <f t="shared" si="8"/>
        <v>A</v>
      </c>
      <c r="W77"/>
    </row>
    <row r="78" spans="3:23" x14ac:dyDescent="0.35">
      <c r="C78"/>
      <c r="I78" s="7"/>
      <c r="J78"/>
      <c r="K78"/>
      <c r="L78"/>
      <c r="N78" s="1" t="s">
        <v>87</v>
      </c>
      <c r="O78" s="1">
        <v>294353.34000000014</v>
      </c>
      <c r="P78" s="12"/>
      <c r="Q78" s="1" t="str">
        <f t="shared" si="6"/>
        <v>75</v>
      </c>
      <c r="R78" s="1">
        <f t="shared" si="7"/>
        <v>294353.34000000014</v>
      </c>
      <c r="S78" s="17">
        <f t="shared" si="9"/>
        <v>0.47468484586960313</v>
      </c>
      <c r="T78" s="17">
        <f t="shared" si="10"/>
        <v>50.157095380850343</v>
      </c>
      <c r="U78" s="1" t="str">
        <f t="shared" si="8"/>
        <v>A</v>
      </c>
      <c r="W78"/>
    </row>
    <row r="79" spans="3:23" x14ac:dyDescent="0.35">
      <c r="C79"/>
      <c r="I79" s="7"/>
      <c r="J79"/>
      <c r="K79"/>
      <c r="L79"/>
      <c r="N79" s="1" t="s">
        <v>120</v>
      </c>
      <c r="O79" s="1">
        <v>291140.15000000031</v>
      </c>
      <c r="P79" s="12"/>
      <c r="Q79" s="1" t="str">
        <f t="shared" si="6"/>
        <v>558</v>
      </c>
      <c r="R79" s="1">
        <f t="shared" si="7"/>
        <v>291140.15000000031</v>
      </c>
      <c r="S79" s="17">
        <f t="shared" si="9"/>
        <v>0.46950313942149668</v>
      </c>
      <c r="T79" s="17">
        <f t="shared" si="10"/>
        <v>50.626598520271841</v>
      </c>
      <c r="U79" s="1" t="str">
        <f t="shared" si="8"/>
        <v>A</v>
      </c>
      <c r="W79"/>
    </row>
    <row r="80" spans="3:23" x14ac:dyDescent="0.35">
      <c r="C80"/>
      <c r="I80" s="7"/>
      <c r="J80"/>
      <c r="K80"/>
      <c r="L80"/>
      <c r="N80" s="1" t="s">
        <v>118</v>
      </c>
      <c r="O80" s="1">
        <v>285123.87</v>
      </c>
      <c r="P80" s="12"/>
      <c r="Q80" s="1" t="str">
        <f t="shared" si="6"/>
        <v>430</v>
      </c>
      <c r="R80" s="1">
        <f t="shared" si="7"/>
        <v>285123.87</v>
      </c>
      <c r="S80" s="17">
        <f t="shared" si="9"/>
        <v>0.45980106862281461</v>
      </c>
      <c r="T80" s="17">
        <f t="shared" si="10"/>
        <v>51.086399588894658</v>
      </c>
      <c r="U80" s="1" t="str">
        <f t="shared" si="8"/>
        <v>A</v>
      </c>
      <c r="W80"/>
    </row>
    <row r="81" spans="4:23" x14ac:dyDescent="0.35">
      <c r="D81"/>
      <c r="I81" s="7"/>
      <c r="J81"/>
      <c r="K81"/>
      <c r="L81"/>
      <c r="N81" s="1" t="s">
        <v>80</v>
      </c>
      <c r="O81" s="1">
        <v>282402.05</v>
      </c>
      <c r="P81" s="12"/>
      <c r="Q81" s="1" t="str">
        <f t="shared" si="6"/>
        <v>442</v>
      </c>
      <c r="R81" s="1">
        <f t="shared" si="7"/>
        <v>282402.05</v>
      </c>
      <c r="S81" s="17">
        <f t="shared" si="9"/>
        <v>0.45541176321461097</v>
      </c>
      <c r="T81" s="17">
        <f t="shared" si="10"/>
        <v>51.541811352109271</v>
      </c>
      <c r="U81" s="1" t="str">
        <f t="shared" si="8"/>
        <v>A</v>
      </c>
      <c r="W81"/>
    </row>
    <row r="82" spans="4:23" x14ac:dyDescent="0.35">
      <c r="I82" s="7"/>
      <c r="J82"/>
      <c r="K82"/>
      <c r="L82"/>
      <c r="N82" s="1" t="s">
        <v>92</v>
      </c>
      <c r="O82" s="1">
        <v>282292.69</v>
      </c>
      <c r="P82" s="12"/>
      <c r="Q82" s="1" t="str">
        <f t="shared" si="6"/>
        <v>119</v>
      </c>
      <c r="R82" s="1">
        <f t="shared" si="7"/>
        <v>282292.69</v>
      </c>
      <c r="S82" s="17">
        <f t="shared" si="9"/>
        <v>0.45523540532193585</v>
      </c>
      <c r="T82" s="17">
        <f t="shared" si="10"/>
        <v>51.997046757431207</v>
      </c>
      <c r="U82" s="1" t="str">
        <f t="shared" si="8"/>
        <v>A</v>
      </c>
      <c r="W82"/>
    </row>
    <row r="83" spans="4:23" x14ac:dyDescent="0.35">
      <c r="J83"/>
      <c r="K83"/>
      <c r="L83"/>
      <c r="N83" s="1" t="s">
        <v>131</v>
      </c>
      <c r="O83" s="1">
        <v>277360.71000000037</v>
      </c>
      <c r="P83" s="12"/>
      <c r="Q83" s="1" t="str">
        <f t="shared" si="6"/>
        <v>203</v>
      </c>
      <c r="R83" s="1">
        <f t="shared" si="7"/>
        <v>277360.71000000037</v>
      </c>
      <c r="S83" s="17">
        <f t="shared" si="9"/>
        <v>0.44728191593353006</v>
      </c>
      <c r="T83" s="17">
        <f t="shared" si="10"/>
        <v>52.444328673364737</v>
      </c>
      <c r="U83" s="1" t="str">
        <f t="shared" si="8"/>
        <v>A</v>
      </c>
      <c r="W83"/>
    </row>
    <row r="84" spans="4:23" x14ac:dyDescent="0.35">
      <c r="J84"/>
      <c r="K84"/>
      <c r="N84" s="1" t="s">
        <v>145</v>
      </c>
      <c r="O84" s="1">
        <v>277330.75999999995</v>
      </c>
      <c r="P84" s="12"/>
      <c r="Q84" s="1" t="str">
        <f t="shared" si="6"/>
        <v>133</v>
      </c>
      <c r="R84" s="1">
        <f t="shared" si="7"/>
        <v>277330.75999999995</v>
      </c>
      <c r="S84" s="17">
        <f t="shared" si="9"/>
        <v>0.44723361747993012</v>
      </c>
      <c r="T84" s="17">
        <f t="shared" si="10"/>
        <v>52.891562290844668</v>
      </c>
      <c r="U84" s="1" t="str">
        <f t="shared" si="8"/>
        <v>A</v>
      </c>
      <c r="W84"/>
    </row>
    <row r="85" spans="4:23" x14ac:dyDescent="0.35">
      <c r="J85"/>
      <c r="K85"/>
      <c r="N85" s="1" t="s">
        <v>143</v>
      </c>
      <c r="O85" s="1">
        <v>274495.17000000022</v>
      </c>
      <c r="P85" s="12"/>
      <c r="Q85" s="1" t="str">
        <f t="shared" si="6"/>
        <v>426</v>
      </c>
      <c r="R85" s="1">
        <f t="shared" si="7"/>
        <v>274495.17000000022</v>
      </c>
      <c r="S85" s="17">
        <f t="shared" si="9"/>
        <v>0.44266084245349663</v>
      </c>
      <c r="T85" s="17">
        <f t="shared" si="10"/>
        <v>53.334223133298167</v>
      </c>
      <c r="U85" s="1" t="str">
        <f t="shared" si="8"/>
        <v>A</v>
      </c>
      <c r="W85"/>
    </row>
    <row r="86" spans="4:23" x14ac:dyDescent="0.35">
      <c r="D86"/>
      <c r="E86"/>
      <c r="F86"/>
      <c r="J86"/>
      <c r="K86"/>
      <c r="N86" s="1" t="s">
        <v>148</v>
      </c>
      <c r="O86" s="1">
        <v>265453.76999999984</v>
      </c>
      <c r="P86" s="12"/>
      <c r="Q86" s="1" t="str">
        <f t="shared" si="6"/>
        <v>642</v>
      </c>
      <c r="R86" s="1">
        <f t="shared" si="7"/>
        <v>265453.76999999984</v>
      </c>
      <c r="S86" s="17">
        <f t="shared" si="9"/>
        <v>0.42808035369313263</v>
      </c>
      <c r="T86" s="17">
        <f t="shared" si="10"/>
        <v>53.7623034869913</v>
      </c>
      <c r="U86" s="1" t="str">
        <f t="shared" si="8"/>
        <v>A</v>
      </c>
      <c r="W86"/>
    </row>
    <row r="87" spans="4:23" x14ac:dyDescent="0.35">
      <c r="J87"/>
      <c r="K87"/>
      <c r="N87" s="1" t="s">
        <v>86</v>
      </c>
      <c r="O87" s="1">
        <v>265123.27999999997</v>
      </c>
      <c r="P87" s="12"/>
      <c r="Q87" s="1" t="str">
        <f t="shared" si="6"/>
        <v>193</v>
      </c>
      <c r="R87" s="1">
        <f t="shared" si="7"/>
        <v>265123.27999999997</v>
      </c>
      <c r="S87" s="17">
        <f t="shared" si="9"/>
        <v>0.4275473935619129</v>
      </c>
      <c r="T87" s="17">
        <f t="shared" si="10"/>
        <v>54.189850880553216</v>
      </c>
      <c r="U87" s="1" t="str">
        <f t="shared" si="8"/>
        <v>A</v>
      </c>
      <c r="W87"/>
    </row>
    <row r="88" spans="4:23" x14ac:dyDescent="0.35">
      <c r="J88"/>
      <c r="K88"/>
      <c r="N88" s="1" t="s">
        <v>96</v>
      </c>
      <c r="O88" s="1">
        <v>262686.56000000011</v>
      </c>
      <c r="P88" s="12"/>
      <c r="Q88" s="1" t="str">
        <f t="shared" si="6"/>
        <v>187</v>
      </c>
      <c r="R88" s="1">
        <f t="shared" si="7"/>
        <v>262686.56000000011</v>
      </c>
      <c r="S88" s="17">
        <f t="shared" si="9"/>
        <v>0.42361785072870667</v>
      </c>
      <c r="T88" s="17">
        <f t="shared" si="10"/>
        <v>54.61346873128192</v>
      </c>
      <c r="U88" s="1" t="str">
        <f t="shared" si="8"/>
        <v>A</v>
      </c>
      <c r="W88"/>
    </row>
    <row r="89" spans="4:23" x14ac:dyDescent="0.35">
      <c r="J89"/>
      <c r="K89"/>
      <c r="N89" s="1" t="s">
        <v>146</v>
      </c>
      <c r="O89" s="1">
        <v>262616.74000000017</v>
      </c>
      <c r="P89" s="12"/>
      <c r="Q89" s="1" t="str">
        <f t="shared" si="6"/>
        <v>527</v>
      </c>
      <c r="R89" s="1">
        <f t="shared" si="7"/>
        <v>262616.74000000017</v>
      </c>
      <c r="S89" s="17">
        <f t="shared" si="9"/>
        <v>0.42350525647059978</v>
      </c>
      <c r="T89" s="17">
        <f t="shared" si="10"/>
        <v>55.036973987752518</v>
      </c>
      <c r="U89" s="1" t="str">
        <f t="shared" si="8"/>
        <v>A</v>
      </c>
      <c r="W89"/>
    </row>
    <row r="90" spans="4:23" x14ac:dyDescent="0.35">
      <c r="J90"/>
      <c r="K90"/>
      <c r="N90" s="1" t="s">
        <v>151</v>
      </c>
      <c r="O90" s="1">
        <v>260077.58999999988</v>
      </c>
      <c r="P90" s="12"/>
      <c r="Q90" s="1" t="str">
        <f t="shared" si="6"/>
        <v>12</v>
      </c>
      <c r="R90" s="1">
        <f t="shared" si="7"/>
        <v>260077.58999999988</v>
      </c>
      <c r="S90" s="17">
        <f t="shared" si="9"/>
        <v>0.41941053131344697</v>
      </c>
      <c r="T90" s="17">
        <f t="shared" si="10"/>
        <v>55.456384519065963</v>
      </c>
      <c r="U90" s="1" t="str">
        <f t="shared" si="8"/>
        <v>A</v>
      </c>
      <c r="W90"/>
    </row>
    <row r="91" spans="4:23" x14ac:dyDescent="0.35">
      <c r="J91"/>
      <c r="K91"/>
      <c r="N91" s="1" t="s">
        <v>97</v>
      </c>
      <c r="O91" s="1">
        <v>256201.34000000003</v>
      </c>
      <c r="P91" s="12"/>
      <c r="Q91" s="1" t="str">
        <f t="shared" si="6"/>
        <v>18</v>
      </c>
      <c r="R91" s="1">
        <f t="shared" si="7"/>
        <v>256201.34000000003</v>
      </c>
      <c r="S91" s="17">
        <f t="shared" si="9"/>
        <v>0.41315955031964557</v>
      </c>
      <c r="T91" s="17">
        <f t="shared" si="10"/>
        <v>55.869544069385611</v>
      </c>
      <c r="U91" s="1" t="str">
        <f t="shared" si="8"/>
        <v>A</v>
      </c>
      <c r="W91"/>
    </row>
    <row r="92" spans="4:23" x14ac:dyDescent="0.35">
      <c r="J92"/>
      <c r="K92"/>
      <c r="N92" s="1" t="s">
        <v>71</v>
      </c>
      <c r="O92" s="1">
        <v>256189.82000000007</v>
      </c>
      <c r="P92" s="12"/>
      <c r="Q92" s="1" t="str">
        <f t="shared" si="6"/>
        <v>85</v>
      </c>
      <c r="R92" s="1">
        <f t="shared" si="7"/>
        <v>256189.82000000007</v>
      </c>
      <c r="S92" s="17">
        <f t="shared" si="9"/>
        <v>0.41314097275084882</v>
      </c>
      <c r="T92" s="17">
        <f t="shared" si="10"/>
        <v>56.282685042136457</v>
      </c>
      <c r="U92" s="1" t="str">
        <f t="shared" si="8"/>
        <v>A</v>
      </c>
      <c r="W92"/>
    </row>
    <row r="93" spans="4:23" x14ac:dyDescent="0.35">
      <c r="N93" s="1" t="s">
        <v>76</v>
      </c>
      <c r="O93" s="1">
        <v>250360.65000000002</v>
      </c>
      <c r="P93" s="12"/>
      <c r="Q93" s="1" t="str">
        <f t="shared" si="6"/>
        <v>293</v>
      </c>
      <c r="R93" s="1">
        <f t="shared" si="7"/>
        <v>250360.65000000002</v>
      </c>
      <c r="S93" s="17">
        <f t="shared" si="9"/>
        <v>0.403740642307859</v>
      </c>
      <c r="T93" s="17">
        <f t="shared" si="10"/>
        <v>56.686425684444316</v>
      </c>
      <c r="U93" s="1" t="str">
        <f t="shared" si="8"/>
        <v>A</v>
      </c>
      <c r="W93"/>
    </row>
    <row r="94" spans="4:23" x14ac:dyDescent="0.35">
      <c r="N94" s="1" t="s">
        <v>133</v>
      </c>
      <c r="O94" s="1">
        <v>249609.17000000013</v>
      </c>
      <c r="P94" s="12"/>
      <c r="Q94" s="1" t="str">
        <f t="shared" si="6"/>
        <v>666</v>
      </c>
      <c r="R94" s="1">
        <f t="shared" si="7"/>
        <v>249609.17000000013</v>
      </c>
      <c r="S94" s="17">
        <f t="shared" si="9"/>
        <v>0.40252877847110397</v>
      </c>
      <c r="T94" s="17">
        <f t="shared" si="10"/>
        <v>57.088954462915417</v>
      </c>
      <c r="U94" s="1" t="str">
        <f t="shared" si="8"/>
        <v>A</v>
      </c>
      <c r="W94"/>
    </row>
    <row r="95" spans="4:23" x14ac:dyDescent="0.35">
      <c r="N95" s="1" t="s">
        <v>136</v>
      </c>
      <c r="O95" s="1">
        <v>245135.44999999995</v>
      </c>
      <c r="P95" s="12"/>
      <c r="Q95" s="1" t="str">
        <f t="shared" si="6"/>
        <v>336</v>
      </c>
      <c r="R95" s="1">
        <f t="shared" si="7"/>
        <v>245135.44999999995</v>
      </c>
      <c r="S95" s="17">
        <f t="shared" si="9"/>
        <v>0.3953142957386715</v>
      </c>
      <c r="T95" s="17">
        <f t="shared" si="10"/>
        <v>57.484268758654089</v>
      </c>
      <c r="U95" s="1" t="str">
        <f t="shared" si="8"/>
        <v>A</v>
      </c>
      <c r="W95"/>
    </row>
    <row r="96" spans="4:23" x14ac:dyDescent="0.35">
      <c r="N96" s="1" t="s">
        <v>104</v>
      </c>
      <c r="O96" s="1">
        <v>244982.05</v>
      </c>
      <c r="P96" s="12"/>
      <c r="Q96" s="1" t="str">
        <f t="shared" si="6"/>
        <v>154</v>
      </c>
      <c r="R96" s="1">
        <f t="shared" si="7"/>
        <v>244982.05</v>
      </c>
      <c r="S96" s="17">
        <f t="shared" si="9"/>
        <v>0.39506691734861693</v>
      </c>
      <c r="T96" s="17">
        <f t="shared" si="10"/>
        <v>57.879335676002704</v>
      </c>
      <c r="U96" s="1" t="str">
        <f t="shared" si="8"/>
        <v>A</v>
      </c>
      <c r="W96"/>
    </row>
    <row r="97" spans="14:23" x14ac:dyDescent="0.35">
      <c r="N97" s="1" t="s">
        <v>121</v>
      </c>
      <c r="O97" s="1">
        <v>238122.52999999997</v>
      </c>
      <c r="P97" s="12"/>
      <c r="Q97" s="1" t="str">
        <f t="shared" si="6"/>
        <v>345</v>
      </c>
      <c r="R97" s="1">
        <f t="shared" si="7"/>
        <v>238122.52999999997</v>
      </c>
      <c r="S97" s="17">
        <f t="shared" si="9"/>
        <v>0.38400500721727798</v>
      </c>
      <c r="T97" s="17">
        <f t="shared" si="10"/>
        <v>58.26334068321998</v>
      </c>
      <c r="U97" s="1" t="str">
        <f t="shared" si="8"/>
        <v>A</v>
      </c>
      <c r="W97"/>
    </row>
    <row r="98" spans="14:23" x14ac:dyDescent="0.35">
      <c r="N98" s="1" t="s">
        <v>130</v>
      </c>
      <c r="O98" s="1">
        <v>237658.45</v>
      </c>
      <c r="P98" s="12"/>
      <c r="Q98" s="1" t="str">
        <f t="shared" si="6"/>
        <v>233</v>
      </c>
      <c r="R98" s="1">
        <f t="shared" si="7"/>
        <v>237658.45</v>
      </c>
      <c r="S98" s="17">
        <f t="shared" si="9"/>
        <v>0.3832566150187347</v>
      </c>
      <c r="T98" s="17">
        <f t="shared" si="10"/>
        <v>58.646597298238717</v>
      </c>
      <c r="U98" s="1" t="str">
        <f t="shared" si="8"/>
        <v>A</v>
      </c>
      <c r="W98"/>
    </row>
    <row r="99" spans="14:23" x14ac:dyDescent="0.35">
      <c r="N99" s="1" t="s">
        <v>123</v>
      </c>
      <c r="O99" s="1">
        <v>236915.24</v>
      </c>
      <c r="P99" s="12"/>
      <c r="Q99" s="1" t="str">
        <f t="shared" si="6"/>
        <v>21</v>
      </c>
      <c r="R99" s="1">
        <f t="shared" si="7"/>
        <v>236915.24</v>
      </c>
      <c r="S99" s="17">
        <f t="shared" si="9"/>
        <v>0.38205808768319044</v>
      </c>
      <c r="T99" s="17">
        <f t="shared" si="10"/>
        <v>59.028655385921908</v>
      </c>
      <c r="U99" s="1" t="str">
        <f t="shared" si="8"/>
        <v>A</v>
      </c>
      <c r="W99"/>
    </row>
    <row r="100" spans="14:23" x14ac:dyDescent="0.35">
      <c r="N100" s="1" t="s">
        <v>125</v>
      </c>
      <c r="O100" s="1">
        <v>236435.71999999997</v>
      </c>
      <c r="P100" s="12"/>
      <c r="Q100" s="1" t="str">
        <f t="shared" si="6"/>
        <v>414</v>
      </c>
      <c r="R100" s="1">
        <f t="shared" si="7"/>
        <v>236435.71999999997</v>
      </c>
      <c r="S100" s="17">
        <f t="shared" si="9"/>
        <v>0.38128479638202362</v>
      </c>
      <c r="T100" s="17">
        <f t="shared" si="10"/>
        <v>59.409940182303934</v>
      </c>
      <c r="U100" s="1" t="str">
        <f t="shared" si="8"/>
        <v>A</v>
      </c>
      <c r="W100"/>
    </row>
    <row r="101" spans="14:23" x14ac:dyDescent="0.35">
      <c r="N101" s="1" t="s">
        <v>105</v>
      </c>
      <c r="O101" s="1">
        <v>235450.37000000029</v>
      </c>
      <c r="P101" s="12"/>
      <c r="Q101" s="1" t="str">
        <f t="shared" si="6"/>
        <v>61</v>
      </c>
      <c r="R101" s="1">
        <f t="shared" si="7"/>
        <v>235450.37000000029</v>
      </c>
      <c r="S101" s="17">
        <f t="shared" si="9"/>
        <v>0.37969578532178744</v>
      </c>
      <c r="T101" s="17">
        <f t="shared" si="10"/>
        <v>59.789635967625721</v>
      </c>
      <c r="U101" s="1" t="str">
        <f t="shared" si="8"/>
        <v>A</v>
      </c>
      <c r="W101"/>
    </row>
    <row r="102" spans="14:23" x14ac:dyDescent="0.35">
      <c r="N102" s="1" t="s">
        <v>147</v>
      </c>
      <c r="O102" s="1">
        <v>234739.07000000009</v>
      </c>
      <c r="P102" s="12"/>
      <c r="Q102" s="1" t="str">
        <f t="shared" si="6"/>
        <v>588</v>
      </c>
      <c r="R102" s="1">
        <f t="shared" si="7"/>
        <v>234739.07000000009</v>
      </c>
      <c r="S102" s="17">
        <f t="shared" si="9"/>
        <v>0.37854871720675559</v>
      </c>
      <c r="T102" s="17">
        <f t="shared" si="10"/>
        <v>60.168184684832475</v>
      </c>
      <c r="U102" s="1" t="str">
        <f t="shared" si="8"/>
        <v>A</v>
      </c>
      <c r="W102"/>
    </row>
    <row r="103" spans="14:23" x14ac:dyDescent="0.35">
      <c r="N103" s="1" t="s">
        <v>119</v>
      </c>
      <c r="O103" s="1">
        <v>231568.59000000014</v>
      </c>
      <c r="P103" s="12"/>
      <c r="Q103" s="1" t="str">
        <f t="shared" si="6"/>
        <v>376</v>
      </c>
      <c r="R103" s="1">
        <f t="shared" si="7"/>
        <v>231568.59000000014</v>
      </c>
      <c r="S103" s="17">
        <f t="shared" si="9"/>
        <v>0.37343588644990855</v>
      </c>
      <c r="T103" s="17">
        <f t="shared" si="10"/>
        <v>60.541620571282387</v>
      </c>
      <c r="U103" s="1" t="str">
        <f t="shared" si="8"/>
        <v>A</v>
      </c>
      <c r="W103"/>
    </row>
    <row r="104" spans="14:23" x14ac:dyDescent="0.35">
      <c r="N104" s="1" t="s">
        <v>173</v>
      </c>
      <c r="O104" s="1">
        <v>229180.7200000002</v>
      </c>
      <c r="P104" s="12"/>
      <c r="Q104" s="1" t="str">
        <f t="shared" si="6"/>
        <v>461</v>
      </c>
      <c r="R104" s="1">
        <f t="shared" si="7"/>
        <v>229180.7200000002</v>
      </c>
      <c r="S104" s="17">
        <f t="shared" si="9"/>
        <v>0.36958512089410878</v>
      </c>
      <c r="T104" s="17">
        <f t="shared" si="10"/>
        <v>60.911205692176495</v>
      </c>
      <c r="U104" s="1" t="str">
        <f t="shared" si="8"/>
        <v>A</v>
      </c>
      <c r="W104"/>
    </row>
    <row r="105" spans="14:23" x14ac:dyDescent="0.35">
      <c r="N105" s="1" t="s">
        <v>95</v>
      </c>
      <c r="O105" s="1">
        <v>227806.72000000009</v>
      </c>
      <c r="P105" s="12"/>
      <c r="Q105" s="1" t="str">
        <f t="shared" si="6"/>
        <v>491</v>
      </c>
      <c r="R105" s="1">
        <f t="shared" si="7"/>
        <v>227806.72000000009</v>
      </c>
      <c r="S105" s="17">
        <f t="shared" si="9"/>
        <v>0.36736935878240695</v>
      </c>
      <c r="T105" s="17">
        <f t="shared" si="10"/>
        <v>61.278575050958899</v>
      </c>
      <c r="U105" s="1" t="str">
        <f t="shared" si="8"/>
        <v>A</v>
      </c>
      <c r="W105"/>
    </row>
    <row r="106" spans="14:23" x14ac:dyDescent="0.35">
      <c r="N106" s="1" t="s">
        <v>126</v>
      </c>
      <c r="O106" s="1">
        <v>226145.05000000016</v>
      </c>
      <c r="P106" s="12"/>
      <c r="Q106" s="1" t="str">
        <f t="shared" si="6"/>
        <v>317</v>
      </c>
      <c r="R106" s="1">
        <f t="shared" si="7"/>
        <v>226145.05000000016</v>
      </c>
      <c r="S106" s="17">
        <f t="shared" si="9"/>
        <v>0.3646896896207249</v>
      </c>
      <c r="T106" s="17">
        <f t="shared" si="10"/>
        <v>61.643264740579625</v>
      </c>
      <c r="U106" s="1" t="str">
        <f t="shared" si="8"/>
        <v>A</v>
      </c>
      <c r="W106"/>
    </row>
    <row r="107" spans="14:23" x14ac:dyDescent="0.35">
      <c r="N107" s="1" t="s">
        <v>98</v>
      </c>
      <c r="O107" s="1">
        <v>226137.28000000006</v>
      </c>
      <c r="P107" s="12"/>
      <c r="Q107" s="1" t="str">
        <f t="shared" si="6"/>
        <v>205</v>
      </c>
      <c r="R107" s="1">
        <f t="shared" si="7"/>
        <v>226137.28000000006</v>
      </c>
      <c r="S107" s="17">
        <f t="shared" si="9"/>
        <v>0.36467715943760398</v>
      </c>
      <c r="T107" s="17">
        <f t="shared" si="10"/>
        <v>62.007941900017229</v>
      </c>
      <c r="U107" s="1" t="str">
        <f t="shared" si="8"/>
        <v>A</v>
      </c>
      <c r="W107"/>
    </row>
    <row r="108" spans="14:23" x14ac:dyDescent="0.35">
      <c r="N108" s="1" t="s">
        <v>135</v>
      </c>
      <c r="O108" s="1">
        <v>226055.75</v>
      </c>
      <c r="P108" s="12"/>
      <c r="Q108" s="1" t="str">
        <f t="shared" si="6"/>
        <v>327</v>
      </c>
      <c r="R108" s="1">
        <f t="shared" si="7"/>
        <v>226055.75</v>
      </c>
      <c r="S108" s="17">
        <f t="shared" si="9"/>
        <v>0.36454568120982583</v>
      </c>
      <c r="T108" s="17">
        <f t="shared" si="10"/>
        <v>62.372487581227055</v>
      </c>
      <c r="U108" s="1" t="str">
        <f t="shared" si="8"/>
        <v>A</v>
      </c>
      <c r="W108"/>
    </row>
    <row r="109" spans="14:23" x14ac:dyDescent="0.35">
      <c r="N109" s="1" t="s">
        <v>144</v>
      </c>
      <c r="O109" s="1">
        <v>225195.86</v>
      </c>
      <c r="P109" s="12"/>
      <c r="Q109" s="1" t="str">
        <f t="shared" si="6"/>
        <v>43</v>
      </c>
      <c r="R109" s="1">
        <f t="shared" si="7"/>
        <v>225195.86</v>
      </c>
      <c r="S109" s="17">
        <f t="shared" si="9"/>
        <v>0.36315899148476677</v>
      </c>
      <c r="T109" s="17">
        <f t="shared" si="10"/>
        <v>62.735646572711822</v>
      </c>
      <c r="U109" s="1" t="str">
        <f t="shared" si="8"/>
        <v>A</v>
      </c>
      <c r="W109"/>
    </row>
    <row r="110" spans="14:23" x14ac:dyDescent="0.35">
      <c r="N110" s="1" t="s">
        <v>140</v>
      </c>
      <c r="O110" s="1">
        <v>224557.52999999991</v>
      </c>
      <c r="P110" s="12"/>
      <c r="Q110" s="1" t="str">
        <f t="shared" si="6"/>
        <v>381</v>
      </c>
      <c r="R110" s="1">
        <f t="shared" si="7"/>
        <v>224557.52999999991</v>
      </c>
      <c r="S110" s="17">
        <f t="shared" si="9"/>
        <v>0.36212959743180995</v>
      </c>
      <c r="T110" s="17">
        <f t="shared" si="10"/>
        <v>63.097776170143632</v>
      </c>
      <c r="U110" s="1" t="str">
        <f t="shared" si="8"/>
        <v>A</v>
      </c>
      <c r="W110"/>
    </row>
    <row r="111" spans="14:23" x14ac:dyDescent="0.35">
      <c r="N111" s="1" t="s">
        <v>176</v>
      </c>
      <c r="O111" s="1">
        <v>223431.38000000012</v>
      </c>
      <c r="P111" s="12"/>
      <c r="Q111" s="1" t="str">
        <f t="shared" si="6"/>
        <v>512</v>
      </c>
      <c r="R111" s="1">
        <f t="shared" si="7"/>
        <v>223431.38000000012</v>
      </c>
      <c r="S111" s="17">
        <f t="shared" si="9"/>
        <v>0.36031352719739046</v>
      </c>
      <c r="T111" s="17">
        <f t="shared" si="10"/>
        <v>63.458089697341023</v>
      </c>
      <c r="U111" s="1" t="str">
        <f t="shared" si="8"/>
        <v>A</v>
      </c>
      <c r="W111"/>
    </row>
    <row r="112" spans="14:23" x14ac:dyDescent="0.35">
      <c r="N112" s="1" t="s">
        <v>128</v>
      </c>
      <c r="O112" s="1">
        <v>221976.30999999997</v>
      </c>
      <c r="P112" s="12"/>
      <c r="Q112" s="1" t="str">
        <f t="shared" si="6"/>
        <v>125</v>
      </c>
      <c r="R112" s="1">
        <f t="shared" si="7"/>
        <v>221976.30999999997</v>
      </c>
      <c r="S112" s="17">
        <f t="shared" si="9"/>
        <v>0.35796702867055347</v>
      </c>
      <c r="T112" s="17">
        <f t="shared" si="10"/>
        <v>63.816056726011574</v>
      </c>
      <c r="U112" s="1" t="str">
        <f t="shared" si="8"/>
        <v>A</v>
      </c>
      <c r="W112"/>
    </row>
    <row r="113" spans="14:23" x14ac:dyDescent="0.35">
      <c r="N113" s="1" t="s">
        <v>141</v>
      </c>
      <c r="O113" s="1">
        <v>219805.82000000007</v>
      </c>
      <c r="P113" s="12"/>
      <c r="Q113" s="1" t="str">
        <f t="shared" si="6"/>
        <v>340</v>
      </c>
      <c r="R113" s="1">
        <f t="shared" si="7"/>
        <v>219805.82000000007</v>
      </c>
      <c r="S113" s="17">
        <f t="shared" si="9"/>
        <v>0.35446681796762253</v>
      </c>
      <c r="T113" s="17">
        <f t="shared" si="10"/>
        <v>64.170523543979201</v>
      </c>
      <c r="U113" s="1" t="str">
        <f t="shared" si="8"/>
        <v>A</v>
      </c>
      <c r="W113"/>
    </row>
    <row r="114" spans="14:23" x14ac:dyDescent="0.35">
      <c r="N114" s="1" t="s">
        <v>132</v>
      </c>
      <c r="O114" s="1">
        <v>219711.99000000014</v>
      </c>
      <c r="P114" s="12"/>
      <c r="Q114" s="1" t="str">
        <f t="shared" si="6"/>
        <v>149</v>
      </c>
      <c r="R114" s="1">
        <f t="shared" si="7"/>
        <v>219711.99000000014</v>
      </c>
      <c r="S114" s="17">
        <f t="shared" si="9"/>
        <v>0.35431550431482717</v>
      </c>
      <c r="T114" s="17">
        <f t="shared" si="10"/>
        <v>64.524839048294027</v>
      </c>
      <c r="U114" s="1" t="str">
        <f t="shared" si="8"/>
        <v>A</v>
      </c>
      <c r="W114"/>
    </row>
    <row r="115" spans="14:23" x14ac:dyDescent="0.35">
      <c r="N115" s="1" t="s">
        <v>163</v>
      </c>
      <c r="O115" s="1">
        <v>219437.04999999981</v>
      </c>
      <c r="P115" s="12"/>
      <c r="Q115" s="1" t="str">
        <f t="shared" si="6"/>
        <v>108</v>
      </c>
      <c r="R115" s="1">
        <f t="shared" si="7"/>
        <v>219437.04999999981</v>
      </c>
      <c r="S115" s="17">
        <f t="shared" si="9"/>
        <v>0.35387212612342106</v>
      </c>
      <c r="T115" s="17">
        <f t="shared" si="10"/>
        <v>64.878711174417447</v>
      </c>
      <c r="U115" s="1" t="str">
        <f t="shared" si="8"/>
        <v>A</v>
      </c>
      <c r="W115"/>
    </row>
    <row r="116" spans="14:23" x14ac:dyDescent="0.35">
      <c r="N116" s="1" t="s">
        <v>137</v>
      </c>
      <c r="O116" s="1">
        <v>218252.19000000021</v>
      </c>
      <c r="P116" s="12"/>
      <c r="Q116" s="1" t="str">
        <f t="shared" si="6"/>
        <v>435</v>
      </c>
      <c r="R116" s="1">
        <f t="shared" si="7"/>
        <v>218252.19000000021</v>
      </c>
      <c r="S116" s="17">
        <f t="shared" si="9"/>
        <v>0.35196137801885785</v>
      </c>
      <c r="T116" s="17">
        <f t="shared" si="10"/>
        <v>65.230672552436303</v>
      </c>
      <c r="U116" s="1" t="str">
        <f t="shared" si="8"/>
        <v>A</v>
      </c>
      <c r="W116"/>
    </row>
    <row r="117" spans="14:23" x14ac:dyDescent="0.35">
      <c r="N117" s="1" t="s">
        <v>117</v>
      </c>
      <c r="O117" s="1">
        <v>213835.12</v>
      </c>
      <c r="P117" s="12"/>
      <c r="Q117" s="1" t="str">
        <f t="shared" si="6"/>
        <v>520</v>
      </c>
      <c r="R117" s="1">
        <f t="shared" si="7"/>
        <v>213835.12</v>
      </c>
      <c r="S117" s="17">
        <f t="shared" si="9"/>
        <v>0.34483825112603794</v>
      </c>
      <c r="T117" s="17">
        <f t="shared" si="10"/>
        <v>65.575510803562338</v>
      </c>
      <c r="U117" s="1" t="str">
        <f t="shared" si="8"/>
        <v>A</v>
      </c>
      <c r="W117"/>
    </row>
    <row r="118" spans="14:23" x14ac:dyDescent="0.35">
      <c r="N118" s="1" t="s">
        <v>106</v>
      </c>
      <c r="O118" s="1">
        <v>211477.26</v>
      </c>
      <c r="P118" s="12"/>
      <c r="Q118" s="1" t="str">
        <f t="shared" si="6"/>
        <v>230</v>
      </c>
      <c r="R118" s="1">
        <f t="shared" si="7"/>
        <v>211477.26</v>
      </c>
      <c r="S118" s="17">
        <f t="shared" si="9"/>
        <v>0.34103588078200825</v>
      </c>
      <c r="T118" s="17">
        <f t="shared" si="10"/>
        <v>65.91654668434434</v>
      </c>
      <c r="U118" s="1" t="str">
        <f t="shared" si="8"/>
        <v>A</v>
      </c>
      <c r="W118"/>
    </row>
    <row r="119" spans="14:23" x14ac:dyDescent="0.35">
      <c r="N119" s="1" t="s">
        <v>122</v>
      </c>
      <c r="O119" s="1">
        <v>210934.65999999997</v>
      </c>
      <c r="P119" s="12"/>
      <c r="Q119" s="1" t="str">
        <f t="shared" si="6"/>
        <v>476</v>
      </c>
      <c r="R119" s="1">
        <f t="shared" si="7"/>
        <v>210934.65999999997</v>
      </c>
      <c r="S119" s="17">
        <f t="shared" si="9"/>
        <v>0.34016086439058946</v>
      </c>
      <c r="T119" s="17">
        <f t="shared" si="10"/>
        <v>66.256707548734923</v>
      </c>
      <c r="U119" s="1" t="str">
        <f t="shared" si="8"/>
        <v>A</v>
      </c>
      <c r="W119"/>
    </row>
    <row r="120" spans="14:23" x14ac:dyDescent="0.35">
      <c r="N120" s="1" t="s">
        <v>158</v>
      </c>
      <c r="O120" s="1">
        <v>208462.06</v>
      </c>
      <c r="P120" s="12"/>
      <c r="Q120" s="1" t="str">
        <f t="shared" si="6"/>
        <v>497</v>
      </c>
      <c r="R120" s="1">
        <f t="shared" si="7"/>
        <v>208462.06</v>
      </c>
      <c r="S120" s="17">
        <f t="shared" si="9"/>
        <v>0.33617346017123467</v>
      </c>
      <c r="T120" s="17">
        <f t="shared" si="10"/>
        <v>66.592881008906161</v>
      </c>
      <c r="U120" s="1" t="str">
        <f t="shared" si="8"/>
        <v>A</v>
      </c>
      <c r="W120"/>
    </row>
    <row r="121" spans="14:23" x14ac:dyDescent="0.35">
      <c r="N121" s="1" t="s">
        <v>124</v>
      </c>
      <c r="O121" s="1">
        <v>207120.22000000009</v>
      </c>
      <c r="P121" s="12"/>
      <c r="Q121" s="1" t="str">
        <f t="shared" si="6"/>
        <v>352</v>
      </c>
      <c r="R121" s="1">
        <f t="shared" si="7"/>
        <v>207120.22000000009</v>
      </c>
      <c r="S121" s="17">
        <f t="shared" si="9"/>
        <v>0.33400956043909091</v>
      </c>
      <c r="T121" s="17">
        <f t="shared" si="10"/>
        <v>66.926890569345247</v>
      </c>
      <c r="U121" s="1" t="str">
        <f t="shared" si="8"/>
        <v>A</v>
      </c>
      <c r="W121"/>
    </row>
    <row r="122" spans="14:23" x14ac:dyDescent="0.35">
      <c r="N122" s="1" t="s">
        <v>129</v>
      </c>
      <c r="O122" s="1">
        <v>206374.65000000002</v>
      </c>
      <c r="P122" s="12"/>
      <c r="Q122" s="1" t="str">
        <f t="shared" si="6"/>
        <v>614</v>
      </c>
      <c r="R122" s="1">
        <f t="shared" si="7"/>
        <v>206374.65000000002</v>
      </c>
      <c r="S122" s="17">
        <f t="shared" si="9"/>
        <v>0.33280722728216111</v>
      </c>
      <c r="T122" s="17">
        <f t="shared" si="10"/>
        <v>67.259697796627407</v>
      </c>
      <c r="U122" s="1" t="str">
        <f t="shared" si="8"/>
        <v>A</v>
      </c>
      <c r="W122"/>
    </row>
    <row r="123" spans="14:23" x14ac:dyDescent="0.35">
      <c r="N123" s="1" t="s">
        <v>155</v>
      </c>
      <c r="O123" s="1">
        <v>204930.34</v>
      </c>
      <c r="P123" s="12"/>
      <c r="Q123" s="1" t="str">
        <f t="shared" si="6"/>
        <v>437</v>
      </c>
      <c r="R123" s="1">
        <f t="shared" si="7"/>
        <v>204930.34</v>
      </c>
      <c r="S123" s="17">
        <f t="shared" si="9"/>
        <v>0.33047808072062407</v>
      </c>
      <c r="T123" s="17">
        <f t="shared" si="10"/>
        <v>67.590175877348031</v>
      </c>
      <c r="U123" s="1" t="str">
        <f t="shared" si="8"/>
        <v>A</v>
      </c>
      <c r="W123"/>
    </row>
    <row r="124" spans="14:23" x14ac:dyDescent="0.35">
      <c r="N124" s="1" t="s">
        <v>188</v>
      </c>
      <c r="O124" s="1">
        <v>203651.54000000012</v>
      </c>
      <c r="P124" s="12"/>
      <c r="Q124" s="1" t="str">
        <f t="shared" si="6"/>
        <v>130</v>
      </c>
      <c r="R124" s="1">
        <f t="shared" si="7"/>
        <v>203651.54000000012</v>
      </c>
      <c r="S124" s="17">
        <f t="shared" si="9"/>
        <v>0.32841584157328513</v>
      </c>
      <c r="T124" s="17">
        <f t="shared" si="10"/>
        <v>67.91859171892132</v>
      </c>
      <c r="U124" s="1" t="str">
        <f t="shared" si="8"/>
        <v>A</v>
      </c>
      <c r="W124"/>
    </row>
    <row r="125" spans="14:23" x14ac:dyDescent="0.35">
      <c r="N125" s="1" t="s">
        <v>138</v>
      </c>
      <c r="O125" s="1">
        <v>202603.23999999993</v>
      </c>
      <c r="P125" s="12"/>
      <c r="Q125" s="1" t="str">
        <f t="shared" si="6"/>
        <v>302</v>
      </c>
      <c r="R125" s="1">
        <f t="shared" si="7"/>
        <v>202603.23999999993</v>
      </c>
      <c r="S125" s="17">
        <f t="shared" si="9"/>
        <v>0.32672531506549962</v>
      </c>
      <c r="T125" s="17">
        <f t="shared" si="10"/>
        <v>68.245317033986822</v>
      </c>
      <c r="U125" s="1" t="str">
        <f t="shared" si="8"/>
        <v>A</v>
      </c>
      <c r="W125"/>
    </row>
    <row r="126" spans="14:23" x14ac:dyDescent="0.35">
      <c r="N126" s="1" t="s">
        <v>150</v>
      </c>
      <c r="O126" s="1">
        <v>201697.21999999997</v>
      </c>
      <c r="P126" s="12"/>
      <c r="Q126" s="1" t="str">
        <f t="shared" si="6"/>
        <v>355</v>
      </c>
      <c r="R126" s="1">
        <f t="shared" si="7"/>
        <v>201697.21999999997</v>
      </c>
      <c r="S126" s="17">
        <f t="shared" si="9"/>
        <v>0.32526423443344443</v>
      </c>
      <c r="T126" s="17">
        <f t="shared" si="10"/>
        <v>68.57058126842027</v>
      </c>
      <c r="U126" s="1" t="str">
        <f t="shared" si="8"/>
        <v>A</v>
      </c>
      <c r="W126"/>
    </row>
    <row r="127" spans="14:23" x14ac:dyDescent="0.35">
      <c r="N127" s="1" t="s">
        <v>134</v>
      </c>
      <c r="O127" s="1">
        <v>198321.85</v>
      </c>
      <c r="P127" s="12"/>
      <c r="Q127" s="1" t="str">
        <f t="shared" si="6"/>
        <v>142</v>
      </c>
      <c r="R127" s="1">
        <f t="shared" si="7"/>
        <v>198321.85</v>
      </c>
      <c r="S127" s="17">
        <f t="shared" si="9"/>
        <v>0.31982099064962027</v>
      </c>
      <c r="T127" s="17">
        <f t="shared" si="10"/>
        <v>68.890402259069887</v>
      </c>
      <c r="U127" s="1" t="str">
        <f t="shared" si="8"/>
        <v>A</v>
      </c>
      <c r="W127"/>
    </row>
    <row r="128" spans="14:23" x14ac:dyDescent="0.35">
      <c r="N128" s="1" t="s">
        <v>153</v>
      </c>
      <c r="O128" s="1">
        <v>197713.88000000015</v>
      </c>
      <c r="P128" s="12"/>
      <c r="Q128" s="1" t="str">
        <f t="shared" si="6"/>
        <v>530</v>
      </c>
      <c r="R128" s="1">
        <f t="shared" si="7"/>
        <v>197713.88000000015</v>
      </c>
      <c r="S128" s="17">
        <f t="shared" si="9"/>
        <v>0.31884055623109703</v>
      </c>
      <c r="T128" s="17">
        <f t="shared" si="10"/>
        <v>69.209242815300982</v>
      </c>
      <c r="U128" s="1" t="str">
        <f t="shared" si="8"/>
        <v>A</v>
      </c>
      <c r="W128"/>
    </row>
    <row r="129" spans="14:23" x14ac:dyDescent="0.35">
      <c r="N129" s="1" t="s">
        <v>110</v>
      </c>
      <c r="O129" s="1">
        <v>197595.96000000008</v>
      </c>
      <c r="P129" s="12"/>
      <c r="Q129" s="1" t="str">
        <f t="shared" si="6"/>
        <v>448</v>
      </c>
      <c r="R129" s="1">
        <f t="shared" si="7"/>
        <v>197595.96000000008</v>
      </c>
      <c r="S129" s="17">
        <f t="shared" si="9"/>
        <v>0.31865039417271862</v>
      </c>
      <c r="T129" s="17">
        <f t="shared" si="10"/>
        <v>69.527893209473703</v>
      </c>
      <c r="U129" s="1" t="str">
        <f t="shared" si="8"/>
        <v>A</v>
      </c>
      <c r="W129"/>
    </row>
    <row r="130" spans="14:23" x14ac:dyDescent="0.35">
      <c r="N130" s="1" t="s">
        <v>152</v>
      </c>
      <c r="O130" s="1">
        <v>196597.12000000005</v>
      </c>
      <c r="P130" s="12"/>
      <c r="Q130" s="1" t="str">
        <f t="shared" si="6"/>
        <v>685</v>
      </c>
      <c r="R130" s="1">
        <f t="shared" si="7"/>
        <v>196597.12000000005</v>
      </c>
      <c r="S130" s="17">
        <f t="shared" si="9"/>
        <v>0.31703962865040991</v>
      </c>
      <c r="T130" s="17">
        <f t="shared" si="10"/>
        <v>69.844932838124109</v>
      </c>
      <c r="U130" s="1" t="str">
        <f t="shared" si="8"/>
        <v>A</v>
      </c>
      <c r="W130"/>
    </row>
    <row r="131" spans="14:23" x14ac:dyDescent="0.35">
      <c r="N131" s="1" t="s">
        <v>154</v>
      </c>
      <c r="O131" s="1">
        <v>192190.65000000017</v>
      </c>
      <c r="P131" s="12"/>
      <c r="Q131" s="1" t="str">
        <f t="shared" si="6"/>
        <v>197</v>
      </c>
      <c r="R131" s="1">
        <f t="shared" si="7"/>
        <v>192190.65000000017</v>
      </c>
      <c r="S131" s="17">
        <f t="shared" si="9"/>
        <v>0.30993359570110152</v>
      </c>
      <c r="T131" s="17">
        <f t="shared" si="10"/>
        <v>70.154866433825205</v>
      </c>
      <c r="U131" s="1" t="str">
        <f t="shared" si="8"/>
        <v>A</v>
      </c>
      <c r="W131"/>
    </row>
    <row r="132" spans="14:23" x14ac:dyDescent="0.35">
      <c r="N132" s="1" t="s">
        <v>83</v>
      </c>
      <c r="O132" s="1">
        <v>189828.10999999996</v>
      </c>
      <c r="P132" s="12"/>
      <c r="Q132" s="1" t="str">
        <f t="shared" si="6"/>
        <v>623</v>
      </c>
      <c r="R132" s="1">
        <f t="shared" si="7"/>
        <v>189828.10999999996</v>
      </c>
      <c r="S132" s="17">
        <f t="shared" si="9"/>
        <v>0.30612367821974773</v>
      </c>
      <c r="T132" s="17">
        <f t="shared" si="10"/>
        <v>70.460990112044954</v>
      </c>
      <c r="U132" s="1" t="str">
        <f t="shared" si="8"/>
        <v>A</v>
      </c>
      <c r="W132"/>
    </row>
    <row r="133" spans="14:23" x14ac:dyDescent="0.35">
      <c r="N133" s="1" t="s">
        <v>73</v>
      </c>
      <c r="O133" s="1">
        <v>185237.54</v>
      </c>
      <c r="P133" s="12"/>
      <c r="Q133" s="1" t="str">
        <f t="shared" si="6"/>
        <v>278</v>
      </c>
      <c r="R133" s="1">
        <f t="shared" si="7"/>
        <v>185237.54</v>
      </c>
      <c r="S133" s="17">
        <f t="shared" si="9"/>
        <v>0.29872075894965011</v>
      </c>
      <c r="T133" s="17">
        <f t="shared" si="10"/>
        <v>70.75971087099461</v>
      </c>
      <c r="U133" s="1" t="str">
        <f t="shared" si="8"/>
        <v>A</v>
      </c>
      <c r="W133"/>
    </row>
    <row r="134" spans="14:23" x14ac:dyDescent="0.35">
      <c r="N134" s="1" t="s">
        <v>162</v>
      </c>
      <c r="O134" s="1">
        <v>169355.58000000005</v>
      </c>
      <c r="P134" s="12"/>
      <c r="Q134" s="1" t="str">
        <f t="shared" si="6"/>
        <v>45</v>
      </c>
      <c r="R134" s="1">
        <f t="shared" si="7"/>
        <v>169355.58000000005</v>
      </c>
      <c r="S134" s="17">
        <f t="shared" si="9"/>
        <v>0.27310893563992589</v>
      </c>
      <c r="T134" s="17">
        <f t="shared" si="10"/>
        <v>71.032819806634535</v>
      </c>
      <c r="U134" s="1" t="str">
        <f t="shared" si="8"/>
        <v>A</v>
      </c>
      <c r="W134"/>
    </row>
    <row r="135" spans="14:23" x14ac:dyDescent="0.35">
      <c r="N135" s="1" t="s">
        <v>168</v>
      </c>
      <c r="O135" s="1">
        <v>160693.41000000003</v>
      </c>
      <c r="P135" s="12"/>
      <c r="Q135" s="1" t="str">
        <f t="shared" ref="Q135:Q198" si="11">N135</f>
        <v>315</v>
      </c>
      <c r="R135" s="1">
        <f t="shared" ref="R135:R198" si="12">GETPIVOTDATA("[Measures].[Revenue]", N134,
"[Customer].[CustomerID]",
"[Customer].[CustomerID].&amp;[" &amp; N135 &amp; "]")</f>
        <v>160693.41000000003</v>
      </c>
      <c r="S135" s="17">
        <f t="shared" si="9"/>
        <v>0.25914000689820921</v>
      </c>
      <c r="T135" s="17">
        <f t="shared" si="10"/>
        <v>71.291959813532742</v>
      </c>
      <c r="U135" s="1" t="str">
        <f t="shared" ref="U135:U198" si="13">IF(T135&lt;=80,"A", IF(T135&lt;=95,"B","C"))</f>
        <v>A</v>
      </c>
      <c r="W135"/>
    </row>
    <row r="136" spans="14:23" x14ac:dyDescent="0.35">
      <c r="N136" s="1" t="s">
        <v>198</v>
      </c>
      <c r="O136" s="1">
        <v>157145.67999999996</v>
      </c>
      <c r="P136" s="12"/>
      <c r="Q136" s="1" t="str">
        <f t="shared" si="11"/>
        <v>667</v>
      </c>
      <c r="R136" s="1">
        <f t="shared" si="12"/>
        <v>157145.67999999996</v>
      </c>
      <c r="S136" s="17">
        <f t="shared" ref="S136:S199" si="14">R136/SUM($R$7:$R$633) *100</f>
        <v>0.25341880914235226</v>
      </c>
      <c r="T136" s="17">
        <f t="shared" si="10"/>
        <v>71.545378622675088</v>
      </c>
      <c r="U136" s="1" t="str">
        <f t="shared" si="13"/>
        <v>A</v>
      </c>
      <c r="W136"/>
    </row>
    <row r="137" spans="14:23" x14ac:dyDescent="0.35">
      <c r="N137" s="1" t="s">
        <v>217</v>
      </c>
      <c r="O137" s="1">
        <v>152586.80999999991</v>
      </c>
      <c r="P137" s="12"/>
      <c r="Q137" s="1" t="str">
        <f t="shared" si="11"/>
        <v>487</v>
      </c>
      <c r="R137" s="1">
        <f t="shared" si="12"/>
        <v>152586.80999999991</v>
      </c>
      <c r="S137" s="17">
        <f t="shared" si="14"/>
        <v>0.24606701043916926</v>
      </c>
      <c r="T137" s="17">
        <f t="shared" si="10"/>
        <v>71.79144563311425</v>
      </c>
      <c r="U137" s="1" t="str">
        <f t="shared" si="13"/>
        <v>A</v>
      </c>
      <c r="W137"/>
    </row>
    <row r="138" spans="14:23" x14ac:dyDescent="0.35">
      <c r="N138" s="1" t="s">
        <v>191</v>
      </c>
      <c r="O138" s="1">
        <v>150609.65000000008</v>
      </c>
      <c r="P138" s="12"/>
      <c r="Q138" s="1" t="str">
        <f t="shared" si="11"/>
        <v>644</v>
      </c>
      <c r="R138" s="1">
        <f t="shared" si="12"/>
        <v>150609.65000000008</v>
      </c>
      <c r="S138" s="17">
        <f t="shared" si="14"/>
        <v>0.24287857068897153</v>
      </c>
      <c r="T138" s="17">
        <f t="shared" ref="T138:T201" si="15">S138+T137</f>
        <v>72.034324203803223</v>
      </c>
      <c r="U138" s="1" t="str">
        <f t="shared" si="13"/>
        <v>A</v>
      </c>
      <c r="W138"/>
    </row>
    <row r="139" spans="14:23" x14ac:dyDescent="0.35">
      <c r="N139" s="1" t="s">
        <v>218</v>
      </c>
      <c r="O139" s="1">
        <v>149695.75000000003</v>
      </c>
      <c r="P139" s="12"/>
      <c r="Q139" s="1" t="str">
        <f t="shared" si="11"/>
        <v>396</v>
      </c>
      <c r="R139" s="1">
        <f t="shared" si="12"/>
        <v>149695.75000000003</v>
      </c>
      <c r="S139" s="17">
        <f t="shared" si="14"/>
        <v>0.24140478248381561</v>
      </c>
      <c r="T139" s="17">
        <f t="shared" si="15"/>
        <v>72.275728986287035</v>
      </c>
      <c r="U139" s="1" t="str">
        <f t="shared" si="13"/>
        <v>A</v>
      </c>
      <c r="W139"/>
    </row>
    <row r="140" spans="14:23" x14ac:dyDescent="0.35">
      <c r="N140" s="1" t="s">
        <v>222</v>
      </c>
      <c r="O140" s="1">
        <v>148719.99999999997</v>
      </c>
      <c r="P140" s="12"/>
      <c r="Q140" s="1" t="str">
        <f t="shared" si="11"/>
        <v>653</v>
      </c>
      <c r="R140" s="1">
        <f t="shared" si="12"/>
        <v>148719.99999999997</v>
      </c>
      <c r="S140" s="17">
        <f t="shared" si="14"/>
        <v>0.23983125273090949</v>
      </c>
      <c r="T140" s="17">
        <f t="shared" si="15"/>
        <v>72.515560239017944</v>
      </c>
      <c r="U140" s="1" t="str">
        <f t="shared" si="13"/>
        <v>A</v>
      </c>
      <c r="W140"/>
    </row>
    <row r="141" spans="14:23" x14ac:dyDescent="0.35">
      <c r="N141" s="1" t="s">
        <v>174</v>
      </c>
      <c r="O141" s="1">
        <v>147725.01999999996</v>
      </c>
      <c r="P141" s="12"/>
      <c r="Q141" s="1" t="str">
        <f t="shared" si="11"/>
        <v>408</v>
      </c>
      <c r="R141" s="1">
        <f t="shared" si="12"/>
        <v>147725.01999999996</v>
      </c>
      <c r="S141" s="17">
        <f t="shared" si="14"/>
        <v>0.23822671198425668</v>
      </c>
      <c r="T141" s="17">
        <f t="shared" si="15"/>
        <v>72.753786951002198</v>
      </c>
      <c r="U141" s="1" t="str">
        <f t="shared" si="13"/>
        <v>A</v>
      </c>
      <c r="W141"/>
    </row>
    <row r="142" spans="14:23" x14ac:dyDescent="0.35">
      <c r="N142" s="1" t="s">
        <v>225</v>
      </c>
      <c r="O142" s="1">
        <v>146514.75</v>
      </c>
      <c r="P142" s="12"/>
      <c r="Q142" s="1" t="str">
        <f t="shared" si="11"/>
        <v>484</v>
      </c>
      <c r="R142" s="1">
        <f t="shared" si="12"/>
        <v>146514.75</v>
      </c>
      <c r="S142" s="17">
        <f t="shared" si="14"/>
        <v>0.23627498679435199</v>
      </c>
      <c r="T142" s="17">
        <f t="shared" si="15"/>
        <v>72.990061937796554</v>
      </c>
      <c r="U142" s="1" t="str">
        <f t="shared" si="13"/>
        <v>A</v>
      </c>
      <c r="W142"/>
    </row>
    <row r="143" spans="14:23" x14ac:dyDescent="0.35">
      <c r="N143" s="1" t="s">
        <v>149</v>
      </c>
      <c r="O143" s="1">
        <v>146463.47</v>
      </c>
      <c r="P143" s="12"/>
      <c r="Q143" s="1" t="str">
        <f t="shared" si="11"/>
        <v>169</v>
      </c>
      <c r="R143" s="1">
        <f t="shared" si="12"/>
        <v>146463.47</v>
      </c>
      <c r="S143" s="17">
        <f t="shared" si="14"/>
        <v>0.23619229081102733</v>
      </c>
      <c r="T143" s="17">
        <f t="shared" si="15"/>
        <v>73.226254228607587</v>
      </c>
      <c r="U143" s="1" t="str">
        <f t="shared" si="13"/>
        <v>A</v>
      </c>
      <c r="W143"/>
    </row>
    <row r="144" spans="14:23" x14ac:dyDescent="0.35">
      <c r="N144" s="1" t="s">
        <v>142</v>
      </c>
      <c r="O144" s="1">
        <v>145255.94</v>
      </c>
      <c r="P144" s="12"/>
      <c r="Q144" s="1" t="str">
        <f t="shared" si="11"/>
        <v>366</v>
      </c>
      <c r="R144" s="1">
        <f t="shared" si="12"/>
        <v>145255.94</v>
      </c>
      <c r="S144" s="17">
        <f t="shared" si="14"/>
        <v>0.23424498424425652</v>
      </c>
      <c r="T144" s="17">
        <f t="shared" si="15"/>
        <v>73.460499212851843</v>
      </c>
      <c r="U144" s="1" t="str">
        <f t="shared" si="13"/>
        <v>A</v>
      </c>
      <c r="W144"/>
    </row>
    <row r="145" spans="14:23" x14ac:dyDescent="0.35">
      <c r="N145" s="1" t="s">
        <v>230</v>
      </c>
      <c r="O145" s="1">
        <v>143216.79999999993</v>
      </c>
      <c r="P145" s="12"/>
      <c r="Q145" s="1" t="str">
        <f t="shared" si="11"/>
        <v>184</v>
      </c>
      <c r="R145" s="1">
        <f t="shared" si="12"/>
        <v>143216.79999999993</v>
      </c>
      <c r="S145" s="17">
        <f t="shared" si="14"/>
        <v>0.23095659330360482</v>
      </c>
      <c r="T145" s="17">
        <f t="shared" si="15"/>
        <v>73.691455806155446</v>
      </c>
      <c r="U145" s="1" t="str">
        <f t="shared" si="13"/>
        <v>A</v>
      </c>
      <c r="W145"/>
    </row>
    <row r="146" spans="14:23" x14ac:dyDescent="0.35">
      <c r="N146" s="1" t="s">
        <v>204</v>
      </c>
      <c r="O146" s="1">
        <v>142183.10999999996</v>
      </c>
      <c r="P146" s="12"/>
      <c r="Q146" s="1" t="str">
        <f t="shared" si="11"/>
        <v>102</v>
      </c>
      <c r="R146" s="1">
        <f t="shared" si="12"/>
        <v>142183.10999999996</v>
      </c>
      <c r="S146" s="17">
        <f t="shared" si="14"/>
        <v>0.22928962741041353</v>
      </c>
      <c r="T146" s="17">
        <f t="shared" si="15"/>
        <v>73.920745433565855</v>
      </c>
      <c r="U146" s="1" t="str">
        <f t="shared" si="13"/>
        <v>A</v>
      </c>
      <c r="W146"/>
    </row>
    <row r="147" spans="14:23" x14ac:dyDescent="0.35">
      <c r="N147" s="1" t="s">
        <v>172</v>
      </c>
      <c r="O147" s="1">
        <v>140475.43999999997</v>
      </c>
      <c r="P147" s="12"/>
      <c r="Q147" s="1" t="str">
        <f t="shared" si="11"/>
        <v>320</v>
      </c>
      <c r="R147" s="1">
        <f t="shared" si="12"/>
        <v>140475.43999999997</v>
      </c>
      <c r="S147" s="17">
        <f t="shared" si="14"/>
        <v>0.22653577698443861</v>
      </c>
      <c r="T147" s="17">
        <f t="shared" si="15"/>
        <v>74.14728121055029</v>
      </c>
      <c r="U147" s="1" t="str">
        <f t="shared" si="13"/>
        <v>A</v>
      </c>
      <c r="W147"/>
    </row>
    <row r="148" spans="14:23" x14ac:dyDescent="0.35">
      <c r="N148" s="1" t="s">
        <v>157</v>
      </c>
      <c r="O148" s="1">
        <v>137993.85</v>
      </c>
      <c r="P148" s="12"/>
      <c r="Q148" s="1" t="str">
        <f t="shared" si="11"/>
        <v>272</v>
      </c>
      <c r="R148" s="1">
        <f t="shared" si="12"/>
        <v>137993.85</v>
      </c>
      <c r="S148" s="17">
        <f t="shared" si="14"/>
        <v>0.22253387516582315</v>
      </c>
      <c r="T148" s="17">
        <f t="shared" si="15"/>
        <v>74.369815085716112</v>
      </c>
      <c r="U148" s="1" t="str">
        <f t="shared" si="13"/>
        <v>A</v>
      </c>
      <c r="W148"/>
    </row>
    <row r="149" spans="14:23" x14ac:dyDescent="0.35">
      <c r="N149" s="1" t="s">
        <v>159</v>
      </c>
      <c r="O149" s="1">
        <v>136862.59000000003</v>
      </c>
      <c r="P149" s="12"/>
      <c r="Q149" s="1" t="str">
        <f t="shared" si="11"/>
        <v>255</v>
      </c>
      <c r="R149" s="1">
        <f t="shared" si="12"/>
        <v>136862.59000000003</v>
      </c>
      <c r="S149" s="17">
        <f t="shared" si="14"/>
        <v>0.22070956436052216</v>
      </c>
      <c r="T149" s="17">
        <f t="shared" si="15"/>
        <v>74.590524650076631</v>
      </c>
      <c r="U149" s="1" t="str">
        <f t="shared" si="13"/>
        <v>A</v>
      </c>
      <c r="W149"/>
    </row>
    <row r="150" spans="14:23" x14ac:dyDescent="0.35">
      <c r="N150" s="1" t="s">
        <v>167</v>
      </c>
      <c r="O150" s="1">
        <v>135725.97</v>
      </c>
      <c r="P150" s="12"/>
      <c r="Q150" s="1" t="str">
        <f t="shared" si="11"/>
        <v>308</v>
      </c>
      <c r="R150" s="1">
        <f t="shared" si="12"/>
        <v>135725.97</v>
      </c>
      <c r="S150" s="17">
        <f t="shared" si="14"/>
        <v>0.21887660982529483</v>
      </c>
      <c r="T150" s="17">
        <f t="shared" si="15"/>
        <v>74.809401259901932</v>
      </c>
      <c r="U150" s="1" t="str">
        <f t="shared" si="13"/>
        <v>A</v>
      </c>
      <c r="W150"/>
    </row>
    <row r="151" spans="14:23" x14ac:dyDescent="0.35">
      <c r="N151" s="1" t="s">
        <v>170</v>
      </c>
      <c r="O151" s="1">
        <v>135697.99</v>
      </c>
      <c r="P151" s="12"/>
      <c r="Q151" s="1" t="str">
        <f t="shared" si="11"/>
        <v>605</v>
      </c>
      <c r="R151" s="1">
        <f t="shared" si="12"/>
        <v>135697.99</v>
      </c>
      <c r="S151" s="17">
        <f t="shared" si="14"/>
        <v>0.21883148826497062</v>
      </c>
      <c r="T151" s="17">
        <f t="shared" si="15"/>
        <v>75.0282327481669</v>
      </c>
      <c r="U151" s="1" t="str">
        <f t="shared" si="13"/>
        <v>A</v>
      </c>
      <c r="W151"/>
    </row>
    <row r="152" spans="14:23" x14ac:dyDescent="0.35">
      <c r="N152" s="1" t="s">
        <v>185</v>
      </c>
      <c r="O152" s="1">
        <v>135163.03</v>
      </c>
      <c r="P152" s="12"/>
      <c r="Q152" s="1" t="str">
        <f t="shared" si="11"/>
        <v>363</v>
      </c>
      <c r="R152" s="1">
        <f t="shared" si="12"/>
        <v>135163.03</v>
      </c>
      <c r="S152" s="17">
        <f t="shared" si="14"/>
        <v>0.21796879241396924</v>
      </c>
      <c r="T152" s="17">
        <f t="shared" si="15"/>
        <v>75.24620154058087</v>
      </c>
      <c r="U152" s="1" t="str">
        <f t="shared" si="13"/>
        <v>A</v>
      </c>
      <c r="W152"/>
    </row>
    <row r="153" spans="14:23" x14ac:dyDescent="0.35">
      <c r="N153" s="1" t="s">
        <v>237</v>
      </c>
      <c r="O153" s="1">
        <v>135158.63000000003</v>
      </c>
      <c r="P153" s="12"/>
      <c r="Q153" s="1" t="str">
        <f t="shared" si="11"/>
        <v>127</v>
      </c>
      <c r="R153" s="1">
        <f t="shared" si="12"/>
        <v>135158.63000000003</v>
      </c>
      <c r="S153" s="17">
        <f t="shared" si="14"/>
        <v>0.21796169681477609</v>
      </c>
      <c r="T153" s="17">
        <f t="shared" si="15"/>
        <v>75.464163237395653</v>
      </c>
      <c r="U153" s="1" t="str">
        <f t="shared" si="13"/>
        <v>A</v>
      </c>
      <c r="W153"/>
    </row>
    <row r="154" spans="14:23" x14ac:dyDescent="0.35">
      <c r="N154" s="1" t="s">
        <v>183</v>
      </c>
      <c r="O154" s="1">
        <v>133014.04999999999</v>
      </c>
      <c r="P154" s="12"/>
      <c r="Q154" s="1" t="str">
        <f t="shared" si="11"/>
        <v>420</v>
      </c>
      <c r="R154" s="1">
        <f t="shared" si="12"/>
        <v>133014.04999999999</v>
      </c>
      <c r="S154" s="17">
        <f t="shared" si="14"/>
        <v>0.2145032695152759</v>
      </c>
      <c r="T154" s="17">
        <f t="shared" si="15"/>
        <v>75.678666506910929</v>
      </c>
      <c r="U154" s="1" t="str">
        <f t="shared" si="13"/>
        <v>A</v>
      </c>
      <c r="W154"/>
    </row>
    <row r="155" spans="14:23" x14ac:dyDescent="0.35">
      <c r="N155" s="1" t="s">
        <v>164</v>
      </c>
      <c r="O155" s="1">
        <v>132991.76</v>
      </c>
      <c r="P155" s="12"/>
      <c r="Q155" s="1" t="str">
        <f t="shared" si="11"/>
        <v>182</v>
      </c>
      <c r="R155" s="1">
        <f t="shared" si="12"/>
        <v>132991.76</v>
      </c>
      <c r="S155" s="17">
        <f t="shared" si="14"/>
        <v>0.21446732385481757</v>
      </c>
      <c r="T155" s="17">
        <f t="shared" si="15"/>
        <v>75.893133830765748</v>
      </c>
      <c r="U155" s="1" t="str">
        <f t="shared" si="13"/>
        <v>A</v>
      </c>
      <c r="W155"/>
    </row>
    <row r="156" spans="14:23" x14ac:dyDescent="0.35">
      <c r="N156" s="1" t="s">
        <v>161</v>
      </c>
      <c r="O156" s="1">
        <v>132985.58000000002</v>
      </c>
      <c r="P156" s="12"/>
      <c r="Q156" s="1" t="str">
        <f t="shared" si="11"/>
        <v>536</v>
      </c>
      <c r="R156" s="1">
        <f t="shared" si="12"/>
        <v>132985.58000000002</v>
      </c>
      <c r="S156" s="17">
        <f t="shared" si="14"/>
        <v>0.21445735776322344</v>
      </c>
      <c r="T156" s="17">
        <f t="shared" si="15"/>
        <v>76.107591188528971</v>
      </c>
      <c r="U156" s="1" t="str">
        <f t="shared" si="13"/>
        <v>A</v>
      </c>
      <c r="W156"/>
    </row>
    <row r="157" spans="14:23" x14ac:dyDescent="0.35">
      <c r="N157" s="1" t="s">
        <v>235</v>
      </c>
      <c r="O157" s="1">
        <v>132690.20000000001</v>
      </c>
      <c r="P157" s="12"/>
      <c r="Q157" s="1" t="str">
        <f t="shared" si="11"/>
        <v>585</v>
      </c>
      <c r="R157" s="1">
        <f t="shared" si="12"/>
        <v>132690.20000000001</v>
      </c>
      <c r="S157" s="17">
        <f t="shared" si="14"/>
        <v>0.213981017288293</v>
      </c>
      <c r="T157" s="17">
        <f t="shared" si="15"/>
        <v>76.321572205817262</v>
      </c>
      <c r="U157" s="1" t="str">
        <f t="shared" si="13"/>
        <v>A</v>
      </c>
      <c r="W157"/>
    </row>
    <row r="158" spans="14:23" x14ac:dyDescent="0.35">
      <c r="N158" s="1" t="s">
        <v>190</v>
      </c>
      <c r="O158" s="1">
        <v>132330.36999999997</v>
      </c>
      <c r="P158" s="12"/>
      <c r="Q158" s="1" t="str">
        <f t="shared" si="11"/>
        <v>281</v>
      </c>
      <c r="R158" s="1">
        <f t="shared" si="12"/>
        <v>132330.36999999997</v>
      </c>
      <c r="S158" s="17">
        <f t="shared" si="14"/>
        <v>0.21340074241154358</v>
      </c>
      <c r="T158" s="17">
        <f t="shared" si="15"/>
        <v>76.534972948228798</v>
      </c>
      <c r="U158" s="1" t="str">
        <f t="shared" si="13"/>
        <v>A</v>
      </c>
      <c r="W158"/>
    </row>
    <row r="159" spans="14:23" x14ac:dyDescent="0.35">
      <c r="N159" s="1" t="s">
        <v>169</v>
      </c>
      <c r="O159" s="1">
        <v>131623.95000000004</v>
      </c>
      <c r="P159" s="12"/>
      <c r="Q159" s="1" t="str">
        <f t="shared" si="11"/>
        <v>535</v>
      </c>
      <c r="R159" s="1">
        <f t="shared" si="12"/>
        <v>131623.95000000004</v>
      </c>
      <c r="S159" s="17">
        <f t="shared" si="14"/>
        <v>0.21226154396107186</v>
      </c>
      <c r="T159" s="17">
        <f t="shared" si="15"/>
        <v>76.747234492189875</v>
      </c>
      <c r="U159" s="1" t="str">
        <f t="shared" si="13"/>
        <v>A</v>
      </c>
      <c r="W159"/>
    </row>
    <row r="160" spans="14:23" x14ac:dyDescent="0.35">
      <c r="N160" s="1" t="s">
        <v>236</v>
      </c>
      <c r="O160" s="1">
        <v>130632.26</v>
      </c>
      <c r="P160" s="12"/>
      <c r="Q160" s="1" t="str">
        <f t="shared" si="11"/>
        <v>252</v>
      </c>
      <c r="R160" s="1">
        <f t="shared" si="12"/>
        <v>130632.26</v>
      </c>
      <c r="S160" s="17">
        <f t="shared" si="14"/>
        <v>0.21066230878745212</v>
      </c>
      <c r="T160" s="17">
        <f t="shared" si="15"/>
        <v>76.957896800977323</v>
      </c>
      <c r="U160" s="1" t="str">
        <f t="shared" si="13"/>
        <v>A</v>
      </c>
      <c r="W160"/>
    </row>
    <row r="161" spans="14:23" x14ac:dyDescent="0.35">
      <c r="N161" s="1" t="s">
        <v>127</v>
      </c>
      <c r="O161" s="1">
        <v>129741.47</v>
      </c>
      <c r="P161" s="12"/>
      <c r="Q161" s="1" t="str">
        <f t="shared" si="11"/>
        <v>354</v>
      </c>
      <c r="R161" s="1">
        <f t="shared" si="12"/>
        <v>129741.47</v>
      </c>
      <c r="S161" s="17">
        <f t="shared" si="14"/>
        <v>0.20922578860442251</v>
      </c>
      <c r="T161" s="17">
        <f t="shared" si="15"/>
        <v>77.167122589581751</v>
      </c>
      <c r="U161" s="1" t="str">
        <f t="shared" si="13"/>
        <v>A</v>
      </c>
      <c r="W161"/>
    </row>
    <row r="162" spans="14:23" x14ac:dyDescent="0.35">
      <c r="N162" s="1" t="s">
        <v>139</v>
      </c>
      <c r="O162" s="1">
        <v>128981.75999999998</v>
      </c>
      <c r="P162" s="12"/>
      <c r="Q162" s="1" t="str">
        <f t="shared" si="11"/>
        <v>346</v>
      </c>
      <c r="R162" s="1">
        <f t="shared" si="12"/>
        <v>128981.75999999998</v>
      </c>
      <c r="S162" s="17">
        <f t="shared" si="14"/>
        <v>0.20800065277190366</v>
      </c>
      <c r="T162" s="17">
        <f t="shared" si="15"/>
        <v>77.375123242353652</v>
      </c>
      <c r="U162" s="1" t="str">
        <f t="shared" si="13"/>
        <v>A</v>
      </c>
      <c r="W162"/>
    </row>
    <row r="163" spans="14:23" x14ac:dyDescent="0.35">
      <c r="N163" s="1" t="s">
        <v>258</v>
      </c>
      <c r="O163" s="1">
        <v>128758.77999999991</v>
      </c>
      <c r="P163" s="12"/>
      <c r="Q163" s="1" t="str">
        <f t="shared" si="11"/>
        <v>66</v>
      </c>
      <c r="R163" s="1">
        <f t="shared" si="12"/>
        <v>128758.77999999991</v>
      </c>
      <c r="S163" s="17">
        <f t="shared" si="14"/>
        <v>0.20764106715642519</v>
      </c>
      <c r="T163" s="17">
        <f t="shared" si="15"/>
        <v>77.582764309510083</v>
      </c>
      <c r="U163" s="1" t="str">
        <f t="shared" si="13"/>
        <v>A</v>
      </c>
      <c r="W163"/>
    </row>
    <row r="164" spans="14:23" x14ac:dyDescent="0.35">
      <c r="N164" s="1" t="s">
        <v>160</v>
      </c>
      <c r="O164" s="1">
        <v>128169.00999999998</v>
      </c>
      <c r="P164" s="12"/>
      <c r="Q164" s="1" t="str">
        <f t="shared" si="11"/>
        <v>573</v>
      </c>
      <c r="R164" s="1">
        <f t="shared" si="12"/>
        <v>128169.00999999998</v>
      </c>
      <c r="S164" s="17">
        <f t="shared" si="14"/>
        <v>0.20668998271638289</v>
      </c>
      <c r="T164" s="17">
        <f t="shared" si="15"/>
        <v>77.789454292226466</v>
      </c>
      <c r="U164" s="1" t="str">
        <f t="shared" si="13"/>
        <v>A</v>
      </c>
      <c r="W164"/>
    </row>
    <row r="165" spans="14:23" x14ac:dyDescent="0.35">
      <c r="N165" s="1" t="s">
        <v>180</v>
      </c>
      <c r="O165" s="1">
        <v>127706.00999999998</v>
      </c>
      <c r="P165" s="12"/>
      <c r="Q165" s="1" t="str">
        <f t="shared" si="11"/>
        <v>266</v>
      </c>
      <c r="R165" s="1">
        <f t="shared" si="12"/>
        <v>127706.00999999998</v>
      </c>
      <c r="S165" s="17">
        <f t="shared" si="14"/>
        <v>0.20594333216491428</v>
      </c>
      <c r="T165" s="17">
        <f t="shared" si="15"/>
        <v>77.995397624391387</v>
      </c>
      <c r="U165" s="1" t="str">
        <f t="shared" si="13"/>
        <v>A</v>
      </c>
      <c r="W165"/>
    </row>
    <row r="166" spans="14:23" x14ac:dyDescent="0.35">
      <c r="N166" s="1" t="s">
        <v>214</v>
      </c>
      <c r="O166" s="1">
        <v>127213.69999999994</v>
      </c>
      <c r="P166" s="12"/>
      <c r="Q166" s="1" t="str">
        <f t="shared" si="11"/>
        <v>139</v>
      </c>
      <c r="R166" s="1">
        <f t="shared" si="12"/>
        <v>127213.69999999994</v>
      </c>
      <c r="S166" s="17">
        <f t="shared" si="14"/>
        <v>0.20514941524700167</v>
      </c>
      <c r="T166" s="17">
        <f t="shared" si="15"/>
        <v>78.200547039638394</v>
      </c>
      <c r="U166" s="1" t="str">
        <f t="shared" si="13"/>
        <v>A</v>
      </c>
      <c r="W166"/>
    </row>
    <row r="167" spans="14:23" x14ac:dyDescent="0.35">
      <c r="N167" s="1" t="s">
        <v>165</v>
      </c>
      <c r="O167" s="1">
        <v>125541.89999999998</v>
      </c>
      <c r="P167" s="12"/>
      <c r="Q167" s="1" t="str">
        <f t="shared" si="11"/>
        <v>621</v>
      </c>
      <c r="R167" s="1">
        <f t="shared" si="12"/>
        <v>125541.89999999998</v>
      </c>
      <c r="S167" s="17">
        <f t="shared" si="14"/>
        <v>0.20245341008081336</v>
      </c>
      <c r="T167" s="17">
        <f t="shared" si="15"/>
        <v>78.403000449719201</v>
      </c>
      <c r="U167" s="1" t="str">
        <f t="shared" si="13"/>
        <v>A</v>
      </c>
      <c r="W167"/>
    </row>
    <row r="168" spans="14:23" x14ac:dyDescent="0.35">
      <c r="N168" s="1" t="s">
        <v>207</v>
      </c>
      <c r="O168" s="1">
        <v>125429.35000000003</v>
      </c>
      <c r="P168" s="12"/>
      <c r="Q168" s="1" t="str">
        <f t="shared" si="11"/>
        <v>17</v>
      </c>
      <c r="R168" s="1">
        <f t="shared" si="12"/>
        <v>125429.35000000003</v>
      </c>
      <c r="S168" s="17">
        <f t="shared" si="14"/>
        <v>0.20227190787872321</v>
      </c>
      <c r="T168" s="17">
        <f t="shared" si="15"/>
        <v>78.605272357597926</v>
      </c>
      <c r="U168" s="1" t="str">
        <f t="shared" si="13"/>
        <v>A</v>
      </c>
      <c r="W168"/>
    </row>
    <row r="169" spans="14:23" x14ac:dyDescent="0.35">
      <c r="N169" s="1" t="s">
        <v>186</v>
      </c>
      <c r="O169" s="1">
        <v>124421.07</v>
      </c>
      <c r="P169" s="12"/>
      <c r="Q169" s="1" t="str">
        <f t="shared" si="11"/>
        <v>693</v>
      </c>
      <c r="R169" s="1">
        <f t="shared" si="12"/>
        <v>124421.07</v>
      </c>
      <c r="S169" s="17">
        <f t="shared" si="14"/>
        <v>0.2006459190708727</v>
      </c>
      <c r="T169" s="17">
        <f t="shared" si="15"/>
        <v>78.805918276668805</v>
      </c>
      <c r="U169" s="1" t="str">
        <f t="shared" si="13"/>
        <v>A</v>
      </c>
      <c r="W169"/>
    </row>
    <row r="170" spans="14:23" x14ac:dyDescent="0.35">
      <c r="N170" s="1" t="s">
        <v>181</v>
      </c>
      <c r="O170" s="1">
        <v>124186.91</v>
      </c>
      <c r="P170" s="12"/>
      <c r="Q170" s="1" t="str">
        <f t="shared" si="11"/>
        <v>454</v>
      </c>
      <c r="R170" s="1">
        <f t="shared" si="12"/>
        <v>124186.91</v>
      </c>
      <c r="S170" s="17">
        <f t="shared" si="14"/>
        <v>0.20026830418289884</v>
      </c>
      <c r="T170" s="17">
        <f t="shared" si="15"/>
        <v>79.006186580851704</v>
      </c>
      <c r="U170" s="1" t="str">
        <f t="shared" si="13"/>
        <v>A</v>
      </c>
      <c r="W170"/>
    </row>
    <row r="171" spans="14:23" x14ac:dyDescent="0.35">
      <c r="N171" s="1" t="s">
        <v>175</v>
      </c>
      <c r="O171" s="1">
        <v>123544.00999999997</v>
      </c>
      <c r="P171" s="12"/>
      <c r="Q171" s="1" t="str">
        <f t="shared" si="11"/>
        <v>263</v>
      </c>
      <c r="R171" s="1">
        <f t="shared" si="12"/>
        <v>123544.00999999997</v>
      </c>
      <c r="S171" s="17">
        <f t="shared" si="14"/>
        <v>0.19923154038259819</v>
      </c>
      <c r="T171" s="17">
        <f t="shared" si="15"/>
        <v>79.205418121234302</v>
      </c>
      <c r="U171" s="1" t="str">
        <f t="shared" si="13"/>
        <v>A</v>
      </c>
      <c r="W171"/>
    </row>
    <row r="172" spans="14:23" x14ac:dyDescent="0.35">
      <c r="N172" s="1" t="s">
        <v>156</v>
      </c>
      <c r="O172" s="1">
        <v>123305.41000000002</v>
      </c>
      <c r="P172" s="12"/>
      <c r="Q172" s="1" t="str">
        <f t="shared" si="11"/>
        <v>539</v>
      </c>
      <c r="R172" s="1">
        <f t="shared" si="12"/>
        <v>123305.41000000002</v>
      </c>
      <c r="S172" s="17">
        <f t="shared" si="14"/>
        <v>0.19884676538998403</v>
      </c>
      <c r="T172" s="17">
        <f t="shared" si="15"/>
        <v>79.40426488662429</v>
      </c>
      <c r="U172" s="1" t="str">
        <f t="shared" si="13"/>
        <v>A</v>
      </c>
      <c r="W172"/>
    </row>
    <row r="173" spans="14:23" x14ac:dyDescent="0.35">
      <c r="N173" s="1" t="s">
        <v>184</v>
      </c>
      <c r="O173" s="1">
        <v>119374.67000000009</v>
      </c>
      <c r="P173" s="12"/>
      <c r="Q173" s="1" t="str">
        <f t="shared" si="11"/>
        <v>401</v>
      </c>
      <c r="R173" s="1">
        <f t="shared" si="12"/>
        <v>119374.67000000009</v>
      </c>
      <c r="S173" s="17">
        <f t="shared" si="14"/>
        <v>0.19250791185071908</v>
      </c>
      <c r="T173" s="17">
        <f t="shared" si="15"/>
        <v>79.596772798475016</v>
      </c>
      <c r="U173" s="1" t="str">
        <f t="shared" si="13"/>
        <v>A</v>
      </c>
      <c r="W173"/>
    </row>
    <row r="174" spans="14:23" x14ac:dyDescent="0.35">
      <c r="N174" s="1" t="s">
        <v>187</v>
      </c>
      <c r="O174" s="1">
        <v>119046.46999999994</v>
      </c>
      <c r="P174" s="12"/>
      <c r="Q174" s="1" t="str">
        <f t="shared" si="11"/>
        <v>575</v>
      </c>
      <c r="R174" s="1">
        <f t="shared" si="12"/>
        <v>119046.46999999994</v>
      </c>
      <c r="S174" s="17">
        <f t="shared" si="14"/>
        <v>0.1919786446563517</v>
      </c>
      <c r="T174" s="17">
        <f t="shared" si="15"/>
        <v>79.78875144313136</v>
      </c>
      <c r="U174" s="1" t="str">
        <f t="shared" si="13"/>
        <v>A</v>
      </c>
      <c r="W174"/>
    </row>
    <row r="175" spans="14:23" x14ac:dyDescent="0.35">
      <c r="N175" s="1" t="s">
        <v>256</v>
      </c>
      <c r="O175" s="1">
        <v>117574.56999999996</v>
      </c>
      <c r="P175" s="12"/>
      <c r="Q175" s="1" t="str">
        <f t="shared" si="11"/>
        <v>457</v>
      </c>
      <c r="R175" s="1">
        <f t="shared" si="12"/>
        <v>117574.56999999996</v>
      </c>
      <c r="S175" s="17">
        <f t="shared" si="14"/>
        <v>0.1896050054626009</v>
      </c>
      <c r="T175" s="17">
        <f t="shared" si="15"/>
        <v>79.978356448593956</v>
      </c>
      <c r="U175" s="1" t="str">
        <f t="shared" si="13"/>
        <v>A</v>
      </c>
      <c r="W175"/>
    </row>
    <row r="176" spans="14:23" x14ac:dyDescent="0.35">
      <c r="N176" s="1" t="s">
        <v>179</v>
      </c>
      <c r="O176" s="1">
        <v>116741.73000000001</v>
      </c>
      <c r="P176" s="12"/>
      <c r="Q176" s="1" t="str">
        <f t="shared" si="11"/>
        <v>331</v>
      </c>
      <c r="R176" s="1">
        <f t="shared" si="12"/>
        <v>116741.73000000001</v>
      </c>
      <c r="S176" s="17">
        <f t="shared" si="14"/>
        <v>0.18826193754621842</v>
      </c>
      <c r="T176" s="17">
        <f t="shared" si="15"/>
        <v>80.166618386140172</v>
      </c>
      <c r="U176" s="1" t="str">
        <f t="shared" si="13"/>
        <v>B</v>
      </c>
      <c r="W176"/>
    </row>
    <row r="177" spans="14:23" x14ac:dyDescent="0.35">
      <c r="N177" s="1" t="s">
        <v>178</v>
      </c>
      <c r="O177" s="1">
        <v>115820.76</v>
      </c>
      <c r="P177" s="12"/>
      <c r="Q177" s="1" t="str">
        <f t="shared" si="11"/>
        <v>91</v>
      </c>
      <c r="R177" s="1">
        <f t="shared" si="12"/>
        <v>115820.76</v>
      </c>
      <c r="S177" s="17">
        <f t="shared" si="14"/>
        <v>0.18677674800326799</v>
      </c>
      <c r="T177" s="17">
        <f t="shared" si="15"/>
        <v>80.35339513414344</v>
      </c>
      <c r="U177" s="1" t="str">
        <f t="shared" si="13"/>
        <v>B</v>
      </c>
      <c r="W177"/>
    </row>
    <row r="178" spans="14:23" x14ac:dyDescent="0.35">
      <c r="N178" s="1" t="s">
        <v>171</v>
      </c>
      <c r="O178" s="1">
        <v>113463.85</v>
      </c>
      <c r="P178" s="12"/>
      <c r="Q178" s="1" t="str">
        <f t="shared" si="11"/>
        <v>52</v>
      </c>
      <c r="R178" s="1">
        <f t="shared" si="12"/>
        <v>113463.85</v>
      </c>
      <c r="S178" s="17">
        <f t="shared" si="14"/>
        <v>0.18297590966360955</v>
      </c>
      <c r="T178" s="17">
        <f t="shared" si="15"/>
        <v>80.536371043807051</v>
      </c>
      <c r="U178" s="1" t="str">
        <f t="shared" si="13"/>
        <v>B</v>
      </c>
      <c r="W178"/>
    </row>
    <row r="179" spans="14:23" x14ac:dyDescent="0.35">
      <c r="N179" s="1" t="s">
        <v>166</v>
      </c>
      <c r="O179" s="1">
        <v>111748.32000000002</v>
      </c>
      <c r="P179" s="12"/>
      <c r="Q179" s="1" t="str">
        <f t="shared" si="11"/>
        <v>110</v>
      </c>
      <c r="R179" s="1">
        <f t="shared" si="12"/>
        <v>111748.32000000002</v>
      </c>
      <c r="S179" s="17">
        <f t="shared" si="14"/>
        <v>0.18020938391725766</v>
      </c>
      <c r="T179" s="17">
        <f t="shared" si="15"/>
        <v>80.71658042772431</v>
      </c>
      <c r="U179" s="1" t="str">
        <f t="shared" si="13"/>
        <v>B</v>
      </c>
      <c r="W179"/>
    </row>
    <row r="180" spans="14:23" x14ac:dyDescent="0.35">
      <c r="N180" s="1" t="s">
        <v>210</v>
      </c>
      <c r="O180" s="1">
        <v>110460.84000000001</v>
      </c>
      <c r="P180" s="12"/>
      <c r="Q180" s="1" t="str">
        <f t="shared" si="11"/>
        <v>199</v>
      </c>
      <c r="R180" s="1">
        <f t="shared" si="12"/>
        <v>110460.84000000001</v>
      </c>
      <c r="S180" s="17">
        <f t="shared" si="14"/>
        <v>0.17813314708787362</v>
      </c>
      <c r="T180" s="17">
        <f t="shared" si="15"/>
        <v>80.894713574812187</v>
      </c>
      <c r="U180" s="1" t="str">
        <f t="shared" si="13"/>
        <v>B</v>
      </c>
      <c r="W180"/>
    </row>
    <row r="181" spans="14:23" x14ac:dyDescent="0.35">
      <c r="N181" s="1" t="s">
        <v>201</v>
      </c>
      <c r="O181" s="1">
        <v>109235.79000000001</v>
      </c>
      <c r="P181" s="12"/>
      <c r="Q181" s="1" t="str">
        <f t="shared" si="11"/>
        <v>87</v>
      </c>
      <c r="R181" s="1">
        <f t="shared" si="12"/>
        <v>109235.79000000001</v>
      </c>
      <c r="S181" s="17">
        <f t="shared" si="14"/>
        <v>0.17615758713522431</v>
      </c>
      <c r="T181" s="17">
        <f t="shared" si="15"/>
        <v>81.070871161947409</v>
      </c>
      <c r="U181" s="1" t="str">
        <f t="shared" si="13"/>
        <v>B</v>
      </c>
      <c r="W181"/>
    </row>
    <row r="182" spans="14:23" x14ac:dyDescent="0.35">
      <c r="N182" s="1" t="s">
        <v>212</v>
      </c>
      <c r="O182" s="1">
        <v>108920.84999999999</v>
      </c>
      <c r="P182" s="12"/>
      <c r="Q182" s="1" t="str">
        <f t="shared" si="11"/>
        <v>393</v>
      </c>
      <c r="R182" s="1">
        <f t="shared" si="12"/>
        <v>108920.84999999999</v>
      </c>
      <c r="S182" s="17">
        <f t="shared" si="14"/>
        <v>0.17564970349660761</v>
      </c>
      <c r="T182" s="17">
        <f t="shared" si="15"/>
        <v>81.246520865444012</v>
      </c>
      <c r="U182" s="1" t="str">
        <f t="shared" si="13"/>
        <v>B</v>
      </c>
      <c r="W182"/>
    </row>
    <row r="183" spans="14:23" x14ac:dyDescent="0.35">
      <c r="N183" s="1" t="s">
        <v>182</v>
      </c>
      <c r="O183" s="1">
        <v>108828.79999999999</v>
      </c>
      <c r="P183" s="12"/>
      <c r="Q183" s="1" t="str">
        <f t="shared" si="11"/>
        <v>611</v>
      </c>
      <c r="R183" s="1">
        <f t="shared" si="12"/>
        <v>108828.79999999999</v>
      </c>
      <c r="S183" s="17">
        <f t="shared" si="14"/>
        <v>0.17550126033621305</v>
      </c>
      <c r="T183" s="17">
        <f t="shared" si="15"/>
        <v>81.422022125780231</v>
      </c>
      <c r="U183" s="1" t="str">
        <f t="shared" si="13"/>
        <v>B</v>
      </c>
      <c r="W183"/>
    </row>
    <row r="184" spans="14:23" x14ac:dyDescent="0.35">
      <c r="N184" s="1" t="s">
        <v>193</v>
      </c>
      <c r="O184" s="1">
        <v>105725.68</v>
      </c>
      <c r="P184" s="12"/>
      <c r="Q184" s="1" t="str">
        <f t="shared" si="11"/>
        <v>505</v>
      </c>
      <c r="R184" s="1">
        <f t="shared" si="12"/>
        <v>105725.68</v>
      </c>
      <c r="S184" s="17">
        <f t="shared" si="14"/>
        <v>0.17049705675246951</v>
      </c>
      <c r="T184" s="17">
        <f t="shared" si="15"/>
        <v>81.592519182532698</v>
      </c>
      <c r="U184" s="1" t="str">
        <f t="shared" si="13"/>
        <v>B</v>
      </c>
      <c r="W184"/>
    </row>
    <row r="185" spans="14:23" x14ac:dyDescent="0.35">
      <c r="N185" s="1" t="s">
        <v>177</v>
      </c>
      <c r="O185" s="1">
        <v>104837.63000000003</v>
      </c>
      <c r="P185" s="12"/>
      <c r="Q185" s="1" t="str">
        <f t="shared" si="11"/>
        <v>422</v>
      </c>
      <c r="R185" s="1">
        <f t="shared" si="12"/>
        <v>104837.63000000003</v>
      </c>
      <c r="S185" s="17">
        <f t="shared" si="14"/>
        <v>0.16906495519257392</v>
      </c>
      <c r="T185" s="17">
        <f t="shared" si="15"/>
        <v>81.761584137725265</v>
      </c>
      <c r="U185" s="1" t="str">
        <f t="shared" si="13"/>
        <v>B</v>
      </c>
      <c r="W185"/>
    </row>
    <row r="186" spans="14:23" x14ac:dyDescent="0.35">
      <c r="N186" s="1" t="s">
        <v>244</v>
      </c>
      <c r="O186" s="1">
        <v>104120.14999999998</v>
      </c>
      <c r="P186" s="12"/>
      <c r="Q186" s="1" t="str">
        <f t="shared" si="11"/>
        <v>540</v>
      </c>
      <c r="R186" s="1">
        <f t="shared" si="12"/>
        <v>104120.14999999998</v>
      </c>
      <c r="S186" s="17">
        <f t="shared" si="14"/>
        <v>0.16790792098594812</v>
      </c>
      <c r="T186" s="17">
        <f t="shared" si="15"/>
        <v>81.929492058711219</v>
      </c>
      <c r="U186" s="1" t="str">
        <f t="shared" si="13"/>
        <v>B</v>
      </c>
      <c r="W186"/>
    </row>
    <row r="187" spans="14:23" x14ac:dyDescent="0.35">
      <c r="N187" s="1" t="s">
        <v>220</v>
      </c>
      <c r="O187" s="1">
        <v>103775.53</v>
      </c>
      <c r="P187" s="12"/>
      <c r="Q187" s="1" t="str">
        <f t="shared" si="11"/>
        <v>15</v>
      </c>
      <c r="R187" s="1">
        <f t="shared" si="12"/>
        <v>103775.53</v>
      </c>
      <c r="S187" s="17">
        <f t="shared" si="14"/>
        <v>0.16735217430550081</v>
      </c>
      <c r="T187" s="17">
        <f t="shared" si="15"/>
        <v>82.096844233016725</v>
      </c>
      <c r="U187" s="1" t="str">
        <f t="shared" si="13"/>
        <v>B</v>
      </c>
      <c r="W187"/>
    </row>
    <row r="188" spans="14:23" x14ac:dyDescent="0.35">
      <c r="N188" s="1" t="s">
        <v>189</v>
      </c>
      <c r="O188" s="1">
        <v>100601.11</v>
      </c>
      <c r="P188" s="12"/>
      <c r="Q188" s="1" t="str">
        <f t="shared" si="11"/>
        <v>40</v>
      </c>
      <c r="R188" s="1">
        <f t="shared" si="12"/>
        <v>100601.11</v>
      </c>
      <c r="S188" s="17">
        <f t="shared" si="14"/>
        <v>0.16223298976210349</v>
      </c>
      <c r="T188" s="17">
        <f t="shared" si="15"/>
        <v>82.259077222778828</v>
      </c>
      <c r="U188" s="1" t="str">
        <f t="shared" si="13"/>
        <v>B</v>
      </c>
      <c r="W188"/>
    </row>
    <row r="189" spans="14:23" x14ac:dyDescent="0.35">
      <c r="N189" s="1" t="s">
        <v>206</v>
      </c>
      <c r="O189" s="1">
        <v>98263.359999999986</v>
      </c>
      <c r="P189" s="12"/>
      <c r="Q189" s="1" t="str">
        <f t="shared" si="11"/>
        <v>451</v>
      </c>
      <c r="R189" s="1">
        <f t="shared" si="12"/>
        <v>98263.359999999986</v>
      </c>
      <c r="S189" s="17">
        <f t="shared" si="14"/>
        <v>0.1584630495316591</v>
      </c>
      <c r="T189" s="17">
        <f t="shared" si="15"/>
        <v>82.41754027231049</v>
      </c>
      <c r="U189" s="1" t="str">
        <f t="shared" si="13"/>
        <v>B</v>
      </c>
      <c r="W189"/>
    </row>
    <row r="190" spans="14:23" x14ac:dyDescent="0.35">
      <c r="N190" s="1" t="s">
        <v>200</v>
      </c>
      <c r="O190" s="1">
        <v>98237.199999999983</v>
      </c>
      <c r="P190" s="12"/>
      <c r="Q190" s="1" t="str">
        <f t="shared" si="11"/>
        <v>196</v>
      </c>
      <c r="R190" s="1">
        <f t="shared" si="12"/>
        <v>98237.199999999983</v>
      </c>
      <c r="S190" s="17">
        <f t="shared" si="14"/>
        <v>0.15842086296918304</v>
      </c>
      <c r="T190" s="17">
        <f t="shared" si="15"/>
        <v>82.57596113527967</v>
      </c>
      <c r="U190" s="1" t="str">
        <f t="shared" si="13"/>
        <v>B</v>
      </c>
      <c r="W190"/>
    </row>
    <row r="191" spans="14:23" x14ac:dyDescent="0.35">
      <c r="N191" s="1" t="s">
        <v>199</v>
      </c>
      <c r="O191" s="1">
        <v>98196.27</v>
      </c>
      <c r="P191" s="12"/>
      <c r="Q191" s="1" t="str">
        <f t="shared" si="11"/>
        <v>260</v>
      </c>
      <c r="R191" s="1">
        <f t="shared" si="12"/>
        <v>98196.27</v>
      </c>
      <c r="S191" s="17">
        <f t="shared" si="14"/>
        <v>0.15835485777032429</v>
      </c>
      <c r="T191" s="17">
        <f t="shared" si="15"/>
        <v>82.734315993049989</v>
      </c>
      <c r="U191" s="1" t="str">
        <f t="shared" si="13"/>
        <v>B</v>
      </c>
      <c r="W191"/>
    </row>
    <row r="192" spans="14:23" x14ac:dyDescent="0.35">
      <c r="N192" s="1" t="s">
        <v>224</v>
      </c>
      <c r="O192" s="1">
        <v>98022.959999999992</v>
      </c>
      <c r="P192" s="12"/>
      <c r="Q192" s="1" t="str">
        <f t="shared" si="11"/>
        <v>48</v>
      </c>
      <c r="R192" s="1">
        <f t="shared" si="12"/>
        <v>98022.959999999992</v>
      </c>
      <c r="S192" s="17">
        <f t="shared" si="14"/>
        <v>0.15807537179392034</v>
      </c>
      <c r="T192" s="17">
        <f t="shared" si="15"/>
        <v>82.892391364843917</v>
      </c>
      <c r="U192" s="1" t="str">
        <f t="shared" si="13"/>
        <v>B</v>
      </c>
      <c r="W192"/>
    </row>
    <row r="193" spans="14:23" x14ac:dyDescent="0.35">
      <c r="N193" s="1" t="s">
        <v>208</v>
      </c>
      <c r="O193" s="1">
        <v>97741.88</v>
      </c>
      <c r="P193" s="12"/>
      <c r="Q193" s="1" t="str">
        <f t="shared" si="11"/>
        <v>672</v>
      </c>
      <c r="R193" s="1">
        <f t="shared" si="12"/>
        <v>97741.88</v>
      </c>
      <c r="S193" s="17">
        <f t="shared" si="14"/>
        <v>0.1576220920163679</v>
      </c>
      <c r="T193" s="17">
        <f t="shared" si="15"/>
        <v>83.050013456860285</v>
      </c>
      <c r="U193" s="1" t="str">
        <f t="shared" si="13"/>
        <v>B</v>
      </c>
      <c r="W193"/>
    </row>
    <row r="194" spans="14:23" x14ac:dyDescent="0.35">
      <c r="N194" s="1" t="s">
        <v>202</v>
      </c>
      <c r="O194" s="1">
        <v>95587.139999999956</v>
      </c>
      <c r="P194" s="12"/>
      <c r="Q194" s="1" t="str">
        <f t="shared" si="11"/>
        <v>687</v>
      </c>
      <c r="R194" s="1">
        <f t="shared" si="12"/>
        <v>95587.139999999956</v>
      </c>
      <c r="S194" s="17">
        <f t="shared" si="14"/>
        <v>0.1541472803332761</v>
      </c>
      <c r="T194" s="17">
        <f t="shared" si="15"/>
        <v>83.204160737193561</v>
      </c>
      <c r="U194" s="1" t="str">
        <f t="shared" si="13"/>
        <v>B</v>
      </c>
      <c r="W194"/>
    </row>
    <row r="195" spans="14:23" x14ac:dyDescent="0.35">
      <c r="N195" s="1" t="s">
        <v>192</v>
      </c>
      <c r="O195" s="1">
        <v>93972.099999999991</v>
      </c>
      <c r="P195" s="12"/>
      <c r="Q195" s="1" t="str">
        <f t="shared" si="11"/>
        <v>542</v>
      </c>
      <c r="R195" s="1">
        <f t="shared" si="12"/>
        <v>93972.099999999991</v>
      </c>
      <c r="S195" s="17">
        <f t="shared" si="14"/>
        <v>0.15154280839668036</v>
      </c>
      <c r="T195" s="17">
        <f t="shared" si="15"/>
        <v>83.355703545590245</v>
      </c>
      <c r="U195" s="1" t="str">
        <f t="shared" si="13"/>
        <v>B</v>
      </c>
      <c r="W195"/>
    </row>
    <row r="196" spans="14:23" x14ac:dyDescent="0.35">
      <c r="N196" s="1" t="s">
        <v>194</v>
      </c>
      <c r="O196" s="1">
        <v>91379.81</v>
      </c>
      <c r="P196" s="12"/>
      <c r="Q196" s="1" t="str">
        <f t="shared" si="11"/>
        <v>99</v>
      </c>
      <c r="R196" s="1">
        <f t="shared" si="12"/>
        <v>91379.81</v>
      </c>
      <c r="S196" s="17">
        <f t="shared" si="14"/>
        <v>0.14736238775290811</v>
      </c>
      <c r="T196" s="17">
        <f t="shared" si="15"/>
        <v>83.503065933343152</v>
      </c>
      <c r="U196" s="1" t="str">
        <f t="shared" si="13"/>
        <v>B</v>
      </c>
      <c r="W196"/>
    </row>
    <row r="197" spans="14:23" x14ac:dyDescent="0.35">
      <c r="N197" s="1" t="s">
        <v>216</v>
      </c>
      <c r="O197" s="1">
        <v>90478.250000000015</v>
      </c>
      <c r="P197" s="12"/>
      <c r="Q197" s="1" t="str">
        <f t="shared" si="11"/>
        <v>632</v>
      </c>
      <c r="R197" s="1">
        <f t="shared" si="12"/>
        <v>90478.250000000015</v>
      </c>
      <c r="S197" s="17">
        <f t="shared" si="14"/>
        <v>0.14590849947821691</v>
      </c>
      <c r="T197" s="17">
        <f t="shared" si="15"/>
        <v>83.648974432821362</v>
      </c>
      <c r="U197" s="1" t="str">
        <f t="shared" si="13"/>
        <v>B</v>
      </c>
      <c r="W197"/>
    </row>
    <row r="198" spans="14:23" x14ac:dyDescent="0.35">
      <c r="N198" s="1" t="s">
        <v>209</v>
      </c>
      <c r="O198" s="1">
        <v>89465.93</v>
      </c>
      <c r="P198" s="12"/>
      <c r="Q198" s="1" t="str">
        <f t="shared" si="11"/>
        <v>163</v>
      </c>
      <c r="R198" s="1">
        <f t="shared" si="12"/>
        <v>89465.93</v>
      </c>
      <c r="S198" s="17">
        <f t="shared" si="14"/>
        <v>0.14427599562019808</v>
      </c>
      <c r="T198" s="17">
        <f t="shared" si="15"/>
        <v>83.793250428441553</v>
      </c>
      <c r="U198" s="1" t="str">
        <f t="shared" si="13"/>
        <v>B</v>
      </c>
      <c r="W198"/>
    </row>
    <row r="199" spans="14:23" x14ac:dyDescent="0.35">
      <c r="N199" s="1" t="s">
        <v>195</v>
      </c>
      <c r="O199" s="1">
        <v>89285.420000000013</v>
      </c>
      <c r="P199" s="12"/>
      <c r="Q199" s="1" t="str">
        <f t="shared" ref="Q199:Q262" si="16">N199</f>
        <v>567</v>
      </c>
      <c r="R199" s="1">
        <f t="shared" ref="R199:R262" si="17">GETPIVOTDATA("[Measures].[Revenue]", N198,
"[Customer].[CustomerID]",
"[Customer].[CustomerID].&amp;[" &amp; N199 &amp; "]")</f>
        <v>89285.420000000013</v>
      </c>
      <c r="S199" s="17">
        <f t="shared" si="14"/>
        <v>0.1439848986632962</v>
      </c>
      <c r="T199" s="17">
        <f t="shared" si="15"/>
        <v>83.937235327104844</v>
      </c>
      <c r="U199" s="1" t="str">
        <f t="shared" ref="U199:U262" si="18">IF(T199&lt;=80,"A", IF(T199&lt;=95,"B","C"))</f>
        <v>B</v>
      </c>
      <c r="W199"/>
    </row>
    <row r="200" spans="14:23" x14ac:dyDescent="0.35">
      <c r="N200" s="1" t="s">
        <v>227</v>
      </c>
      <c r="O200" s="1">
        <v>88575.23</v>
      </c>
      <c r="P200" s="12"/>
      <c r="Q200" s="1" t="str">
        <f t="shared" si="16"/>
        <v>544</v>
      </c>
      <c r="R200" s="1">
        <f t="shared" si="17"/>
        <v>88575.23</v>
      </c>
      <c r="S200" s="17">
        <f t="shared" ref="S200:S263" si="19">R200/SUM($R$7:$R$633) *100</f>
        <v>0.14283962057442467</v>
      </c>
      <c r="T200" s="17">
        <f t="shared" si="15"/>
        <v>84.080074947679265</v>
      </c>
      <c r="U200" s="1" t="str">
        <f t="shared" si="18"/>
        <v>B</v>
      </c>
      <c r="W200"/>
    </row>
    <row r="201" spans="14:23" x14ac:dyDescent="0.35">
      <c r="N201" s="1" t="s">
        <v>265</v>
      </c>
      <c r="O201" s="1">
        <v>86653.239999999962</v>
      </c>
      <c r="P201" s="12"/>
      <c r="Q201" s="1" t="str">
        <f t="shared" si="16"/>
        <v>216</v>
      </c>
      <c r="R201" s="1">
        <f t="shared" si="17"/>
        <v>86653.239999999962</v>
      </c>
      <c r="S201" s="17">
        <f t="shared" si="19"/>
        <v>0.13974014996229256</v>
      </c>
      <c r="T201" s="17">
        <f t="shared" si="15"/>
        <v>84.219815097641558</v>
      </c>
      <c r="U201" s="1" t="str">
        <f t="shared" si="18"/>
        <v>B</v>
      </c>
      <c r="W201"/>
    </row>
    <row r="202" spans="14:23" x14ac:dyDescent="0.35">
      <c r="N202" s="1" t="s">
        <v>231</v>
      </c>
      <c r="O202" s="1">
        <v>85926.739999999991</v>
      </c>
      <c r="P202" s="12"/>
      <c r="Q202" s="1" t="str">
        <f t="shared" si="16"/>
        <v>584</v>
      </c>
      <c r="R202" s="1">
        <f t="shared" si="17"/>
        <v>85926.739999999991</v>
      </c>
      <c r="S202" s="17">
        <f t="shared" si="19"/>
        <v>0.13856856977732082</v>
      </c>
      <c r="T202" s="17">
        <f t="shared" ref="T202:T265" si="20">S202+T201</f>
        <v>84.358383667418877</v>
      </c>
      <c r="U202" s="1" t="str">
        <f t="shared" si="18"/>
        <v>B</v>
      </c>
      <c r="W202"/>
    </row>
    <row r="203" spans="14:23" x14ac:dyDescent="0.35">
      <c r="N203" s="1" t="s">
        <v>219</v>
      </c>
      <c r="O203" s="1">
        <v>85503.59</v>
      </c>
      <c r="P203" s="12"/>
      <c r="Q203" s="1" t="str">
        <f t="shared" si="16"/>
        <v>57</v>
      </c>
      <c r="R203" s="1">
        <f t="shared" si="17"/>
        <v>85503.59</v>
      </c>
      <c r="S203" s="17">
        <f t="shared" si="19"/>
        <v>0.13788618277763628</v>
      </c>
      <c r="T203" s="17">
        <f t="shared" si="20"/>
        <v>84.496269850196512</v>
      </c>
      <c r="U203" s="1" t="str">
        <f t="shared" si="18"/>
        <v>B</v>
      </c>
      <c r="W203"/>
    </row>
    <row r="204" spans="14:23" x14ac:dyDescent="0.35">
      <c r="N204" s="1" t="s">
        <v>277</v>
      </c>
      <c r="O204" s="1">
        <v>85008.850000000049</v>
      </c>
      <c r="P204" s="12"/>
      <c r="Q204" s="1" t="str">
        <f t="shared" si="16"/>
        <v>47</v>
      </c>
      <c r="R204" s="1">
        <f t="shared" si="17"/>
        <v>85008.850000000049</v>
      </c>
      <c r="S204" s="17">
        <f t="shared" si="19"/>
        <v>0.13708834715380575</v>
      </c>
      <c r="T204" s="17">
        <f t="shared" si="20"/>
        <v>84.633358197350319</v>
      </c>
      <c r="U204" s="1" t="str">
        <f t="shared" si="18"/>
        <v>B</v>
      </c>
      <c r="W204"/>
    </row>
    <row r="205" spans="14:23" x14ac:dyDescent="0.35">
      <c r="N205" s="1" t="s">
        <v>211</v>
      </c>
      <c r="O205" s="1">
        <v>84670.689999999973</v>
      </c>
      <c r="P205" s="12"/>
      <c r="Q205" s="1" t="str">
        <f t="shared" si="16"/>
        <v>63</v>
      </c>
      <c r="R205" s="1">
        <f t="shared" si="17"/>
        <v>84670.689999999973</v>
      </c>
      <c r="S205" s="17">
        <f t="shared" si="19"/>
        <v>0.13654301810308289</v>
      </c>
      <c r="T205" s="17">
        <f t="shared" si="20"/>
        <v>84.769901215453402</v>
      </c>
      <c r="U205" s="1" t="str">
        <f t="shared" si="18"/>
        <v>B</v>
      </c>
      <c r="W205"/>
    </row>
    <row r="206" spans="14:23" x14ac:dyDescent="0.35">
      <c r="N206" s="1" t="s">
        <v>197</v>
      </c>
      <c r="O206" s="1">
        <v>84511.81</v>
      </c>
      <c r="P206" s="12"/>
      <c r="Q206" s="1" t="str">
        <f t="shared" si="16"/>
        <v>109</v>
      </c>
      <c r="R206" s="1">
        <f t="shared" si="17"/>
        <v>84511.81</v>
      </c>
      <c r="S206" s="17">
        <f t="shared" si="19"/>
        <v>0.13628680246676039</v>
      </c>
      <c r="T206" s="17">
        <f t="shared" si="20"/>
        <v>84.906188017920158</v>
      </c>
      <c r="U206" s="1" t="str">
        <f t="shared" si="18"/>
        <v>B</v>
      </c>
      <c r="W206"/>
    </row>
    <row r="207" spans="14:23" x14ac:dyDescent="0.35">
      <c r="N207" s="1" t="s">
        <v>273</v>
      </c>
      <c r="O207" s="1">
        <v>82365.229999999967</v>
      </c>
      <c r="P207" s="12"/>
      <c r="Q207" s="1" t="str">
        <f t="shared" si="16"/>
        <v>438</v>
      </c>
      <c r="R207" s="1">
        <f t="shared" si="17"/>
        <v>82365.229999999967</v>
      </c>
      <c r="S207" s="17">
        <f t="shared" si="19"/>
        <v>0.13282514989489971</v>
      </c>
      <c r="T207" s="17">
        <f t="shared" si="20"/>
        <v>85.039013167815057</v>
      </c>
      <c r="U207" s="1" t="str">
        <f t="shared" si="18"/>
        <v>B</v>
      </c>
      <c r="W207"/>
    </row>
    <row r="208" spans="14:23" x14ac:dyDescent="0.35">
      <c r="N208" s="1" t="s">
        <v>223</v>
      </c>
      <c r="O208" s="1">
        <v>82327.319999999992</v>
      </c>
      <c r="P208" s="12"/>
      <c r="Q208" s="1" t="str">
        <f t="shared" si="16"/>
        <v>306</v>
      </c>
      <c r="R208" s="1">
        <f t="shared" si="17"/>
        <v>82327.319999999992</v>
      </c>
      <c r="S208" s="17">
        <f t="shared" si="19"/>
        <v>0.13276401485730541</v>
      </c>
      <c r="T208" s="17">
        <f t="shared" si="20"/>
        <v>85.171777182672358</v>
      </c>
      <c r="U208" s="1" t="str">
        <f t="shared" si="18"/>
        <v>B</v>
      </c>
      <c r="W208"/>
    </row>
    <row r="209" spans="14:23" x14ac:dyDescent="0.35">
      <c r="N209" s="1" t="s">
        <v>215</v>
      </c>
      <c r="O209" s="1">
        <v>81838.97</v>
      </c>
      <c r="P209" s="12"/>
      <c r="Q209" s="1" t="str">
        <f t="shared" si="16"/>
        <v>326</v>
      </c>
      <c r="R209" s="1">
        <f t="shared" si="17"/>
        <v>81838.97</v>
      </c>
      <c r="S209" s="17">
        <f t="shared" si="19"/>
        <v>0.13197648397866676</v>
      </c>
      <c r="T209" s="17">
        <f t="shared" si="20"/>
        <v>85.303753666651019</v>
      </c>
      <c r="U209" s="1" t="str">
        <f t="shared" si="18"/>
        <v>B</v>
      </c>
      <c r="W209"/>
    </row>
    <row r="210" spans="14:23" x14ac:dyDescent="0.35">
      <c r="N210" s="1" t="s">
        <v>280</v>
      </c>
      <c r="O210" s="1">
        <v>81621.340000000026</v>
      </c>
      <c r="P210" s="12"/>
      <c r="Q210" s="1" t="str">
        <f t="shared" si="16"/>
        <v>23</v>
      </c>
      <c r="R210" s="1">
        <f t="shared" si="17"/>
        <v>81621.340000000026</v>
      </c>
      <c r="S210" s="17">
        <f t="shared" si="19"/>
        <v>0.13162552596675295</v>
      </c>
      <c r="T210" s="17">
        <f t="shared" si="20"/>
        <v>85.435379192617773</v>
      </c>
      <c r="U210" s="1" t="str">
        <f t="shared" si="18"/>
        <v>B</v>
      </c>
      <c r="W210"/>
    </row>
    <row r="211" spans="14:23" x14ac:dyDescent="0.35">
      <c r="N211" s="1" t="s">
        <v>228</v>
      </c>
      <c r="O211" s="1">
        <v>81345.710000000006</v>
      </c>
      <c r="P211" s="12"/>
      <c r="Q211" s="1" t="str">
        <f t="shared" si="16"/>
        <v>624</v>
      </c>
      <c r="R211" s="1">
        <f t="shared" si="17"/>
        <v>81345.710000000006</v>
      </c>
      <c r="S211" s="17">
        <f t="shared" si="19"/>
        <v>0.13118103505638298</v>
      </c>
      <c r="T211" s="17">
        <f t="shared" si="20"/>
        <v>85.566560227674159</v>
      </c>
      <c r="U211" s="1" t="str">
        <f t="shared" si="18"/>
        <v>B</v>
      </c>
      <c r="W211"/>
    </row>
    <row r="212" spans="14:23" x14ac:dyDescent="0.35">
      <c r="N212" s="1" t="s">
        <v>232</v>
      </c>
      <c r="O212" s="1">
        <v>79076.009999999995</v>
      </c>
      <c r="P212" s="12"/>
      <c r="Q212" s="1" t="str">
        <f t="shared" si="16"/>
        <v>581</v>
      </c>
      <c r="R212" s="1">
        <f t="shared" si="17"/>
        <v>79076.009999999995</v>
      </c>
      <c r="S212" s="17">
        <f t="shared" si="19"/>
        <v>0.12752083471800649</v>
      </c>
      <c r="T212" s="17">
        <f t="shared" si="20"/>
        <v>85.694081062392172</v>
      </c>
      <c r="U212" s="1" t="str">
        <f t="shared" si="18"/>
        <v>B</v>
      </c>
      <c r="W212"/>
    </row>
    <row r="213" spans="14:23" x14ac:dyDescent="0.35">
      <c r="N213" s="1" t="s">
        <v>238</v>
      </c>
      <c r="O213" s="1">
        <v>78337.94</v>
      </c>
      <c r="P213" s="12"/>
      <c r="Q213" s="1" t="str">
        <f t="shared" si="16"/>
        <v>494</v>
      </c>
      <c r="R213" s="1">
        <f t="shared" si="17"/>
        <v>78337.94</v>
      </c>
      <c r="S213" s="17">
        <f t="shared" si="19"/>
        <v>0.12633059633242891</v>
      </c>
      <c r="T213" s="17">
        <f t="shared" si="20"/>
        <v>85.820411658724595</v>
      </c>
      <c r="U213" s="1" t="str">
        <f t="shared" si="18"/>
        <v>B</v>
      </c>
      <c r="W213"/>
    </row>
    <row r="214" spans="14:23" x14ac:dyDescent="0.35">
      <c r="N214" s="1" t="s">
        <v>298</v>
      </c>
      <c r="O214" s="1">
        <v>77694.049999999988</v>
      </c>
      <c r="P214" s="12"/>
      <c r="Q214" s="1" t="str">
        <f t="shared" si="16"/>
        <v>529</v>
      </c>
      <c r="R214" s="1">
        <f t="shared" si="17"/>
        <v>77694.049999999988</v>
      </c>
      <c r="S214" s="17">
        <f t="shared" si="19"/>
        <v>0.12529223602230985</v>
      </c>
      <c r="T214" s="17">
        <f t="shared" si="20"/>
        <v>85.945703894746899</v>
      </c>
      <c r="U214" s="1" t="str">
        <f t="shared" si="18"/>
        <v>B</v>
      </c>
      <c r="W214"/>
    </row>
    <row r="215" spans="14:23" x14ac:dyDescent="0.35">
      <c r="N215" s="1" t="s">
        <v>205</v>
      </c>
      <c r="O215" s="1">
        <v>77526.039999999994</v>
      </c>
      <c r="P215" s="12"/>
      <c r="Q215" s="1" t="str">
        <f t="shared" si="16"/>
        <v>145</v>
      </c>
      <c r="R215" s="1">
        <f t="shared" si="17"/>
        <v>77526.039999999994</v>
      </c>
      <c r="S215" s="17">
        <f t="shared" si="19"/>
        <v>0.12502129701766138</v>
      </c>
      <c r="T215" s="17">
        <f t="shared" si="20"/>
        <v>86.070725191764566</v>
      </c>
      <c r="U215" s="1" t="str">
        <f t="shared" si="18"/>
        <v>B</v>
      </c>
      <c r="W215"/>
    </row>
    <row r="216" spans="14:23" x14ac:dyDescent="0.35">
      <c r="N216" s="1" t="s">
        <v>279</v>
      </c>
      <c r="O216" s="1">
        <v>77414.260000000038</v>
      </c>
      <c r="P216" s="12"/>
      <c r="Q216" s="1" t="str">
        <f t="shared" si="16"/>
        <v>289</v>
      </c>
      <c r="R216" s="1">
        <f t="shared" si="17"/>
        <v>77414.260000000038</v>
      </c>
      <c r="S216" s="17">
        <f t="shared" si="19"/>
        <v>0.12484103654543</v>
      </c>
      <c r="T216" s="17">
        <f t="shared" si="20"/>
        <v>86.19556622831</v>
      </c>
      <c r="U216" s="1" t="str">
        <f t="shared" si="18"/>
        <v>B</v>
      </c>
      <c r="W216"/>
    </row>
    <row r="217" spans="14:23" x14ac:dyDescent="0.35">
      <c r="N217" s="1" t="s">
        <v>203</v>
      </c>
      <c r="O217" s="1">
        <v>77011.5</v>
      </c>
      <c r="P217" s="12"/>
      <c r="Q217" s="1" t="str">
        <f t="shared" si="16"/>
        <v>27</v>
      </c>
      <c r="R217" s="1">
        <f t="shared" si="17"/>
        <v>77011.5</v>
      </c>
      <c r="S217" s="17">
        <f t="shared" si="19"/>
        <v>0.12419153119746128</v>
      </c>
      <c r="T217" s="17">
        <f t="shared" si="20"/>
        <v>86.319757759507468</v>
      </c>
      <c r="U217" s="1" t="str">
        <f t="shared" si="18"/>
        <v>B</v>
      </c>
      <c r="W217"/>
    </row>
    <row r="218" spans="14:23" x14ac:dyDescent="0.35">
      <c r="N218" s="1" t="s">
        <v>292</v>
      </c>
      <c r="O218" s="1">
        <v>75713.119999999981</v>
      </c>
      <c r="P218" s="12"/>
      <c r="Q218" s="1" t="str">
        <f t="shared" si="16"/>
        <v>5</v>
      </c>
      <c r="R218" s="1">
        <f t="shared" si="17"/>
        <v>75713.119999999981</v>
      </c>
      <c r="S218" s="17">
        <f t="shared" si="19"/>
        <v>0.12209771663371219</v>
      </c>
      <c r="T218" s="17">
        <f t="shared" si="20"/>
        <v>86.441855476141185</v>
      </c>
      <c r="U218" s="1" t="str">
        <f t="shared" si="18"/>
        <v>B</v>
      </c>
      <c r="W218"/>
    </row>
    <row r="219" spans="14:23" x14ac:dyDescent="0.35">
      <c r="N219" s="1" t="s">
        <v>240</v>
      </c>
      <c r="O219" s="1">
        <v>75377.950000000012</v>
      </c>
      <c r="P219" s="12"/>
      <c r="Q219" s="1" t="str">
        <f t="shared" si="16"/>
        <v>179</v>
      </c>
      <c r="R219" s="1">
        <f t="shared" si="17"/>
        <v>75377.950000000012</v>
      </c>
      <c r="S219" s="17">
        <f t="shared" si="19"/>
        <v>0.12155720936516855</v>
      </c>
      <c r="T219" s="17">
        <f t="shared" si="20"/>
        <v>86.56341268550635</v>
      </c>
      <c r="U219" s="1" t="str">
        <f t="shared" si="18"/>
        <v>B</v>
      </c>
      <c r="W219"/>
    </row>
    <row r="220" spans="14:23" x14ac:dyDescent="0.35">
      <c r="N220" s="1" t="s">
        <v>246</v>
      </c>
      <c r="O220" s="1">
        <v>75008.379999999976</v>
      </c>
      <c r="P220" s="12"/>
      <c r="Q220" s="1" t="str">
        <f t="shared" si="16"/>
        <v>700</v>
      </c>
      <c r="R220" s="1">
        <f t="shared" si="17"/>
        <v>75008.379999999976</v>
      </c>
      <c r="S220" s="17">
        <f t="shared" si="19"/>
        <v>0.12096122741202323</v>
      </c>
      <c r="T220" s="17">
        <f t="shared" si="20"/>
        <v>86.684373912918375</v>
      </c>
      <c r="U220" s="1" t="str">
        <f t="shared" si="18"/>
        <v>B</v>
      </c>
      <c r="W220"/>
    </row>
    <row r="221" spans="14:23" x14ac:dyDescent="0.35">
      <c r="N221" s="1" t="s">
        <v>234</v>
      </c>
      <c r="O221" s="1">
        <v>74368.849999999977</v>
      </c>
      <c r="P221" s="12"/>
      <c r="Q221" s="1" t="str">
        <f t="shared" si="16"/>
        <v>176</v>
      </c>
      <c r="R221" s="1">
        <f t="shared" si="17"/>
        <v>74368.849999999977</v>
      </c>
      <c r="S221" s="17">
        <f t="shared" si="19"/>
        <v>0.1199298981956502</v>
      </c>
      <c r="T221" s="17">
        <f t="shared" si="20"/>
        <v>86.804303811114025</v>
      </c>
      <c r="U221" s="1" t="str">
        <f t="shared" si="18"/>
        <v>B</v>
      </c>
      <c r="W221"/>
    </row>
    <row r="222" spans="14:23" x14ac:dyDescent="0.35">
      <c r="N222" s="1" t="s">
        <v>221</v>
      </c>
      <c r="O222" s="1">
        <v>74288.17</v>
      </c>
      <c r="P222" s="12"/>
      <c r="Q222" s="1" t="str">
        <f t="shared" si="16"/>
        <v>348</v>
      </c>
      <c r="R222" s="1">
        <f t="shared" si="17"/>
        <v>74288.17</v>
      </c>
      <c r="S222" s="17">
        <f t="shared" si="19"/>
        <v>0.11979979070862541</v>
      </c>
      <c r="T222" s="17">
        <f t="shared" si="20"/>
        <v>86.924103601822651</v>
      </c>
      <c r="U222" s="1" t="str">
        <f t="shared" si="18"/>
        <v>B</v>
      </c>
      <c r="W222"/>
    </row>
    <row r="223" spans="14:23" x14ac:dyDescent="0.35">
      <c r="N223" s="1" t="s">
        <v>233</v>
      </c>
      <c r="O223" s="1">
        <v>73892.579999999987</v>
      </c>
      <c r="P223" s="12"/>
      <c r="Q223" s="1" t="str">
        <f t="shared" si="16"/>
        <v>391</v>
      </c>
      <c r="R223" s="1">
        <f t="shared" si="17"/>
        <v>73892.579999999987</v>
      </c>
      <c r="S223" s="17">
        <f t="shared" si="19"/>
        <v>0.11916184796206931</v>
      </c>
      <c r="T223" s="17">
        <f t="shared" si="20"/>
        <v>87.043265449784727</v>
      </c>
      <c r="U223" s="1" t="str">
        <f t="shared" si="18"/>
        <v>B</v>
      </c>
      <c r="W223"/>
    </row>
    <row r="224" spans="14:23" x14ac:dyDescent="0.35">
      <c r="N224" s="1" t="s">
        <v>300</v>
      </c>
      <c r="O224" s="1">
        <v>73433.939999999973</v>
      </c>
      <c r="P224" s="12"/>
      <c r="Q224" s="1" t="str">
        <f t="shared" si="16"/>
        <v>377</v>
      </c>
      <c r="R224" s="1">
        <f t="shared" si="17"/>
        <v>73433.939999999973</v>
      </c>
      <c r="S224" s="17">
        <f t="shared" si="19"/>
        <v>0.11842222850434669</v>
      </c>
      <c r="T224" s="17">
        <f t="shared" si="20"/>
        <v>87.16168767828907</v>
      </c>
      <c r="U224" s="1" t="str">
        <f t="shared" si="18"/>
        <v>B</v>
      </c>
      <c r="W224"/>
    </row>
    <row r="225" spans="14:23" x14ac:dyDescent="0.35">
      <c r="N225" s="1" t="s">
        <v>239</v>
      </c>
      <c r="O225" s="1">
        <v>73226.299999999988</v>
      </c>
      <c r="P225" s="12"/>
      <c r="Q225" s="1" t="str">
        <f t="shared" si="16"/>
        <v>552</v>
      </c>
      <c r="R225" s="1">
        <f t="shared" si="17"/>
        <v>73226.299999999988</v>
      </c>
      <c r="S225" s="17">
        <f t="shared" si="19"/>
        <v>0.11808738072787385</v>
      </c>
      <c r="T225" s="17">
        <f t="shared" si="20"/>
        <v>87.279775059016941</v>
      </c>
      <c r="U225" s="1" t="str">
        <f t="shared" si="18"/>
        <v>B</v>
      </c>
      <c r="W225"/>
    </row>
    <row r="226" spans="14:23" x14ac:dyDescent="0.35">
      <c r="N226" s="1" t="s">
        <v>284</v>
      </c>
      <c r="O226" s="1">
        <v>71694.710000000006</v>
      </c>
      <c r="P226" s="12"/>
      <c r="Q226" s="1" t="str">
        <f t="shared" si="16"/>
        <v>301</v>
      </c>
      <c r="R226" s="1">
        <f t="shared" si="17"/>
        <v>71694.710000000006</v>
      </c>
      <c r="S226" s="17">
        <f t="shared" si="19"/>
        <v>0.11561748328052224</v>
      </c>
      <c r="T226" s="17">
        <f t="shared" si="20"/>
        <v>87.395392542297458</v>
      </c>
      <c r="U226" s="1" t="str">
        <f t="shared" si="18"/>
        <v>B</v>
      </c>
      <c r="W226"/>
    </row>
    <row r="227" spans="14:23" x14ac:dyDescent="0.35">
      <c r="N227" s="1" t="s">
        <v>241</v>
      </c>
      <c r="O227" s="1">
        <v>71389.149999999994</v>
      </c>
      <c r="P227" s="12"/>
      <c r="Q227" s="1" t="str">
        <f t="shared" si="16"/>
        <v>602</v>
      </c>
      <c r="R227" s="1">
        <f t="shared" si="17"/>
        <v>71389.149999999994</v>
      </c>
      <c r="S227" s="17">
        <f t="shared" si="19"/>
        <v>0.11512472616927655</v>
      </c>
      <c r="T227" s="17">
        <f t="shared" si="20"/>
        <v>87.510517268466728</v>
      </c>
      <c r="U227" s="1" t="str">
        <f t="shared" si="18"/>
        <v>B</v>
      </c>
      <c r="W227"/>
    </row>
    <row r="228" spans="14:23" x14ac:dyDescent="0.35">
      <c r="N228" s="1" t="s">
        <v>275</v>
      </c>
      <c r="O228" s="1">
        <v>71014.3</v>
      </c>
      <c r="P228" s="12"/>
      <c r="Q228" s="1" t="str">
        <f t="shared" si="16"/>
        <v>121</v>
      </c>
      <c r="R228" s="1">
        <f t="shared" si="17"/>
        <v>71014.3</v>
      </c>
      <c r="S228" s="17">
        <f t="shared" si="19"/>
        <v>0.11452022949709943</v>
      </c>
      <c r="T228" s="17">
        <f t="shared" si="20"/>
        <v>87.625037497963831</v>
      </c>
      <c r="U228" s="1" t="str">
        <f t="shared" si="18"/>
        <v>B</v>
      </c>
      <c r="W228"/>
    </row>
    <row r="229" spans="14:23" x14ac:dyDescent="0.35">
      <c r="N229" s="1" t="s">
        <v>293</v>
      </c>
      <c r="O229" s="1">
        <v>70530.449999999983</v>
      </c>
      <c r="P229" s="12"/>
      <c r="Q229" s="1" t="str">
        <f t="shared" si="16"/>
        <v>668</v>
      </c>
      <c r="R229" s="1">
        <f t="shared" si="17"/>
        <v>70530.449999999983</v>
      </c>
      <c r="S229" s="17">
        <f t="shared" si="19"/>
        <v>0.11373995548127201</v>
      </c>
      <c r="T229" s="17">
        <f t="shared" si="20"/>
        <v>87.73877745344511</v>
      </c>
      <c r="U229" s="1" t="str">
        <f t="shared" si="18"/>
        <v>B</v>
      </c>
      <c r="W229"/>
    </row>
    <row r="230" spans="14:23" x14ac:dyDescent="0.35">
      <c r="N230" s="1" t="s">
        <v>247</v>
      </c>
      <c r="O230" s="1">
        <v>69378.14999999998</v>
      </c>
      <c r="P230" s="12"/>
      <c r="Q230" s="1" t="str">
        <f t="shared" si="16"/>
        <v>464</v>
      </c>
      <c r="R230" s="1">
        <f t="shared" si="17"/>
        <v>69378.14999999998</v>
      </c>
      <c r="S230" s="17">
        <f t="shared" si="19"/>
        <v>0.11188171481073793</v>
      </c>
      <c r="T230" s="17">
        <f t="shared" si="20"/>
        <v>87.850659168255845</v>
      </c>
      <c r="U230" s="1" t="str">
        <f t="shared" si="18"/>
        <v>B</v>
      </c>
      <c r="W230"/>
    </row>
    <row r="231" spans="14:23" x14ac:dyDescent="0.35">
      <c r="N231" s="1" t="s">
        <v>271</v>
      </c>
      <c r="O231" s="1">
        <v>69323.359999999986</v>
      </c>
      <c r="P231" s="12"/>
      <c r="Q231" s="1" t="str">
        <f t="shared" si="16"/>
        <v>647</v>
      </c>
      <c r="R231" s="1">
        <f t="shared" si="17"/>
        <v>69323.359999999986</v>
      </c>
      <c r="S231" s="17">
        <f t="shared" si="19"/>
        <v>0.11179335847442053</v>
      </c>
      <c r="T231" s="17">
        <f t="shared" si="20"/>
        <v>87.96245252673026</v>
      </c>
      <c r="U231" s="1" t="str">
        <f t="shared" si="18"/>
        <v>B</v>
      </c>
      <c r="W231"/>
    </row>
    <row r="232" spans="14:23" x14ac:dyDescent="0.35">
      <c r="N232" s="1" t="s">
        <v>297</v>
      </c>
      <c r="O232" s="1">
        <v>68910.419999999984</v>
      </c>
      <c r="P232" s="12"/>
      <c r="Q232" s="1" t="str">
        <f t="shared" si="16"/>
        <v>531</v>
      </c>
      <c r="R232" s="1">
        <f t="shared" si="17"/>
        <v>68910.419999999984</v>
      </c>
      <c r="S232" s="17">
        <f t="shared" si="19"/>
        <v>0.11112743649013662</v>
      </c>
      <c r="T232" s="17">
        <f t="shared" si="20"/>
        <v>88.073579963220396</v>
      </c>
      <c r="U232" s="1" t="str">
        <f t="shared" si="18"/>
        <v>B</v>
      </c>
      <c r="W232"/>
    </row>
    <row r="233" spans="14:23" x14ac:dyDescent="0.35">
      <c r="N233" s="1" t="s">
        <v>229</v>
      </c>
      <c r="O233" s="1">
        <v>68652.56</v>
      </c>
      <c r="P233" s="12"/>
      <c r="Q233" s="1" t="str">
        <f t="shared" si="16"/>
        <v>469</v>
      </c>
      <c r="R233" s="1">
        <f t="shared" si="17"/>
        <v>68652.56</v>
      </c>
      <c r="S233" s="17">
        <f t="shared" si="19"/>
        <v>0.11071160212469022</v>
      </c>
      <c r="T233" s="17">
        <f t="shared" si="20"/>
        <v>88.184291565345092</v>
      </c>
      <c r="U233" s="1" t="str">
        <f t="shared" si="18"/>
        <v>B</v>
      </c>
      <c r="W233"/>
    </row>
    <row r="234" spans="14:23" x14ac:dyDescent="0.35">
      <c r="N234" s="1" t="s">
        <v>250</v>
      </c>
      <c r="O234" s="1">
        <v>68644.359999999986</v>
      </c>
      <c r="P234" s="12"/>
      <c r="Q234" s="1" t="str">
        <f t="shared" si="16"/>
        <v>267</v>
      </c>
      <c r="R234" s="1">
        <f t="shared" si="17"/>
        <v>68644.359999999986</v>
      </c>
      <c r="S234" s="17">
        <f t="shared" si="19"/>
        <v>0.11069837850801191</v>
      </c>
      <c r="T234" s="17">
        <f t="shared" si="20"/>
        <v>88.294989943853111</v>
      </c>
      <c r="U234" s="1" t="str">
        <f t="shared" si="18"/>
        <v>B</v>
      </c>
      <c r="W234"/>
    </row>
    <row r="235" spans="14:23" x14ac:dyDescent="0.35">
      <c r="N235" s="1" t="s">
        <v>242</v>
      </c>
      <c r="O235" s="1">
        <v>68074.540000000008</v>
      </c>
      <c r="P235" s="12"/>
      <c r="Q235" s="1" t="str">
        <f t="shared" si="16"/>
        <v>100</v>
      </c>
      <c r="R235" s="1">
        <f t="shared" si="17"/>
        <v>68074.540000000008</v>
      </c>
      <c r="S235" s="17">
        <f t="shared" si="19"/>
        <v>0.10977946615976608</v>
      </c>
      <c r="T235" s="17">
        <f t="shared" si="20"/>
        <v>88.404769410012875</v>
      </c>
      <c r="U235" s="1" t="str">
        <f t="shared" si="18"/>
        <v>B</v>
      </c>
      <c r="W235"/>
    </row>
    <row r="236" spans="14:23" x14ac:dyDescent="0.35">
      <c r="N236" s="1" t="s">
        <v>254</v>
      </c>
      <c r="O236" s="1">
        <v>67818.380000000019</v>
      </c>
      <c r="P236" s="12"/>
      <c r="Q236" s="1" t="str">
        <f t="shared" si="16"/>
        <v>361</v>
      </c>
      <c r="R236" s="1">
        <f t="shared" si="17"/>
        <v>67818.380000000019</v>
      </c>
      <c r="S236" s="17">
        <f t="shared" si="19"/>
        <v>0.10936637327582616</v>
      </c>
      <c r="T236" s="17">
        <f t="shared" si="20"/>
        <v>88.514135783288708</v>
      </c>
      <c r="U236" s="1" t="str">
        <f t="shared" si="18"/>
        <v>B</v>
      </c>
      <c r="W236"/>
    </row>
    <row r="237" spans="14:23" x14ac:dyDescent="0.35">
      <c r="N237" s="1" t="s">
        <v>196</v>
      </c>
      <c r="O237" s="1">
        <v>67696.490000000005</v>
      </c>
      <c r="P237" s="12"/>
      <c r="Q237" s="1" t="str">
        <f t="shared" si="16"/>
        <v>73</v>
      </c>
      <c r="R237" s="1">
        <f t="shared" si="17"/>
        <v>67696.490000000005</v>
      </c>
      <c r="S237" s="17">
        <f t="shared" si="19"/>
        <v>0.10916980905181206</v>
      </c>
      <c r="T237" s="17">
        <f t="shared" si="20"/>
        <v>88.623305592340515</v>
      </c>
      <c r="U237" s="1" t="str">
        <f t="shared" si="18"/>
        <v>B</v>
      </c>
      <c r="W237"/>
    </row>
    <row r="238" spans="14:23" x14ac:dyDescent="0.35">
      <c r="N238" s="1" t="s">
        <v>226</v>
      </c>
      <c r="O238" s="1">
        <v>67686.67</v>
      </c>
      <c r="P238" s="12"/>
      <c r="Q238" s="1" t="str">
        <f t="shared" si="16"/>
        <v>384</v>
      </c>
      <c r="R238" s="1">
        <f t="shared" si="17"/>
        <v>67686.67</v>
      </c>
      <c r="S238" s="17">
        <f t="shared" si="19"/>
        <v>0.10915397296452174</v>
      </c>
      <c r="T238" s="17">
        <f t="shared" si="20"/>
        <v>88.732459565305035</v>
      </c>
      <c r="U238" s="1" t="str">
        <f t="shared" si="18"/>
        <v>B</v>
      </c>
      <c r="W238"/>
    </row>
    <row r="239" spans="14:23" x14ac:dyDescent="0.35">
      <c r="N239" s="1" t="s">
        <v>262</v>
      </c>
      <c r="O239" s="1">
        <v>67598.770000000019</v>
      </c>
      <c r="P239" s="12"/>
      <c r="Q239" s="1" t="str">
        <f t="shared" si="16"/>
        <v>249</v>
      </c>
      <c r="R239" s="1">
        <f t="shared" si="17"/>
        <v>67598.770000000019</v>
      </c>
      <c r="S239" s="17">
        <f t="shared" si="19"/>
        <v>0.10901222224427534</v>
      </c>
      <c r="T239" s="17">
        <f t="shared" si="20"/>
        <v>88.84147178754931</v>
      </c>
      <c r="U239" s="1" t="str">
        <f t="shared" si="18"/>
        <v>B</v>
      </c>
      <c r="W239"/>
    </row>
    <row r="240" spans="14:23" x14ac:dyDescent="0.35">
      <c r="N240" s="1" t="s">
        <v>245</v>
      </c>
      <c r="O240" s="1">
        <v>67349.48000000001</v>
      </c>
      <c r="P240" s="12"/>
      <c r="Q240" s="1" t="str">
        <f t="shared" si="16"/>
        <v>368</v>
      </c>
      <c r="R240" s="1">
        <f t="shared" si="17"/>
        <v>67349.48000000001</v>
      </c>
      <c r="S240" s="17">
        <f t="shared" si="19"/>
        <v>0.1086102081708939</v>
      </c>
      <c r="T240" s="17">
        <f t="shared" si="20"/>
        <v>88.950081995720197</v>
      </c>
      <c r="U240" s="1" t="str">
        <f t="shared" si="18"/>
        <v>B</v>
      </c>
      <c r="W240"/>
    </row>
    <row r="241" spans="14:23" x14ac:dyDescent="0.35">
      <c r="N241" s="1" t="s">
        <v>243</v>
      </c>
      <c r="O241" s="1">
        <v>67206.33</v>
      </c>
      <c r="P241" s="12"/>
      <c r="Q241" s="1" t="str">
        <f t="shared" si="16"/>
        <v>569</v>
      </c>
      <c r="R241" s="1">
        <f t="shared" si="17"/>
        <v>67206.33</v>
      </c>
      <c r="S241" s="17">
        <f t="shared" si="19"/>
        <v>0.1083793593016871</v>
      </c>
      <c r="T241" s="17">
        <f t="shared" si="20"/>
        <v>89.05846135502189</v>
      </c>
      <c r="U241" s="1" t="str">
        <f t="shared" si="18"/>
        <v>B</v>
      </c>
      <c r="W241"/>
    </row>
    <row r="242" spans="14:23" x14ac:dyDescent="0.35">
      <c r="N242" s="1" t="s">
        <v>252</v>
      </c>
      <c r="O242" s="1">
        <v>67071.459999999977</v>
      </c>
      <c r="P242" s="12"/>
      <c r="Q242" s="1" t="str">
        <f t="shared" si="16"/>
        <v>482</v>
      </c>
      <c r="R242" s="1">
        <f t="shared" si="17"/>
        <v>67071.459999999977</v>
      </c>
      <c r="S242" s="17">
        <f t="shared" si="19"/>
        <v>0.108161863060053</v>
      </c>
      <c r="T242" s="17">
        <f t="shared" si="20"/>
        <v>89.166623218081938</v>
      </c>
      <c r="U242" s="1" t="str">
        <f t="shared" si="18"/>
        <v>B</v>
      </c>
      <c r="W242"/>
    </row>
    <row r="243" spans="14:23" x14ac:dyDescent="0.35">
      <c r="N243" s="1" t="s">
        <v>213</v>
      </c>
      <c r="O243" s="1">
        <v>66706.099999999991</v>
      </c>
      <c r="P243" s="12"/>
      <c r="Q243" s="1" t="str">
        <f t="shared" si="16"/>
        <v>397</v>
      </c>
      <c r="R243" s="1">
        <f t="shared" si="17"/>
        <v>66706.099999999991</v>
      </c>
      <c r="S243" s="17">
        <f t="shared" si="19"/>
        <v>0.10757267030522674</v>
      </c>
      <c r="T243" s="17">
        <f t="shared" si="20"/>
        <v>89.274195888387169</v>
      </c>
      <c r="U243" s="1" t="str">
        <f t="shared" si="18"/>
        <v>B</v>
      </c>
      <c r="W243"/>
    </row>
    <row r="244" spans="14:23" x14ac:dyDescent="0.35">
      <c r="N244" s="1" t="s">
        <v>257</v>
      </c>
      <c r="O244" s="1">
        <v>66603.01999999999</v>
      </c>
      <c r="P244" s="12"/>
      <c r="Q244" s="1" t="str">
        <f t="shared" si="16"/>
        <v>582</v>
      </c>
      <c r="R244" s="1">
        <f t="shared" si="17"/>
        <v>66603.01999999999</v>
      </c>
      <c r="S244" s="17">
        <f t="shared" si="19"/>
        <v>0.10740643976776372</v>
      </c>
      <c r="T244" s="17">
        <f t="shared" si="20"/>
        <v>89.381602328154926</v>
      </c>
      <c r="U244" s="1" t="str">
        <f t="shared" si="18"/>
        <v>B</v>
      </c>
      <c r="W244"/>
    </row>
    <row r="245" spans="14:23" x14ac:dyDescent="0.35">
      <c r="N245" s="1" t="s">
        <v>267</v>
      </c>
      <c r="O245" s="1">
        <v>66586.450000000012</v>
      </c>
      <c r="P245" s="12"/>
      <c r="Q245" s="1" t="str">
        <f t="shared" si="16"/>
        <v>682</v>
      </c>
      <c r="R245" s="1">
        <f t="shared" si="17"/>
        <v>66586.450000000012</v>
      </c>
      <c r="S245" s="17">
        <f t="shared" si="19"/>
        <v>0.10737971838625654</v>
      </c>
      <c r="T245" s="17">
        <f t="shared" si="20"/>
        <v>89.488982046541182</v>
      </c>
      <c r="U245" s="1" t="str">
        <f t="shared" si="18"/>
        <v>B</v>
      </c>
      <c r="W245"/>
    </row>
    <row r="246" spans="14:23" x14ac:dyDescent="0.35">
      <c r="N246" s="1" t="s">
        <v>253</v>
      </c>
      <c r="O246" s="1">
        <v>66584.200000000012</v>
      </c>
      <c r="P246" s="12"/>
      <c r="Q246" s="1" t="str">
        <f t="shared" si="16"/>
        <v>627</v>
      </c>
      <c r="R246" s="1">
        <f t="shared" si="17"/>
        <v>66584.200000000012</v>
      </c>
      <c r="S246" s="17">
        <f t="shared" si="19"/>
        <v>0.10737608995485093</v>
      </c>
      <c r="T246" s="17">
        <f t="shared" si="20"/>
        <v>89.596358136496036</v>
      </c>
      <c r="U246" s="1" t="str">
        <f t="shared" si="18"/>
        <v>B</v>
      </c>
      <c r="W246"/>
    </row>
    <row r="247" spans="14:23" x14ac:dyDescent="0.35">
      <c r="N247" s="1" t="s">
        <v>259</v>
      </c>
      <c r="O247" s="1">
        <v>66069.760000000009</v>
      </c>
      <c r="P247" s="12"/>
      <c r="Q247" s="1" t="str">
        <f t="shared" si="16"/>
        <v>20</v>
      </c>
      <c r="R247" s="1">
        <f t="shared" si="17"/>
        <v>66069.760000000009</v>
      </c>
      <c r="S247" s="17">
        <f t="shared" si="19"/>
        <v>0.10654648539826883</v>
      </c>
      <c r="T247" s="17">
        <f t="shared" si="20"/>
        <v>89.702904621894305</v>
      </c>
      <c r="U247" s="1" t="str">
        <f t="shared" si="18"/>
        <v>B</v>
      </c>
      <c r="W247"/>
    </row>
    <row r="248" spans="14:23" x14ac:dyDescent="0.35">
      <c r="N248" s="1" t="s">
        <v>299</v>
      </c>
      <c r="O248" s="1">
        <v>65471.31</v>
      </c>
      <c r="P248" s="12"/>
      <c r="Q248" s="1" t="str">
        <f t="shared" si="16"/>
        <v>431</v>
      </c>
      <c r="R248" s="1">
        <f t="shared" si="17"/>
        <v>65471.31</v>
      </c>
      <c r="S248" s="17">
        <f t="shared" si="19"/>
        <v>0.10558140327618158</v>
      </c>
      <c r="T248" s="17">
        <f t="shared" si="20"/>
        <v>89.808486025170481</v>
      </c>
      <c r="U248" s="1" t="str">
        <f t="shared" si="18"/>
        <v>B</v>
      </c>
      <c r="W248"/>
    </row>
    <row r="249" spans="14:23" x14ac:dyDescent="0.35">
      <c r="N249" s="1" t="s">
        <v>263</v>
      </c>
      <c r="O249" s="1">
        <v>65447.510000000038</v>
      </c>
      <c r="P249" s="12"/>
      <c r="Q249" s="1" t="str">
        <f t="shared" si="16"/>
        <v>691</v>
      </c>
      <c r="R249" s="1">
        <f t="shared" si="17"/>
        <v>65447.510000000038</v>
      </c>
      <c r="S249" s="17">
        <f t="shared" si="19"/>
        <v>0.10554302253509103</v>
      </c>
      <c r="T249" s="17">
        <f t="shared" si="20"/>
        <v>89.914029047705569</v>
      </c>
      <c r="U249" s="1" t="str">
        <f t="shared" si="18"/>
        <v>B</v>
      </c>
      <c r="W249"/>
    </row>
    <row r="250" spans="14:23" x14ac:dyDescent="0.35">
      <c r="N250" s="1" t="s">
        <v>270</v>
      </c>
      <c r="O250" s="1">
        <v>65329.019999999975</v>
      </c>
      <c r="P250" s="12"/>
      <c r="Q250" s="1" t="str">
        <f t="shared" si="16"/>
        <v>191</v>
      </c>
      <c r="R250" s="1">
        <f t="shared" si="17"/>
        <v>65329.019999999975</v>
      </c>
      <c r="S250" s="17">
        <f t="shared" si="19"/>
        <v>0.10535194127408981</v>
      </c>
      <c r="T250" s="17">
        <f t="shared" si="20"/>
        <v>90.019380988979663</v>
      </c>
      <c r="U250" s="1" t="str">
        <f t="shared" si="18"/>
        <v>B</v>
      </c>
      <c r="W250"/>
    </row>
    <row r="251" spans="14:23" x14ac:dyDescent="0.35">
      <c r="N251" s="1" t="s">
        <v>248</v>
      </c>
      <c r="O251" s="1">
        <v>64850.709999999992</v>
      </c>
      <c r="P251" s="12"/>
      <c r="Q251" s="1" t="str">
        <f t="shared" si="16"/>
        <v>231</v>
      </c>
      <c r="R251" s="1">
        <f t="shared" si="17"/>
        <v>64850.709999999992</v>
      </c>
      <c r="S251" s="17">
        <f t="shared" si="19"/>
        <v>0.10458060126270119</v>
      </c>
      <c r="T251" s="17">
        <f t="shared" si="20"/>
        <v>90.123961590242359</v>
      </c>
      <c r="U251" s="1" t="str">
        <f t="shared" si="18"/>
        <v>B</v>
      </c>
      <c r="W251"/>
    </row>
    <row r="252" spans="14:23" x14ac:dyDescent="0.35">
      <c r="N252" s="1" t="s">
        <v>266</v>
      </c>
      <c r="O252" s="1">
        <v>64164.120000000024</v>
      </c>
      <c r="P252" s="12"/>
      <c r="Q252" s="1" t="str">
        <f t="shared" si="16"/>
        <v>688</v>
      </c>
      <c r="R252" s="1">
        <f t="shared" si="17"/>
        <v>64164.120000000024</v>
      </c>
      <c r="S252" s="17">
        <f t="shared" si="19"/>
        <v>0.10347338138768432</v>
      </c>
      <c r="T252" s="17">
        <f t="shared" si="20"/>
        <v>90.227434971630046</v>
      </c>
      <c r="U252" s="1" t="str">
        <f t="shared" si="18"/>
        <v>B</v>
      </c>
      <c r="W252"/>
    </row>
    <row r="253" spans="14:23" x14ac:dyDescent="0.35">
      <c r="N253" s="1" t="s">
        <v>260</v>
      </c>
      <c r="O253" s="1">
        <v>63747.12</v>
      </c>
      <c r="P253" s="12"/>
      <c r="Q253" s="1" t="str">
        <f t="shared" si="16"/>
        <v>131</v>
      </c>
      <c r="R253" s="1">
        <f t="shared" si="17"/>
        <v>63747.12</v>
      </c>
      <c r="S253" s="17">
        <f t="shared" si="19"/>
        <v>0.10280091210050846</v>
      </c>
      <c r="T253" s="17">
        <f t="shared" si="20"/>
        <v>90.330235883730552</v>
      </c>
      <c r="U253" s="1" t="str">
        <f t="shared" si="18"/>
        <v>B</v>
      </c>
      <c r="W253"/>
    </row>
    <row r="254" spans="14:23" x14ac:dyDescent="0.35">
      <c r="N254" s="1" t="s">
        <v>272</v>
      </c>
      <c r="O254" s="1">
        <v>63691.739999999991</v>
      </c>
      <c r="P254" s="12"/>
      <c r="Q254" s="1" t="str">
        <f t="shared" si="16"/>
        <v>612</v>
      </c>
      <c r="R254" s="1">
        <f t="shared" si="17"/>
        <v>63691.739999999991</v>
      </c>
      <c r="S254" s="17">
        <f t="shared" si="19"/>
        <v>0.10271160430884467</v>
      </c>
      <c r="T254" s="17">
        <f t="shared" si="20"/>
        <v>90.432947488039403</v>
      </c>
      <c r="U254" s="1" t="str">
        <f t="shared" si="18"/>
        <v>B</v>
      </c>
      <c r="W254"/>
    </row>
    <row r="255" spans="14:23" x14ac:dyDescent="0.35">
      <c r="N255" s="1" t="s">
        <v>264</v>
      </c>
      <c r="O255" s="1">
        <v>63619.270000000026</v>
      </c>
      <c r="P255" s="12"/>
      <c r="Q255" s="1" t="str">
        <f t="shared" si="16"/>
        <v>103</v>
      </c>
      <c r="R255" s="1">
        <f t="shared" si="17"/>
        <v>63619.270000000026</v>
      </c>
      <c r="S255" s="17">
        <f t="shared" si="19"/>
        <v>0.10259473656485998</v>
      </c>
      <c r="T255" s="17">
        <f t="shared" si="20"/>
        <v>90.535542224604256</v>
      </c>
      <c r="U255" s="1" t="str">
        <f t="shared" si="18"/>
        <v>B</v>
      </c>
      <c r="W255"/>
    </row>
    <row r="256" spans="14:23" x14ac:dyDescent="0.35">
      <c r="N256" s="1" t="s">
        <v>255</v>
      </c>
      <c r="O256" s="1">
        <v>62996.050000000025</v>
      </c>
      <c r="P256" s="12"/>
      <c r="Q256" s="1" t="str">
        <f t="shared" si="16"/>
        <v>297</v>
      </c>
      <c r="R256" s="1">
        <f t="shared" si="17"/>
        <v>62996.050000000025</v>
      </c>
      <c r="S256" s="17">
        <f t="shared" si="19"/>
        <v>0.10158970944458727</v>
      </c>
      <c r="T256" s="17">
        <f t="shared" si="20"/>
        <v>90.637131934048838</v>
      </c>
      <c r="U256" s="1" t="str">
        <f t="shared" si="18"/>
        <v>B</v>
      </c>
      <c r="W256"/>
    </row>
    <row r="257" spans="14:23" x14ac:dyDescent="0.35">
      <c r="N257" s="1" t="s">
        <v>274</v>
      </c>
      <c r="O257" s="1">
        <v>62598.640000000021</v>
      </c>
      <c r="P257" s="12"/>
      <c r="Q257" s="1" t="str">
        <f t="shared" si="16"/>
        <v>264</v>
      </c>
      <c r="R257" s="1">
        <f t="shared" si="17"/>
        <v>62598.640000000021</v>
      </c>
      <c r="S257" s="17">
        <f t="shared" si="19"/>
        <v>0.10094883170018308</v>
      </c>
      <c r="T257" s="17">
        <f t="shared" si="20"/>
        <v>90.738080765749018</v>
      </c>
      <c r="U257" s="1" t="str">
        <f t="shared" si="18"/>
        <v>B</v>
      </c>
      <c r="W257"/>
    </row>
    <row r="258" spans="14:23" x14ac:dyDescent="0.35">
      <c r="N258" s="1" t="s">
        <v>249</v>
      </c>
      <c r="O258" s="1">
        <v>62521.010000000017</v>
      </c>
      <c r="P258" s="12"/>
      <c r="Q258" s="1" t="str">
        <f t="shared" si="16"/>
        <v>88</v>
      </c>
      <c r="R258" s="1">
        <f t="shared" si="17"/>
        <v>62521.010000000017</v>
      </c>
      <c r="S258" s="17">
        <f t="shared" si="19"/>
        <v>0.10082364275350811</v>
      </c>
      <c r="T258" s="17">
        <f t="shared" si="20"/>
        <v>90.838904408502529</v>
      </c>
      <c r="U258" s="1" t="str">
        <f t="shared" si="18"/>
        <v>B</v>
      </c>
      <c r="W258"/>
    </row>
    <row r="259" spans="14:23" x14ac:dyDescent="0.35">
      <c r="N259" s="1" t="s">
        <v>290</v>
      </c>
      <c r="O259" s="1">
        <v>61590.14</v>
      </c>
      <c r="P259" s="12"/>
      <c r="Q259" s="1" t="str">
        <f t="shared" si="16"/>
        <v>222</v>
      </c>
      <c r="R259" s="1">
        <f t="shared" si="17"/>
        <v>61590.14</v>
      </c>
      <c r="S259" s="17">
        <f t="shared" si="19"/>
        <v>9.9322488112372917E-2</v>
      </c>
      <c r="T259" s="17">
        <f t="shared" si="20"/>
        <v>90.938226896614907</v>
      </c>
      <c r="U259" s="1" t="str">
        <f t="shared" si="18"/>
        <v>B</v>
      </c>
      <c r="W259"/>
    </row>
    <row r="260" spans="14:23" x14ac:dyDescent="0.35">
      <c r="N260" s="1" t="s">
        <v>318</v>
      </c>
      <c r="O260" s="1">
        <v>60389.31</v>
      </c>
      <c r="P260" s="12"/>
      <c r="Q260" s="1" t="str">
        <f t="shared" si="16"/>
        <v>683</v>
      </c>
      <c r="R260" s="1">
        <f t="shared" si="17"/>
        <v>60389.31</v>
      </c>
      <c r="S260" s="17">
        <f t="shared" si="19"/>
        <v>9.738598620800995E-2</v>
      </c>
      <c r="T260" s="17">
        <f t="shared" si="20"/>
        <v>91.035612882822917</v>
      </c>
      <c r="U260" s="1" t="str">
        <f t="shared" si="18"/>
        <v>B</v>
      </c>
      <c r="W260"/>
    </row>
    <row r="261" spans="14:23" x14ac:dyDescent="0.35">
      <c r="N261" s="1" t="s">
        <v>333</v>
      </c>
      <c r="O261" s="1">
        <v>59255.35</v>
      </c>
      <c r="P261" s="12"/>
      <c r="Q261" s="1" t="str">
        <f t="shared" si="16"/>
        <v>180</v>
      </c>
      <c r="R261" s="1">
        <f t="shared" si="17"/>
        <v>59255.35</v>
      </c>
      <c r="S261" s="17">
        <f t="shared" si="19"/>
        <v>9.5557321285022187E-2</v>
      </c>
      <c r="T261" s="17">
        <f t="shared" si="20"/>
        <v>91.131170204107946</v>
      </c>
      <c r="U261" s="1" t="str">
        <f t="shared" si="18"/>
        <v>B</v>
      </c>
      <c r="W261"/>
    </row>
    <row r="262" spans="14:23" x14ac:dyDescent="0.35">
      <c r="N262" s="1" t="s">
        <v>269</v>
      </c>
      <c r="O262" s="1">
        <v>58654.500000000022</v>
      </c>
      <c r="P262" s="12"/>
      <c r="Q262" s="1" t="str">
        <f t="shared" si="16"/>
        <v>282</v>
      </c>
      <c r="R262" s="1">
        <f t="shared" si="17"/>
        <v>58654.500000000022</v>
      </c>
      <c r="S262" s="17">
        <f t="shared" si="19"/>
        <v>9.4588368836102318E-2</v>
      </c>
      <c r="T262" s="17">
        <f t="shared" si="20"/>
        <v>91.225758572944045</v>
      </c>
      <c r="U262" s="1" t="str">
        <f t="shared" si="18"/>
        <v>B</v>
      </c>
      <c r="W262"/>
    </row>
    <row r="263" spans="14:23" x14ac:dyDescent="0.35">
      <c r="N263" s="1" t="s">
        <v>324</v>
      </c>
      <c r="O263" s="1">
        <v>58259.999999999985</v>
      </c>
      <c r="P263" s="12"/>
      <c r="Q263" s="1" t="str">
        <f t="shared" ref="Q263:Q326" si="21">N263</f>
        <v>586</v>
      </c>
      <c r="R263" s="1">
        <f t="shared" ref="R263:R326" si="22">GETPIVOTDATA("[Measures].[Revenue]", N262,
"[Customer].[CustomerID]",
"[Customer].[CustomerID].&amp;[" &amp; N263 &amp; "]")</f>
        <v>58259.999999999985</v>
      </c>
      <c r="S263" s="17">
        <f t="shared" si="19"/>
        <v>9.395218386298268E-2</v>
      </c>
      <c r="T263" s="17">
        <f t="shared" si="20"/>
        <v>91.319710756807027</v>
      </c>
      <c r="U263" s="1" t="str">
        <f t="shared" ref="U263:U326" si="23">IF(T263&lt;=80,"A", IF(T263&lt;=95,"B","C"))</f>
        <v>B</v>
      </c>
      <c r="W263"/>
    </row>
    <row r="264" spans="14:23" x14ac:dyDescent="0.35">
      <c r="N264" s="1" t="s">
        <v>251</v>
      </c>
      <c r="O264" s="1">
        <v>58072.160000000003</v>
      </c>
      <c r="P264" s="12"/>
      <c r="Q264" s="1" t="str">
        <f t="shared" si="21"/>
        <v>55</v>
      </c>
      <c r="R264" s="1">
        <f t="shared" si="22"/>
        <v>58072.160000000003</v>
      </c>
      <c r="S264" s="17">
        <f t="shared" ref="S264:S327" si="24">R264/SUM($R$7:$R$633) *100</f>
        <v>9.364926628287934E-2</v>
      </c>
      <c r="T264" s="17">
        <f t="shared" si="20"/>
        <v>91.413360023089908</v>
      </c>
      <c r="U264" s="1" t="str">
        <f t="shared" si="23"/>
        <v>B</v>
      </c>
      <c r="W264"/>
    </row>
    <row r="265" spans="14:23" x14ac:dyDescent="0.35">
      <c r="N265" s="1" t="s">
        <v>287</v>
      </c>
      <c r="O265" s="1">
        <v>58047.769999999975</v>
      </c>
      <c r="P265" s="12"/>
      <c r="Q265" s="1" t="str">
        <f t="shared" si="21"/>
        <v>270</v>
      </c>
      <c r="R265" s="1">
        <f t="shared" si="22"/>
        <v>58047.769999999975</v>
      </c>
      <c r="S265" s="17">
        <f t="shared" si="24"/>
        <v>9.3609934086442317E-2</v>
      </c>
      <c r="T265" s="17">
        <f t="shared" si="20"/>
        <v>91.506969957176352</v>
      </c>
      <c r="U265" s="1" t="str">
        <f t="shared" si="23"/>
        <v>B</v>
      </c>
      <c r="W265"/>
    </row>
    <row r="266" spans="14:23" x14ac:dyDescent="0.35">
      <c r="N266" s="1" t="s">
        <v>276</v>
      </c>
      <c r="O266" s="1">
        <v>57784.97</v>
      </c>
      <c r="P266" s="12"/>
      <c r="Q266" s="1" t="str">
        <f t="shared" si="21"/>
        <v>556</v>
      </c>
      <c r="R266" s="1">
        <f t="shared" si="22"/>
        <v>57784.97</v>
      </c>
      <c r="S266" s="17">
        <f t="shared" si="24"/>
        <v>9.3186133298265375E-2</v>
      </c>
      <c r="T266" s="17">
        <f t="shared" ref="T266:T329" si="25">S266+T265</f>
        <v>91.600156090474613</v>
      </c>
      <c r="U266" s="1" t="str">
        <f t="shared" si="23"/>
        <v>B</v>
      </c>
      <c r="W266"/>
    </row>
    <row r="267" spans="14:23" x14ac:dyDescent="0.35">
      <c r="N267" s="1" t="s">
        <v>294</v>
      </c>
      <c r="O267" s="1">
        <v>57511.129999999976</v>
      </c>
      <c r="P267" s="12"/>
      <c r="Q267" s="1" t="str">
        <f t="shared" si="21"/>
        <v>1</v>
      </c>
      <c r="R267" s="1">
        <f t="shared" si="22"/>
        <v>57511.129999999976</v>
      </c>
      <c r="S267" s="17">
        <f t="shared" si="24"/>
        <v>9.2744529006658055E-2</v>
      </c>
      <c r="T267" s="17">
        <f t="shared" si="25"/>
        <v>91.692900619481264</v>
      </c>
      <c r="U267" s="1" t="str">
        <f t="shared" si="23"/>
        <v>B</v>
      </c>
      <c r="W267"/>
    </row>
    <row r="268" spans="14:23" x14ac:dyDescent="0.35">
      <c r="N268" s="1" t="s">
        <v>282</v>
      </c>
      <c r="O268" s="1">
        <v>57270.040000000015</v>
      </c>
      <c r="P268" s="12"/>
      <c r="Q268" s="1" t="str">
        <f t="shared" si="21"/>
        <v>64</v>
      </c>
      <c r="R268" s="1">
        <f t="shared" si="22"/>
        <v>57270.040000000015</v>
      </c>
      <c r="S268" s="17">
        <f t="shared" si="24"/>
        <v>9.2355738549954963E-2</v>
      </c>
      <c r="T268" s="17">
        <f t="shared" si="25"/>
        <v>91.785256358031219</v>
      </c>
      <c r="U268" s="1" t="str">
        <f t="shared" si="23"/>
        <v>B</v>
      </c>
      <c r="W268"/>
    </row>
    <row r="269" spans="14:23" x14ac:dyDescent="0.35">
      <c r="N269" s="1" t="s">
        <v>268</v>
      </c>
      <c r="O269" s="1">
        <v>56739.719999999994</v>
      </c>
      <c r="P269" s="12"/>
      <c r="Q269" s="1" t="str">
        <f t="shared" si="21"/>
        <v>34</v>
      </c>
      <c r="R269" s="1">
        <f t="shared" si="22"/>
        <v>56739.719999999994</v>
      </c>
      <c r="S269" s="17">
        <f t="shared" si="24"/>
        <v>9.1500525330830015E-2</v>
      </c>
      <c r="T269" s="17">
        <f t="shared" si="25"/>
        <v>91.876756883362049</v>
      </c>
      <c r="U269" s="1" t="str">
        <f t="shared" si="23"/>
        <v>B</v>
      </c>
      <c r="W269"/>
    </row>
    <row r="270" spans="14:23" x14ac:dyDescent="0.35">
      <c r="N270" s="1" t="s">
        <v>285</v>
      </c>
      <c r="O270" s="1">
        <v>56330.289999999972</v>
      </c>
      <c r="P270" s="12"/>
      <c r="Q270" s="1" t="str">
        <f t="shared" si="21"/>
        <v>679</v>
      </c>
      <c r="R270" s="1">
        <f t="shared" si="22"/>
        <v>56330.289999999972</v>
      </c>
      <c r="S270" s="17">
        <f t="shared" si="24"/>
        <v>9.0840263699538862E-2</v>
      </c>
      <c r="T270" s="17">
        <f t="shared" si="25"/>
        <v>91.967597147061582</v>
      </c>
      <c r="U270" s="1" t="str">
        <f t="shared" si="23"/>
        <v>B</v>
      </c>
      <c r="W270"/>
    </row>
    <row r="271" spans="14:23" x14ac:dyDescent="0.35">
      <c r="N271" s="1" t="s">
        <v>278</v>
      </c>
      <c r="O271" s="1">
        <v>56031.13</v>
      </c>
      <c r="P271" s="12"/>
      <c r="Q271" s="1" t="str">
        <f t="shared" si="21"/>
        <v>509</v>
      </c>
      <c r="R271" s="1">
        <f t="shared" si="22"/>
        <v>56031.13</v>
      </c>
      <c r="S271" s="17">
        <f t="shared" si="24"/>
        <v>9.0357827459846995E-2</v>
      </c>
      <c r="T271" s="17">
        <f t="shared" si="25"/>
        <v>92.057954974521422</v>
      </c>
      <c r="U271" s="1" t="str">
        <f t="shared" si="23"/>
        <v>B</v>
      </c>
      <c r="W271"/>
    </row>
    <row r="272" spans="14:23" x14ac:dyDescent="0.35">
      <c r="N272" s="1" t="s">
        <v>281</v>
      </c>
      <c r="O272" s="1">
        <v>55755.380000000005</v>
      </c>
      <c r="P272" s="12"/>
      <c r="Q272" s="1" t="str">
        <f t="shared" si="21"/>
        <v>143</v>
      </c>
      <c r="R272" s="1">
        <f t="shared" si="22"/>
        <v>55755.380000000005</v>
      </c>
      <c r="S272" s="17">
        <f t="shared" si="24"/>
        <v>8.9913143033135412E-2</v>
      </c>
      <c r="T272" s="17">
        <f t="shared" si="25"/>
        <v>92.147868117554552</v>
      </c>
      <c r="U272" s="1" t="str">
        <f t="shared" si="23"/>
        <v>B</v>
      </c>
      <c r="W272"/>
    </row>
    <row r="273" spans="14:23" x14ac:dyDescent="0.35">
      <c r="N273" s="1" t="s">
        <v>283</v>
      </c>
      <c r="O273" s="1">
        <v>55218.689999999988</v>
      </c>
      <c r="P273" s="12"/>
      <c r="Q273" s="1" t="str">
        <f t="shared" si="21"/>
        <v>161</v>
      </c>
      <c r="R273" s="1">
        <f t="shared" si="22"/>
        <v>55218.689999999988</v>
      </c>
      <c r="S273" s="17">
        <f t="shared" si="24"/>
        <v>8.9047657321542115E-2</v>
      </c>
      <c r="T273" s="17">
        <f t="shared" si="25"/>
        <v>92.236915774876095</v>
      </c>
      <c r="U273" s="1" t="str">
        <f t="shared" si="23"/>
        <v>B</v>
      </c>
      <c r="W273"/>
    </row>
    <row r="274" spans="14:23" x14ac:dyDescent="0.35">
      <c r="N274" s="1" t="s">
        <v>303</v>
      </c>
      <c r="O274" s="1">
        <v>55057.890000000014</v>
      </c>
      <c r="P274" s="12"/>
      <c r="Q274" s="1" t="str">
        <f t="shared" si="21"/>
        <v>646</v>
      </c>
      <c r="R274" s="1">
        <f t="shared" si="22"/>
        <v>55057.890000000014</v>
      </c>
      <c r="S274" s="17">
        <f t="shared" si="24"/>
        <v>8.8788345423753495E-2</v>
      </c>
      <c r="T274" s="17">
        <f t="shared" si="25"/>
        <v>92.325704120299847</v>
      </c>
      <c r="U274" s="1" t="str">
        <f t="shared" si="23"/>
        <v>B</v>
      </c>
      <c r="W274"/>
    </row>
    <row r="275" spans="14:23" x14ac:dyDescent="0.35">
      <c r="N275" s="1" t="s">
        <v>295</v>
      </c>
      <c r="O275" s="1">
        <v>54573.189999999995</v>
      </c>
      <c r="P275" s="12"/>
      <c r="Q275" s="1" t="str">
        <f t="shared" si="21"/>
        <v>273</v>
      </c>
      <c r="R275" s="1">
        <f t="shared" si="22"/>
        <v>54573.189999999995</v>
      </c>
      <c r="S275" s="17">
        <f t="shared" si="24"/>
        <v>8.8006700667172824E-2</v>
      </c>
      <c r="T275" s="17">
        <f t="shared" si="25"/>
        <v>92.413710820967026</v>
      </c>
      <c r="U275" s="1" t="str">
        <f t="shared" si="23"/>
        <v>B</v>
      </c>
      <c r="W275"/>
    </row>
    <row r="276" spans="14:23" x14ac:dyDescent="0.35">
      <c r="N276" s="1" t="s">
        <v>296</v>
      </c>
      <c r="O276" s="1">
        <v>54215.090000000011</v>
      </c>
      <c r="P276" s="12"/>
      <c r="Q276" s="1" t="str">
        <f t="shared" si="21"/>
        <v>453</v>
      </c>
      <c r="R276" s="1">
        <f t="shared" si="22"/>
        <v>54215.090000000011</v>
      </c>
      <c r="S276" s="17">
        <f t="shared" si="24"/>
        <v>8.7429215651015385E-2</v>
      </c>
      <c r="T276" s="17">
        <f t="shared" si="25"/>
        <v>92.50114003661804</v>
      </c>
      <c r="U276" s="1" t="str">
        <f t="shared" si="23"/>
        <v>B</v>
      </c>
      <c r="W276"/>
    </row>
    <row r="277" spans="14:23" x14ac:dyDescent="0.35">
      <c r="N277" s="1" t="s">
        <v>286</v>
      </c>
      <c r="O277" s="1">
        <v>54025.089999999989</v>
      </c>
      <c r="P277" s="12"/>
      <c r="Q277" s="1" t="str">
        <f t="shared" si="21"/>
        <v>240</v>
      </c>
      <c r="R277" s="1">
        <f t="shared" si="22"/>
        <v>54025.089999999989</v>
      </c>
      <c r="S277" s="17">
        <f t="shared" si="24"/>
        <v>8.7122814776762578E-2</v>
      </c>
      <c r="T277" s="17">
        <f t="shared" si="25"/>
        <v>92.588262851394802</v>
      </c>
      <c r="U277" s="1" t="str">
        <f t="shared" si="23"/>
        <v>B</v>
      </c>
      <c r="W277"/>
    </row>
    <row r="278" spans="14:23" x14ac:dyDescent="0.35">
      <c r="N278" s="1" t="s">
        <v>291</v>
      </c>
      <c r="O278" s="1">
        <v>52932.729999999996</v>
      </c>
      <c r="P278" s="12"/>
      <c r="Q278" s="1" t="str">
        <f t="shared" si="21"/>
        <v>311</v>
      </c>
      <c r="R278" s="1">
        <f t="shared" si="22"/>
        <v>52932.729999999996</v>
      </c>
      <c r="S278" s="17">
        <f t="shared" si="24"/>
        <v>8.5361235518874368E-2</v>
      </c>
      <c r="T278" s="17">
        <f t="shared" si="25"/>
        <v>92.673624086913676</v>
      </c>
      <c r="U278" s="1" t="str">
        <f t="shared" si="23"/>
        <v>B</v>
      </c>
      <c r="W278"/>
    </row>
    <row r="279" spans="14:23" x14ac:dyDescent="0.35">
      <c r="N279" s="1" t="s">
        <v>312</v>
      </c>
      <c r="O279" s="1">
        <v>52622.249999999993</v>
      </c>
      <c r="P279" s="12"/>
      <c r="Q279" s="1" t="str">
        <f t="shared" si="21"/>
        <v>259</v>
      </c>
      <c r="R279" s="1">
        <f t="shared" si="22"/>
        <v>52622.249999999993</v>
      </c>
      <c r="S279" s="17">
        <f t="shared" si="24"/>
        <v>8.486054423762171E-2</v>
      </c>
      <c r="T279" s="17">
        <f t="shared" si="25"/>
        <v>92.758484631151305</v>
      </c>
      <c r="U279" s="1" t="str">
        <f t="shared" si="23"/>
        <v>B</v>
      </c>
      <c r="W279"/>
    </row>
    <row r="280" spans="14:23" x14ac:dyDescent="0.35">
      <c r="N280" s="1" t="s">
        <v>301</v>
      </c>
      <c r="O280" s="1">
        <v>51790.03</v>
      </c>
      <c r="P280" s="12"/>
      <c r="Q280" s="1" t="str">
        <f t="shared" si="21"/>
        <v>549</v>
      </c>
      <c r="R280" s="1">
        <f t="shared" si="22"/>
        <v>51790.03</v>
      </c>
      <c r="S280" s="17">
        <f t="shared" si="24"/>
        <v>8.3518476155670957E-2</v>
      </c>
      <c r="T280" s="17">
        <f t="shared" si="25"/>
        <v>92.842003107306979</v>
      </c>
      <c r="U280" s="1" t="str">
        <f t="shared" si="23"/>
        <v>B</v>
      </c>
      <c r="W280"/>
    </row>
    <row r="281" spans="14:23" x14ac:dyDescent="0.35">
      <c r="N281" s="1" t="s">
        <v>345</v>
      </c>
      <c r="O281" s="1">
        <v>51317.340000000011</v>
      </c>
      <c r="P281" s="12"/>
      <c r="Q281" s="1" t="str">
        <f t="shared" si="21"/>
        <v>135</v>
      </c>
      <c r="R281" s="1">
        <f t="shared" si="22"/>
        <v>51317.340000000011</v>
      </c>
      <c r="S281" s="17">
        <f t="shared" si="24"/>
        <v>8.275619915961549E-2</v>
      </c>
      <c r="T281" s="17">
        <f t="shared" si="25"/>
        <v>92.924759306466598</v>
      </c>
      <c r="U281" s="1" t="str">
        <f t="shared" si="23"/>
        <v>B</v>
      </c>
      <c r="W281"/>
    </row>
    <row r="282" spans="14:23" x14ac:dyDescent="0.35">
      <c r="N282" s="1" t="s">
        <v>329</v>
      </c>
      <c r="O282" s="1">
        <v>51110.299999999974</v>
      </c>
      <c r="P282" s="12"/>
      <c r="Q282" s="1" t="str">
        <f t="shared" si="21"/>
        <v>444</v>
      </c>
      <c r="R282" s="1">
        <f t="shared" si="22"/>
        <v>51110.299999999974</v>
      </c>
      <c r="S282" s="17">
        <f t="shared" si="24"/>
        <v>8.2422318964850722E-2</v>
      </c>
      <c r="T282" s="17">
        <f t="shared" si="25"/>
        <v>93.007181625431443</v>
      </c>
      <c r="U282" s="1" t="str">
        <f t="shared" si="23"/>
        <v>B</v>
      </c>
      <c r="W282"/>
    </row>
    <row r="283" spans="14:23" x14ac:dyDescent="0.35">
      <c r="N283" s="1" t="s">
        <v>337</v>
      </c>
      <c r="O283" s="1">
        <v>50929.69999999999</v>
      </c>
      <c r="P283" s="12"/>
      <c r="Q283" s="1" t="str">
        <f t="shared" si="21"/>
        <v>571</v>
      </c>
      <c r="R283" s="1">
        <f t="shared" si="22"/>
        <v>50929.69999999999</v>
      </c>
      <c r="S283" s="17">
        <f t="shared" si="24"/>
        <v>8.2131076870692585E-2</v>
      </c>
      <c r="T283" s="17">
        <f t="shared" si="25"/>
        <v>93.089312702302138</v>
      </c>
      <c r="U283" s="1" t="str">
        <f t="shared" si="23"/>
        <v>B</v>
      </c>
      <c r="W283"/>
    </row>
    <row r="284" spans="14:23" x14ac:dyDescent="0.35">
      <c r="N284" s="1" t="s">
        <v>302</v>
      </c>
      <c r="O284" s="1">
        <v>49980.479999999996</v>
      </c>
      <c r="P284" s="12"/>
      <c r="Q284" s="1" t="str">
        <f t="shared" si="21"/>
        <v>164</v>
      </c>
      <c r="R284" s="1">
        <f t="shared" si="22"/>
        <v>49980.479999999996</v>
      </c>
      <c r="S284" s="17">
        <f t="shared" si="24"/>
        <v>8.0600330355649327E-2</v>
      </c>
      <c r="T284" s="17">
        <f t="shared" si="25"/>
        <v>93.169913032657789</v>
      </c>
      <c r="U284" s="1" t="str">
        <f t="shared" si="23"/>
        <v>B</v>
      </c>
      <c r="W284"/>
    </row>
    <row r="285" spans="14:23" x14ac:dyDescent="0.35">
      <c r="N285" s="1" t="s">
        <v>288</v>
      </c>
      <c r="O285" s="1">
        <v>49912.69000000001</v>
      </c>
      <c r="P285" s="12"/>
      <c r="Q285" s="1" t="str">
        <f t="shared" si="21"/>
        <v>364</v>
      </c>
      <c r="R285" s="1">
        <f t="shared" si="22"/>
        <v>49912.69000000001</v>
      </c>
      <c r="S285" s="17">
        <f t="shared" si="24"/>
        <v>8.0491009748988318E-2</v>
      </c>
      <c r="T285" s="17">
        <f t="shared" si="25"/>
        <v>93.250404042406771</v>
      </c>
      <c r="U285" s="1" t="str">
        <f t="shared" si="23"/>
        <v>B</v>
      </c>
      <c r="W285"/>
    </row>
    <row r="286" spans="14:23" x14ac:dyDescent="0.35">
      <c r="N286" s="1" t="s">
        <v>316</v>
      </c>
      <c r="O286" s="1">
        <v>49197.029999999977</v>
      </c>
      <c r="P286" s="12"/>
      <c r="Q286" s="1" t="str">
        <f t="shared" si="21"/>
        <v>156</v>
      </c>
      <c r="R286" s="1">
        <f t="shared" si="22"/>
        <v>49197.029999999977</v>
      </c>
      <c r="S286" s="17">
        <f t="shared" si="24"/>
        <v>7.9336910540210678E-2</v>
      </c>
      <c r="T286" s="17">
        <f t="shared" si="25"/>
        <v>93.329740952946977</v>
      </c>
      <c r="U286" s="1" t="str">
        <f t="shared" si="23"/>
        <v>B</v>
      </c>
      <c r="W286"/>
    </row>
    <row r="287" spans="14:23" x14ac:dyDescent="0.35">
      <c r="N287" s="1" t="s">
        <v>325</v>
      </c>
      <c r="O287" s="1">
        <v>49081.929999999978</v>
      </c>
      <c r="P287" s="12"/>
      <c r="Q287" s="1" t="str">
        <f t="shared" si="21"/>
        <v>480</v>
      </c>
      <c r="R287" s="1">
        <f t="shared" si="22"/>
        <v>49081.929999999978</v>
      </c>
      <c r="S287" s="17">
        <f t="shared" si="24"/>
        <v>7.9151296115860706E-2</v>
      </c>
      <c r="T287" s="17">
        <f t="shared" si="25"/>
        <v>93.408892249062845</v>
      </c>
      <c r="U287" s="1" t="str">
        <f t="shared" si="23"/>
        <v>B</v>
      </c>
      <c r="W287"/>
    </row>
    <row r="288" spans="14:23" x14ac:dyDescent="0.35">
      <c r="N288" s="1" t="s">
        <v>339</v>
      </c>
      <c r="O288" s="1">
        <v>48581.460000000006</v>
      </c>
      <c r="P288" s="12"/>
      <c r="Q288" s="1" t="str">
        <f t="shared" si="21"/>
        <v>65</v>
      </c>
      <c r="R288" s="1">
        <f t="shared" si="22"/>
        <v>48581.460000000006</v>
      </c>
      <c r="S288" s="17">
        <f t="shared" si="24"/>
        <v>7.834422008671714E-2</v>
      </c>
      <c r="T288" s="17">
        <f t="shared" si="25"/>
        <v>93.487236469149565</v>
      </c>
      <c r="U288" s="1" t="str">
        <f t="shared" si="23"/>
        <v>B</v>
      </c>
      <c r="W288"/>
    </row>
    <row r="289" spans="14:23" x14ac:dyDescent="0.35">
      <c r="N289" s="1" t="s">
        <v>321</v>
      </c>
      <c r="O289" s="1">
        <v>48122.220000000008</v>
      </c>
      <c r="P289" s="12"/>
      <c r="Q289" s="1" t="str">
        <f t="shared" si="21"/>
        <v>389</v>
      </c>
      <c r="R289" s="1">
        <f t="shared" si="22"/>
        <v>48122.220000000008</v>
      </c>
      <c r="S289" s="17">
        <f t="shared" si="24"/>
        <v>7.7603633047286388E-2</v>
      </c>
      <c r="T289" s="17">
        <f t="shared" si="25"/>
        <v>93.564840102196854</v>
      </c>
      <c r="U289" s="1" t="str">
        <f t="shared" si="23"/>
        <v>B</v>
      </c>
      <c r="W289"/>
    </row>
    <row r="290" spans="14:23" x14ac:dyDescent="0.35">
      <c r="N290" s="1" t="s">
        <v>305</v>
      </c>
      <c r="O290" s="1">
        <v>47258.63</v>
      </c>
      <c r="P290" s="12"/>
      <c r="Q290" s="1" t="str">
        <f t="shared" si="21"/>
        <v>423</v>
      </c>
      <c r="R290" s="1">
        <f t="shared" si="22"/>
        <v>47258.63</v>
      </c>
      <c r="S290" s="17">
        <f t="shared" si="24"/>
        <v>7.6210976568360289E-2</v>
      </c>
      <c r="T290" s="17">
        <f t="shared" si="25"/>
        <v>93.641051078765216</v>
      </c>
      <c r="U290" s="1" t="str">
        <f t="shared" si="23"/>
        <v>B</v>
      </c>
      <c r="W290"/>
    </row>
    <row r="291" spans="14:23" x14ac:dyDescent="0.35">
      <c r="N291" s="1" t="s">
        <v>314</v>
      </c>
      <c r="O291" s="1">
        <v>46943.789999999986</v>
      </c>
      <c r="P291" s="12"/>
      <c r="Q291" s="1" t="str">
        <f t="shared" si="21"/>
        <v>62</v>
      </c>
      <c r="R291" s="1">
        <f t="shared" si="22"/>
        <v>46943.789999999986</v>
      </c>
      <c r="S291" s="17">
        <f t="shared" si="24"/>
        <v>7.5703254193361616E-2</v>
      </c>
      <c r="T291" s="17">
        <f t="shared" si="25"/>
        <v>93.716754332958573</v>
      </c>
      <c r="U291" s="1" t="str">
        <f t="shared" si="23"/>
        <v>B</v>
      </c>
      <c r="W291"/>
    </row>
    <row r="292" spans="14:23" x14ac:dyDescent="0.35">
      <c r="N292" s="1" t="s">
        <v>335</v>
      </c>
      <c r="O292" s="1">
        <v>46939.859999999979</v>
      </c>
      <c r="P292" s="12"/>
      <c r="Q292" s="1" t="str">
        <f t="shared" si="21"/>
        <v>292</v>
      </c>
      <c r="R292" s="1">
        <f t="shared" si="22"/>
        <v>46939.859999999979</v>
      </c>
      <c r="S292" s="17">
        <f t="shared" si="24"/>
        <v>7.569691653317312E-2</v>
      </c>
      <c r="T292" s="17">
        <f t="shared" si="25"/>
        <v>93.792451249491748</v>
      </c>
      <c r="U292" s="1" t="str">
        <f t="shared" si="23"/>
        <v>B</v>
      </c>
      <c r="W292"/>
    </row>
    <row r="293" spans="14:23" x14ac:dyDescent="0.35">
      <c r="N293" s="1" t="s">
        <v>338</v>
      </c>
      <c r="O293" s="1">
        <v>46642.13</v>
      </c>
      <c r="P293" s="12"/>
      <c r="Q293" s="1" t="str">
        <f t="shared" si="21"/>
        <v>207</v>
      </c>
      <c r="R293" s="1">
        <f t="shared" si="22"/>
        <v>46642.13</v>
      </c>
      <c r="S293" s="17">
        <f t="shared" si="24"/>
        <v>7.5216786363219046E-2</v>
      </c>
      <c r="T293" s="17">
        <f t="shared" si="25"/>
        <v>93.867668035854962</v>
      </c>
      <c r="U293" s="1" t="str">
        <f t="shared" si="23"/>
        <v>B</v>
      </c>
      <c r="W293"/>
    </row>
    <row r="294" spans="14:23" x14ac:dyDescent="0.35">
      <c r="N294" s="1" t="s">
        <v>323</v>
      </c>
      <c r="O294" s="1">
        <v>46252.649999999987</v>
      </c>
      <c r="P294" s="12"/>
      <c r="Q294" s="1" t="str">
        <f t="shared" si="21"/>
        <v>592</v>
      </c>
      <c r="R294" s="1">
        <f t="shared" si="22"/>
        <v>46252.649999999987</v>
      </c>
      <c r="S294" s="17">
        <f t="shared" si="24"/>
        <v>7.4588696823724446E-2</v>
      </c>
      <c r="T294" s="17">
        <f t="shared" si="25"/>
        <v>93.942256732678686</v>
      </c>
      <c r="U294" s="1" t="str">
        <f t="shared" si="23"/>
        <v>B</v>
      </c>
      <c r="W294"/>
    </row>
    <row r="295" spans="14:23" x14ac:dyDescent="0.35">
      <c r="N295" s="1" t="s">
        <v>289</v>
      </c>
      <c r="O295" s="1">
        <v>45749.11</v>
      </c>
      <c r="P295" s="12"/>
      <c r="Q295" s="1" t="str">
        <f t="shared" si="21"/>
        <v>485</v>
      </c>
      <c r="R295" s="1">
        <f t="shared" si="22"/>
        <v>45749.11</v>
      </c>
      <c r="S295" s="17">
        <f t="shared" si="24"/>
        <v>7.3776670001507394E-2</v>
      </c>
      <c r="T295" s="17">
        <f t="shared" si="25"/>
        <v>94.016033402680193</v>
      </c>
      <c r="U295" s="1" t="str">
        <f t="shared" si="23"/>
        <v>B</v>
      </c>
      <c r="W295"/>
    </row>
    <row r="296" spans="14:23" x14ac:dyDescent="0.35">
      <c r="N296" s="1" t="s">
        <v>327</v>
      </c>
      <c r="O296" s="1">
        <v>45611.369999999981</v>
      </c>
      <c r="P296" s="12"/>
      <c r="Q296" s="1" t="str">
        <f t="shared" si="21"/>
        <v>210</v>
      </c>
      <c r="R296" s="1">
        <f t="shared" si="22"/>
        <v>45611.369999999981</v>
      </c>
      <c r="S296" s="17">
        <f t="shared" si="24"/>
        <v>7.3554545494035908E-2</v>
      </c>
      <c r="T296" s="17">
        <f t="shared" si="25"/>
        <v>94.089587948174227</v>
      </c>
      <c r="U296" s="1" t="str">
        <f t="shared" si="23"/>
        <v>B</v>
      </c>
      <c r="W296"/>
    </row>
    <row r="297" spans="14:23" x14ac:dyDescent="0.35">
      <c r="N297" s="1" t="s">
        <v>313</v>
      </c>
      <c r="O297" s="1">
        <v>45387.049999999996</v>
      </c>
      <c r="P297" s="12"/>
      <c r="Q297" s="1" t="str">
        <f t="shared" si="21"/>
        <v>319</v>
      </c>
      <c r="R297" s="1">
        <f t="shared" si="22"/>
        <v>45387.049999999996</v>
      </c>
      <c r="S297" s="17">
        <f t="shared" si="24"/>
        <v>7.3192798946076026E-2</v>
      </c>
      <c r="T297" s="17">
        <f t="shared" si="25"/>
        <v>94.162780747120308</v>
      </c>
      <c r="U297" s="1" t="str">
        <f t="shared" si="23"/>
        <v>B</v>
      </c>
      <c r="W297"/>
    </row>
    <row r="298" spans="14:23" x14ac:dyDescent="0.35">
      <c r="N298" s="1" t="s">
        <v>307</v>
      </c>
      <c r="O298" s="1">
        <v>45036.310000000005</v>
      </c>
      <c r="P298" s="12"/>
      <c r="Q298" s="1" t="str">
        <f t="shared" si="21"/>
        <v>576</v>
      </c>
      <c r="R298" s="1">
        <f t="shared" si="22"/>
        <v>45036.310000000005</v>
      </c>
      <c r="S298" s="17">
        <f t="shared" si="24"/>
        <v>7.2627182932205422E-2</v>
      </c>
      <c r="T298" s="17">
        <f t="shared" si="25"/>
        <v>94.235407930052517</v>
      </c>
      <c r="U298" s="1" t="str">
        <f t="shared" si="23"/>
        <v>B</v>
      </c>
      <c r="W298"/>
    </row>
    <row r="299" spans="14:23" x14ac:dyDescent="0.35">
      <c r="N299" s="1" t="s">
        <v>311</v>
      </c>
      <c r="O299" s="1">
        <v>44700.34</v>
      </c>
      <c r="P299" s="12"/>
      <c r="Q299" s="1" t="str">
        <f t="shared" si="21"/>
        <v>213</v>
      </c>
      <c r="R299" s="1">
        <f t="shared" si="22"/>
        <v>44700.34</v>
      </c>
      <c r="S299" s="17">
        <f t="shared" si="24"/>
        <v>7.2085385554717482E-2</v>
      </c>
      <c r="T299" s="17">
        <f t="shared" si="25"/>
        <v>94.307493315607232</v>
      </c>
      <c r="U299" s="1" t="str">
        <f t="shared" si="23"/>
        <v>B</v>
      </c>
      <c r="W299"/>
    </row>
    <row r="300" spans="14:23" x14ac:dyDescent="0.35">
      <c r="N300" s="1" t="s">
        <v>342</v>
      </c>
      <c r="O300" s="1">
        <v>43965.679999999986</v>
      </c>
      <c r="P300" s="12"/>
      <c r="Q300" s="1" t="str">
        <f t="shared" si="21"/>
        <v>280</v>
      </c>
      <c r="R300" s="1">
        <f t="shared" si="22"/>
        <v>43965.679999999986</v>
      </c>
      <c r="S300" s="17">
        <f t="shared" si="24"/>
        <v>7.0900646258514596E-2</v>
      </c>
      <c r="T300" s="17">
        <f t="shared" si="25"/>
        <v>94.37839396186574</v>
      </c>
      <c r="U300" s="1" t="str">
        <f t="shared" si="23"/>
        <v>B</v>
      </c>
      <c r="W300"/>
    </row>
    <row r="301" spans="14:23" x14ac:dyDescent="0.35">
      <c r="N301" s="1" t="s">
        <v>357</v>
      </c>
      <c r="O301" s="1">
        <v>43794.990000000005</v>
      </c>
      <c r="P301" s="12"/>
      <c r="Q301" s="1" t="str">
        <f t="shared" si="21"/>
        <v>147</v>
      </c>
      <c r="R301" s="1">
        <f t="shared" si="22"/>
        <v>43794.990000000005</v>
      </c>
      <c r="S301" s="17">
        <f t="shared" si="24"/>
        <v>7.0625385388903006E-2</v>
      </c>
      <c r="T301" s="17">
        <f t="shared" si="25"/>
        <v>94.449019347254648</v>
      </c>
      <c r="U301" s="1" t="str">
        <f t="shared" si="23"/>
        <v>B</v>
      </c>
      <c r="W301"/>
    </row>
    <row r="302" spans="14:23" x14ac:dyDescent="0.35">
      <c r="N302" s="1" t="s">
        <v>340</v>
      </c>
      <c r="O302" s="1">
        <v>43139.060000000005</v>
      </c>
      <c r="P302" s="12"/>
      <c r="Q302" s="1" t="str">
        <f t="shared" si="21"/>
        <v>432</v>
      </c>
      <c r="R302" s="1">
        <f t="shared" si="22"/>
        <v>43139.060000000005</v>
      </c>
      <c r="S302" s="17">
        <f t="shared" si="24"/>
        <v>6.9567608939173423E-2</v>
      </c>
      <c r="T302" s="17">
        <f t="shared" si="25"/>
        <v>94.518586956193815</v>
      </c>
      <c r="U302" s="1" t="str">
        <f t="shared" si="23"/>
        <v>B</v>
      </c>
      <c r="W302"/>
    </row>
    <row r="303" spans="14:23" x14ac:dyDescent="0.35">
      <c r="N303" s="1" t="s">
        <v>308</v>
      </c>
      <c r="O303" s="1">
        <v>43007.509999999995</v>
      </c>
      <c r="P303" s="12"/>
      <c r="Q303" s="1" t="str">
        <f t="shared" si="21"/>
        <v>36</v>
      </c>
      <c r="R303" s="1">
        <f t="shared" si="22"/>
        <v>43007.509999999995</v>
      </c>
      <c r="S303" s="17">
        <f t="shared" si="24"/>
        <v>6.935546664965786E-2</v>
      </c>
      <c r="T303" s="17">
        <f t="shared" si="25"/>
        <v>94.587942422843469</v>
      </c>
      <c r="U303" s="1" t="str">
        <f t="shared" si="23"/>
        <v>B</v>
      </c>
      <c r="W303"/>
    </row>
    <row r="304" spans="14:23" x14ac:dyDescent="0.35">
      <c r="N304" s="1" t="s">
        <v>350</v>
      </c>
      <c r="O304" s="1">
        <v>42904.229999999996</v>
      </c>
      <c r="P304" s="12"/>
      <c r="Q304" s="1" t="str">
        <f t="shared" si="21"/>
        <v>649</v>
      </c>
      <c r="R304" s="1">
        <f t="shared" si="22"/>
        <v>42904.229999999996</v>
      </c>
      <c r="S304" s="17">
        <f t="shared" si="24"/>
        <v>6.9188913584958781E-2</v>
      </c>
      <c r="T304" s="17">
        <f t="shared" si="25"/>
        <v>94.657131336428421</v>
      </c>
      <c r="U304" s="1" t="str">
        <f t="shared" si="23"/>
        <v>B</v>
      </c>
      <c r="W304"/>
    </row>
    <row r="305" spans="14:23" x14ac:dyDescent="0.35">
      <c r="N305" s="1" t="s">
        <v>309</v>
      </c>
      <c r="O305" s="1">
        <v>42277.26999999999</v>
      </c>
      <c r="P305" s="12"/>
      <c r="Q305" s="1" t="str">
        <f t="shared" si="21"/>
        <v>522</v>
      </c>
      <c r="R305" s="1">
        <f t="shared" si="22"/>
        <v>42277.26999999999</v>
      </c>
      <c r="S305" s="17">
        <f t="shared" si="24"/>
        <v>6.8177855205371812E-2</v>
      </c>
      <c r="T305" s="17">
        <f t="shared" si="25"/>
        <v>94.725309191633798</v>
      </c>
      <c r="U305" s="1" t="str">
        <f t="shared" si="23"/>
        <v>B</v>
      </c>
      <c r="W305"/>
    </row>
    <row r="306" spans="14:23" x14ac:dyDescent="0.35">
      <c r="N306" s="1" t="s">
        <v>304</v>
      </c>
      <c r="O306" s="1">
        <v>41318.179999999993</v>
      </c>
      <c r="P306" s="12"/>
      <c r="Q306" s="1" t="str">
        <f t="shared" si="21"/>
        <v>279</v>
      </c>
      <c r="R306" s="1">
        <f t="shared" si="22"/>
        <v>41318.179999999993</v>
      </c>
      <c r="S306" s="17">
        <f t="shared" si="24"/>
        <v>6.6631191971229214E-2</v>
      </c>
      <c r="T306" s="17">
        <f t="shared" si="25"/>
        <v>94.791940383605024</v>
      </c>
      <c r="U306" s="1" t="str">
        <f t="shared" si="23"/>
        <v>B</v>
      </c>
      <c r="W306"/>
    </row>
    <row r="307" spans="14:23" x14ac:dyDescent="0.35">
      <c r="N307" s="1" t="s">
        <v>326</v>
      </c>
      <c r="O307" s="1">
        <v>40535.55000000001</v>
      </c>
      <c r="P307" s="12"/>
      <c r="Q307" s="1" t="str">
        <f t="shared" si="21"/>
        <v>41</v>
      </c>
      <c r="R307" s="1">
        <f t="shared" si="22"/>
        <v>40535.55000000001</v>
      </c>
      <c r="S307" s="17">
        <f t="shared" si="24"/>
        <v>6.5369094517458454E-2</v>
      </c>
      <c r="T307" s="17">
        <f t="shared" si="25"/>
        <v>94.857309478122488</v>
      </c>
      <c r="U307" s="1" t="str">
        <f t="shared" si="23"/>
        <v>B</v>
      </c>
      <c r="W307"/>
    </row>
    <row r="308" spans="14:23" x14ac:dyDescent="0.35">
      <c r="N308" s="1" t="s">
        <v>322</v>
      </c>
      <c r="O308" s="1">
        <v>40273.259999999995</v>
      </c>
      <c r="P308" s="12"/>
      <c r="Q308" s="1" t="str">
        <f t="shared" si="21"/>
        <v>93</v>
      </c>
      <c r="R308" s="1">
        <f t="shared" si="22"/>
        <v>40273.259999999995</v>
      </c>
      <c r="S308" s="17">
        <f t="shared" si="24"/>
        <v>6.4946116173733373E-2</v>
      </c>
      <c r="T308" s="17">
        <f t="shared" si="25"/>
        <v>94.922255594296217</v>
      </c>
      <c r="U308" s="1" t="str">
        <f t="shared" si="23"/>
        <v>B</v>
      </c>
      <c r="W308"/>
    </row>
    <row r="309" spans="14:23" x14ac:dyDescent="0.35">
      <c r="N309" s="1" t="s">
        <v>359</v>
      </c>
      <c r="O309" s="1">
        <v>39651.31</v>
      </c>
      <c r="P309" s="12"/>
      <c r="Q309" s="1" t="str">
        <f t="shared" si="21"/>
        <v>77</v>
      </c>
      <c r="R309" s="1">
        <f t="shared" si="22"/>
        <v>39651.31</v>
      </c>
      <c r="S309" s="17">
        <f t="shared" si="24"/>
        <v>6.3943137101409628E-2</v>
      </c>
      <c r="T309" s="17">
        <f t="shared" si="25"/>
        <v>94.986198731397621</v>
      </c>
      <c r="U309" s="1" t="str">
        <f t="shared" si="23"/>
        <v>B</v>
      </c>
      <c r="W309"/>
    </row>
    <row r="310" spans="14:23" x14ac:dyDescent="0.35">
      <c r="N310" s="1" t="s">
        <v>351</v>
      </c>
      <c r="O310" s="1">
        <v>39152.379999999997</v>
      </c>
      <c r="P310" s="12"/>
      <c r="Q310" s="1" t="str">
        <f t="shared" si="21"/>
        <v>286</v>
      </c>
      <c r="R310" s="1">
        <f t="shared" si="22"/>
        <v>39152.379999999997</v>
      </c>
      <c r="S310" s="17">
        <f t="shared" si="24"/>
        <v>6.3138544531983642E-2</v>
      </c>
      <c r="T310" s="17">
        <f t="shared" si="25"/>
        <v>95.049337275929602</v>
      </c>
      <c r="U310" s="1" t="str">
        <f t="shared" si="23"/>
        <v>C</v>
      </c>
      <c r="W310"/>
    </row>
    <row r="311" spans="14:23" x14ac:dyDescent="0.35">
      <c r="N311" s="1" t="s">
        <v>328</v>
      </c>
      <c r="O311" s="1">
        <v>38963.619999999995</v>
      </c>
      <c r="P311" s="12"/>
      <c r="Q311" s="1" t="str">
        <f t="shared" si="21"/>
        <v>519</v>
      </c>
      <c r="R311" s="1">
        <f t="shared" si="22"/>
        <v>38963.619999999995</v>
      </c>
      <c r="S311" s="17">
        <f t="shared" si="24"/>
        <v>6.2834143326594413E-2</v>
      </c>
      <c r="T311" s="17">
        <f t="shared" si="25"/>
        <v>95.1121714192562</v>
      </c>
      <c r="U311" s="1" t="str">
        <f t="shared" si="23"/>
        <v>C</v>
      </c>
      <c r="W311"/>
    </row>
    <row r="312" spans="14:23" x14ac:dyDescent="0.35">
      <c r="N312" s="1" t="s">
        <v>319</v>
      </c>
      <c r="O312" s="1">
        <v>38855.589999999997</v>
      </c>
      <c r="P312" s="12"/>
      <c r="Q312" s="1" t="str">
        <f t="shared" si="21"/>
        <v>138</v>
      </c>
      <c r="R312" s="1">
        <f t="shared" si="22"/>
        <v>38855.589999999997</v>
      </c>
      <c r="S312" s="17">
        <f t="shared" si="24"/>
        <v>6.2659930240039005E-2</v>
      </c>
      <c r="T312" s="17">
        <f t="shared" si="25"/>
        <v>95.174831349496245</v>
      </c>
      <c r="U312" s="1" t="str">
        <f t="shared" si="23"/>
        <v>C</v>
      </c>
      <c r="W312"/>
    </row>
    <row r="313" spans="14:23" x14ac:dyDescent="0.35">
      <c r="N313" s="1" t="s">
        <v>353</v>
      </c>
      <c r="O313" s="1">
        <v>38787.610000000008</v>
      </c>
      <c r="P313" s="12"/>
      <c r="Q313" s="1" t="str">
        <f t="shared" si="21"/>
        <v>183</v>
      </c>
      <c r="R313" s="1">
        <f t="shared" si="22"/>
        <v>38787.610000000008</v>
      </c>
      <c r="S313" s="17">
        <f t="shared" si="24"/>
        <v>6.2550303232503726E-2</v>
      </c>
      <c r="T313" s="17">
        <f t="shared" si="25"/>
        <v>95.237381652728743</v>
      </c>
      <c r="U313" s="1" t="str">
        <f t="shared" si="23"/>
        <v>C</v>
      </c>
      <c r="W313"/>
    </row>
    <row r="314" spans="14:23" x14ac:dyDescent="0.35">
      <c r="N314" s="1" t="s">
        <v>332</v>
      </c>
      <c r="O314" s="1">
        <v>38592.619999999995</v>
      </c>
      <c r="P314" s="12"/>
      <c r="Q314" s="1" t="str">
        <f t="shared" si="21"/>
        <v>410</v>
      </c>
      <c r="R314" s="1">
        <f t="shared" si="22"/>
        <v>38592.619999999995</v>
      </c>
      <c r="S314" s="17">
        <f t="shared" si="24"/>
        <v>6.2235855303711354E-2</v>
      </c>
      <c r="T314" s="17">
        <f t="shared" si="25"/>
        <v>95.299617508032455</v>
      </c>
      <c r="U314" s="1" t="str">
        <f t="shared" si="23"/>
        <v>C</v>
      </c>
      <c r="W314"/>
    </row>
    <row r="315" spans="14:23" x14ac:dyDescent="0.35">
      <c r="N315" s="1" t="s">
        <v>348</v>
      </c>
      <c r="O315" s="1">
        <v>38131.130000000005</v>
      </c>
      <c r="P315" s="12"/>
      <c r="Q315" s="1" t="str">
        <f t="shared" si="21"/>
        <v>613</v>
      </c>
      <c r="R315" s="1">
        <f t="shared" si="22"/>
        <v>38131.130000000005</v>
      </c>
      <c r="S315" s="17">
        <f t="shared" si="24"/>
        <v>6.1491639832874985E-2</v>
      </c>
      <c r="T315" s="17">
        <f t="shared" si="25"/>
        <v>95.361109147865335</v>
      </c>
      <c r="U315" s="1" t="str">
        <f t="shared" si="23"/>
        <v>C</v>
      </c>
      <c r="W315"/>
    </row>
    <row r="316" spans="14:23" x14ac:dyDescent="0.35">
      <c r="N316" s="1" t="s">
        <v>347</v>
      </c>
      <c r="O316" s="1">
        <v>38003.630000000005</v>
      </c>
      <c r="P316" s="12"/>
      <c r="Q316" s="1" t="str">
        <f t="shared" si="21"/>
        <v>335</v>
      </c>
      <c r="R316" s="1">
        <f t="shared" si="22"/>
        <v>38003.630000000005</v>
      </c>
      <c r="S316" s="17">
        <f t="shared" si="24"/>
        <v>6.1286028719889564E-2</v>
      </c>
      <c r="T316" s="17">
        <f t="shared" si="25"/>
        <v>95.422395176585226</v>
      </c>
      <c r="U316" s="1" t="str">
        <f t="shared" si="23"/>
        <v>C</v>
      </c>
      <c r="W316"/>
    </row>
    <row r="317" spans="14:23" x14ac:dyDescent="0.35">
      <c r="N317" s="1" t="s">
        <v>341</v>
      </c>
      <c r="O317" s="1">
        <v>37987.979999999981</v>
      </c>
      <c r="P317" s="12"/>
      <c r="Q317" s="1" t="str">
        <f t="shared" si="21"/>
        <v>622</v>
      </c>
      <c r="R317" s="1">
        <f t="shared" si="22"/>
        <v>37987.979999999981</v>
      </c>
      <c r="S317" s="17">
        <f t="shared" si="24"/>
        <v>6.1260790963668176E-2</v>
      </c>
      <c r="T317" s="17">
        <f t="shared" si="25"/>
        <v>95.483655967548899</v>
      </c>
      <c r="U317" s="1" t="str">
        <f t="shared" si="23"/>
        <v>C</v>
      </c>
      <c r="W317"/>
    </row>
    <row r="318" spans="14:23" x14ac:dyDescent="0.35">
      <c r="N318" s="1" t="s">
        <v>336</v>
      </c>
      <c r="O318" s="1">
        <v>36828.170000000006</v>
      </c>
      <c r="P318" s="12"/>
      <c r="Q318" s="1" t="str">
        <f t="shared" si="21"/>
        <v>186</v>
      </c>
      <c r="R318" s="1">
        <f t="shared" si="22"/>
        <v>36828.170000000006</v>
      </c>
      <c r="S318" s="17">
        <f t="shared" si="24"/>
        <v>5.9390439395420262E-2</v>
      </c>
      <c r="T318" s="17">
        <f t="shared" si="25"/>
        <v>95.543046406944313</v>
      </c>
      <c r="U318" s="1" t="str">
        <f t="shared" si="23"/>
        <v>C</v>
      </c>
      <c r="W318"/>
    </row>
    <row r="319" spans="14:23" x14ac:dyDescent="0.35">
      <c r="N319" s="1" t="s">
        <v>361</v>
      </c>
      <c r="O319" s="1">
        <v>36633.109999999986</v>
      </c>
      <c r="P319" s="12"/>
      <c r="Q319" s="1" t="str">
        <f t="shared" si="21"/>
        <v>380</v>
      </c>
      <c r="R319" s="1">
        <f t="shared" si="22"/>
        <v>36633.109999999986</v>
      </c>
      <c r="S319" s="17">
        <f t="shared" si="24"/>
        <v>5.9075878582095252E-2</v>
      </c>
      <c r="T319" s="17">
        <f t="shared" si="25"/>
        <v>95.602122285526406</v>
      </c>
      <c r="U319" s="1" t="str">
        <f t="shared" si="23"/>
        <v>C</v>
      </c>
      <c r="W319"/>
    </row>
    <row r="320" spans="14:23" x14ac:dyDescent="0.35">
      <c r="N320" s="1" t="s">
        <v>306</v>
      </c>
      <c r="O320" s="1">
        <v>36223.46</v>
      </c>
      <c r="P320" s="12"/>
      <c r="Q320" s="1" t="str">
        <f t="shared" si="21"/>
        <v>136</v>
      </c>
      <c r="R320" s="1">
        <f t="shared" si="22"/>
        <v>36223.46</v>
      </c>
      <c r="S320" s="17">
        <f t="shared" si="24"/>
        <v>5.841526217084448E-2</v>
      </c>
      <c r="T320" s="17">
        <f t="shared" si="25"/>
        <v>95.660537547697245</v>
      </c>
      <c r="U320" s="1" t="str">
        <f t="shared" si="23"/>
        <v>C</v>
      </c>
      <c r="W320"/>
    </row>
    <row r="321" spans="14:23" x14ac:dyDescent="0.35">
      <c r="N321" s="1" t="s">
        <v>349</v>
      </c>
      <c r="O321" s="1">
        <v>35054.699999999997</v>
      </c>
      <c r="P321" s="12"/>
      <c r="Q321" s="1" t="str">
        <f t="shared" si="21"/>
        <v>59</v>
      </c>
      <c r="R321" s="1">
        <f t="shared" si="22"/>
        <v>35054.699999999997</v>
      </c>
      <c r="S321" s="17">
        <f t="shared" si="24"/>
        <v>5.6530477508783039E-2</v>
      </c>
      <c r="T321" s="17">
        <f t="shared" si="25"/>
        <v>95.717068025206032</v>
      </c>
      <c r="U321" s="1" t="str">
        <f t="shared" si="23"/>
        <v>C</v>
      </c>
      <c r="W321"/>
    </row>
    <row r="322" spans="14:23" x14ac:dyDescent="0.35">
      <c r="N322" s="1" t="s">
        <v>370</v>
      </c>
      <c r="O322" s="1">
        <v>34859.740000000005</v>
      </c>
      <c r="P322" s="12"/>
      <c r="Q322" s="1" t="str">
        <f t="shared" si="21"/>
        <v>686</v>
      </c>
      <c r="R322" s="1">
        <f t="shared" si="22"/>
        <v>34859.740000000005</v>
      </c>
      <c r="S322" s="17">
        <f t="shared" si="24"/>
        <v>5.62160779590761E-2</v>
      </c>
      <c r="T322" s="17">
        <f t="shared" si="25"/>
        <v>95.773284103165111</v>
      </c>
      <c r="U322" s="1" t="str">
        <f t="shared" si="23"/>
        <v>C</v>
      </c>
      <c r="W322"/>
    </row>
    <row r="323" spans="14:23" x14ac:dyDescent="0.35">
      <c r="N323" s="1" t="s">
        <v>317</v>
      </c>
      <c r="O323" s="1">
        <v>34678.009999999995</v>
      </c>
      <c r="P323" s="12"/>
      <c r="Q323" s="1" t="str">
        <f t="shared" si="21"/>
        <v>460</v>
      </c>
      <c r="R323" s="1">
        <f t="shared" si="22"/>
        <v>34678.009999999995</v>
      </c>
      <c r="S323" s="17">
        <f t="shared" si="24"/>
        <v>5.5923013586034201E-2</v>
      </c>
      <c r="T323" s="17">
        <f t="shared" si="25"/>
        <v>95.829207116751149</v>
      </c>
      <c r="U323" s="1" t="str">
        <f t="shared" si="23"/>
        <v>C</v>
      </c>
      <c r="W323"/>
    </row>
    <row r="324" spans="14:23" x14ac:dyDescent="0.35">
      <c r="N324" s="1" t="s">
        <v>356</v>
      </c>
      <c r="O324" s="1">
        <v>34514.830000000009</v>
      </c>
      <c r="P324" s="12"/>
      <c r="Q324" s="1" t="str">
        <f t="shared" si="21"/>
        <v>144</v>
      </c>
      <c r="R324" s="1">
        <f t="shared" si="22"/>
        <v>34514.830000000009</v>
      </c>
      <c r="S324" s="17">
        <f t="shared" si="24"/>
        <v>5.5659863614136502E-2</v>
      </c>
      <c r="T324" s="17">
        <f t="shared" si="25"/>
        <v>95.884866980365288</v>
      </c>
      <c r="U324" s="1" t="str">
        <f t="shared" si="23"/>
        <v>C</v>
      </c>
      <c r="W324"/>
    </row>
    <row r="325" spans="14:23" x14ac:dyDescent="0.35">
      <c r="N325" s="1" t="s">
        <v>320</v>
      </c>
      <c r="O325" s="1">
        <v>33728.829999999987</v>
      </c>
      <c r="P325" s="12"/>
      <c r="Q325" s="1" t="str">
        <f t="shared" si="21"/>
        <v>640</v>
      </c>
      <c r="R325" s="1">
        <f t="shared" si="22"/>
        <v>33728.829999999987</v>
      </c>
      <c r="S325" s="17">
        <f t="shared" si="24"/>
        <v>5.4392331576438142E-2</v>
      </c>
      <c r="T325" s="17">
        <f t="shared" si="25"/>
        <v>95.939259311941726</v>
      </c>
      <c r="U325" s="1" t="str">
        <f t="shared" si="23"/>
        <v>C</v>
      </c>
      <c r="W325"/>
    </row>
    <row r="326" spans="14:23" x14ac:dyDescent="0.35">
      <c r="N326" s="1" t="s">
        <v>315</v>
      </c>
      <c r="O326" s="1">
        <v>33613.410000000003</v>
      </c>
      <c r="P326" s="12"/>
      <c r="Q326" s="1" t="str">
        <f t="shared" si="21"/>
        <v>353</v>
      </c>
      <c r="R326" s="1">
        <f t="shared" si="22"/>
        <v>33613.410000000003</v>
      </c>
      <c r="S326" s="17">
        <f t="shared" si="24"/>
        <v>5.4206201108510502E-2</v>
      </c>
      <c r="T326" s="17">
        <f t="shared" si="25"/>
        <v>95.993465513050239</v>
      </c>
      <c r="U326" s="1" t="str">
        <f t="shared" si="23"/>
        <v>C</v>
      </c>
      <c r="W326"/>
    </row>
    <row r="327" spans="14:23" x14ac:dyDescent="0.35">
      <c r="N327" s="1" t="s">
        <v>368</v>
      </c>
      <c r="O327" s="1">
        <v>33287.329999999994</v>
      </c>
      <c r="P327" s="12"/>
      <c r="Q327" s="1" t="str">
        <f t="shared" ref="Q327:Q390" si="26">N327</f>
        <v>126</v>
      </c>
      <c r="R327" s="1">
        <f t="shared" ref="R327:R390" si="27">GETPIVOTDATA("[Measures].[Revenue]", N326,
"[Customer].[CustomerID]",
"[Customer].[CustomerID].&amp;[" &amp; N327 &amp; "]")</f>
        <v>33287.329999999994</v>
      </c>
      <c r="S327" s="17">
        <f t="shared" si="24"/>
        <v>5.3680352702845512E-2</v>
      </c>
      <c r="T327" s="17">
        <f t="shared" si="25"/>
        <v>96.04714586575308</v>
      </c>
      <c r="U327" s="1" t="str">
        <f t="shared" ref="U327:U390" si="28">IF(T327&lt;=80,"A", IF(T327&lt;=95,"B","C"))</f>
        <v>C</v>
      </c>
      <c r="W327"/>
    </row>
    <row r="328" spans="14:23" x14ac:dyDescent="0.35">
      <c r="N328" s="1" t="s">
        <v>363</v>
      </c>
      <c r="O328" s="1">
        <v>33008.71</v>
      </c>
      <c r="P328" s="12"/>
      <c r="Q328" s="1" t="str">
        <f t="shared" si="26"/>
        <v>235</v>
      </c>
      <c r="R328" s="1">
        <f t="shared" si="27"/>
        <v>33008.71</v>
      </c>
      <c r="S328" s="17">
        <f t="shared" ref="S328:S391" si="29">R328/SUM($R$7:$R$633) *100</f>
        <v>5.3231040010296535E-2</v>
      </c>
      <c r="T328" s="17">
        <f t="shared" si="25"/>
        <v>96.100376905763383</v>
      </c>
      <c r="U328" s="1" t="str">
        <f t="shared" si="28"/>
        <v>C</v>
      </c>
      <c r="W328"/>
    </row>
    <row r="329" spans="14:23" x14ac:dyDescent="0.35">
      <c r="N329" s="1" t="s">
        <v>366</v>
      </c>
      <c r="O329" s="1">
        <v>31765.749999999993</v>
      </c>
      <c r="P329" s="12"/>
      <c r="Q329" s="1" t="str">
        <f t="shared" si="26"/>
        <v>692</v>
      </c>
      <c r="R329" s="1">
        <f t="shared" si="27"/>
        <v>31765.749999999993</v>
      </c>
      <c r="S329" s="17">
        <f t="shared" si="29"/>
        <v>5.1226597743658474E-2</v>
      </c>
      <c r="T329" s="17">
        <f t="shared" si="25"/>
        <v>96.151603503507047</v>
      </c>
      <c r="U329" s="1" t="str">
        <f t="shared" si="28"/>
        <v>C</v>
      </c>
      <c r="W329"/>
    </row>
    <row r="330" spans="14:23" x14ac:dyDescent="0.35">
      <c r="N330" s="1" t="s">
        <v>358</v>
      </c>
      <c r="O330" s="1">
        <v>31731.189999999995</v>
      </c>
      <c r="P330" s="12"/>
      <c r="Q330" s="1" t="str">
        <f t="shared" si="26"/>
        <v>107</v>
      </c>
      <c r="R330" s="1">
        <f t="shared" si="27"/>
        <v>31731.189999999995</v>
      </c>
      <c r="S330" s="17">
        <f t="shared" si="29"/>
        <v>5.117086503726808E-2</v>
      </c>
      <c r="T330" s="17">
        <f t="shared" ref="T330:T393" si="30">S330+T329</f>
        <v>96.202774368544311</v>
      </c>
      <c r="U330" s="1" t="str">
        <f t="shared" si="28"/>
        <v>C</v>
      </c>
      <c r="W330"/>
    </row>
    <row r="331" spans="14:23" x14ac:dyDescent="0.35">
      <c r="N331" s="1" t="s">
        <v>330</v>
      </c>
      <c r="O331" s="1">
        <v>31406.690000000002</v>
      </c>
      <c r="P331" s="12"/>
      <c r="Q331" s="1" t="str">
        <f t="shared" si="26"/>
        <v>223</v>
      </c>
      <c r="R331" s="1">
        <f t="shared" si="27"/>
        <v>31406.690000000002</v>
      </c>
      <c r="S331" s="17">
        <f t="shared" si="29"/>
        <v>5.0647564596767947E-2</v>
      </c>
      <c r="T331" s="17">
        <f t="shared" si="30"/>
        <v>96.253421933141084</v>
      </c>
      <c r="U331" s="1" t="str">
        <f t="shared" si="28"/>
        <v>C</v>
      </c>
      <c r="W331"/>
    </row>
    <row r="332" spans="14:23" x14ac:dyDescent="0.35">
      <c r="N332" s="1" t="s">
        <v>331</v>
      </c>
      <c r="O332" s="1">
        <v>31239.240000000005</v>
      </c>
      <c r="P332" s="12"/>
      <c r="Q332" s="1" t="str">
        <f t="shared" si="26"/>
        <v>492</v>
      </c>
      <c r="R332" s="1">
        <f t="shared" si="27"/>
        <v>31239.240000000005</v>
      </c>
      <c r="S332" s="17">
        <f t="shared" si="29"/>
        <v>5.0377528668380446E-2</v>
      </c>
      <c r="T332" s="17">
        <f t="shared" si="30"/>
        <v>96.303799461809461</v>
      </c>
      <c r="U332" s="1" t="str">
        <f t="shared" si="28"/>
        <v>C</v>
      </c>
      <c r="W332"/>
    </row>
    <row r="333" spans="14:23" x14ac:dyDescent="0.35">
      <c r="N333" s="1" t="s">
        <v>355</v>
      </c>
      <c r="O333" s="1">
        <v>30403.760000000006</v>
      </c>
      <c r="P333" s="12"/>
      <c r="Q333" s="1" t="str">
        <f t="shared" si="26"/>
        <v>404</v>
      </c>
      <c r="R333" s="1">
        <f t="shared" si="27"/>
        <v>30403.760000000006</v>
      </c>
      <c r="S333" s="17">
        <f t="shared" si="29"/>
        <v>4.9030203392481972E-2</v>
      </c>
      <c r="T333" s="17">
        <f t="shared" si="30"/>
        <v>96.352829665201938</v>
      </c>
      <c r="U333" s="1" t="str">
        <f t="shared" si="28"/>
        <v>C</v>
      </c>
      <c r="W333"/>
    </row>
    <row r="334" spans="14:23" x14ac:dyDescent="0.35">
      <c r="N334" s="1" t="s">
        <v>360</v>
      </c>
      <c r="O334" s="1">
        <v>29753.359999999997</v>
      </c>
      <c r="P334" s="12"/>
      <c r="Q334" s="1" t="str">
        <f t="shared" si="26"/>
        <v>256</v>
      </c>
      <c r="R334" s="1">
        <f t="shared" si="27"/>
        <v>29753.359999999997</v>
      </c>
      <c r="S334" s="17">
        <f t="shared" si="29"/>
        <v>4.7981344820829303E-2</v>
      </c>
      <c r="T334" s="17">
        <f t="shared" si="30"/>
        <v>96.400811010022764</v>
      </c>
      <c r="U334" s="1" t="str">
        <f t="shared" si="28"/>
        <v>C</v>
      </c>
      <c r="W334"/>
    </row>
    <row r="335" spans="14:23" x14ac:dyDescent="0.35">
      <c r="N335" s="1" t="s">
        <v>371</v>
      </c>
      <c r="O335" s="1">
        <v>29588.689999999981</v>
      </c>
      <c r="P335" s="12"/>
      <c r="Q335" s="1" t="str">
        <f t="shared" si="26"/>
        <v>101</v>
      </c>
      <c r="R335" s="1">
        <f t="shared" si="27"/>
        <v>29588.689999999981</v>
      </c>
      <c r="S335" s="17">
        <f t="shared" si="29"/>
        <v>4.7715792021022933E-2</v>
      </c>
      <c r="T335" s="17">
        <f t="shared" si="30"/>
        <v>96.448526802043787</v>
      </c>
      <c r="U335" s="1" t="str">
        <f t="shared" si="28"/>
        <v>C</v>
      </c>
      <c r="W335"/>
    </row>
    <row r="336" spans="14:23" x14ac:dyDescent="0.35">
      <c r="N336" s="1" t="s">
        <v>380</v>
      </c>
      <c r="O336" s="1">
        <v>29586.009999999995</v>
      </c>
      <c r="P336" s="12"/>
      <c r="Q336" s="1" t="str">
        <f t="shared" si="26"/>
        <v>643</v>
      </c>
      <c r="R336" s="1">
        <f t="shared" si="27"/>
        <v>29586.009999999995</v>
      </c>
      <c r="S336" s="17">
        <f t="shared" si="29"/>
        <v>4.7711470156059817E-2</v>
      </c>
      <c r="T336" s="17">
        <f t="shared" si="30"/>
        <v>96.496238272199847</v>
      </c>
      <c r="U336" s="1" t="str">
        <f t="shared" si="28"/>
        <v>C</v>
      </c>
      <c r="W336"/>
    </row>
    <row r="337" spans="14:23" x14ac:dyDescent="0.35">
      <c r="N337" s="1" t="s">
        <v>389</v>
      </c>
      <c r="O337" s="1">
        <v>29192.459999999992</v>
      </c>
      <c r="P337" s="12"/>
      <c r="Q337" s="1" t="str">
        <f t="shared" si="26"/>
        <v>265</v>
      </c>
      <c r="R337" s="1">
        <f t="shared" si="27"/>
        <v>29192.459999999992</v>
      </c>
      <c r="S337" s="17">
        <f t="shared" si="29"/>
        <v>4.7076817187311493E-2</v>
      </c>
      <c r="T337" s="17">
        <f t="shared" si="30"/>
        <v>96.543315089387164</v>
      </c>
      <c r="U337" s="1" t="str">
        <f t="shared" si="28"/>
        <v>C</v>
      </c>
      <c r="W337"/>
    </row>
    <row r="338" spans="14:23" x14ac:dyDescent="0.35">
      <c r="N338" s="1" t="s">
        <v>354</v>
      </c>
      <c r="O338" s="1">
        <v>28679.479999999996</v>
      </c>
      <c r="P338" s="12"/>
      <c r="Q338" s="1" t="str">
        <f t="shared" si="26"/>
        <v>417</v>
      </c>
      <c r="R338" s="1">
        <f t="shared" si="27"/>
        <v>28679.479999999996</v>
      </c>
      <c r="S338" s="17">
        <f t="shared" si="29"/>
        <v>4.6249567079552613E-2</v>
      </c>
      <c r="T338" s="17">
        <f t="shared" si="30"/>
        <v>96.58956465646672</v>
      </c>
      <c r="U338" s="1" t="str">
        <f t="shared" si="28"/>
        <v>C</v>
      </c>
      <c r="W338"/>
    </row>
    <row r="339" spans="14:23" x14ac:dyDescent="0.35">
      <c r="N339" s="1" t="s">
        <v>384</v>
      </c>
      <c r="O339" s="1">
        <v>27811.210000000006</v>
      </c>
      <c r="P339" s="12"/>
      <c r="Q339" s="1" t="str">
        <f t="shared" si="26"/>
        <v>277</v>
      </c>
      <c r="R339" s="1">
        <f t="shared" si="27"/>
        <v>27811.210000000006</v>
      </c>
      <c r="S339" s="17">
        <f t="shared" si="29"/>
        <v>4.4849363463302851E-2</v>
      </c>
      <c r="T339" s="17">
        <f t="shared" si="30"/>
        <v>96.63441401993002</v>
      </c>
      <c r="U339" s="1" t="str">
        <f t="shared" si="28"/>
        <v>C</v>
      </c>
      <c r="W339"/>
    </row>
    <row r="340" spans="14:23" x14ac:dyDescent="0.35">
      <c r="N340" s="1" t="s">
        <v>369</v>
      </c>
      <c r="O340" s="1">
        <v>27414.16</v>
      </c>
      <c r="P340" s="12"/>
      <c r="Q340" s="1" t="str">
        <f t="shared" si="26"/>
        <v>83</v>
      </c>
      <c r="R340" s="1">
        <f t="shared" si="27"/>
        <v>27414.16</v>
      </c>
      <c r="S340" s="17">
        <f t="shared" si="29"/>
        <v>4.420906626792355E-2</v>
      </c>
      <c r="T340" s="17">
        <f t="shared" si="30"/>
        <v>96.678623086197945</v>
      </c>
      <c r="U340" s="1" t="str">
        <f t="shared" si="28"/>
        <v>C</v>
      </c>
      <c r="W340"/>
    </row>
    <row r="341" spans="14:23" x14ac:dyDescent="0.35">
      <c r="N341" s="1" t="s">
        <v>387</v>
      </c>
      <c r="O341" s="1">
        <v>26978.699999999997</v>
      </c>
      <c r="P341" s="12"/>
      <c r="Q341" s="1" t="str">
        <f t="shared" si="26"/>
        <v>247</v>
      </c>
      <c r="R341" s="1">
        <f t="shared" si="27"/>
        <v>26978.699999999997</v>
      </c>
      <c r="S341" s="17">
        <f t="shared" si="29"/>
        <v>4.3506827716859792E-2</v>
      </c>
      <c r="T341" s="17">
        <f t="shared" si="30"/>
        <v>96.722129913914799</v>
      </c>
      <c r="U341" s="1" t="str">
        <f t="shared" si="28"/>
        <v>C</v>
      </c>
      <c r="W341"/>
    </row>
    <row r="342" spans="14:23" x14ac:dyDescent="0.35">
      <c r="N342" s="1" t="s">
        <v>334</v>
      </c>
      <c r="O342" s="1">
        <v>25844.799999999996</v>
      </c>
      <c r="P342" s="12"/>
      <c r="Q342" s="1" t="str">
        <f t="shared" si="26"/>
        <v>342</v>
      </c>
      <c r="R342" s="1">
        <f t="shared" si="27"/>
        <v>25844.799999999996</v>
      </c>
      <c r="S342" s="17">
        <f t="shared" si="29"/>
        <v>4.167825955204283E-2</v>
      </c>
      <c r="T342" s="17">
        <f t="shared" si="30"/>
        <v>96.763808173466842</v>
      </c>
      <c r="U342" s="1" t="str">
        <f t="shared" si="28"/>
        <v>C</v>
      </c>
      <c r="W342"/>
    </row>
    <row r="343" spans="14:23" x14ac:dyDescent="0.35">
      <c r="N343" s="1" t="s">
        <v>376</v>
      </c>
      <c r="O343" s="1">
        <v>25808.35</v>
      </c>
      <c r="P343" s="12"/>
      <c r="Q343" s="1" t="str">
        <f t="shared" si="26"/>
        <v>313</v>
      </c>
      <c r="R343" s="1">
        <f t="shared" si="27"/>
        <v>25808.35</v>
      </c>
      <c r="S343" s="17">
        <f t="shared" si="29"/>
        <v>4.1619478963271707E-2</v>
      </c>
      <c r="T343" s="17">
        <f t="shared" si="30"/>
        <v>96.805427652430112</v>
      </c>
      <c r="U343" s="1" t="str">
        <f t="shared" si="28"/>
        <v>C</v>
      </c>
      <c r="W343"/>
    </row>
    <row r="344" spans="14:23" x14ac:dyDescent="0.35">
      <c r="N344" s="1" t="s">
        <v>261</v>
      </c>
      <c r="O344" s="1">
        <v>25777.620000000006</v>
      </c>
      <c r="P344" s="12"/>
      <c r="Q344" s="1" t="str">
        <f t="shared" si="26"/>
        <v>559</v>
      </c>
      <c r="R344" s="1">
        <f t="shared" si="27"/>
        <v>25777.620000000006</v>
      </c>
      <c r="S344" s="17">
        <f t="shared" si="29"/>
        <v>4.1569922653451788E-2</v>
      </c>
      <c r="T344" s="17">
        <f t="shared" si="30"/>
        <v>96.846997575083563</v>
      </c>
      <c r="U344" s="1" t="str">
        <f t="shared" si="28"/>
        <v>C</v>
      </c>
      <c r="W344"/>
    </row>
    <row r="345" spans="14:23" x14ac:dyDescent="0.35">
      <c r="N345" s="1" t="s">
        <v>344</v>
      </c>
      <c r="O345" s="1">
        <v>25642.27</v>
      </c>
      <c r="P345" s="12"/>
      <c r="Q345" s="1" t="str">
        <f t="shared" si="26"/>
        <v>120</v>
      </c>
      <c r="R345" s="1">
        <f t="shared" si="27"/>
        <v>25642.27</v>
      </c>
      <c r="S345" s="17">
        <f t="shared" si="29"/>
        <v>4.1351652346451183E-2</v>
      </c>
      <c r="T345" s="17">
        <f t="shared" si="30"/>
        <v>96.888349227430012</v>
      </c>
      <c r="U345" s="1" t="str">
        <f t="shared" si="28"/>
        <v>C</v>
      </c>
      <c r="W345"/>
    </row>
    <row r="346" spans="14:23" x14ac:dyDescent="0.35">
      <c r="N346" s="1" t="s">
        <v>395</v>
      </c>
      <c r="O346" s="1">
        <v>25599.590000000004</v>
      </c>
      <c r="P346" s="12"/>
      <c r="Q346" s="1" t="str">
        <f t="shared" si="26"/>
        <v>498</v>
      </c>
      <c r="R346" s="1">
        <f t="shared" si="27"/>
        <v>25599.590000000004</v>
      </c>
      <c r="S346" s="17">
        <f t="shared" si="29"/>
        <v>4.1282825034276931E-2</v>
      </c>
      <c r="T346" s="17">
        <f t="shared" si="30"/>
        <v>96.929632052464285</v>
      </c>
      <c r="U346" s="1" t="str">
        <f t="shared" si="28"/>
        <v>C</v>
      </c>
      <c r="W346"/>
    </row>
    <row r="347" spans="14:23" x14ac:dyDescent="0.35">
      <c r="N347" s="1" t="s">
        <v>375</v>
      </c>
      <c r="O347" s="1">
        <v>25269.300000000003</v>
      </c>
      <c r="P347" s="12"/>
      <c r="Q347" s="1" t="str">
        <f t="shared" si="26"/>
        <v>89</v>
      </c>
      <c r="R347" s="1">
        <f t="shared" si="27"/>
        <v>25269.300000000003</v>
      </c>
      <c r="S347" s="17">
        <f t="shared" si="29"/>
        <v>4.0750187430292989E-2</v>
      </c>
      <c r="T347" s="17">
        <f t="shared" si="30"/>
        <v>96.970382239894576</v>
      </c>
      <c r="U347" s="1" t="str">
        <f t="shared" si="28"/>
        <v>C</v>
      </c>
      <c r="W347"/>
    </row>
    <row r="348" spans="14:23" x14ac:dyDescent="0.35">
      <c r="N348" s="1" t="s">
        <v>352</v>
      </c>
      <c r="O348" s="1">
        <v>24720.079999999987</v>
      </c>
      <c r="P348" s="12"/>
      <c r="Q348" s="1" t="str">
        <f t="shared" si="26"/>
        <v>68</v>
      </c>
      <c r="R348" s="1">
        <f t="shared" si="27"/>
        <v>24720.079999999987</v>
      </c>
      <c r="S348" s="17">
        <f t="shared" si="29"/>
        <v>3.9864495387360803E-2</v>
      </c>
      <c r="T348" s="17">
        <f t="shared" si="30"/>
        <v>97.010246735281939</v>
      </c>
      <c r="U348" s="1" t="str">
        <f t="shared" si="28"/>
        <v>C</v>
      </c>
      <c r="W348"/>
    </row>
    <row r="349" spans="14:23" x14ac:dyDescent="0.35">
      <c r="N349" s="1" t="s">
        <v>377</v>
      </c>
      <c r="O349" s="1">
        <v>24401.300000000003</v>
      </c>
      <c r="P349" s="12"/>
      <c r="Q349" s="1" t="str">
        <f t="shared" si="26"/>
        <v>674</v>
      </c>
      <c r="R349" s="1">
        <f t="shared" si="27"/>
        <v>24401.300000000003</v>
      </c>
      <c r="S349" s="17">
        <f t="shared" si="29"/>
        <v>3.9350419225811888E-2</v>
      </c>
      <c r="T349" s="17">
        <f t="shared" si="30"/>
        <v>97.049597154507751</v>
      </c>
      <c r="U349" s="1" t="str">
        <f t="shared" si="28"/>
        <v>C</v>
      </c>
      <c r="W349"/>
    </row>
    <row r="350" spans="14:23" x14ac:dyDescent="0.35">
      <c r="N350" s="1" t="s">
        <v>383</v>
      </c>
      <c r="O350" s="1">
        <v>24225.88</v>
      </c>
      <c r="P350" s="12"/>
      <c r="Q350" s="1" t="str">
        <f t="shared" si="26"/>
        <v>425</v>
      </c>
      <c r="R350" s="1">
        <f t="shared" si="27"/>
        <v>24225.88</v>
      </c>
      <c r="S350" s="17">
        <f t="shared" si="29"/>
        <v>3.9067530587067557E-2</v>
      </c>
      <c r="T350" s="17">
        <f t="shared" si="30"/>
        <v>97.088664685094813</v>
      </c>
      <c r="U350" s="1" t="str">
        <f t="shared" si="28"/>
        <v>C</v>
      </c>
      <c r="W350"/>
    </row>
    <row r="351" spans="14:23" x14ac:dyDescent="0.35">
      <c r="N351" s="1" t="s">
        <v>365</v>
      </c>
      <c r="O351" s="1">
        <v>23834.960000000006</v>
      </c>
      <c r="P351" s="12"/>
      <c r="Q351" s="1" t="str">
        <f t="shared" si="26"/>
        <v>177</v>
      </c>
      <c r="R351" s="1">
        <f t="shared" si="27"/>
        <v>23834.960000000006</v>
      </c>
      <c r="S351" s="17">
        <f t="shared" si="29"/>
        <v>3.8437118851473377E-2</v>
      </c>
      <c r="T351" s="17">
        <f t="shared" si="30"/>
        <v>97.127101803946289</v>
      </c>
      <c r="U351" s="1" t="str">
        <f t="shared" si="28"/>
        <v>C</v>
      </c>
      <c r="W351"/>
    </row>
    <row r="352" spans="14:23" x14ac:dyDescent="0.35">
      <c r="N352" s="1" t="s">
        <v>374</v>
      </c>
      <c r="O352" s="1">
        <v>23493.530000000002</v>
      </c>
      <c r="P352" s="12"/>
      <c r="Q352" s="1" t="str">
        <f t="shared" si="26"/>
        <v>486</v>
      </c>
      <c r="R352" s="1">
        <f t="shared" si="27"/>
        <v>23493.530000000002</v>
      </c>
      <c r="S352" s="17">
        <f t="shared" si="29"/>
        <v>3.7886516480441133E-2</v>
      </c>
      <c r="T352" s="17">
        <f t="shared" si="30"/>
        <v>97.16498832042673</v>
      </c>
      <c r="U352" s="1" t="str">
        <f t="shared" si="28"/>
        <v>C</v>
      </c>
      <c r="W352"/>
    </row>
    <row r="353" spans="14:23" x14ac:dyDescent="0.35">
      <c r="N353" s="1" t="s">
        <v>397</v>
      </c>
      <c r="O353" s="1">
        <v>22070.609999999997</v>
      </c>
      <c r="P353" s="12"/>
      <c r="Q353" s="1" t="str">
        <f t="shared" si="26"/>
        <v>2</v>
      </c>
      <c r="R353" s="1">
        <f t="shared" si="27"/>
        <v>22070.609999999997</v>
      </c>
      <c r="S353" s="17">
        <f t="shared" si="29"/>
        <v>3.5591864206800286E-2</v>
      </c>
      <c r="T353" s="17">
        <f t="shared" si="30"/>
        <v>97.200580184633523</v>
      </c>
      <c r="U353" s="1" t="str">
        <f t="shared" si="28"/>
        <v>C</v>
      </c>
      <c r="W353"/>
    </row>
    <row r="354" spans="14:23" x14ac:dyDescent="0.35">
      <c r="N354" s="1" t="s">
        <v>372</v>
      </c>
      <c r="O354" s="1">
        <v>21888.039999999994</v>
      </c>
      <c r="P354" s="12"/>
      <c r="Q354" s="1" t="str">
        <f t="shared" si="26"/>
        <v>662</v>
      </c>
      <c r="R354" s="1">
        <f t="shared" si="27"/>
        <v>21888.039999999994</v>
      </c>
      <c r="S354" s="17">
        <f t="shared" si="29"/>
        <v>3.5297445219366973E-2</v>
      </c>
      <c r="T354" s="17">
        <f t="shared" si="30"/>
        <v>97.235877629852894</v>
      </c>
      <c r="U354" s="1" t="str">
        <f t="shared" si="28"/>
        <v>C</v>
      </c>
      <c r="W354"/>
    </row>
    <row r="355" spans="14:23" x14ac:dyDescent="0.35">
      <c r="N355" s="1" t="s">
        <v>415</v>
      </c>
      <c r="O355" s="1">
        <v>21842.86</v>
      </c>
      <c r="P355" s="12"/>
      <c r="Q355" s="1" t="str">
        <f t="shared" si="26"/>
        <v>698</v>
      </c>
      <c r="R355" s="1">
        <f t="shared" si="27"/>
        <v>21842.86</v>
      </c>
      <c r="S355" s="17">
        <f t="shared" si="29"/>
        <v>3.5224586316742031E-2</v>
      </c>
      <c r="T355" s="17">
        <f t="shared" si="30"/>
        <v>97.271102216169638</v>
      </c>
      <c r="U355" s="1" t="str">
        <f t="shared" si="28"/>
        <v>C</v>
      </c>
      <c r="W355"/>
    </row>
    <row r="356" spans="14:23" x14ac:dyDescent="0.35">
      <c r="N356" s="1" t="s">
        <v>392</v>
      </c>
      <c r="O356" s="1">
        <v>21425.909999999993</v>
      </c>
      <c r="P356" s="12"/>
      <c r="Q356" s="1" t="str">
        <f t="shared" si="26"/>
        <v>550</v>
      </c>
      <c r="R356" s="1">
        <f t="shared" si="27"/>
        <v>21425.909999999993</v>
      </c>
      <c r="S356" s="17">
        <f t="shared" si="29"/>
        <v>3.4552197661375197E-2</v>
      </c>
      <c r="T356" s="17">
        <f t="shared" si="30"/>
        <v>97.305654413831007</v>
      </c>
      <c r="U356" s="1" t="str">
        <f t="shared" si="28"/>
        <v>C</v>
      </c>
      <c r="W356"/>
    </row>
    <row r="357" spans="14:23" x14ac:dyDescent="0.35">
      <c r="N357" s="1" t="s">
        <v>410</v>
      </c>
      <c r="O357" s="1">
        <v>21057.17</v>
      </c>
      <c r="P357" s="12"/>
      <c r="Q357" s="1" t="str">
        <f t="shared" si="26"/>
        <v>208</v>
      </c>
      <c r="R357" s="1">
        <f t="shared" si="27"/>
        <v>21057.17</v>
      </c>
      <c r="S357" s="17">
        <f t="shared" si="29"/>
        <v>3.3957554196259586E-2</v>
      </c>
      <c r="T357" s="17">
        <f t="shared" si="30"/>
        <v>97.33961196802727</v>
      </c>
      <c r="U357" s="1" t="str">
        <f t="shared" si="28"/>
        <v>C</v>
      </c>
      <c r="W357"/>
    </row>
    <row r="358" spans="14:23" x14ac:dyDescent="0.35">
      <c r="N358" s="1" t="s">
        <v>407</v>
      </c>
      <c r="O358" s="1">
        <v>20769.400000000005</v>
      </c>
      <c r="P358" s="12"/>
      <c r="Q358" s="1" t="str">
        <f t="shared" si="26"/>
        <v>322</v>
      </c>
      <c r="R358" s="1">
        <f t="shared" si="27"/>
        <v>20769.400000000005</v>
      </c>
      <c r="S358" s="17">
        <f t="shared" si="29"/>
        <v>3.3493485882661066E-2</v>
      </c>
      <c r="T358" s="17">
        <f t="shared" si="30"/>
        <v>97.373105453909929</v>
      </c>
      <c r="U358" s="1" t="str">
        <f t="shared" si="28"/>
        <v>C</v>
      </c>
      <c r="W358"/>
    </row>
    <row r="359" spans="14:23" x14ac:dyDescent="0.35">
      <c r="N359" s="1" t="s">
        <v>381</v>
      </c>
      <c r="O359" s="1">
        <v>20673.879999999997</v>
      </c>
      <c r="P359" s="12"/>
      <c r="Q359" s="1" t="str">
        <f t="shared" si="26"/>
        <v>477</v>
      </c>
      <c r="R359" s="1">
        <f t="shared" si="27"/>
        <v>20673.879999999997</v>
      </c>
      <c r="S359" s="17">
        <f t="shared" si="29"/>
        <v>3.3339446874720922E-2</v>
      </c>
      <c r="T359" s="17">
        <f t="shared" si="30"/>
        <v>97.406444900784649</v>
      </c>
      <c r="U359" s="1" t="str">
        <f t="shared" si="28"/>
        <v>C</v>
      </c>
      <c r="W359"/>
    </row>
    <row r="360" spans="14:23" x14ac:dyDescent="0.35">
      <c r="N360" s="1" t="s">
        <v>310</v>
      </c>
      <c r="O360" s="1">
        <v>20321.300000000003</v>
      </c>
      <c r="P360" s="12"/>
      <c r="Q360" s="1" t="str">
        <f t="shared" si="26"/>
        <v>29</v>
      </c>
      <c r="R360" s="1">
        <f t="shared" si="27"/>
        <v>20321.300000000003</v>
      </c>
      <c r="S360" s="17">
        <f t="shared" si="29"/>
        <v>3.2770863610278589E-2</v>
      </c>
      <c r="T360" s="17">
        <f t="shared" si="30"/>
        <v>97.43921576439493</v>
      </c>
      <c r="U360" s="1" t="str">
        <f t="shared" si="28"/>
        <v>C</v>
      </c>
      <c r="W360"/>
    </row>
    <row r="361" spans="14:23" x14ac:dyDescent="0.35">
      <c r="N361" s="1" t="s">
        <v>346</v>
      </c>
      <c r="O361" s="1">
        <v>19888.440000000002</v>
      </c>
      <c r="P361" s="12"/>
      <c r="Q361" s="1" t="str">
        <f t="shared" si="26"/>
        <v>92</v>
      </c>
      <c r="R361" s="1">
        <f t="shared" si="27"/>
        <v>19888.440000000002</v>
      </c>
      <c r="S361" s="17">
        <f t="shared" si="29"/>
        <v>3.2072817913283556E-2</v>
      </c>
      <c r="T361" s="17">
        <f t="shared" si="30"/>
        <v>97.471288582308219</v>
      </c>
      <c r="U361" s="1" t="str">
        <f t="shared" si="28"/>
        <v>C</v>
      </c>
      <c r="W361"/>
    </row>
    <row r="362" spans="14:23" x14ac:dyDescent="0.35">
      <c r="N362" s="1" t="s">
        <v>367</v>
      </c>
      <c r="O362" s="1">
        <v>19776.039999999994</v>
      </c>
      <c r="P362" s="12"/>
      <c r="Q362" s="1" t="str">
        <f t="shared" si="26"/>
        <v>473</v>
      </c>
      <c r="R362" s="1">
        <f t="shared" si="27"/>
        <v>19776.039999999994</v>
      </c>
      <c r="S362" s="17">
        <f t="shared" si="29"/>
        <v>3.1891557606620324E-2</v>
      </c>
      <c r="T362" s="17">
        <f t="shared" si="30"/>
        <v>97.503180139914832</v>
      </c>
      <c r="U362" s="1" t="str">
        <f t="shared" si="28"/>
        <v>C</v>
      </c>
      <c r="W362"/>
    </row>
    <row r="363" spans="14:23" x14ac:dyDescent="0.35">
      <c r="N363" s="1" t="s">
        <v>417</v>
      </c>
      <c r="O363" s="1">
        <v>19755.030000000002</v>
      </c>
      <c r="P363" s="12"/>
      <c r="Q363" s="1" t="str">
        <f t="shared" si="26"/>
        <v>226</v>
      </c>
      <c r="R363" s="1">
        <f t="shared" si="27"/>
        <v>19755.030000000002</v>
      </c>
      <c r="S363" s="17">
        <f t="shared" si="29"/>
        <v>3.1857676120472703E-2</v>
      </c>
      <c r="T363" s="17">
        <f t="shared" si="30"/>
        <v>97.535037816035299</v>
      </c>
      <c r="U363" s="1" t="str">
        <f t="shared" si="28"/>
        <v>C</v>
      </c>
      <c r="W363"/>
    </row>
    <row r="364" spans="14:23" x14ac:dyDescent="0.35">
      <c r="N364" s="1" t="s">
        <v>362</v>
      </c>
      <c r="O364" s="1">
        <v>19617.93</v>
      </c>
      <c r="P364" s="12"/>
      <c r="Q364" s="1" t="str">
        <f t="shared" si="26"/>
        <v>675</v>
      </c>
      <c r="R364" s="1">
        <f t="shared" si="27"/>
        <v>19617.93</v>
      </c>
      <c r="S364" s="17">
        <f t="shared" si="29"/>
        <v>3.1636583700156616E-2</v>
      </c>
      <c r="T364" s="17">
        <f t="shared" si="30"/>
        <v>97.566674399735462</v>
      </c>
      <c r="U364" s="1" t="str">
        <f t="shared" si="28"/>
        <v>C</v>
      </c>
      <c r="W364"/>
    </row>
    <row r="365" spans="14:23" x14ac:dyDescent="0.35">
      <c r="N365" s="1" t="s">
        <v>396</v>
      </c>
      <c r="O365" s="1">
        <v>19552.73</v>
      </c>
      <c r="P365" s="12"/>
      <c r="Q365" s="1" t="str">
        <f t="shared" si="26"/>
        <v>98</v>
      </c>
      <c r="R365" s="1">
        <f t="shared" si="27"/>
        <v>19552.73</v>
      </c>
      <c r="S365" s="17">
        <f t="shared" si="29"/>
        <v>3.1531439821202503E-2</v>
      </c>
      <c r="T365" s="17">
        <f t="shared" si="30"/>
        <v>97.59820583955667</v>
      </c>
      <c r="U365" s="1" t="str">
        <f t="shared" si="28"/>
        <v>C</v>
      </c>
      <c r="W365"/>
    </row>
    <row r="366" spans="14:23" x14ac:dyDescent="0.35">
      <c r="N366" s="1" t="s">
        <v>373</v>
      </c>
      <c r="O366" s="1">
        <v>19409.009999999995</v>
      </c>
      <c r="P366" s="12"/>
      <c r="Q366" s="1" t="str">
        <f t="shared" si="26"/>
        <v>661</v>
      </c>
      <c r="R366" s="1">
        <f t="shared" si="27"/>
        <v>19409.009999999995</v>
      </c>
      <c r="S366" s="17">
        <f t="shared" si="29"/>
        <v>3.1299671749372975E-2</v>
      </c>
      <c r="T366" s="17">
        <f t="shared" si="30"/>
        <v>97.629505511306036</v>
      </c>
      <c r="U366" s="1" t="str">
        <f t="shared" si="28"/>
        <v>C</v>
      </c>
      <c r="W366"/>
    </row>
    <row r="367" spans="14:23" x14ac:dyDescent="0.35">
      <c r="N367" s="1" t="s">
        <v>401</v>
      </c>
      <c r="O367" s="1">
        <v>19331.650000000005</v>
      </c>
      <c r="P367" s="12"/>
      <c r="Q367" s="1" t="str">
        <f t="shared" si="26"/>
        <v>695</v>
      </c>
      <c r="R367" s="1">
        <f t="shared" si="27"/>
        <v>19331.650000000005</v>
      </c>
      <c r="S367" s="17">
        <f t="shared" si="29"/>
        <v>3.1174918214466704E-2</v>
      </c>
      <c r="T367" s="17">
        <f t="shared" si="30"/>
        <v>97.660680429520497</v>
      </c>
      <c r="U367" s="1" t="str">
        <f t="shared" si="28"/>
        <v>C</v>
      </c>
      <c r="W367"/>
    </row>
    <row r="368" spans="14:23" x14ac:dyDescent="0.35">
      <c r="N368" s="1" t="s">
        <v>402</v>
      </c>
      <c r="O368" s="1">
        <v>19283.830000000005</v>
      </c>
      <c r="P368" s="12"/>
      <c r="Q368" s="1" t="str">
        <f t="shared" si="26"/>
        <v>232</v>
      </c>
      <c r="R368" s="1">
        <f t="shared" si="27"/>
        <v>19283.830000000005</v>
      </c>
      <c r="S368" s="17">
        <f t="shared" si="29"/>
        <v>3.1097801952325824E-2</v>
      </c>
      <c r="T368" s="17">
        <f t="shared" si="30"/>
        <v>97.691778231472824</v>
      </c>
      <c r="U368" s="1" t="str">
        <f t="shared" si="28"/>
        <v>C</v>
      </c>
      <c r="W368"/>
    </row>
    <row r="369" spans="14:23" x14ac:dyDescent="0.35">
      <c r="N369" s="1" t="s">
        <v>364</v>
      </c>
      <c r="O369" s="1">
        <v>18446.209999999995</v>
      </c>
      <c r="P369" s="12"/>
      <c r="Q369" s="1" t="str">
        <f t="shared" si="26"/>
        <v>283</v>
      </c>
      <c r="R369" s="1">
        <f t="shared" si="27"/>
        <v>18446.209999999995</v>
      </c>
      <c r="S369" s="17">
        <f t="shared" si="29"/>
        <v>2.9747025635001541E-2</v>
      </c>
      <c r="T369" s="17">
        <f t="shared" si="30"/>
        <v>97.721525257107828</v>
      </c>
      <c r="U369" s="1" t="str">
        <f t="shared" si="28"/>
        <v>C</v>
      </c>
      <c r="W369"/>
    </row>
    <row r="370" spans="14:23" x14ac:dyDescent="0.35">
      <c r="N370" s="1" t="s">
        <v>419</v>
      </c>
      <c r="O370" s="1">
        <v>18371.46</v>
      </c>
      <c r="P370" s="12"/>
      <c r="Q370" s="1" t="str">
        <f t="shared" si="26"/>
        <v>677</v>
      </c>
      <c r="R370" s="1">
        <f t="shared" si="27"/>
        <v>18371.46</v>
      </c>
      <c r="S370" s="17">
        <f t="shared" si="29"/>
        <v>2.9626481080525787E-2</v>
      </c>
      <c r="T370" s="17">
        <f t="shared" si="30"/>
        <v>97.751151738188355</v>
      </c>
      <c r="U370" s="1" t="str">
        <f t="shared" si="28"/>
        <v>C</v>
      </c>
      <c r="W370"/>
    </row>
    <row r="371" spans="14:23" x14ac:dyDescent="0.35">
      <c r="N371" s="1" t="s">
        <v>343</v>
      </c>
      <c r="O371" s="1">
        <v>18330.510000000002</v>
      </c>
      <c r="P371" s="12"/>
      <c r="Q371" s="1" t="str">
        <f t="shared" si="26"/>
        <v>11</v>
      </c>
      <c r="R371" s="1">
        <f t="shared" si="27"/>
        <v>18330.510000000002</v>
      </c>
      <c r="S371" s="17">
        <f t="shared" si="29"/>
        <v>2.9560443628943413E-2</v>
      </c>
      <c r="T371" s="17">
        <f t="shared" si="30"/>
        <v>97.780712181817293</v>
      </c>
      <c r="U371" s="1" t="str">
        <f t="shared" si="28"/>
        <v>C</v>
      </c>
      <c r="W371"/>
    </row>
    <row r="372" spans="14:23" x14ac:dyDescent="0.35">
      <c r="N372" s="1" t="s">
        <v>388</v>
      </c>
      <c r="O372" s="1">
        <v>18242.46</v>
      </c>
      <c r="P372" s="12"/>
      <c r="Q372" s="1" t="str">
        <f t="shared" si="26"/>
        <v>563</v>
      </c>
      <c r="R372" s="1">
        <f t="shared" si="27"/>
        <v>18242.46</v>
      </c>
      <c r="S372" s="17">
        <f t="shared" si="29"/>
        <v>2.9418451013269956E-2</v>
      </c>
      <c r="T372" s="17">
        <f t="shared" si="30"/>
        <v>97.810130632830564</v>
      </c>
      <c r="U372" s="1" t="str">
        <f t="shared" si="28"/>
        <v>C</v>
      </c>
      <c r="W372"/>
    </row>
    <row r="373" spans="14:23" x14ac:dyDescent="0.35">
      <c r="N373" s="1" t="s">
        <v>427</v>
      </c>
      <c r="O373" s="1">
        <v>18092.38</v>
      </c>
      <c r="P373" s="12"/>
      <c r="Q373" s="1" t="str">
        <f t="shared" si="26"/>
        <v>395</v>
      </c>
      <c r="R373" s="1">
        <f t="shared" si="27"/>
        <v>18092.38</v>
      </c>
      <c r="S373" s="17">
        <f t="shared" si="29"/>
        <v>2.9176426575333869E-2</v>
      </c>
      <c r="T373" s="17">
        <f t="shared" si="30"/>
        <v>97.839307059405897</v>
      </c>
      <c r="U373" s="1" t="str">
        <f t="shared" si="28"/>
        <v>C</v>
      </c>
      <c r="W373"/>
    </row>
    <row r="374" spans="14:23" x14ac:dyDescent="0.35">
      <c r="N374" s="1" t="s">
        <v>386</v>
      </c>
      <c r="O374" s="1">
        <v>18009.629999999997</v>
      </c>
      <c r="P374" s="12"/>
      <c r="Q374" s="1" t="str">
        <f t="shared" si="26"/>
        <v>365</v>
      </c>
      <c r="R374" s="1">
        <f t="shared" si="27"/>
        <v>18009.629999999997</v>
      </c>
      <c r="S374" s="17">
        <f t="shared" si="29"/>
        <v>2.9042980931415881E-2</v>
      </c>
      <c r="T374" s="17">
        <f t="shared" si="30"/>
        <v>97.868350040337319</v>
      </c>
      <c r="U374" s="1" t="str">
        <f t="shared" si="28"/>
        <v>C</v>
      </c>
      <c r="W374"/>
    </row>
    <row r="375" spans="14:23" x14ac:dyDescent="0.35">
      <c r="N375" s="1" t="s">
        <v>430</v>
      </c>
      <c r="O375" s="1">
        <v>17763.219999999998</v>
      </c>
      <c r="P375" s="12"/>
      <c r="Q375" s="1" t="str">
        <f t="shared" si="26"/>
        <v>652</v>
      </c>
      <c r="R375" s="1">
        <f t="shared" si="27"/>
        <v>17763.219999999998</v>
      </c>
      <c r="S375" s="17">
        <f t="shared" si="29"/>
        <v>2.8645611250233637E-2</v>
      </c>
      <c r="T375" s="17">
        <f t="shared" si="30"/>
        <v>97.896995651587559</v>
      </c>
      <c r="U375" s="1" t="str">
        <f t="shared" si="28"/>
        <v>C</v>
      </c>
      <c r="W375"/>
    </row>
    <row r="376" spans="14:23" x14ac:dyDescent="0.35">
      <c r="N376" s="1" t="s">
        <v>411</v>
      </c>
      <c r="O376" s="1">
        <v>17514.66</v>
      </c>
      <c r="P376" s="12"/>
      <c r="Q376" s="1" t="str">
        <f t="shared" si="26"/>
        <v>22</v>
      </c>
      <c r="R376" s="1">
        <f t="shared" si="27"/>
        <v>17514.66</v>
      </c>
      <c r="S376" s="17">
        <f t="shared" si="29"/>
        <v>2.8244774401263797E-2</v>
      </c>
      <c r="T376" s="17">
        <f t="shared" si="30"/>
        <v>97.925240425988818</v>
      </c>
      <c r="U376" s="1" t="str">
        <f t="shared" si="28"/>
        <v>C</v>
      </c>
      <c r="W376"/>
    </row>
    <row r="377" spans="14:23" x14ac:dyDescent="0.35">
      <c r="N377" s="1" t="s">
        <v>379</v>
      </c>
      <c r="O377" s="1">
        <v>17411.109999999997</v>
      </c>
      <c r="P377" s="12"/>
      <c r="Q377" s="1" t="str">
        <f t="shared" si="26"/>
        <v>86</v>
      </c>
      <c r="R377" s="1">
        <f t="shared" si="27"/>
        <v>17411.109999999997</v>
      </c>
      <c r="S377" s="17">
        <f t="shared" si="29"/>
        <v>2.8077785924796029E-2</v>
      </c>
      <c r="T377" s="17">
        <f t="shared" si="30"/>
        <v>97.953318211913611</v>
      </c>
      <c r="U377" s="1" t="str">
        <f t="shared" si="28"/>
        <v>C</v>
      </c>
      <c r="W377"/>
    </row>
    <row r="378" spans="14:23" x14ac:dyDescent="0.35">
      <c r="N378" s="1" t="s">
        <v>393</v>
      </c>
      <c r="O378" s="1">
        <v>16354.72</v>
      </c>
      <c r="P378" s="12"/>
      <c r="Q378" s="1" t="str">
        <f t="shared" si="26"/>
        <v>504</v>
      </c>
      <c r="R378" s="1">
        <f t="shared" si="27"/>
        <v>16354.72</v>
      </c>
      <c r="S378" s="17">
        <f t="shared" si="29"/>
        <v>2.6374213190312402E-2</v>
      </c>
      <c r="T378" s="17">
        <f t="shared" si="30"/>
        <v>97.97969242510392</v>
      </c>
      <c r="U378" s="1" t="str">
        <f t="shared" si="28"/>
        <v>C</v>
      </c>
      <c r="W378"/>
    </row>
    <row r="379" spans="14:23" x14ac:dyDescent="0.35">
      <c r="N379" s="1" t="s">
        <v>413</v>
      </c>
      <c r="O379" s="1">
        <v>16297.009999999997</v>
      </c>
      <c r="P379" s="12"/>
      <c r="Q379" s="1" t="str">
        <f t="shared" si="26"/>
        <v>296</v>
      </c>
      <c r="R379" s="1">
        <f t="shared" si="27"/>
        <v>16297.009999999997</v>
      </c>
      <c r="S379" s="17">
        <f t="shared" si="29"/>
        <v>2.6281147956348568E-2</v>
      </c>
      <c r="T379" s="17">
        <f t="shared" si="30"/>
        <v>98.005973573060274</v>
      </c>
      <c r="U379" s="1" t="str">
        <f t="shared" si="28"/>
        <v>C</v>
      </c>
      <c r="W379"/>
    </row>
    <row r="380" spans="14:23" x14ac:dyDescent="0.35">
      <c r="N380" s="1" t="s">
        <v>404</v>
      </c>
      <c r="O380" s="1">
        <v>16258.86</v>
      </c>
      <c r="P380" s="12"/>
      <c r="Q380" s="1" t="str">
        <f t="shared" si="26"/>
        <v>8</v>
      </c>
      <c r="R380" s="1">
        <f t="shared" si="27"/>
        <v>16258.86</v>
      </c>
      <c r="S380" s="17">
        <f t="shared" si="29"/>
        <v>2.621962588607098E-2</v>
      </c>
      <c r="T380" s="17">
        <f t="shared" si="30"/>
        <v>98.032193198946345</v>
      </c>
      <c r="U380" s="1" t="str">
        <f t="shared" si="28"/>
        <v>C</v>
      </c>
      <c r="W380"/>
    </row>
    <row r="381" spans="14:23" x14ac:dyDescent="0.35">
      <c r="N381" s="1" t="s">
        <v>422</v>
      </c>
      <c r="O381" s="1">
        <v>16018.819999999998</v>
      </c>
      <c r="P381" s="12"/>
      <c r="Q381" s="1" t="str">
        <f t="shared" si="26"/>
        <v>165</v>
      </c>
      <c r="R381" s="1">
        <f t="shared" si="27"/>
        <v>16018.819999999998</v>
      </c>
      <c r="S381" s="17">
        <f t="shared" si="29"/>
        <v>2.58325286973571E-2</v>
      </c>
      <c r="T381" s="17">
        <f t="shared" si="30"/>
        <v>98.058025727643695</v>
      </c>
      <c r="U381" s="1" t="str">
        <f t="shared" si="28"/>
        <v>C</v>
      </c>
      <c r="W381"/>
    </row>
    <row r="382" spans="14:23" x14ac:dyDescent="0.35">
      <c r="N382" s="1" t="s">
        <v>399</v>
      </c>
      <c r="O382" s="1">
        <v>15701.569999999998</v>
      </c>
      <c r="P382" s="12"/>
      <c r="Q382" s="1" t="str">
        <f t="shared" si="26"/>
        <v>604</v>
      </c>
      <c r="R382" s="1">
        <f t="shared" si="27"/>
        <v>15701.569999999998</v>
      </c>
      <c r="S382" s="17">
        <f t="shared" si="29"/>
        <v>2.5320919869163974E-2</v>
      </c>
      <c r="T382" s="17">
        <f t="shared" si="30"/>
        <v>98.083346647512855</v>
      </c>
      <c r="U382" s="1" t="str">
        <f t="shared" si="28"/>
        <v>C</v>
      </c>
      <c r="W382"/>
    </row>
    <row r="383" spans="14:23" x14ac:dyDescent="0.35">
      <c r="N383" s="1" t="s">
        <v>378</v>
      </c>
      <c r="O383" s="1">
        <v>15482.240000000002</v>
      </c>
      <c r="P383" s="12"/>
      <c r="Q383" s="1" t="str">
        <f t="shared" si="26"/>
        <v>123</v>
      </c>
      <c r="R383" s="1">
        <f t="shared" si="27"/>
        <v>15482.240000000002</v>
      </c>
      <c r="S383" s="17">
        <f t="shared" si="29"/>
        <v>2.496722037574366E-2</v>
      </c>
      <c r="T383" s="17">
        <f t="shared" si="30"/>
        <v>98.108313867888597</v>
      </c>
      <c r="U383" s="1" t="str">
        <f t="shared" si="28"/>
        <v>C</v>
      </c>
      <c r="W383"/>
    </row>
    <row r="384" spans="14:23" x14ac:dyDescent="0.35">
      <c r="N384" s="1" t="s">
        <v>405</v>
      </c>
      <c r="O384" s="1">
        <v>15215.349999999995</v>
      </c>
      <c r="P384" s="12"/>
      <c r="Q384" s="1" t="str">
        <f t="shared" si="26"/>
        <v>237</v>
      </c>
      <c r="R384" s="1">
        <f t="shared" si="27"/>
        <v>15215.349999999995</v>
      </c>
      <c r="S384" s="17">
        <f t="shared" si="29"/>
        <v>2.4536823905589318E-2</v>
      </c>
      <c r="T384" s="17">
        <f t="shared" si="30"/>
        <v>98.132850691794189</v>
      </c>
      <c r="U384" s="1" t="str">
        <f t="shared" si="28"/>
        <v>C</v>
      </c>
      <c r="W384"/>
    </row>
    <row r="385" spans="14:23" x14ac:dyDescent="0.35">
      <c r="N385" s="1" t="s">
        <v>440</v>
      </c>
      <c r="O385" s="1">
        <v>15095.979999999996</v>
      </c>
      <c r="P385" s="12"/>
      <c r="Q385" s="1" t="str">
        <f t="shared" si="26"/>
        <v>513</v>
      </c>
      <c r="R385" s="1">
        <f t="shared" si="27"/>
        <v>15095.979999999996</v>
      </c>
      <c r="S385" s="17">
        <f t="shared" si="29"/>
        <v>2.4344323524749557E-2</v>
      </c>
      <c r="T385" s="17">
        <f t="shared" si="30"/>
        <v>98.157195015318933</v>
      </c>
      <c r="U385" s="1" t="str">
        <f t="shared" si="28"/>
        <v>C</v>
      </c>
      <c r="W385"/>
    </row>
    <row r="386" spans="14:23" x14ac:dyDescent="0.35">
      <c r="N386" s="1" t="s">
        <v>394</v>
      </c>
      <c r="O386" s="1">
        <v>14997.650000000001</v>
      </c>
      <c r="P386" s="12"/>
      <c r="Q386" s="1" t="str">
        <f t="shared" si="26"/>
        <v>284</v>
      </c>
      <c r="R386" s="1">
        <f t="shared" si="27"/>
        <v>14997.650000000001</v>
      </c>
      <c r="S386" s="17">
        <f t="shared" si="29"/>
        <v>2.4185753009142857E-2</v>
      </c>
      <c r="T386" s="17">
        <f t="shared" si="30"/>
        <v>98.181380768328083</v>
      </c>
      <c r="U386" s="1" t="str">
        <f t="shared" si="28"/>
        <v>C</v>
      </c>
      <c r="W386"/>
    </row>
    <row r="387" spans="14:23" x14ac:dyDescent="0.35">
      <c r="N387" s="1" t="s">
        <v>382</v>
      </c>
      <c r="O387" s="1">
        <v>14962.449999999999</v>
      </c>
      <c r="P387" s="12"/>
      <c r="Q387" s="1" t="str">
        <f t="shared" si="26"/>
        <v>428</v>
      </c>
      <c r="R387" s="1">
        <f t="shared" si="27"/>
        <v>14962.449999999999</v>
      </c>
      <c r="S387" s="17">
        <f t="shared" si="29"/>
        <v>2.4128988215597075E-2</v>
      </c>
      <c r="T387" s="17">
        <f t="shared" si="30"/>
        <v>98.205509756543677</v>
      </c>
      <c r="U387" s="1" t="str">
        <f t="shared" si="28"/>
        <v>C</v>
      </c>
      <c r="W387"/>
    </row>
    <row r="388" spans="14:23" x14ac:dyDescent="0.35">
      <c r="N388" s="1" t="s">
        <v>385</v>
      </c>
      <c r="O388" s="1">
        <v>14631.820000000003</v>
      </c>
      <c r="P388" s="12"/>
      <c r="Q388" s="1" t="str">
        <f t="shared" si="26"/>
        <v>493</v>
      </c>
      <c r="R388" s="1">
        <f t="shared" si="27"/>
        <v>14631.820000000003</v>
      </c>
      <c r="S388" s="17">
        <f t="shared" si="29"/>
        <v>2.3595802315311842E-2</v>
      </c>
      <c r="T388" s="17">
        <f t="shared" si="30"/>
        <v>98.22910555885899</v>
      </c>
      <c r="U388" s="1" t="str">
        <f t="shared" si="28"/>
        <v>C</v>
      </c>
      <c r="W388"/>
    </row>
    <row r="389" spans="14:23" x14ac:dyDescent="0.35">
      <c r="N389" s="1" t="s">
        <v>398</v>
      </c>
      <c r="O389" s="1">
        <v>14436.909999999996</v>
      </c>
      <c r="P389" s="12"/>
      <c r="Q389" s="1" t="str">
        <f t="shared" si="26"/>
        <v>631</v>
      </c>
      <c r="R389" s="1">
        <f t="shared" si="27"/>
        <v>14436.909999999996</v>
      </c>
      <c r="S389" s="17">
        <f t="shared" si="29"/>
        <v>2.3281483397413892E-2</v>
      </c>
      <c r="T389" s="17">
        <f t="shared" si="30"/>
        <v>98.252387042256402</v>
      </c>
      <c r="U389" s="1" t="str">
        <f t="shared" si="28"/>
        <v>C</v>
      </c>
      <c r="W389"/>
    </row>
    <row r="390" spans="14:23" x14ac:dyDescent="0.35">
      <c r="N390" s="1" t="s">
        <v>439</v>
      </c>
      <c r="O390" s="1">
        <v>14222.210000000003</v>
      </c>
      <c r="P390" s="12"/>
      <c r="Q390" s="1" t="str">
        <f t="shared" si="26"/>
        <v>525</v>
      </c>
      <c r="R390" s="1">
        <f t="shared" si="27"/>
        <v>14222.210000000003</v>
      </c>
      <c r="S390" s="17">
        <f t="shared" si="29"/>
        <v>2.2935250409508268E-2</v>
      </c>
      <c r="T390" s="17">
        <f t="shared" si="30"/>
        <v>98.275322292665905</v>
      </c>
      <c r="U390" s="1" t="str">
        <f t="shared" si="28"/>
        <v>C</v>
      </c>
      <c r="W390"/>
    </row>
    <row r="391" spans="14:23" x14ac:dyDescent="0.35">
      <c r="N391" s="1" t="s">
        <v>391</v>
      </c>
      <c r="O391" s="1">
        <v>14134.460000000001</v>
      </c>
      <c r="P391" s="12"/>
      <c r="Q391" s="1" t="str">
        <f t="shared" ref="Q391:Q454" si="31">N391</f>
        <v>634</v>
      </c>
      <c r="R391" s="1">
        <f t="shared" ref="R391:R454" si="32">GETPIVOTDATA("[Measures].[Revenue]", N390,
"[Customer].[CustomerID]",
"[Customer].[CustomerID].&amp;[" &amp; N391 &amp; "]")</f>
        <v>14134.460000000001</v>
      </c>
      <c r="S391" s="17">
        <f t="shared" si="29"/>
        <v>2.279374158468889E-2</v>
      </c>
      <c r="T391" s="17">
        <f t="shared" si="30"/>
        <v>98.298116034250597</v>
      </c>
      <c r="U391" s="1" t="str">
        <f t="shared" ref="U391:U454" si="33">IF(T391&lt;=80,"A", IF(T391&lt;=95,"B","C"))</f>
        <v>C</v>
      </c>
      <c r="W391"/>
    </row>
    <row r="392" spans="14:23" x14ac:dyDescent="0.35">
      <c r="N392" s="1" t="s">
        <v>441</v>
      </c>
      <c r="O392" s="1">
        <v>13984.28</v>
      </c>
      <c r="P392" s="12"/>
      <c r="Q392" s="1" t="str">
        <f t="shared" si="31"/>
        <v>379</v>
      </c>
      <c r="R392" s="1">
        <f t="shared" si="32"/>
        <v>13984.28</v>
      </c>
      <c r="S392" s="17">
        <f t="shared" ref="S392:S455" si="34">R392/SUM($R$7:$R$633) *100</f>
        <v>2.2551555883134775E-2</v>
      </c>
      <c r="T392" s="17">
        <f t="shared" si="30"/>
        <v>98.320667590133738</v>
      </c>
      <c r="U392" s="1" t="str">
        <f t="shared" si="33"/>
        <v>C</v>
      </c>
      <c r="W392"/>
    </row>
    <row r="393" spans="14:23" x14ac:dyDescent="0.35">
      <c r="N393" s="1" t="s">
        <v>409</v>
      </c>
      <c r="O393" s="1">
        <v>13633.179999999998</v>
      </c>
      <c r="P393" s="12"/>
      <c r="Q393" s="1" t="str">
        <f t="shared" si="31"/>
        <v>441</v>
      </c>
      <c r="R393" s="1">
        <f t="shared" si="32"/>
        <v>13633.179999999998</v>
      </c>
      <c r="S393" s="17">
        <f t="shared" si="34"/>
        <v>2.1985359320239248E-2</v>
      </c>
      <c r="T393" s="17">
        <f t="shared" si="30"/>
        <v>98.342652949453978</v>
      </c>
      <c r="U393" s="1" t="str">
        <f t="shared" si="33"/>
        <v>C</v>
      </c>
      <c r="W393"/>
    </row>
    <row r="394" spans="14:23" x14ac:dyDescent="0.35">
      <c r="N394" s="1" t="s">
        <v>438</v>
      </c>
      <c r="O394" s="1">
        <v>13103.93</v>
      </c>
      <c r="P394" s="12"/>
      <c r="Q394" s="1" t="str">
        <f t="shared" si="31"/>
        <v>198</v>
      </c>
      <c r="R394" s="1">
        <f t="shared" si="32"/>
        <v>13103.93</v>
      </c>
      <c r="S394" s="17">
        <f t="shared" si="34"/>
        <v>2.1131871621827239E-2</v>
      </c>
      <c r="T394" s="17">
        <f t="shared" ref="T394:T457" si="35">S394+T393</f>
        <v>98.363784821075811</v>
      </c>
      <c r="U394" s="1" t="str">
        <f t="shared" si="33"/>
        <v>C</v>
      </c>
      <c r="W394"/>
    </row>
    <row r="395" spans="14:23" x14ac:dyDescent="0.35">
      <c r="N395" s="1" t="s">
        <v>467</v>
      </c>
      <c r="O395" s="1">
        <v>12645.27</v>
      </c>
      <c r="P395" s="12"/>
      <c r="Q395" s="1" t="str">
        <f t="shared" si="31"/>
        <v>300</v>
      </c>
      <c r="R395" s="1">
        <f t="shared" si="32"/>
        <v>12645.27</v>
      </c>
      <c r="S395" s="17">
        <f t="shared" si="34"/>
        <v>2.0392219911381043E-2</v>
      </c>
      <c r="T395" s="17">
        <f t="shared" si="35"/>
        <v>98.384177040987197</v>
      </c>
      <c r="U395" s="1" t="str">
        <f t="shared" si="33"/>
        <v>C</v>
      </c>
      <c r="W395"/>
    </row>
    <row r="396" spans="14:23" x14ac:dyDescent="0.35">
      <c r="N396" s="1" t="s">
        <v>390</v>
      </c>
      <c r="O396" s="1">
        <v>12525.600000000002</v>
      </c>
      <c r="P396" s="12"/>
      <c r="Q396" s="1" t="str">
        <f t="shared" si="31"/>
        <v>95</v>
      </c>
      <c r="R396" s="1">
        <f t="shared" si="32"/>
        <v>12525.600000000002</v>
      </c>
      <c r="S396" s="17">
        <f t="shared" si="34"/>
        <v>2.0199235739687203E-2</v>
      </c>
      <c r="T396" s="17">
        <f t="shared" si="35"/>
        <v>98.404376276726879</v>
      </c>
      <c r="U396" s="1" t="str">
        <f t="shared" si="33"/>
        <v>C</v>
      </c>
      <c r="W396"/>
    </row>
    <row r="397" spans="14:23" x14ac:dyDescent="0.35">
      <c r="N397" s="1" t="s">
        <v>423</v>
      </c>
      <c r="O397" s="1">
        <v>12325.23</v>
      </c>
      <c r="P397" s="12"/>
      <c r="Q397" s="1" t="str">
        <f t="shared" si="31"/>
        <v>407</v>
      </c>
      <c r="R397" s="1">
        <f t="shared" si="32"/>
        <v>12325.23</v>
      </c>
      <c r="S397" s="17">
        <f t="shared" si="34"/>
        <v>1.9876111828244943E-2</v>
      </c>
      <c r="T397" s="17">
        <f t="shared" si="35"/>
        <v>98.424252388555118</v>
      </c>
      <c r="U397" s="1" t="str">
        <f t="shared" si="33"/>
        <v>C</v>
      </c>
      <c r="W397"/>
    </row>
    <row r="398" spans="14:23" x14ac:dyDescent="0.35">
      <c r="N398" s="1" t="s">
        <v>458</v>
      </c>
      <c r="O398" s="1">
        <v>12227.829999999996</v>
      </c>
      <c r="P398" s="12"/>
      <c r="Q398" s="1" t="str">
        <f t="shared" si="31"/>
        <v>583</v>
      </c>
      <c r="R398" s="1">
        <f t="shared" si="32"/>
        <v>12227.829999999996</v>
      </c>
      <c r="S398" s="17">
        <f t="shared" si="34"/>
        <v>1.9719041064285882E-2</v>
      </c>
      <c r="T398" s="17">
        <f t="shared" si="35"/>
        <v>98.44397142961941</v>
      </c>
      <c r="U398" s="1" t="str">
        <f t="shared" si="33"/>
        <v>C</v>
      </c>
      <c r="W398"/>
    </row>
    <row r="399" spans="14:23" x14ac:dyDescent="0.35">
      <c r="N399" s="1" t="s">
        <v>408</v>
      </c>
      <c r="O399" s="1">
        <v>12119.52</v>
      </c>
      <c r="P399" s="12"/>
      <c r="Q399" s="1" t="str">
        <f t="shared" si="31"/>
        <v>241</v>
      </c>
      <c r="R399" s="1">
        <f t="shared" si="32"/>
        <v>12119.52</v>
      </c>
      <c r="S399" s="17">
        <f t="shared" si="34"/>
        <v>1.9544376439600004E-2</v>
      </c>
      <c r="T399" s="17">
        <f t="shared" si="35"/>
        <v>98.463515806059007</v>
      </c>
      <c r="U399" s="1" t="str">
        <f t="shared" si="33"/>
        <v>C</v>
      </c>
      <c r="W399"/>
    </row>
    <row r="400" spans="14:23" x14ac:dyDescent="0.35">
      <c r="N400" s="1" t="s">
        <v>414</v>
      </c>
      <c r="O400" s="1">
        <v>12050.670000000002</v>
      </c>
      <c r="P400" s="12"/>
      <c r="Q400" s="1" t="str">
        <f t="shared" si="31"/>
        <v>680</v>
      </c>
      <c r="R400" s="1">
        <f t="shared" si="32"/>
        <v>12050.670000000002</v>
      </c>
      <c r="S400" s="17">
        <f t="shared" si="34"/>
        <v>1.9433346438587882E-2</v>
      </c>
      <c r="T400" s="17">
        <f t="shared" si="35"/>
        <v>98.482949152497596</v>
      </c>
      <c r="U400" s="1" t="str">
        <f t="shared" si="33"/>
        <v>C</v>
      </c>
      <c r="W400"/>
    </row>
    <row r="401" spans="14:23" x14ac:dyDescent="0.35">
      <c r="N401" s="1" t="s">
        <v>461</v>
      </c>
      <c r="O401" s="1">
        <v>11619.41</v>
      </c>
      <c r="P401" s="12"/>
      <c r="Q401" s="1" t="str">
        <f t="shared" si="31"/>
        <v>528</v>
      </c>
      <c r="R401" s="1">
        <f t="shared" si="32"/>
        <v>11619.41</v>
      </c>
      <c r="S401" s="17">
        <f t="shared" si="34"/>
        <v>1.8737880959481291E-2</v>
      </c>
      <c r="T401" s="17">
        <f t="shared" si="35"/>
        <v>98.501687033457074</v>
      </c>
      <c r="U401" s="1" t="str">
        <f t="shared" si="33"/>
        <v>C</v>
      </c>
      <c r="W401"/>
    </row>
    <row r="402" spans="14:23" x14ac:dyDescent="0.35">
      <c r="N402" s="1" t="s">
        <v>421</v>
      </c>
      <c r="O402" s="1">
        <v>11481.45</v>
      </c>
      <c r="P402" s="12"/>
      <c r="Q402" s="1" t="str">
        <f t="shared" si="31"/>
        <v>578</v>
      </c>
      <c r="R402" s="1">
        <f t="shared" si="32"/>
        <v>11481.45</v>
      </c>
      <c r="S402" s="17">
        <f t="shared" si="34"/>
        <v>1.851540167205017E-2</v>
      </c>
      <c r="T402" s="17">
        <f t="shared" si="35"/>
        <v>98.520202435129121</v>
      </c>
      <c r="U402" s="1" t="str">
        <f t="shared" si="33"/>
        <v>C</v>
      </c>
      <c r="W402"/>
    </row>
    <row r="403" spans="14:23" x14ac:dyDescent="0.35">
      <c r="N403" s="1" t="s">
        <v>445</v>
      </c>
      <c r="O403" s="1">
        <v>11281.02</v>
      </c>
      <c r="P403" s="12"/>
      <c r="Q403" s="1" t="str">
        <f t="shared" si="31"/>
        <v>162</v>
      </c>
      <c r="R403" s="1">
        <f t="shared" si="32"/>
        <v>11281.02</v>
      </c>
      <c r="S403" s="17">
        <f t="shared" si="34"/>
        <v>1.8192181002437097E-2</v>
      </c>
      <c r="T403" s="17">
        <f t="shared" si="35"/>
        <v>98.538394616131555</v>
      </c>
      <c r="U403" s="1" t="str">
        <f t="shared" si="33"/>
        <v>C</v>
      </c>
      <c r="W403"/>
    </row>
    <row r="404" spans="14:23" x14ac:dyDescent="0.35">
      <c r="N404" s="1" t="s">
        <v>460</v>
      </c>
      <c r="O404" s="1">
        <v>11203.909999999998</v>
      </c>
      <c r="P404" s="12"/>
      <c r="Q404" s="1" t="str">
        <f t="shared" si="31"/>
        <v>337</v>
      </c>
      <c r="R404" s="1">
        <f t="shared" si="32"/>
        <v>11203.909999999998</v>
      </c>
      <c r="S404" s="17">
        <f t="shared" si="34"/>
        <v>1.8067830626575875E-2</v>
      </c>
      <c r="T404" s="17">
        <f t="shared" si="35"/>
        <v>98.556462446758133</v>
      </c>
      <c r="U404" s="1" t="str">
        <f t="shared" si="33"/>
        <v>C</v>
      </c>
      <c r="W404"/>
    </row>
    <row r="405" spans="14:23" x14ac:dyDescent="0.35">
      <c r="N405" s="1" t="s">
        <v>453</v>
      </c>
      <c r="O405" s="1">
        <v>11106.18</v>
      </c>
      <c r="P405" s="12"/>
      <c r="Q405" s="1" t="str">
        <f t="shared" si="31"/>
        <v>629</v>
      </c>
      <c r="R405" s="1">
        <f t="shared" si="32"/>
        <v>11106.18</v>
      </c>
      <c r="S405" s="17">
        <f t="shared" si="34"/>
        <v>1.7910227692677329E-2</v>
      </c>
      <c r="T405" s="17">
        <f t="shared" si="35"/>
        <v>98.574372674450814</v>
      </c>
      <c r="U405" s="1" t="str">
        <f t="shared" si="33"/>
        <v>C</v>
      </c>
      <c r="W405"/>
    </row>
    <row r="406" spans="14:23" x14ac:dyDescent="0.35">
      <c r="N406" s="1" t="s">
        <v>443</v>
      </c>
      <c r="O406" s="1">
        <v>10929.329999999998</v>
      </c>
      <c r="P406" s="12"/>
      <c r="Q406" s="1" t="str">
        <f t="shared" si="31"/>
        <v>25</v>
      </c>
      <c r="R406" s="1">
        <f t="shared" si="32"/>
        <v>10929.329999999998</v>
      </c>
      <c r="S406" s="17">
        <f t="shared" si="34"/>
        <v>1.7625032984195207E-2</v>
      </c>
      <c r="T406" s="17">
        <f t="shared" si="35"/>
        <v>98.591997707435013</v>
      </c>
      <c r="U406" s="1" t="str">
        <f t="shared" si="33"/>
        <v>C</v>
      </c>
      <c r="W406"/>
    </row>
    <row r="407" spans="14:23" x14ac:dyDescent="0.35">
      <c r="N407" s="1" t="s">
        <v>437</v>
      </c>
      <c r="O407" s="1">
        <v>10653.640000000001</v>
      </c>
      <c r="P407" s="12"/>
      <c r="Q407" s="1" t="str">
        <f t="shared" si="31"/>
        <v>639</v>
      </c>
      <c r="R407" s="1">
        <f t="shared" si="32"/>
        <v>10653.640000000001</v>
      </c>
      <c r="S407" s="17">
        <f t="shared" si="34"/>
        <v>1.7180445315654432E-2</v>
      </c>
      <c r="T407" s="17">
        <f t="shared" si="35"/>
        <v>98.609178152750673</v>
      </c>
      <c r="U407" s="1" t="str">
        <f t="shared" si="33"/>
        <v>C</v>
      </c>
      <c r="W407"/>
    </row>
    <row r="408" spans="14:23" x14ac:dyDescent="0.35">
      <c r="N408" s="1" t="s">
        <v>432</v>
      </c>
      <c r="O408" s="1">
        <v>10602.44</v>
      </c>
      <c r="P408" s="12"/>
      <c r="Q408" s="1" t="str">
        <f t="shared" si="31"/>
        <v>56</v>
      </c>
      <c r="R408" s="1">
        <f t="shared" si="32"/>
        <v>10602.44</v>
      </c>
      <c r="S408" s="17">
        <f t="shared" si="34"/>
        <v>1.709787834322421E-2</v>
      </c>
      <c r="T408" s="17">
        <f t="shared" si="35"/>
        <v>98.626276031093894</v>
      </c>
      <c r="U408" s="1" t="str">
        <f t="shared" si="33"/>
        <v>C</v>
      </c>
      <c r="W408"/>
    </row>
    <row r="409" spans="14:23" x14ac:dyDescent="0.35">
      <c r="N409" s="1" t="s">
        <v>403</v>
      </c>
      <c r="O409" s="1">
        <v>10494.689999999999</v>
      </c>
      <c r="P409" s="12"/>
      <c r="Q409" s="1" t="str">
        <f t="shared" si="31"/>
        <v>295</v>
      </c>
      <c r="R409" s="1">
        <f t="shared" si="32"/>
        <v>10494.689999999999</v>
      </c>
      <c r="S409" s="17">
        <f t="shared" si="34"/>
        <v>1.6924116794799278E-2</v>
      </c>
      <c r="T409" s="17">
        <f t="shared" si="35"/>
        <v>98.643200147888692</v>
      </c>
      <c r="U409" s="1" t="str">
        <f t="shared" si="33"/>
        <v>C</v>
      </c>
      <c r="W409"/>
    </row>
    <row r="410" spans="14:23" x14ac:dyDescent="0.35">
      <c r="N410" s="1" t="s">
        <v>434</v>
      </c>
      <c r="O410" s="1">
        <v>10411.11</v>
      </c>
      <c r="P410" s="12"/>
      <c r="Q410" s="1" t="str">
        <f t="shared" si="31"/>
        <v>360</v>
      </c>
      <c r="R410" s="1">
        <f t="shared" si="32"/>
        <v>10411.11</v>
      </c>
      <c r="S410" s="17">
        <f t="shared" si="34"/>
        <v>1.6789332662851663E-2</v>
      </c>
      <c r="T410" s="17">
        <f t="shared" si="35"/>
        <v>98.659989480551545</v>
      </c>
      <c r="U410" s="1" t="str">
        <f t="shared" si="33"/>
        <v>C</v>
      </c>
      <c r="W410"/>
    </row>
    <row r="411" spans="14:23" x14ac:dyDescent="0.35">
      <c r="N411" s="1" t="s">
        <v>470</v>
      </c>
      <c r="O411" s="1">
        <v>10382.56</v>
      </c>
      <c r="P411" s="12"/>
      <c r="Q411" s="1" t="str">
        <f t="shared" si="31"/>
        <v>275</v>
      </c>
      <c r="R411" s="1">
        <f t="shared" si="32"/>
        <v>10382.56</v>
      </c>
      <c r="S411" s="17">
        <f t="shared" si="34"/>
        <v>1.6743291899904731E-2</v>
      </c>
      <c r="T411" s="17">
        <f t="shared" si="35"/>
        <v>98.676732772451444</v>
      </c>
      <c r="U411" s="1" t="str">
        <f t="shared" si="33"/>
        <v>C</v>
      </c>
      <c r="W411"/>
    </row>
    <row r="412" spans="14:23" x14ac:dyDescent="0.35">
      <c r="N412" s="1" t="s">
        <v>455</v>
      </c>
      <c r="O412" s="1">
        <v>10132.560000000001</v>
      </c>
      <c r="P412" s="12"/>
      <c r="Q412" s="1" t="str">
        <f t="shared" si="31"/>
        <v>399</v>
      </c>
      <c r="R412" s="1">
        <f t="shared" si="32"/>
        <v>10132.560000000001</v>
      </c>
      <c r="S412" s="17">
        <f t="shared" si="34"/>
        <v>1.6340132854835293E-2</v>
      </c>
      <c r="T412" s="17">
        <f t="shared" si="35"/>
        <v>98.693072905306281</v>
      </c>
      <c r="U412" s="1" t="str">
        <f t="shared" si="33"/>
        <v>C</v>
      </c>
      <c r="W412"/>
    </row>
    <row r="413" spans="14:23" x14ac:dyDescent="0.35">
      <c r="N413" s="1" t="s">
        <v>478</v>
      </c>
      <c r="O413" s="1">
        <v>9796.7099999999991</v>
      </c>
      <c r="P413" s="12"/>
      <c r="Q413" s="1" t="str">
        <f t="shared" si="31"/>
        <v>310</v>
      </c>
      <c r="R413" s="1">
        <f t="shared" si="32"/>
        <v>9796.7099999999991</v>
      </c>
      <c r="S413" s="17">
        <f t="shared" si="34"/>
        <v>1.5798528993689002E-2</v>
      </c>
      <c r="T413" s="17">
        <f t="shared" si="35"/>
        <v>98.708871434299965</v>
      </c>
      <c r="U413" s="1" t="str">
        <f t="shared" si="33"/>
        <v>C</v>
      </c>
      <c r="W413"/>
    </row>
    <row r="414" spans="14:23" x14ac:dyDescent="0.35">
      <c r="N414" s="1" t="s">
        <v>456</v>
      </c>
      <c r="O414" s="1">
        <v>9793.9199999999983</v>
      </c>
      <c r="P414" s="12"/>
      <c r="Q414" s="1" t="str">
        <f t="shared" si="31"/>
        <v>383</v>
      </c>
      <c r="R414" s="1">
        <f t="shared" si="32"/>
        <v>9793.9199999999983</v>
      </c>
      <c r="S414" s="17">
        <f t="shared" si="34"/>
        <v>1.5794029738746024E-2</v>
      </c>
      <c r="T414" s="17">
        <f t="shared" si="35"/>
        <v>98.724665464038708</v>
      </c>
      <c r="U414" s="1" t="str">
        <f t="shared" si="33"/>
        <v>C</v>
      </c>
      <c r="W414"/>
    </row>
    <row r="415" spans="14:23" x14ac:dyDescent="0.35">
      <c r="N415" s="1" t="s">
        <v>420</v>
      </c>
      <c r="O415" s="1">
        <v>9786.9399999999969</v>
      </c>
      <c r="P415" s="12"/>
      <c r="Q415" s="1" t="str">
        <f t="shared" si="31"/>
        <v>220</v>
      </c>
      <c r="R415" s="1">
        <f t="shared" si="32"/>
        <v>9786.9399999999969</v>
      </c>
      <c r="S415" s="17">
        <f t="shared" si="34"/>
        <v>1.5782773538207687E-2</v>
      </c>
      <c r="T415" s="17">
        <f t="shared" si="35"/>
        <v>98.740448237576913</v>
      </c>
      <c r="U415" s="1" t="str">
        <f t="shared" si="33"/>
        <v>C</v>
      </c>
      <c r="W415"/>
    </row>
    <row r="416" spans="14:23" x14ac:dyDescent="0.35">
      <c r="N416" s="1" t="s">
        <v>436</v>
      </c>
      <c r="O416" s="1">
        <v>9777.6999999999989</v>
      </c>
      <c r="P416" s="12"/>
      <c r="Q416" s="1" t="str">
        <f t="shared" si="31"/>
        <v>541</v>
      </c>
      <c r="R416" s="1">
        <f t="shared" si="32"/>
        <v>9777.6999999999989</v>
      </c>
      <c r="S416" s="17">
        <f t="shared" si="34"/>
        <v>1.5767872779901923E-2</v>
      </c>
      <c r="T416" s="17">
        <f t="shared" si="35"/>
        <v>98.756216110356817</v>
      </c>
      <c r="U416" s="1" t="str">
        <f t="shared" si="33"/>
        <v>C</v>
      </c>
      <c r="W416"/>
    </row>
    <row r="417" spans="14:23" x14ac:dyDescent="0.35">
      <c r="N417" s="1" t="s">
        <v>416</v>
      </c>
      <c r="O417" s="1">
        <v>9530.6799999999985</v>
      </c>
      <c r="P417" s="12"/>
      <c r="Q417" s="1" t="str">
        <f t="shared" si="31"/>
        <v>511</v>
      </c>
      <c r="R417" s="1">
        <f t="shared" si="32"/>
        <v>9530.6799999999985</v>
      </c>
      <c r="S417" s="17">
        <f t="shared" si="34"/>
        <v>1.5369519390649705E-2</v>
      </c>
      <c r="T417" s="17">
        <f t="shared" si="35"/>
        <v>98.771585629747463</v>
      </c>
      <c r="U417" s="1" t="str">
        <f t="shared" si="33"/>
        <v>C</v>
      </c>
      <c r="W417"/>
    </row>
    <row r="418" spans="14:23" x14ac:dyDescent="0.35">
      <c r="N418" s="1" t="s">
        <v>447</v>
      </c>
      <c r="O418" s="1">
        <v>9424.36</v>
      </c>
      <c r="P418" s="12"/>
      <c r="Q418" s="1" t="str">
        <f t="shared" si="31"/>
        <v>250</v>
      </c>
      <c r="R418" s="1">
        <f t="shared" si="32"/>
        <v>9424.36</v>
      </c>
      <c r="S418" s="17">
        <f t="shared" si="34"/>
        <v>1.5198063911962578E-2</v>
      </c>
      <c r="T418" s="17">
        <f t="shared" si="35"/>
        <v>98.78678369365943</v>
      </c>
      <c r="U418" s="1" t="str">
        <f t="shared" si="33"/>
        <v>C</v>
      </c>
      <c r="W418"/>
    </row>
    <row r="419" spans="14:23" x14ac:dyDescent="0.35">
      <c r="N419" s="1" t="s">
        <v>412</v>
      </c>
      <c r="O419" s="1">
        <v>9082</v>
      </c>
      <c r="P419" s="12"/>
      <c r="Q419" s="1" t="str">
        <f t="shared" si="31"/>
        <v>201</v>
      </c>
      <c r="R419" s="1">
        <f t="shared" si="32"/>
        <v>9082</v>
      </c>
      <c r="S419" s="17">
        <f t="shared" si="34"/>
        <v>1.4645961789282682E-2</v>
      </c>
      <c r="T419" s="17">
        <f t="shared" si="35"/>
        <v>98.801429655448715</v>
      </c>
      <c r="U419" s="1" t="str">
        <f t="shared" si="33"/>
        <v>C</v>
      </c>
      <c r="W419"/>
    </row>
    <row r="420" spans="14:23" x14ac:dyDescent="0.35">
      <c r="N420" s="1" t="s">
        <v>477</v>
      </c>
      <c r="O420" s="1">
        <v>9048.9499999999989</v>
      </c>
      <c r="P420" s="12"/>
      <c r="Q420" s="1" t="str">
        <f t="shared" si="31"/>
        <v>570</v>
      </c>
      <c r="R420" s="1">
        <f t="shared" si="32"/>
        <v>9048.9499999999989</v>
      </c>
      <c r="S420" s="17">
        <f t="shared" si="34"/>
        <v>1.4592664163524499E-2</v>
      </c>
      <c r="T420" s="17">
        <f t="shared" si="35"/>
        <v>98.816022319612244</v>
      </c>
      <c r="U420" s="1" t="str">
        <f t="shared" si="33"/>
        <v>C</v>
      </c>
      <c r="W420"/>
    </row>
    <row r="421" spans="14:23" x14ac:dyDescent="0.35">
      <c r="N421" s="1" t="s">
        <v>446</v>
      </c>
      <c r="O421" s="1">
        <v>9023.93</v>
      </c>
      <c r="P421" s="12"/>
      <c r="Q421" s="1" t="str">
        <f t="shared" si="31"/>
        <v>172</v>
      </c>
      <c r="R421" s="1">
        <f t="shared" si="32"/>
        <v>9023.93</v>
      </c>
      <c r="S421" s="17">
        <f t="shared" si="34"/>
        <v>1.4552316006293951E-2</v>
      </c>
      <c r="T421" s="17">
        <f t="shared" si="35"/>
        <v>98.830574635618532</v>
      </c>
      <c r="U421" s="1" t="str">
        <f t="shared" si="33"/>
        <v>C</v>
      </c>
      <c r="W421"/>
    </row>
    <row r="422" spans="14:23" x14ac:dyDescent="0.35">
      <c r="N422" s="1" t="s">
        <v>488</v>
      </c>
      <c r="O422" s="1">
        <v>9022.880000000001</v>
      </c>
      <c r="P422" s="12"/>
      <c r="Q422" s="1" t="str">
        <f t="shared" si="31"/>
        <v>334</v>
      </c>
      <c r="R422" s="1">
        <f t="shared" si="32"/>
        <v>9022.880000000001</v>
      </c>
      <c r="S422" s="17">
        <f t="shared" si="34"/>
        <v>1.4550622738304661E-2</v>
      </c>
      <c r="T422" s="17">
        <f t="shared" si="35"/>
        <v>98.84512525835683</v>
      </c>
      <c r="U422" s="1" t="str">
        <f t="shared" si="33"/>
        <v>C</v>
      </c>
      <c r="W422"/>
    </row>
    <row r="423" spans="14:23" x14ac:dyDescent="0.35">
      <c r="N423" s="1" t="s">
        <v>451</v>
      </c>
      <c r="O423" s="1">
        <v>8819.010000000002</v>
      </c>
      <c r="P423" s="12"/>
      <c r="Q423" s="1" t="str">
        <f t="shared" si="31"/>
        <v>9</v>
      </c>
      <c r="R423" s="1">
        <f t="shared" si="32"/>
        <v>8819.010000000002</v>
      </c>
      <c r="S423" s="17">
        <f t="shared" si="34"/>
        <v>1.4221854600231435E-2</v>
      </c>
      <c r="T423" s="17">
        <f t="shared" si="35"/>
        <v>98.859347112957067</v>
      </c>
      <c r="U423" s="1" t="str">
        <f t="shared" si="33"/>
        <v>C</v>
      </c>
      <c r="W423"/>
    </row>
    <row r="424" spans="14:23" x14ac:dyDescent="0.35">
      <c r="N424" s="1" t="s">
        <v>442</v>
      </c>
      <c r="O424" s="1">
        <v>8815.51</v>
      </c>
      <c r="P424" s="12"/>
      <c r="Q424" s="1" t="str">
        <f t="shared" si="31"/>
        <v>344</v>
      </c>
      <c r="R424" s="1">
        <f t="shared" si="32"/>
        <v>8815.51</v>
      </c>
      <c r="S424" s="17">
        <f t="shared" si="34"/>
        <v>1.4216210373600458E-2</v>
      </c>
      <c r="T424" s="17">
        <f t="shared" si="35"/>
        <v>98.873563323330671</v>
      </c>
      <c r="U424" s="1" t="str">
        <f t="shared" si="33"/>
        <v>C</v>
      </c>
      <c r="W424"/>
    </row>
    <row r="425" spans="14:23" x14ac:dyDescent="0.35">
      <c r="N425" s="1" t="s">
        <v>480</v>
      </c>
      <c r="O425" s="1">
        <v>8812.2100000000009</v>
      </c>
      <c r="P425" s="12"/>
      <c r="Q425" s="1" t="str">
        <f t="shared" si="31"/>
        <v>141</v>
      </c>
      <c r="R425" s="1">
        <f t="shared" si="32"/>
        <v>8812.2100000000009</v>
      </c>
      <c r="S425" s="17">
        <f t="shared" si="34"/>
        <v>1.4210888674205543E-2</v>
      </c>
      <c r="T425" s="17">
        <f t="shared" si="35"/>
        <v>98.887774212004871</v>
      </c>
      <c r="U425" s="1" t="str">
        <f t="shared" si="33"/>
        <v>C</v>
      </c>
      <c r="W425"/>
    </row>
    <row r="426" spans="14:23" x14ac:dyDescent="0.35">
      <c r="N426" s="1" t="s">
        <v>444</v>
      </c>
      <c r="O426" s="1">
        <v>8609.25</v>
      </c>
      <c r="P426" s="12"/>
      <c r="Q426" s="1" t="str">
        <f t="shared" si="31"/>
        <v>291</v>
      </c>
      <c r="R426" s="1">
        <f t="shared" si="32"/>
        <v>8609.25</v>
      </c>
      <c r="S426" s="17">
        <f t="shared" si="34"/>
        <v>1.3883588035056366E-2</v>
      </c>
      <c r="T426" s="17">
        <f t="shared" si="35"/>
        <v>98.901657800039928</v>
      </c>
      <c r="U426" s="1" t="str">
        <f t="shared" si="33"/>
        <v>C</v>
      </c>
      <c r="W426"/>
    </row>
    <row r="427" spans="14:23" x14ac:dyDescent="0.35">
      <c r="N427" s="1" t="s">
        <v>490</v>
      </c>
      <c r="O427" s="1">
        <v>8595.84</v>
      </c>
      <c r="P427" s="12"/>
      <c r="Q427" s="1" t="str">
        <f t="shared" si="31"/>
        <v>323</v>
      </c>
      <c r="R427" s="1">
        <f t="shared" si="32"/>
        <v>8595.84</v>
      </c>
      <c r="S427" s="17">
        <f t="shared" si="34"/>
        <v>1.3861962583878841E-2</v>
      </c>
      <c r="T427" s="17">
        <f t="shared" si="35"/>
        <v>98.915519762623802</v>
      </c>
      <c r="U427" s="1" t="str">
        <f t="shared" si="33"/>
        <v>C</v>
      </c>
      <c r="W427"/>
    </row>
    <row r="428" spans="14:23" x14ac:dyDescent="0.35">
      <c r="N428" s="1" t="s">
        <v>418</v>
      </c>
      <c r="O428" s="1">
        <v>8542.4800000000014</v>
      </c>
      <c r="P428" s="12"/>
      <c r="Q428" s="1" t="str">
        <f t="shared" si="31"/>
        <v>607</v>
      </c>
      <c r="R428" s="1">
        <f t="shared" si="32"/>
        <v>8542.4800000000014</v>
      </c>
      <c r="S428" s="17">
        <f t="shared" si="34"/>
        <v>1.3775912317299223E-2</v>
      </c>
      <c r="T428" s="17">
        <f t="shared" si="35"/>
        <v>98.929295674941102</v>
      </c>
      <c r="U428" s="1" t="str">
        <f t="shared" si="33"/>
        <v>C</v>
      </c>
      <c r="W428"/>
    </row>
    <row r="429" spans="14:23" x14ac:dyDescent="0.35">
      <c r="N429" s="1" t="s">
        <v>472</v>
      </c>
      <c r="O429" s="1">
        <v>8477.49</v>
      </c>
      <c r="P429" s="12"/>
      <c r="Q429" s="1" t="str">
        <f t="shared" si="31"/>
        <v>80</v>
      </c>
      <c r="R429" s="1">
        <f t="shared" si="32"/>
        <v>8477.49</v>
      </c>
      <c r="S429" s="17">
        <f t="shared" si="34"/>
        <v>1.3671107091942967E-2</v>
      </c>
      <c r="T429" s="17">
        <f t="shared" si="35"/>
        <v>98.942966782033039</v>
      </c>
      <c r="U429" s="1" t="str">
        <f t="shared" si="33"/>
        <v>C</v>
      </c>
      <c r="W429"/>
    </row>
    <row r="430" spans="14:23" x14ac:dyDescent="0.35">
      <c r="N430" s="1" t="s">
        <v>431</v>
      </c>
      <c r="O430" s="1">
        <v>8454.98</v>
      </c>
      <c r="P430" s="12"/>
      <c r="Q430" s="1" t="str">
        <f t="shared" si="31"/>
        <v>269</v>
      </c>
      <c r="R430" s="1">
        <f t="shared" si="32"/>
        <v>8454.98</v>
      </c>
      <c r="S430" s="17">
        <f t="shared" si="34"/>
        <v>1.3634806651524915E-2</v>
      </c>
      <c r="T430" s="17">
        <f t="shared" si="35"/>
        <v>98.956601588684563</v>
      </c>
      <c r="U430" s="1" t="str">
        <f t="shared" si="33"/>
        <v>C</v>
      </c>
      <c r="W430"/>
    </row>
    <row r="431" spans="14:23" x14ac:dyDescent="0.35">
      <c r="N431" s="1" t="s">
        <v>471</v>
      </c>
      <c r="O431" s="1">
        <v>8393.25</v>
      </c>
      <c r="P431" s="12"/>
      <c r="Q431" s="1" t="str">
        <f t="shared" si="31"/>
        <v>39</v>
      </c>
      <c r="R431" s="1">
        <f t="shared" si="32"/>
        <v>8393.25</v>
      </c>
      <c r="S431" s="17">
        <f t="shared" si="34"/>
        <v>1.3535258620116369E-2</v>
      </c>
      <c r="T431" s="17">
        <f t="shared" si="35"/>
        <v>98.970136847304673</v>
      </c>
      <c r="U431" s="1" t="str">
        <f t="shared" si="33"/>
        <v>C</v>
      </c>
      <c r="W431"/>
    </row>
    <row r="432" spans="14:23" x14ac:dyDescent="0.35">
      <c r="N432" s="1" t="s">
        <v>496</v>
      </c>
      <c r="O432" s="1">
        <v>8376.6</v>
      </c>
      <c r="P432" s="12"/>
      <c r="Q432" s="1" t="str">
        <f t="shared" si="31"/>
        <v>262</v>
      </c>
      <c r="R432" s="1">
        <f t="shared" si="32"/>
        <v>8376.6</v>
      </c>
      <c r="S432" s="17">
        <f t="shared" si="34"/>
        <v>1.3508408227714744E-2</v>
      </c>
      <c r="T432" s="17">
        <f t="shared" si="35"/>
        <v>98.983645255532394</v>
      </c>
      <c r="U432" s="1" t="str">
        <f t="shared" si="33"/>
        <v>C</v>
      </c>
      <c r="W432"/>
    </row>
    <row r="433" spans="14:23" x14ac:dyDescent="0.35">
      <c r="N433" s="1" t="s">
        <v>406</v>
      </c>
      <c r="O433" s="1">
        <v>8283.5199999999986</v>
      </c>
      <c r="P433" s="12"/>
      <c r="Q433" s="1" t="str">
        <f t="shared" si="31"/>
        <v>114</v>
      </c>
      <c r="R433" s="1">
        <f t="shared" si="32"/>
        <v>8283.5199999999986</v>
      </c>
      <c r="S433" s="17">
        <f t="shared" si="34"/>
        <v>1.3358304052054487E-2</v>
      </c>
      <c r="T433" s="17">
        <f t="shared" si="35"/>
        <v>98.997003559584442</v>
      </c>
      <c r="U433" s="1" t="str">
        <f t="shared" si="33"/>
        <v>C</v>
      </c>
      <c r="W433"/>
    </row>
    <row r="434" spans="14:23" x14ac:dyDescent="0.35">
      <c r="N434" s="1" t="s">
        <v>501</v>
      </c>
      <c r="O434" s="1">
        <v>8195.09</v>
      </c>
      <c r="P434" s="12"/>
      <c r="Q434" s="1" t="str">
        <f t="shared" si="31"/>
        <v>7</v>
      </c>
      <c r="R434" s="1">
        <f t="shared" si="32"/>
        <v>8195.09</v>
      </c>
      <c r="S434" s="17">
        <f t="shared" si="34"/>
        <v>1.3215698634632529E-2</v>
      </c>
      <c r="T434" s="17">
        <f t="shared" si="35"/>
        <v>99.010219258219081</v>
      </c>
      <c r="U434" s="1" t="str">
        <f t="shared" si="33"/>
        <v>C</v>
      </c>
      <c r="W434"/>
    </row>
    <row r="435" spans="14:23" x14ac:dyDescent="0.35">
      <c r="N435" s="1" t="s">
        <v>400</v>
      </c>
      <c r="O435" s="1">
        <v>7993.5899999999992</v>
      </c>
      <c r="P435" s="12"/>
      <c r="Q435" s="1" t="str">
        <f t="shared" si="31"/>
        <v>53</v>
      </c>
      <c r="R435" s="1">
        <f t="shared" si="32"/>
        <v>7993.5899999999992</v>
      </c>
      <c r="S435" s="17">
        <f t="shared" si="34"/>
        <v>1.2890752444306555E-2</v>
      </c>
      <c r="T435" s="17">
        <f t="shared" si="35"/>
        <v>99.023110010663387</v>
      </c>
      <c r="U435" s="1" t="str">
        <f t="shared" si="33"/>
        <v>C</v>
      </c>
      <c r="W435"/>
    </row>
    <row r="436" spans="14:23" x14ac:dyDescent="0.35">
      <c r="N436" s="1" t="s">
        <v>449</v>
      </c>
      <c r="O436" s="1">
        <v>7956.96</v>
      </c>
      <c r="P436" s="12"/>
      <c r="Q436" s="1" t="str">
        <f t="shared" si="31"/>
        <v>386</v>
      </c>
      <c r="R436" s="1">
        <f t="shared" si="32"/>
        <v>7956.96</v>
      </c>
      <c r="S436" s="17">
        <f t="shared" si="34"/>
        <v>1.2831681581022982E-2</v>
      </c>
      <c r="T436" s="17">
        <f t="shared" si="35"/>
        <v>99.035941692244407</v>
      </c>
      <c r="U436" s="1" t="str">
        <f t="shared" si="33"/>
        <v>C</v>
      </c>
      <c r="W436"/>
    </row>
    <row r="437" spans="14:23" x14ac:dyDescent="0.35">
      <c r="N437" s="1" t="s">
        <v>424</v>
      </c>
      <c r="O437" s="1">
        <v>7731.24</v>
      </c>
      <c r="P437" s="12"/>
      <c r="Q437" s="1" t="str">
        <f t="shared" si="31"/>
        <v>44</v>
      </c>
      <c r="R437" s="1">
        <f t="shared" si="32"/>
        <v>7731.24</v>
      </c>
      <c r="S437" s="17">
        <f t="shared" si="34"/>
        <v>1.2467677342410685E-2</v>
      </c>
      <c r="T437" s="17">
        <f t="shared" si="35"/>
        <v>99.048409369586821</v>
      </c>
      <c r="U437" s="1" t="str">
        <f t="shared" si="33"/>
        <v>C</v>
      </c>
      <c r="W437"/>
    </row>
    <row r="438" spans="14:23" x14ac:dyDescent="0.35">
      <c r="N438" s="1" t="s">
        <v>476</v>
      </c>
      <c r="O438" s="1">
        <v>7613.18</v>
      </c>
      <c r="P438" s="12"/>
      <c r="Q438" s="1" t="str">
        <f t="shared" si="31"/>
        <v>190</v>
      </c>
      <c r="R438" s="1">
        <f t="shared" si="32"/>
        <v>7613.18</v>
      </c>
      <c r="S438" s="17">
        <f t="shared" si="34"/>
        <v>1.227728951496709E-2</v>
      </c>
      <c r="T438" s="17">
        <f t="shared" si="35"/>
        <v>99.06068665910179</v>
      </c>
      <c r="U438" s="1" t="str">
        <f t="shared" si="33"/>
        <v>C</v>
      </c>
      <c r="W438"/>
    </row>
    <row r="439" spans="14:23" x14ac:dyDescent="0.35">
      <c r="N439" s="1" t="s">
        <v>457</v>
      </c>
      <c r="O439" s="1">
        <v>7514.3600000000006</v>
      </c>
      <c r="P439" s="12"/>
      <c r="Q439" s="1" t="str">
        <f t="shared" si="31"/>
        <v>478</v>
      </c>
      <c r="R439" s="1">
        <f t="shared" si="32"/>
        <v>7514.3600000000006</v>
      </c>
      <c r="S439" s="17">
        <f t="shared" si="34"/>
        <v>1.2117928807632043E-2</v>
      </c>
      <c r="T439" s="17">
        <f t="shared" si="35"/>
        <v>99.072804587909417</v>
      </c>
      <c r="U439" s="1" t="str">
        <f t="shared" si="33"/>
        <v>C</v>
      </c>
      <c r="W439"/>
    </row>
    <row r="440" spans="14:23" x14ac:dyDescent="0.35">
      <c r="N440" s="1" t="s">
        <v>510</v>
      </c>
      <c r="O440" s="1">
        <v>7387.4700000000012</v>
      </c>
      <c r="P440" s="12"/>
      <c r="Q440" s="1" t="str">
        <f t="shared" si="31"/>
        <v>412</v>
      </c>
      <c r="R440" s="1">
        <f t="shared" si="32"/>
        <v>7387.4700000000012</v>
      </c>
      <c r="S440" s="17">
        <f t="shared" si="34"/>
        <v>1.1913301402716599E-2</v>
      </c>
      <c r="T440" s="17">
        <f t="shared" si="35"/>
        <v>99.084717889312131</v>
      </c>
      <c r="U440" s="1" t="str">
        <f t="shared" si="33"/>
        <v>C</v>
      </c>
      <c r="W440"/>
    </row>
    <row r="441" spans="14:23" x14ac:dyDescent="0.35">
      <c r="N441" s="1" t="s">
        <v>426</v>
      </c>
      <c r="O441" s="1">
        <v>7356.2199999999993</v>
      </c>
      <c r="P441" s="12"/>
      <c r="Q441" s="1" t="str">
        <f t="shared" si="31"/>
        <v>378</v>
      </c>
      <c r="R441" s="1">
        <f t="shared" si="32"/>
        <v>7356.2199999999993</v>
      </c>
      <c r="S441" s="17">
        <f t="shared" si="34"/>
        <v>1.1862906522082915E-2</v>
      </c>
      <c r="T441" s="17">
        <f t="shared" si="35"/>
        <v>99.096580795834214</v>
      </c>
      <c r="U441" s="1" t="str">
        <f t="shared" si="33"/>
        <v>C</v>
      </c>
      <c r="W441"/>
    </row>
    <row r="442" spans="14:23" x14ac:dyDescent="0.35">
      <c r="N442" s="1" t="s">
        <v>504</v>
      </c>
      <c r="O442" s="1">
        <v>7302.9100000000008</v>
      </c>
      <c r="P442" s="12"/>
      <c r="Q442" s="1" t="str">
        <f t="shared" si="31"/>
        <v>351</v>
      </c>
      <c r="R442" s="1">
        <f t="shared" si="32"/>
        <v>7302.9100000000008</v>
      </c>
      <c r="S442" s="17">
        <f t="shared" si="34"/>
        <v>1.1776936887312309E-2</v>
      </c>
      <c r="T442" s="17">
        <f t="shared" si="35"/>
        <v>99.108357732721529</v>
      </c>
      <c r="U442" s="1" t="str">
        <f t="shared" si="33"/>
        <v>C</v>
      </c>
      <c r="W442"/>
    </row>
    <row r="443" spans="14:23" x14ac:dyDescent="0.35">
      <c r="N443" s="1" t="s">
        <v>463</v>
      </c>
      <c r="O443" s="1">
        <v>7161.99</v>
      </c>
      <c r="P443" s="12"/>
      <c r="Q443" s="1" t="str">
        <f t="shared" si="31"/>
        <v>26</v>
      </c>
      <c r="R443" s="1">
        <f t="shared" si="32"/>
        <v>7161.99</v>
      </c>
      <c r="S443" s="17">
        <f t="shared" si="34"/>
        <v>1.1549684196787565E-2</v>
      </c>
      <c r="T443" s="17">
        <f t="shared" si="35"/>
        <v>99.119907416918323</v>
      </c>
      <c r="U443" s="1" t="str">
        <f t="shared" si="33"/>
        <v>C</v>
      </c>
      <c r="W443"/>
    </row>
    <row r="444" spans="14:23" x14ac:dyDescent="0.35">
      <c r="N444" s="1" t="s">
        <v>494</v>
      </c>
      <c r="O444" s="1">
        <v>7128.39</v>
      </c>
      <c r="P444" s="12"/>
      <c r="Q444" s="1" t="str">
        <f t="shared" si="31"/>
        <v>596</v>
      </c>
      <c r="R444" s="1">
        <f t="shared" si="32"/>
        <v>7128.39</v>
      </c>
      <c r="S444" s="17">
        <f t="shared" si="34"/>
        <v>1.1495499621130233E-2</v>
      </c>
      <c r="T444" s="17">
        <f t="shared" si="35"/>
        <v>99.131402916539457</v>
      </c>
      <c r="U444" s="1" t="str">
        <f t="shared" si="33"/>
        <v>C</v>
      </c>
      <c r="W444"/>
    </row>
    <row r="445" spans="14:23" x14ac:dyDescent="0.35">
      <c r="N445" s="1" t="s">
        <v>474</v>
      </c>
      <c r="O445" s="1">
        <v>7099.9999999999991</v>
      </c>
      <c r="P445" s="12"/>
      <c r="Q445" s="1" t="str">
        <f t="shared" si="31"/>
        <v>307</v>
      </c>
      <c r="R445" s="1">
        <f t="shared" si="32"/>
        <v>7099.9999999999991</v>
      </c>
      <c r="S445" s="17">
        <f t="shared" si="34"/>
        <v>1.1449716879972144E-2</v>
      </c>
      <c r="T445" s="17">
        <f t="shared" si="35"/>
        <v>99.142852633419423</v>
      </c>
      <c r="U445" s="1" t="str">
        <f t="shared" si="33"/>
        <v>C</v>
      </c>
      <c r="W445"/>
    </row>
    <row r="446" spans="14:23" x14ac:dyDescent="0.35">
      <c r="N446" s="1" t="s">
        <v>493</v>
      </c>
      <c r="O446" s="1">
        <v>7067.59</v>
      </c>
      <c r="P446" s="12"/>
      <c r="Q446" s="1" t="str">
        <f t="shared" si="31"/>
        <v>495</v>
      </c>
      <c r="R446" s="1">
        <f t="shared" si="32"/>
        <v>7067.59</v>
      </c>
      <c r="S446" s="17">
        <f t="shared" si="34"/>
        <v>1.1397451341369344E-2</v>
      </c>
      <c r="T446" s="17">
        <f t="shared" si="35"/>
        <v>99.15425008476079</v>
      </c>
      <c r="U446" s="1" t="str">
        <f t="shared" si="33"/>
        <v>C</v>
      </c>
      <c r="W446"/>
    </row>
    <row r="447" spans="14:23" x14ac:dyDescent="0.35">
      <c r="N447" s="1" t="s">
        <v>509</v>
      </c>
      <c r="O447" s="1">
        <v>7012.0399999999991</v>
      </c>
      <c r="P447" s="12"/>
      <c r="Q447" s="1" t="str">
        <f t="shared" si="31"/>
        <v>160</v>
      </c>
      <c r="R447" s="1">
        <f t="shared" si="32"/>
        <v>7012.0399999999991</v>
      </c>
      <c r="S447" s="17">
        <f t="shared" si="34"/>
        <v>1.1307869401554912E-2</v>
      </c>
      <c r="T447" s="17">
        <f t="shared" si="35"/>
        <v>99.165557954162338</v>
      </c>
      <c r="U447" s="1" t="str">
        <f t="shared" si="33"/>
        <v>C</v>
      </c>
      <c r="W447"/>
    </row>
    <row r="448" spans="14:23" x14ac:dyDescent="0.35">
      <c r="N448" s="1" t="s">
        <v>429</v>
      </c>
      <c r="O448" s="1">
        <v>6953.18</v>
      </c>
      <c r="P448" s="12"/>
      <c r="Q448" s="1" t="str">
        <f t="shared" si="31"/>
        <v>253</v>
      </c>
      <c r="R448" s="1">
        <f t="shared" si="32"/>
        <v>6953.18</v>
      </c>
      <c r="S448" s="17">
        <f t="shared" si="34"/>
        <v>1.1212949635983765E-2</v>
      </c>
      <c r="T448" s="17">
        <f t="shared" si="35"/>
        <v>99.176770903798328</v>
      </c>
      <c r="U448" s="1" t="str">
        <f t="shared" si="33"/>
        <v>C</v>
      </c>
      <c r="W448"/>
    </row>
    <row r="449" spans="14:23" x14ac:dyDescent="0.35">
      <c r="N449" s="1" t="s">
        <v>450</v>
      </c>
      <c r="O449" s="1">
        <v>6884.2799999999988</v>
      </c>
      <c r="P449" s="12"/>
      <c r="Q449" s="1" t="str">
        <f t="shared" si="31"/>
        <v>656</v>
      </c>
      <c r="R449" s="1">
        <f t="shared" si="32"/>
        <v>6884.2799999999988</v>
      </c>
      <c r="S449" s="17">
        <f t="shared" si="34"/>
        <v>1.1101839003162625E-2</v>
      </c>
      <c r="T449" s="17">
        <f t="shared" si="35"/>
        <v>99.187872742801488</v>
      </c>
      <c r="U449" s="1" t="str">
        <f t="shared" si="33"/>
        <v>C</v>
      </c>
      <c r="W449"/>
    </row>
    <row r="450" spans="14:23" x14ac:dyDescent="0.35">
      <c r="N450" s="1" t="s">
        <v>465</v>
      </c>
      <c r="O450" s="1">
        <v>6843.54</v>
      </c>
      <c r="P450" s="12"/>
      <c r="Q450" s="1" t="str">
        <f t="shared" si="31"/>
        <v>390</v>
      </c>
      <c r="R450" s="1">
        <f t="shared" si="32"/>
        <v>6843.54</v>
      </c>
      <c r="S450" s="17">
        <f t="shared" si="34"/>
        <v>1.103614020517811E-2</v>
      </c>
      <c r="T450" s="17">
        <f t="shared" si="35"/>
        <v>99.198908883006666</v>
      </c>
      <c r="U450" s="1" t="str">
        <f t="shared" si="33"/>
        <v>C</v>
      </c>
      <c r="W450"/>
    </row>
    <row r="451" spans="14:23" x14ac:dyDescent="0.35">
      <c r="N451" s="1" t="s">
        <v>514</v>
      </c>
      <c r="O451" s="1">
        <v>6817.6100000000006</v>
      </c>
      <c r="P451" s="12"/>
      <c r="Q451" s="1" t="str">
        <f t="shared" si="31"/>
        <v>488</v>
      </c>
      <c r="R451" s="1">
        <f t="shared" si="32"/>
        <v>6817.6100000000006</v>
      </c>
      <c r="S451" s="17">
        <f t="shared" si="34"/>
        <v>1.0994324549023509E-2</v>
      </c>
      <c r="T451" s="17">
        <f t="shared" si="35"/>
        <v>99.209903207555683</v>
      </c>
      <c r="U451" s="1" t="str">
        <f t="shared" si="33"/>
        <v>C</v>
      </c>
      <c r="W451"/>
    </row>
    <row r="452" spans="14:23" x14ac:dyDescent="0.35">
      <c r="N452" s="1" t="s">
        <v>462</v>
      </c>
      <c r="O452" s="1">
        <v>6726.1799999999994</v>
      </c>
      <c r="P452" s="12"/>
      <c r="Q452" s="1" t="str">
        <f t="shared" si="31"/>
        <v>316</v>
      </c>
      <c r="R452" s="1">
        <f t="shared" si="32"/>
        <v>6726.1799999999994</v>
      </c>
      <c r="S452" s="17">
        <f t="shared" si="34"/>
        <v>1.084688122306071E-2</v>
      </c>
      <c r="T452" s="17">
        <f t="shared" si="35"/>
        <v>99.220750088778743</v>
      </c>
      <c r="U452" s="1" t="str">
        <f t="shared" si="33"/>
        <v>C</v>
      </c>
      <c r="W452"/>
    </row>
    <row r="453" spans="14:23" x14ac:dyDescent="0.35">
      <c r="N453" s="1" t="s">
        <v>469</v>
      </c>
      <c r="O453" s="1">
        <v>6717.8499999999995</v>
      </c>
      <c r="P453" s="12"/>
      <c r="Q453" s="1" t="str">
        <f t="shared" si="31"/>
        <v>562</v>
      </c>
      <c r="R453" s="1">
        <f t="shared" si="32"/>
        <v>6717.8499999999995</v>
      </c>
      <c r="S453" s="17">
        <f t="shared" si="34"/>
        <v>1.0833447963678997E-2</v>
      </c>
      <c r="T453" s="17">
        <f t="shared" si="35"/>
        <v>99.23158353674242</v>
      </c>
      <c r="U453" s="1" t="str">
        <f t="shared" si="33"/>
        <v>C</v>
      </c>
      <c r="W453"/>
    </row>
    <row r="454" spans="14:23" x14ac:dyDescent="0.35">
      <c r="N454" s="1" t="s">
        <v>515</v>
      </c>
      <c r="O454" s="1">
        <v>6597.1100000000006</v>
      </c>
      <c r="P454" s="12"/>
      <c r="Q454" s="1" t="str">
        <f t="shared" si="31"/>
        <v>150</v>
      </c>
      <c r="R454" s="1">
        <f t="shared" si="32"/>
        <v>6597.1100000000006</v>
      </c>
      <c r="S454" s="17">
        <f t="shared" si="34"/>
        <v>1.063873827127226E-2</v>
      </c>
      <c r="T454" s="17">
        <f t="shared" si="35"/>
        <v>99.242222275013688</v>
      </c>
      <c r="U454" s="1" t="str">
        <f t="shared" si="33"/>
        <v>C</v>
      </c>
      <c r="W454"/>
    </row>
    <row r="455" spans="14:23" x14ac:dyDescent="0.35">
      <c r="N455" s="1" t="s">
        <v>452</v>
      </c>
      <c r="O455" s="1">
        <v>6577.93</v>
      </c>
      <c r="P455" s="12"/>
      <c r="Q455" s="1" t="str">
        <f t="shared" ref="Q455:Q518" si="36">N455</f>
        <v>104</v>
      </c>
      <c r="R455" s="1">
        <f t="shared" ref="R455:R518" si="37">GETPIVOTDATA("[Measures].[Revenue]", N454,
"[Customer].[CustomerID]",
"[Customer].[CustomerID].&amp;[" &amp; N455 &amp; "]")</f>
        <v>6577.93</v>
      </c>
      <c r="S455" s="17">
        <f t="shared" si="34"/>
        <v>1.0607807909334533E-2</v>
      </c>
      <c r="T455" s="17">
        <f t="shared" si="35"/>
        <v>99.252830082923026</v>
      </c>
      <c r="U455" s="1" t="str">
        <f t="shared" ref="U455:U518" si="38">IF(T455&lt;=80,"A", IF(T455&lt;=95,"B","C"))</f>
        <v>C</v>
      </c>
      <c r="W455"/>
    </row>
    <row r="456" spans="14:23" x14ac:dyDescent="0.35">
      <c r="N456" s="1" t="s">
        <v>506</v>
      </c>
      <c r="O456" s="1">
        <v>6551.04</v>
      </c>
      <c r="P456" s="12"/>
      <c r="Q456" s="1" t="str">
        <f t="shared" si="36"/>
        <v>14</v>
      </c>
      <c r="R456" s="1">
        <f t="shared" si="37"/>
        <v>6551.04</v>
      </c>
      <c r="S456" s="17">
        <f t="shared" ref="S456:S519" si="39">R456/SUM($R$7:$R$633) *100</f>
        <v>1.0564444122446863E-2</v>
      </c>
      <c r="T456" s="17">
        <f t="shared" si="35"/>
        <v>99.263394527045477</v>
      </c>
      <c r="U456" s="1" t="str">
        <f t="shared" si="38"/>
        <v>C</v>
      </c>
      <c r="W456"/>
    </row>
    <row r="457" spans="14:23" x14ac:dyDescent="0.35">
      <c r="N457" s="1" t="s">
        <v>483</v>
      </c>
      <c r="O457" s="1">
        <v>6519.99</v>
      </c>
      <c r="P457" s="12"/>
      <c r="Q457" s="1" t="str">
        <f t="shared" si="36"/>
        <v>271</v>
      </c>
      <c r="R457" s="1">
        <f t="shared" si="37"/>
        <v>6519.99</v>
      </c>
      <c r="S457" s="17">
        <f t="shared" si="39"/>
        <v>1.0514371769049239E-2</v>
      </c>
      <c r="T457" s="17">
        <f t="shared" si="35"/>
        <v>99.273908898814526</v>
      </c>
      <c r="U457" s="1" t="str">
        <f t="shared" si="38"/>
        <v>C</v>
      </c>
      <c r="W457"/>
    </row>
    <row r="458" spans="14:23" x14ac:dyDescent="0.35">
      <c r="N458" s="1" t="s">
        <v>492</v>
      </c>
      <c r="O458" s="1">
        <v>6480.5700000000006</v>
      </c>
      <c r="P458" s="12"/>
      <c r="Q458" s="1" t="str">
        <f t="shared" si="36"/>
        <v>212</v>
      </c>
      <c r="R458" s="1">
        <f t="shared" si="37"/>
        <v>6480.5700000000006</v>
      </c>
      <c r="S458" s="17">
        <f t="shared" si="39"/>
        <v>1.045080165082269E-2</v>
      </c>
      <c r="T458" s="17">
        <f t="shared" ref="T458:T521" si="40">S458+T457</f>
        <v>99.284359700465345</v>
      </c>
      <c r="U458" s="1" t="str">
        <f t="shared" si="38"/>
        <v>C</v>
      </c>
      <c r="W458"/>
    </row>
    <row r="459" spans="14:23" x14ac:dyDescent="0.35">
      <c r="N459" s="1" t="s">
        <v>528</v>
      </c>
      <c r="O459" s="1">
        <v>6458.0499999999993</v>
      </c>
      <c r="P459" s="12"/>
      <c r="Q459" s="1" t="str">
        <f t="shared" si="36"/>
        <v>641</v>
      </c>
      <c r="R459" s="1">
        <f t="shared" si="37"/>
        <v>6458.0499999999993</v>
      </c>
      <c r="S459" s="17">
        <f t="shared" si="39"/>
        <v>1.0414485084042833E-2</v>
      </c>
      <c r="T459" s="17">
        <f t="shared" si="40"/>
        <v>99.294774185549386</v>
      </c>
      <c r="U459" s="1" t="str">
        <f t="shared" si="38"/>
        <v>C</v>
      </c>
      <c r="W459"/>
    </row>
    <row r="460" spans="14:23" x14ac:dyDescent="0.35">
      <c r="N460" s="1" t="s">
        <v>521</v>
      </c>
      <c r="O460" s="1">
        <v>6414.25</v>
      </c>
      <c r="P460" s="12"/>
      <c r="Q460" s="1" t="str">
        <f t="shared" si="36"/>
        <v>350</v>
      </c>
      <c r="R460" s="1">
        <f t="shared" si="37"/>
        <v>6414.25</v>
      </c>
      <c r="S460" s="17">
        <f t="shared" si="39"/>
        <v>1.0343851619346669E-2</v>
      </c>
      <c r="T460" s="17">
        <f t="shared" si="40"/>
        <v>99.305118037168739</v>
      </c>
      <c r="U460" s="1" t="str">
        <f t="shared" si="38"/>
        <v>C</v>
      </c>
      <c r="W460"/>
    </row>
    <row r="461" spans="14:23" x14ac:dyDescent="0.35">
      <c r="N461" s="1" t="s">
        <v>495</v>
      </c>
      <c r="O461" s="1">
        <v>6396.7999999999993</v>
      </c>
      <c r="P461" s="12"/>
      <c r="Q461" s="1" t="str">
        <f t="shared" si="36"/>
        <v>637</v>
      </c>
      <c r="R461" s="1">
        <f t="shared" si="37"/>
        <v>6396.7999999999993</v>
      </c>
      <c r="S461" s="17">
        <f t="shared" si="39"/>
        <v>1.0315711118000819E-2</v>
      </c>
      <c r="T461" s="17">
        <f t="shared" si="40"/>
        <v>99.315433748286736</v>
      </c>
      <c r="U461" s="1" t="str">
        <f t="shared" si="38"/>
        <v>C</v>
      </c>
      <c r="W461"/>
    </row>
    <row r="462" spans="14:23" x14ac:dyDescent="0.35">
      <c r="N462" s="1" t="s">
        <v>520</v>
      </c>
      <c r="O462" s="1">
        <v>6391.0499999999993</v>
      </c>
      <c r="P462" s="12"/>
      <c r="Q462" s="1" t="str">
        <f t="shared" si="36"/>
        <v>168</v>
      </c>
      <c r="R462" s="1">
        <f t="shared" si="37"/>
        <v>6391.0499999999993</v>
      </c>
      <c r="S462" s="17">
        <f t="shared" si="39"/>
        <v>1.0306438459964222E-2</v>
      </c>
      <c r="T462" s="17">
        <f t="shared" si="40"/>
        <v>99.3257401867467</v>
      </c>
      <c r="U462" s="1" t="str">
        <f t="shared" si="38"/>
        <v>C</v>
      </c>
      <c r="W462"/>
    </row>
    <row r="463" spans="14:23" x14ac:dyDescent="0.35">
      <c r="N463" s="1" t="s">
        <v>526</v>
      </c>
      <c r="O463" s="1">
        <v>6366.24</v>
      </c>
      <c r="P463" s="12"/>
      <c r="Q463" s="1" t="str">
        <f t="shared" si="36"/>
        <v>651</v>
      </c>
      <c r="R463" s="1">
        <f t="shared" si="37"/>
        <v>6366.24</v>
      </c>
      <c r="S463" s="17">
        <f t="shared" si="39"/>
        <v>1.0266428956331532E-2</v>
      </c>
      <c r="T463" s="17">
        <f t="shared" si="40"/>
        <v>99.336006615703027</v>
      </c>
      <c r="U463" s="1" t="str">
        <f t="shared" si="38"/>
        <v>C</v>
      </c>
      <c r="W463"/>
    </row>
    <row r="464" spans="14:23" x14ac:dyDescent="0.35">
      <c r="N464" s="1" t="s">
        <v>475</v>
      </c>
      <c r="O464" s="1">
        <v>6222.9</v>
      </c>
      <c r="P464" s="12"/>
      <c r="Q464" s="1" t="str">
        <f t="shared" si="36"/>
        <v>112</v>
      </c>
      <c r="R464" s="1">
        <f t="shared" si="37"/>
        <v>6222.9</v>
      </c>
      <c r="S464" s="17">
        <f t="shared" si="39"/>
        <v>1.0035273686250517E-2</v>
      </c>
      <c r="T464" s="17">
        <f t="shared" si="40"/>
        <v>99.346041889389284</v>
      </c>
      <c r="U464" s="1" t="str">
        <f t="shared" si="38"/>
        <v>C</v>
      </c>
      <c r="W464"/>
    </row>
    <row r="465" spans="14:23" x14ac:dyDescent="0.35">
      <c r="N465" s="1" t="s">
        <v>454</v>
      </c>
      <c r="O465" s="1">
        <v>6206.73</v>
      </c>
      <c r="P465" s="12"/>
      <c r="Q465" s="1" t="str">
        <f t="shared" si="36"/>
        <v>369</v>
      </c>
      <c r="R465" s="1">
        <f t="shared" si="37"/>
        <v>6206.73</v>
      </c>
      <c r="S465" s="17">
        <f t="shared" si="39"/>
        <v>1.0009197359215424E-2</v>
      </c>
      <c r="T465" s="17">
        <f t="shared" si="40"/>
        <v>99.356051086748494</v>
      </c>
      <c r="U465" s="1" t="str">
        <f t="shared" si="38"/>
        <v>C</v>
      </c>
      <c r="W465"/>
    </row>
    <row r="466" spans="14:23" x14ac:dyDescent="0.35">
      <c r="N466" s="1" t="s">
        <v>500</v>
      </c>
      <c r="O466" s="1">
        <v>6197.6500000000005</v>
      </c>
      <c r="P466" s="12"/>
      <c r="Q466" s="1" t="str">
        <f t="shared" si="36"/>
        <v>37</v>
      </c>
      <c r="R466" s="1">
        <f t="shared" si="37"/>
        <v>6197.6500000000005</v>
      </c>
      <c r="S466" s="17">
        <f t="shared" si="39"/>
        <v>9.9945546226985031E-3</v>
      </c>
      <c r="T466" s="17">
        <f t="shared" si="40"/>
        <v>99.366045641371187</v>
      </c>
      <c r="U466" s="1" t="str">
        <f t="shared" si="38"/>
        <v>C</v>
      </c>
      <c r="W466"/>
    </row>
    <row r="467" spans="14:23" x14ac:dyDescent="0.35">
      <c r="N467" s="1" t="s">
        <v>523</v>
      </c>
      <c r="O467" s="1">
        <v>6131.26</v>
      </c>
      <c r="P467" s="12"/>
      <c r="Q467" s="1" t="str">
        <f t="shared" si="36"/>
        <v>359</v>
      </c>
      <c r="R467" s="1">
        <f t="shared" si="37"/>
        <v>6131.26</v>
      </c>
      <c r="S467" s="17">
        <f t="shared" si="39"/>
        <v>9.8874917066898629E-3</v>
      </c>
      <c r="T467" s="17">
        <f t="shared" si="40"/>
        <v>99.375933133077879</v>
      </c>
      <c r="U467" s="1" t="str">
        <f t="shared" si="38"/>
        <v>C</v>
      </c>
      <c r="W467"/>
    </row>
    <row r="468" spans="14:23" x14ac:dyDescent="0.35">
      <c r="N468" s="1" t="s">
        <v>511</v>
      </c>
      <c r="O468" s="1">
        <v>6123.8099999999995</v>
      </c>
      <c r="P468" s="12"/>
      <c r="Q468" s="1" t="str">
        <f t="shared" si="36"/>
        <v>398</v>
      </c>
      <c r="R468" s="1">
        <f t="shared" si="37"/>
        <v>6123.8099999999995</v>
      </c>
      <c r="S468" s="17">
        <f t="shared" si="39"/>
        <v>9.8754775671467919E-3</v>
      </c>
      <c r="T468" s="17">
        <f t="shared" si="40"/>
        <v>99.385808610645029</v>
      </c>
      <c r="U468" s="1" t="str">
        <f t="shared" si="38"/>
        <v>C</v>
      </c>
      <c r="W468"/>
    </row>
    <row r="469" spans="14:23" x14ac:dyDescent="0.35">
      <c r="N469" s="1" t="s">
        <v>425</v>
      </c>
      <c r="O469" s="1">
        <v>5986.89</v>
      </c>
      <c r="P469" s="12"/>
      <c r="Q469" s="1" t="str">
        <f t="shared" si="36"/>
        <v>587</v>
      </c>
      <c r="R469" s="1">
        <f t="shared" si="37"/>
        <v>5986.89</v>
      </c>
      <c r="S469" s="17">
        <f t="shared" si="39"/>
        <v>9.6546754213431615E-3</v>
      </c>
      <c r="T469" s="17">
        <f t="shared" si="40"/>
        <v>99.395463286066374</v>
      </c>
      <c r="U469" s="1" t="str">
        <f t="shared" si="38"/>
        <v>C</v>
      </c>
      <c r="W469"/>
    </row>
    <row r="470" spans="14:23" x14ac:dyDescent="0.35">
      <c r="N470" s="1" t="s">
        <v>489</v>
      </c>
      <c r="O470" s="1">
        <v>5770.45</v>
      </c>
      <c r="P470" s="12"/>
      <c r="Q470" s="1" t="str">
        <f t="shared" si="36"/>
        <v>557</v>
      </c>
      <c r="R470" s="1">
        <f t="shared" si="37"/>
        <v>5770.45</v>
      </c>
      <c r="S470" s="17">
        <f t="shared" si="39"/>
        <v>9.3056364464838403E-3</v>
      </c>
      <c r="T470" s="17">
        <f t="shared" si="40"/>
        <v>99.404768922512858</v>
      </c>
      <c r="U470" s="1" t="str">
        <f t="shared" si="38"/>
        <v>C</v>
      </c>
      <c r="W470"/>
    </row>
    <row r="471" spans="14:23" x14ac:dyDescent="0.35">
      <c r="N471" s="1" t="s">
        <v>487</v>
      </c>
      <c r="O471" s="1">
        <v>5643.39</v>
      </c>
      <c r="P471" s="12"/>
      <c r="Q471" s="1" t="str">
        <f t="shared" si="36"/>
        <v>429</v>
      </c>
      <c r="R471" s="1">
        <f t="shared" si="37"/>
        <v>5643.39</v>
      </c>
      <c r="S471" s="17">
        <f t="shared" si="39"/>
        <v>9.1007348934177487E-3</v>
      </c>
      <c r="T471" s="17">
        <f t="shared" si="40"/>
        <v>99.413869657406281</v>
      </c>
      <c r="U471" s="1" t="str">
        <f t="shared" si="38"/>
        <v>C</v>
      </c>
      <c r="W471"/>
    </row>
    <row r="472" spans="14:23" x14ac:dyDescent="0.35">
      <c r="N472" s="1" t="s">
        <v>537</v>
      </c>
      <c r="O472" s="1">
        <v>5640.32</v>
      </c>
      <c r="P472" s="12"/>
      <c r="Q472" s="1" t="str">
        <f t="shared" si="36"/>
        <v>580</v>
      </c>
      <c r="R472" s="1">
        <f t="shared" si="37"/>
        <v>5640.32</v>
      </c>
      <c r="S472" s="17">
        <f t="shared" si="39"/>
        <v>9.0957841003442962E-3</v>
      </c>
      <c r="T472" s="17">
        <f t="shared" si="40"/>
        <v>99.422965441506619</v>
      </c>
      <c r="U472" s="1" t="str">
        <f t="shared" si="38"/>
        <v>C</v>
      </c>
      <c r="W472"/>
    </row>
    <row r="473" spans="14:23" x14ac:dyDescent="0.35">
      <c r="N473" s="1" t="s">
        <v>466</v>
      </c>
      <c r="O473" s="1">
        <v>5618.8600000000006</v>
      </c>
      <c r="P473" s="12"/>
      <c r="Q473" s="1" t="str">
        <f t="shared" si="36"/>
        <v>701</v>
      </c>
      <c r="R473" s="1">
        <f t="shared" si="37"/>
        <v>5618.8600000000006</v>
      </c>
      <c r="S473" s="17">
        <f t="shared" si="39"/>
        <v>9.061176927915535E-3</v>
      </c>
      <c r="T473" s="17">
        <f t="shared" si="40"/>
        <v>99.432026618434534</v>
      </c>
      <c r="U473" s="1" t="str">
        <f t="shared" si="38"/>
        <v>C</v>
      </c>
      <c r="W473"/>
    </row>
    <row r="474" spans="14:23" x14ac:dyDescent="0.35">
      <c r="N474" s="1" t="s">
        <v>433</v>
      </c>
      <c r="O474" s="1">
        <v>5604.7300000000005</v>
      </c>
      <c r="P474" s="12"/>
      <c r="Q474" s="1" t="str">
        <f t="shared" si="36"/>
        <v>551</v>
      </c>
      <c r="R474" s="1">
        <f t="shared" si="37"/>
        <v>5604.7300000000005</v>
      </c>
      <c r="S474" s="17">
        <f t="shared" si="39"/>
        <v>9.0383903786882096E-3</v>
      </c>
      <c r="T474" s="17">
        <f t="shared" si="40"/>
        <v>99.441065008813226</v>
      </c>
      <c r="U474" s="1" t="str">
        <f t="shared" si="38"/>
        <v>C</v>
      </c>
      <c r="W474"/>
    </row>
    <row r="475" spans="14:23" x14ac:dyDescent="0.35">
      <c r="N475" s="1" t="s">
        <v>428</v>
      </c>
      <c r="O475" s="1">
        <v>5591.2699999999995</v>
      </c>
      <c r="P475" s="12"/>
      <c r="Q475" s="1" t="str">
        <f t="shared" si="36"/>
        <v>171</v>
      </c>
      <c r="R475" s="1">
        <f t="shared" si="37"/>
        <v>5591.2699999999995</v>
      </c>
      <c r="S475" s="17">
        <f t="shared" si="39"/>
        <v>9.0166842957016703E-3</v>
      </c>
      <c r="T475" s="17">
        <f t="shared" si="40"/>
        <v>99.450081693108928</v>
      </c>
      <c r="U475" s="1" t="str">
        <f t="shared" si="38"/>
        <v>C</v>
      </c>
      <c r="W475"/>
    </row>
    <row r="476" spans="14:23" x14ac:dyDescent="0.35">
      <c r="N476" s="1" t="s">
        <v>484</v>
      </c>
      <c r="O476" s="1">
        <v>5461.27</v>
      </c>
      <c r="P476" s="12"/>
      <c r="Q476" s="1" t="str">
        <f t="shared" si="36"/>
        <v>561</v>
      </c>
      <c r="R476" s="1">
        <f t="shared" si="37"/>
        <v>5461.27</v>
      </c>
      <c r="S476" s="17">
        <f t="shared" si="39"/>
        <v>8.8070415922655628E-3</v>
      </c>
      <c r="T476" s="17">
        <f t="shared" si="40"/>
        <v>99.458888734701191</v>
      </c>
      <c r="U476" s="1" t="str">
        <f t="shared" si="38"/>
        <v>C</v>
      </c>
      <c r="W476"/>
    </row>
    <row r="477" spans="14:23" x14ac:dyDescent="0.35">
      <c r="N477" s="1" t="s">
        <v>522</v>
      </c>
      <c r="O477" s="1">
        <v>5290.24</v>
      </c>
      <c r="P477" s="12"/>
      <c r="Q477" s="1" t="str">
        <f t="shared" si="36"/>
        <v>372</v>
      </c>
      <c r="R477" s="1">
        <f t="shared" si="37"/>
        <v>5290.24</v>
      </c>
      <c r="S477" s="17">
        <f t="shared" si="39"/>
        <v>8.5312324263526543E-3</v>
      </c>
      <c r="T477" s="17">
        <f t="shared" si="40"/>
        <v>99.46741996712754</v>
      </c>
      <c r="U477" s="1" t="str">
        <f t="shared" si="38"/>
        <v>C</v>
      </c>
      <c r="W477"/>
    </row>
    <row r="478" spans="14:23" x14ac:dyDescent="0.35">
      <c r="N478" s="1" t="s">
        <v>519</v>
      </c>
      <c r="O478" s="1">
        <v>5259.5599999999995</v>
      </c>
      <c r="P478" s="12"/>
      <c r="Q478" s="1" t="str">
        <f t="shared" si="36"/>
        <v>30</v>
      </c>
      <c r="R478" s="1">
        <f t="shared" si="37"/>
        <v>5259.5599999999995</v>
      </c>
      <c r="S478" s="17">
        <f t="shared" si="39"/>
        <v>8.4817567483417323E-3</v>
      </c>
      <c r="T478" s="17">
        <f t="shared" si="40"/>
        <v>99.475901723875879</v>
      </c>
      <c r="U478" s="1" t="str">
        <f t="shared" si="38"/>
        <v>C</v>
      </c>
      <c r="W478"/>
    </row>
    <row r="479" spans="14:23" x14ac:dyDescent="0.35">
      <c r="N479" s="1" t="s">
        <v>448</v>
      </c>
      <c r="O479" s="1">
        <v>5203.5299999999988</v>
      </c>
      <c r="P479" s="12"/>
      <c r="Q479" s="1" t="str">
        <f t="shared" si="36"/>
        <v>200</v>
      </c>
      <c r="R479" s="1">
        <f t="shared" si="37"/>
        <v>5203.5299999999988</v>
      </c>
      <c r="S479" s="17">
        <f t="shared" si="39"/>
        <v>8.3914007431607675E-3</v>
      </c>
      <c r="T479" s="17">
        <f t="shared" si="40"/>
        <v>99.484293124619043</v>
      </c>
      <c r="U479" s="1" t="str">
        <f t="shared" si="38"/>
        <v>C</v>
      </c>
      <c r="W479"/>
    </row>
    <row r="480" spans="14:23" x14ac:dyDescent="0.35">
      <c r="N480" s="1" t="s">
        <v>505</v>
      </c>
      <c r="O480" s="1">
        <v>5154.6000000000004</v>
      </c>
      <c r="P480" s="12"/>
      <c r="Q480" s="1" t="str">
        <f t="shared" si="36"/>
        <v>669</v>
      </c>
      <c r="R480" s="1">
        <f t="shared" si="37"/>
        <v>5154.6000000000004</v>
      </c>
      <c r="S480" s="17">
        <f t="shared" si="39"/>
        <v>8.3124944548597802E-3</v>
      </c>
      <c r="T480" s="17">
        <f t="shared" si="40"/>
        <v>99.492605619073899</v>
      </c>
      <c r="U480" s="1" t="str">
        <f t="shared" si="38"/>
        <v>C</v>
      </c>
      <c r="W480"/>
    </row>
    <row r="481" spans="14:23" x14ac:dyDescent="0.35">
      <c r="N481" s="1" t="s">
        <v>499</v>
      </c>
      <c r="O481" s="1">
        <v>5066.0600000000004</v>
      </c>
      <c r="P481" s="12"/>
      <c r="Q481" s="1" t="str">
        <f t="shared" si="36"/>
        <v>424</v>
      </c>
      <c r="R481" s="1">
        <f t="shared" si="37"/>
        <v>5066.0600000000004</v>
      </c>
      <c r="S481" s="17">
        <f t="shared" si="39"/>
        <v>8.1697116474579862E-3</v>
      </c>
      <c r="T481" s="17">
        <f t="shared" si="40"/>
        <v>99.500775330721353</v>
      </c>
      <c r="U481" s="1" t="str">
        <f t="shared" si="38"/>
        <v>C</v>
      </c>
      <c r="W481"/>
    </row>
    <row r="482" spans="14:23" x14ac:dyDescent="0.35">
      <c r="N482" s="1" t="s">
        <v>538</v>
      </c>
      <c r="O482" s="1">
        <v>5064.8600000000006</v>
      </c>
      <c r="P482" s="12"/>
      <c r="Q482" s="1" t="str">
        <f t="shared" si="36"/>
        <v>387</v>
      </c>
      <c r="R482" s="1">
        <f t="shared" si="37"/>
        <v>5064.8600000000006</v>
      </c>
      <c r="S482" s="17">
        <f t="shared" si="39"/>
        <v>8.1677764840416521E-3</v>
      </c>
      <c r="T482" s="17">
        <f t="shared" si="40"/>
        <v>99.508943107205397</v>
      </c>
      <c r="U482" s="1" t="str">
        <f t="shared" si="38"/>
        <v>C</v>
      </c>
      <c r="W482"/>
    </row>
    <row r="483" spans="14:23" x14ac:dyDescent="0.35">
      <c r="N483" s="1" t="s">
        <v>491</v>
      </c>
      <c r="O483" s="1">
        <v>5044.8100000000004</v>
      </c>
      <c r="P483" s="12"/>
      <c r="Q483" s="1" t="str">
        <f t="shared" si="36"/>
        <v>392</v>
      </c>
      <c r="R483" s="1">
        <f t="shared" si="37"/>
        <v>5044.8100000000004</v>
      </c>
      <c r="S483" s="17">
        <f t="shared" si="39"/>
        <v>8.1354431286270821E-3</v>
      </c>
      <c r="T483" s="17">
        <f t="shared" si="40"/>
        <v>99.51707855033402</v>
      </c>
      <c r="U483" s="1" t="str">
        <f t="shared" si="38"/>
        <v>C</v>
      </c>
      <c r="W483"/>
    </row>
    <row r="484" spans="14:23" x14ac:dyDescent="0.35">
      <c r="N484" s="1" t="s">
        <v>508</v>
      </c>
      <c r="O484" s="1">
        <v>4915.13</v>
      </c>
      <c r="P484" s="12"/>
      <c r="Q484" s="1" t="str">
        <f t="shared" si="36"/>
        <v>555</v>
      </c>
      <c r="R484" s="1">
        <f t="shared" si="37"/>
        <v>4915.13</v>
      </c>
      <c r="S484" s="17">
        <f t="shared" si="39"/>
        <v>7.926316468768662E-3</v>
      </c>
      <c r="T484" s="17">
        <f t="shared" si="40"/>
        <v>99.525004866802789</v>
      </c>
      <c r="U484" s="1" t="str">
        <f t="shared" si="38"/>
        <v>C</v>
      </c>
      <c r="W484"/>
    </row>
    <row r="485" spans="14:23" x14ac:dyDescent="0.35">
      <c r="N485" s="1" t="s">
        <v>485</v>
      </c>
      <c r="O485" s="1">
        <v>4859.72</v>
      </c>
      <c r="P485" s="12"/>
      <c r="Q485" s="1" t="str">
        <f t="shared" si="36"/>
        <v>238</v>
      </c>
      <c r="R485" s="1">
        <f t="shared" si="37"/>
        <v>4859.72</v>
      </c>
      <c r="S485" s="17">
        <f t="shared" si="39"/>
        <v>7.8369602980194707E-3</v>
      </c>
      <c r="T485" s="17">
        <f t="shared" si="40"/>
        <v>99.53284182710081</v>
      </c>
      <c r="U485" s="1" t="str">
        <f t="shared" si="38"/>
        <v>C</v>
      </c>
      <c r="W485"/>
    </row>
    <row r="486" spans="14:23" x14ac:dyDescent="0.35">
      <c r="N486" s="1" t="s">
        <v>498</v>
      </c>
      <c r="O486" s="1">
        <v>4848.369999999999</v>
      </c>
      <c r="P486" s="12"/>
      <c r="Q486" s="1" t="str">
        <f t="shared" si="36"/>
        <v>229</v>
      </c>
      <c r="R486" s="1">
        <f t="shared" si="37"/>
        <v>4848.369999999999</v>
      </c>
      <c r="S486" s="17">
        <f t="shared" si="39"/>
        <v>7.8186568773733166E-3</v>
      </c>
      <c r="T486" s="17">
        <f t="shared" si="40"/>
        <v>99.540660483978186</v>
      </c>
      <c r="U486" s="1" t="str">
        <f t="shared" si="38"/>
        <v>C</v>
      </c>
      <c r="W486"/>
    </row>
    <row r="487" spans="14:23" x14ac:dyDescent="0.35">
      <c r="N487" s="1" t="s">
        <v>541</v>
      </c>
      <c r="O487" s="1">
        <v>4780.4900000000007</v>
      </c>
      <c r="P487" s="12"/>
      <c r="Q487" s="1" t="str">
        <f t="shared" si="36"/>
        <v>305</v>
      </c>
      <c r="R487" s="1">
        <f t="shared" si="37"/>
        <v>4780.4900000000007</v>
      </c>
      <c r="S487" s="17">
        <f t="shared" si="39"/>
        <v>7.7091911334560646E-3</v>
      </c>
      <c r="T487" s="17">
        <f t="shared" si="40"/>
        <v>99.548369675111644</v>
      </c>
      <c r="U487" s="1" t="str">
        <f t="shared" si="38"/>
        <v>C</v>
      </c>
      <c r="W487"/>
    </row>
    <row r="488" spans="14:23" x14ac:dyDescent="0.35">
      <c r="N488" s="1" t="s">
        <v>497</v>
      </c>
      <c r="O488" s="1">
        <v>4712.78</v>
      </c>
      <c r="P488" s="12"/>
      <c r="Q488" s="1" t="str">
        <f t="shared" si="36"/>
        <v>458</v>
      </c>
      <c r="R488" s="1">
        <f t="shared" si="37"/>
        <v>4712.78</v>
      </c>
      <c r="S488" s="17">
        <f t="shared" si="39"/>
        <v>7.5999995376894542E-3</v>
      </c>
      <c r="T488" s="17">
        <f t="shared" si="40"/>
        <v>99.555969674649333</v>
      </c>
      <c r="U488" s="1" t="str">
        <f t="shared" si="38"/>
        <v>C</v>
      </c>
      <c r="W488"/>
    </row>
    <row r="489" spans="14:23" x14ac:dyDescent="0.35">
      <c r="N489" s="1" t="s">
        <v>531</v>
      </c>
      <c r="O489" s="1">
        <v>4712.1000000000004</v>
      </c>
      <c r="P489" s="12"/>
      <c r="Q489" s="1" t="str">
        <f t="shared" si="36"/>
        <v>330</v>
      </c>
      <c r="R489" s="1">
        <f t="shared" si="37"/>
        <v>4712.1000000000004</v>
      </c>
      <c r="S489" s="17">
        <f t="shared" si="39"/>
        <v>7.5989029450868675E-3</v>
      </c>
      <c r="T489" s="17">
        <f t="shared" si="40"/>
        <v>99.563568577594424</v>
      </c>
      <c r="U489" s="1" t="str">
        <f t="shared" si="38"/>
        <v>C</v>
      </c>
      <c r="W489"/>
    </row>
    <row r="490" spans="14:23" x14ac:dyDescent="0.35">
      <c r="N490" s="1" t="s">
        <v>518</v>
      </c>
      <c r="O490" s="1">
        <v>4697.93</v>
      </c>
      <c r="P490" s="12"/>
      <c r="Q490" s="1" t="str">
        <f t="shared" si="36"/>
        <v>635</v>
      </c>
      <c r="R490" s="1">
        <f t="shared" si="37"/>
        <v>4697.93</v>
      </c>
      <c r="S490" s="17">
        <f t="shared" si="39"/>
        <v>7.5760518904123301E-3</v>
      </c>
      <c r="T490" s="17">
        <f t="shared" si="40"/>
        <v>99.571144629484834</v>
      </c>
      <c r="U490" s="1" t="str">
        <f t="shared" si="38"/>
        <v>C</v>
      </c>
      <c r="W490"/>
    </row>
    <row r="491" spans="14:23" x14ac:dyDescent="0.35">
      <c r="N491" s="1" t="s">
        <v>468</v>
      </c>
      <c r="O491" s="1">
        <v>4684.82</v>
      </c>
      <c r="P491" s="12"/>
      <c r="Q491" s="1" t="str">
        <f t="shared" si="36"/>
        <v>195</v>
      </c>
      <c r="R491" s="1">
        <f t="shared" si="37"/>
        <v>4684.82</v>
      </c>
      <c r="S491" s="17">
        <f t="shared" si="39"/>
        <v>7.5549102300888887E-3</v>
      </c>
      <c r="T491" s="17">
        <f t="shared" si="40"/>
        <v>99.578699539714918</v>
      </c>
      <c r="U491" s="1" t="str">
        <f t="shared" si="38"/>
        <v>C</v>
      </c>
      <c r="W491"/>
    </row>
    <row r="492" spans="14:23" x14ac:dyDescent="0.35">
      <c r="N492" s="1" t="s">
        <v>549</v>
      </c>
      <c r="O492" s="1">
        <v>4682.3</v>
      </c>
      <c r="P492" s="12"/>
      <c r="Q492" s="1" t="str">
        <f t="shared" si="36"/>
        <v>67</v>
      </c>
      <c r="R492" s="1">
        <f t="shared" si="37"/>
        <v>4682.3</v>
      </c>
      <c r="S492" s="17">
        <f t="shared" si="39"/>
        <v>7.5508463869145889E-3</v>
      </c>
      <c r="T492" s="17">
        <f t="shared" si="40"/>
        <v>99.586250386101838</v>
      </c>
      <c r="U492" s="1" t="str">
        <f t="shared" si="38"/>
        <v>C</v>
      </c>
      <c r="W492"/>
    </row>
    <row r="493" spans="14:23" x14ac:dyDescent="0.35">
      <c r="N493" s="1" t="s">
        <v>507</v>
      </c>
      <c r="O493" s="1">
        <v>4611.3900000000003</v>
      </c>
      <c r="P493" s="12"/>
      <c r="Q493" s="1" t="str">
        <f t="shared" si="36"/>
        <v>597</v>
      </c>
      <c r="R493" s="1">
        <f t="shared" si="37"/>
        <v>4611.3900000000003</v>
      </c>
      <c r="S493" s="17">
        <f t="shared" si="39"/>
        <v>7.4364943553710938E-3</v>
      </c>
      <c r="T493" s="17">
        <f t="shared" si="40"/>
        <v>99.593686880457213</v>
      </c>
      <c r="U493" s="1" t="str">
        <f t="shared" si="38"/>
        <v>C</v>
      </c>
      <c r="W493"/>
    </row>
    <row r="494" spans="14:23" x14ac:dyDescent="0.35">
      <c r="N494" s="1" t="s">
        <v>539</v>
      </c>
      <c r="O494" s="1">
        <v>4507.26</v>
      </c>
      <c r="P494" s="12"/>
      <c r="Q494" s="1" t="str">
        <f t="shared" si="36"/>
        <v>115</v>
      </c>
      <c r="R494" s="1">
        <f t="shared" si="37"/>
        <v>4507.26</v>
      </c>
      <c r="S494" s="17">
        <f t="shared" si="39"/>
        <v>7.2685705499187687E-3</v>
      </c>
      <c r="T494" s="17">
        <f t="shared" si="40"/>
        <v>99.600955451007138</v>
      </c>
      <c r="U494" s="1" t="str">
        <f t="shared" si="38"/>
        <v>C</v>
      </c>
      <c r="W494"/>
    </row>
    <row r="495" spans="14:23" x14ac:dyDescent="0.35">
      <c r="N495" s="1" t="s">
        <v>479</v>
      </c>
      <c r="O495" s="1">
        <v>4479.8</v>
      </c>
      <c r="P495" s="12"/>
      <c r="Q495" s="1" t="str">
        <f t="shared" si="36"/>
        <v>38</v>
      </c>
      <c r="R495" s="1">
        <f t="shared" si="37"/>
        <v>4479.8</v>
      </c>
      <c r="S495" s="17">
        <f t="shared" si="39"/>
        <v>7.2242875604083406E-3</v>
      </c>
      <c r="T495" s="17">
        <f t="shared" si="40"/>
        <v>99.608179738567543</v>
      </c>
      <c r="U495" s="1" t="str">
        <f t="shared" si="38"/>
        <v>C</v>
      </c>
      <c r="W495"/>
    </row>
    <row r="496" spans="14:23" x14ac:dyDescent="0.35">
      <c r="N496" s="1" t="s">
        <v>512</v>
      </c>
      <c r="O496" s="1">
        <v>4357.24</v>
      </c>
      <c r="P496" s="12"/>
      <c r="Q496" s="1" t="str">
        <f t="shared" si="36"/>
        <v>673</v>
      </c>
      <c r="R496" s="1">
        <f t="shared" si="37"/>
        <v>4357.24</v>
      </c>
      <c r="S496" s="17">
        <f t="shared" si="39"/>
        <v>7.0266428701534975E-3</v>
      </c>
      <c r="T496" s="17">
        <f t="shared" si="40"/>
        <v>99.615206381437702</v>
      </c>
      <c r="U496" s="1" t="str">
        <f t="shared" si="38"/>
        <v>C</v>
      </c>
      <c r="W496"/>
    </row>
    <row r="497" spans="14:23" x14ac:dyDescent="0.35">
      <c r="N497" s="1" t="s">
        <v>534</v>
      </c>
      <c r="O497" s="1">
        <v>4305.8099999999995</v>
      </c>
      <c r="P497" s="12"/>
      <c r="Q497" s="1" t="str">
        <f t="shared" si="36"/>
        <v>645</v>
      </c>
      <c r="R497" s="1">
        <f t="shared" si="37"/>
        <v>4305.8099999999995</v>
      </c>
      <c r="S497" s="17">
        <f t="shared" si="39"/>
        <v>6.9437049914018115E-3</v>
      </c>
      <c r="T497" s="17">
        <f t="shared" si="40"/>
        <v>99.622150086429102</v>
      </c>
      <c r="U497" s="1" t="str">
        <f t="shared" si="38"/>
        <v>C</v>
      </c>
      <c r="W497"/>
    </row>
    <row r="498" spans="14:23" x14ac:dyDescent="0.35">
      <c r="N498" s="1" t="s">
        <v>563</v>
      </c>
      <c r="O498" s="1">
        <v>4181.49</v>
      </c>
      <c r="P498" s="12"/>
      <c r="Q498" s="1" t="str">
        <f t="shared" si="36"/>
        <v>694</v>
      </c>
      <c r="R498" s="1">
        <f t="shared" si="37"/>
        <v>4181.49</v>
      </c>
      <c r="S498" s="17">
        <f t="shared" si="39"/>
        <v>6.7432220614696801E-3</v>
      </c>
      <c r="T498" s="17">
        <f t="shared" si="40"/>
        <v>99.628893308490575</v>
      </c>
      <c r="U498" s="1" t="str">
        <f t="shared" si="38"/>
        <v>C</v>
      </c>
      <c r="W498"/>
    </row>
    <row r="499" spans="14:23" x14ac:dyDescent="0.35">
      <c r="N499" s="1" t="s">
        <v>533</v>
      </c>
      <c r="O499" s="1">
        <v>4030.63</v>
      </c>
      <c r="P499" s="12"/>
      <c r="Q499" s="1" t="str">
        <f t="shared" si="36"/>
        <v>178</v>
      </c>
      <c r="R499" s="1">
        <f t="shared" si="37"/>
        <v>4030.63</v>
      </c>
      <c r="S499" s="17">
        <f t="shared" si="39"/>
        <v>6.4999397673129768E-3</v>
      </c>
      <c r="T499" s="17">
        <f t="shared" si="40"/>
        <v>99.635393248257884</v>
      </c>
      <c r="U499" s="1" t="str">
        <f t="shared" si="38"/>
        <v>C</v>
      </c>
      <c r="W499"/>
    </row>
    <row r="500" spans="14:23" x14ac:dyDescent="0.35">
      <c r="N500" s="1" t="s">
        <v>459</v>
      </c>
      <c r="O500" s="1">
        <v>3979.73</v>
      </c>
      <c r="P500" s="12"/>
      <c r="Q500" s="1" t="str">
        <f t="shared" si="36"/>
        <v>159</v>
      </c>
      <c r="R500" s="1">
        <f t="shared" si="37"/>
        <v>3979.73</v>
      </c>
      <c r="S500" s="17">
        <f t="shared" si="39"/>
        <v>6.4178565857368379E-3</v>
      </c>
      <c r="T500" s="17">
        <f t="shared" si="40"/>
        <v>99.641811104843626</v>
      </c>
      <c r="U500" s="1" t="str">
        <f t="shared" si="38"/>
        <v>C</v>
      </c>
      <c r="W500"/>
    </row>
    <row r="501" spans="14:23" x14ac:dyDescent="0.35">
      <c r="N501" s="1" t="s">
        <v>517</v>
      </c>
      <c r="O501" s="1">
        <v>3970.08</v>
      </c>
      <c r="P501" s="12"/>
      <c r="Q501" s="1" t="str">
        <f t="shared" si="36"/>
        <v>615</v>
      </c>
      <c r="R501" s="1">
        <f t="shared" si="37"/>
        <v>3970.08</v>
      </c>
      <c r="S501" s="17">
        <f t="shared" si="39"/>
        <v>6.4022946465971571E-3</v>
      </c>
      <c r="T501" s="17">
        <f t="shared" si="40"/>
        <v>99.648213399490217</v>
      </c>
      <c r="U501" s="1" t="str">
        <f t="shared" si="38"/>
        <v>C</v>
      </c>
      <c r="W501"/>
    </row>
    <row r="502" spans="14:23" x14ac:dyDescent="0.35">
      <c r="N502" s="1" t="s">
        <v>548</v>
      </c>
      <c r="O502" s="1">
        <v>3937.1499999999996</v>
      </c>
      <c r="P502" s="12"/>
      <c r="Q502" s="1" t="str">
        <f t="shared" si="36"/>
        <v>601</v>
      </c>
      <c r="R502" s="1">
        <f t="shared" si="37"/>
        <v>3937.1499999999996</v>
      </c>
      <c r="S502" s="17">
        <f t="shared" si="39"/>
        <v>6.3491905371806092E-3</v>
      </c>
      <c r="T502" s="17">
        <f t="shared" si="40"/>
        <v>99.654562590027396</v>
      </c>
      <c r="U502" s="1" t="str">
        <f t="shared" si="38"/>
        <v>C</v>
      </c>
      <c r="W502"/>
    </row>
    <row r="503" spans="14:23" x14ac:dyDescent="0.35">
      <c r="N503" s="1" t="s">
        <v>545</v>
      </c>
      <c r="O503" s="1">
        <v>3934.75</v>
      </c>
      <c r="P503" s="12"/>
      <c r="Q503" s="1" t="str">
        <f t="shared" si="36"/>
        <v>214</v>
      </c>
      <c r="R503" s="1">
        <f t="shared" si="37"/>
        <v>3934.75</v>
      </c>
      <c r="S503" s="17">
        <f t="shared" si="39"/>
        <v>6.3453202103479437E-3</v>
      </c>
      <c r="T503" s="17">
        <f t="shared" si="40"/>
        <v>99.660907910237739</v>
      </c>
      <c r="U503" s="1" t="str">
        <f t="shared" si="38"/>
        <v>C</v>
      </c>
      <c r="W503"/>
    </row>
    <row r="504" spans="14:23" x14ac:dyDescent="0.35">
      <c r="N504" s="1" t="s">
        <v>554</v>
      </c>
      <c r="O504" s="1">
        <v>3929.54</v>
      </c>
      <c r="P504" s="12"/>
      <c r="Q504" s="1" t="str">
        <f t="shared" si="36"/>
        <v>137</v>
      </c>
      <c r="R504" s="1">
        <f t="shared" si="37"/>
        <v>3929.54</v>
      </c>
      <c r="S504" s="17">
        <f t="shared" si="39"/>
        <v>6.3369183758486963E-3</v>
      </c>
      <c r="T504" s="17">
        <f t="shared" si="40"/>
        <v>99.66724482861359</v>
      </c>
      <c r="U504" s="1" t="str">
        <f t="shared" si="38"/>
        <v>C</v>
      </c>
      <c r="W504"/>
    </row>
    <row r="505" spans="14:23" x14ac:dyDescent="0.35">
      <c r="N505" s="1" t="s">
        <v>464</v>
      </c>
      <c r="O505" s="1">
        <v>3795.5999999999995</v>
      </c>
      <c r="P505" s="12"/>
      <c r="Q505" s="1" t="str">
        <f t="shared" si="36"/>
        <v>543</v>
      </c>
      <c r="R505" s="1">
        <f t="shared" si="37"/>
        <v>3795.5999999999995</v>
      </c>
      <c r="S505" s="17">
        <f t="shared" si="39"/>
        <v>6.120921885862292E-3</v>
      </c>
      <c r="T505" s="17">
        <f t="shared" si="40"/>
        <v>99.673365750499457</v>
      </c>
      <c r="U505" s="1" t="str">
        <f t="shared" si="38"/>
        <v>C</v>
      </c>
      <c r="W505"/>
    </row>
    <row r="506" spans="14:23" x14ac:dyDescent="0.35">
      <c r="N506" s="1" t="s">
        <v>529</v>
      </c>
      <c r="O506" s="1">
        <v>3653.4</v>
      </c>
      <c r="P506" s="12"/>
      <c r="Q506" s="1" t="str">
        <f t="shared" si="36"/>
        <v>217</v>
      </c>
      <c r="R506" s="1">
        <f t="shared" si="37"/>
        <v>3653.4</v>
      </c>
      <c r="S506" s="17">
        <f t="shared" si="39"/>
        <v>5.8916050210267943E-3</v>
      </c>
      <c r="T506" s="17">
        <f t="shared" si="40"/>
        <v>99.679257355520477</v>
      </c>
      <c r="U506" s="1" t="str">
        <f t="shared" si="38"/>
        <v>C</v>
      </c>
      <c r="W506"/>
    </row>
    <row r="507" spans="14:23" x14ac:dyDescent="0.35">
      <c r="N507" s="1" t="s">
        <v>473</v>
      </c>
      <c r="O507" s="1">
        <v>3624.9</v>
      </c>
      <c r="P507" s="12"/>
      <c r="Q507" s="1" t="str">
        <f t="shared" si="36"/>
        <v>595</v>
      </c>
      <c r="R507" s="1">
        <f t="shared" si="37"/>
        <v>3624.9</v>
      </c>
      <c r="S507" s="17">
        <f t="shared" si="39"/>
        <v>5.8456448898888784E-3</v>
      </c>
      <c r="T507" s="17">
        <f t="shared" si="40"/>
        <v>99.685103000410365</v>
      </c>
      <c r="U507" s="1" t="str">
        <f t="shared" si="38"/>
        <v>C</v>
      </c>
      <c r="W507"/>
    </row>
    <row r="508" spans="14:23" x14ac:dyDescent="0.35">
      <c r="N508" s="1" t="s">
        <v>557</v>
      </c>
      <c r="O508" s="1">
        <v>3589.16</v>
      </c>
      <c r="P508" s="12"/>
      <c r="Q508" s="1" t="str">
        <f t="shared" si="36"/>
        <v>591</v>
      </c>
      <c r="R508" s="1">
        <f t="shared" si="37"/>
        <v>3589.16</v>
      </c>
      <c r="S508" s="17">
        <f t="shared" si="39"/>
        <v>5.7880092728057504E-3</v>
      </c>
      <c r="T508" s="17">
        <f t="shared" si="40"/>
        <v>99.69089100968317</v>
      </c>
      <c r="U508" s="1" t="str">
        <f t="shared" si="38"/>
        <v>C</v>
      </c>
      <c r="W508"/>
    </row>
    <row r="509" spans="14:23" x14ac:dyDescent="0.35">
      <c r="N509" s="1" t="s">
        <v>525</v>
      </c>
      <c r="O509" s="1">
        <v>3504.89</v>
      </c>
      <c r="P509" s="12"/>
      <c r="Q509" s="1" t="str">
        <f t="shared" si="36"/>
        <v>151</v>
      </c>
      <c r="R509" s="1">
        <f t="shared" si="37"/>
        <v>3504.89</v>
      </c>
      <c r="S509" s="17">
        <f t="shared" si="39"/>
        <v>5.652112421893743E-3</v>
      </c>
      <c r="T509" s="17">
        <f t="shared" si="40"/>
        <v>99.696543122105069</v>
      </c>
      <c r="U509" s="1" t="str">
        <f t="shared" si="38"/>
        <v>C</v>
      </c>
      <c r="W509"/>
    </row>
    <row r="510" spans="14:23" x14ac:dyDescent="0.35">
      <c r="N510" s="1" t="s">
        <v>552</v>
      </c>
      <c r="O510" s="1">
        <v>3491.5899999999997</v>
      </c>
      <c r="P510" s="12"/>
      <c r="Q510" s="1" t="str">
        <f t="shared" si="36"/>
        <v>128</v>
      </c>
      <c r="R510" s="1">
        <f t="shared" si="37"/>
        <v>3491.5899999999997</v>
      </c>
      <c r="S510" s="17">
        <f t="shared" si="39"/>
        <v>5.6306643606960482E-3</v>
      </c>
      <c r="T510" s="17">
        <f t="shared" si="40"/>
        <v>99.702173786465764</v>
      </c>
      <c r="U510" s="1" t="str">
        <f t="shared" si="38"/>
        <v>C</v>
      </c>
      <c r="W510"/>
    </row>
    <row r="511" spans="14:23" x14ac:dyDescent="0.35">
      <c r="N511" s="1" t="s">
        <v>530</v>
      </c>
      <c r="O511" s="1">
        <v>3399.0099999999998</v>
      </c>
      <c r="P511" s="12"/>
      <c r="Q511" s="1" t="str">
        <f t="shared" si="36"/>
        <v>663</v>
      </c>
      <c r="R511" s="1">
        <f t="shared" si="37"/>
        <v>3399.0099999999998</v>
      </c>
      <c r="S511" s="17">
        <f t="shared" si="39"/>
        <v>5.4813665031259329E-3</v>
      </c>
      <c r="T511" s="17">
        <f t="shared" si="40"/>
        <v>99.707655152968883</v>
      </c>
      <c r="U511" s="1" t="str">
        <f t="shared" si="38"/>
        <v>C</v>
      </c>
      <c r="W511"/>
    </row>
    <row r="512" spans="14:23" x14ac:dyDescent="0.35">
      <c r="N512" s="1" t="s">
        <v>481</v>
      </c>
      <c r="O512" s="1">
        <v>3396.38</v>
      </c>
      <c r="P512" s="12"/>
      <c r="Q512" s="1" t="str">
        <f t="shared" si="36"/>
        <v>287</v>
      </c>
      <c r="R512" s="1">
        <f t="shared" si="37"/>
        <v>3396.38</v>
      </c>
      <c r="S512" s="17">
        <f t="shared" si="39"/>
        <v>5.4771252699718029E-3</v>
      </c>
      <c r="T512" s="17">
        <f t="shared" si="40"/>
        <v>99.713132278238859</v>
      </c>
      <c r="U512" s="1" t="str">
        <f t="shared" si="38"/>
        <v>C</v>
      </c>
      <c r="W512"/>
    </row>
    <row r="513" spans="14:23" x14ac:dyDescent="0.35">
      <c r="N513" s="1" t="s">
        <v>532</v>
      </c>
      <c r="O513" s="1">
        <v>3306.6699999999996</v>
      </c>
      <c r="P513" s="12"/>
      <c r="Q513" s="1" t="str">
        <f t="shared" si="36"/>
        <v>603</v>
      </c>
      <c r="R513" s="1">
        <f t="shared" si="37"/>
        <v>3306.6699999999996</v>
      </c>
      <c r="S513" s="17">
        <f t="shared" si="39"/>
        <v>5.3324556782390837E-3</v>
      </c>
      <c r="T513" s="17">
        <f t="shared" si="40"/>
        <v>99.718464733917102</v>
      </c>
      <c r="U513" s="1" t="str">
        <f t="shared" si="38"/>
        <v>C</v>
      </c>
      <c r="W513"/>
    </row>
    <row r="514" spans="14:23" x14ac:dyDescent="0.35">
      <c r="N514" s="1" t="s">
        <v>527</v>
      </c>
      <c r="O514" s="1">
        <v>3301.9900000000002</v>
      </c>
      <c r="P514" s="12"/>
      <c r="Q514" s="1" t="str">
        <f t="shared" si="36"/>
        <v>548</v>
      </c>
      <c r="R514" s="1">
        <f t="shared" si="37"/>
        <v>3301.9900000000002</v>
      </c>
      <c r="S514" s="17">
        <f t="shared" si="39"/>
        <v>5.3249085409153851E-3</v>
      </c>
      <c r="T514" s="17">
        <f t="shared" si="40"/>
        <v>99.723789642458016</v>
      </c>
      <c r="U514" s="1" t="str">
        <f t="shared" si="38"/>
        <v>C</v>
      </c>
      <c r="W514"/>
    </row>
    <row r="515" spans="14:23" x14ac:dyDescent="0.35">
      <c r="N515" s="1" t="s">
        <v>577</v>
      </c>
      <c r="O515" s="1">
        <v>3272.26</v>
      </c>
      <c r="P515" s="12"/>
      <c r="Q515" s="1" t="str">
        <f t="shared" si="36"/>
        <v>577</v>
      </c>
      <c r="R515" s="1">
        <f t="shared" si="37"/>
        <v>3272.26</v>
      </c>
      <c r="S515" s="17">
        <f t="shared" si="39"/>
        <v>5.2769648672757272E-3</v>
      </c>
      <c r="T515" s="17">
        <f t="shared" si="40"/>
        <v>99.729066607325294</v>
      </c>
      <c r="U515" s="1" t="str">
        <f t="shared" si="38"/>
        <v>C</v>
      </c>
      <c r="W515"/>
    </row>
    <row r="516" spans="14:23" x14ac:dyDescent="0.35">
      <c r="N516" s="1" t="s">
        <v>550</v>
      </c>
      <c r="O516" s="1">
        <v>3221.96</v>
      </c>
      <c r="P516" s="12"/>
      <c r="Q516" s="1" t="str">
        <f t="shared" si="36"/>
        <v>449</v>
      </c>
      <c r="R516" s="1">
        <f t="shared" si="37"/>
        <v>3221.96</v>
      </c>
      <c r="S516" s="17">
        <f t="shared" si="39"/>
        <v>5.1958492674077546E-3</v>
      </c>
      <c r="T516" s="17">
        <f t="shared" si="40"/>
        <v>99.734262456592703</v>
      </c>
      <c r="U516" s="1" t="str">
        <f t="shared" si="38"/>
        <v>C</v>
      </c>
      <c r="W516"/>
    </row>
    <row r="517" spans="14:23" x14ac:dyDescent="0.35">
      <c r="N517" s="1" t="s">
        <v>547</v>
      </c>
      <c r="O517" s="1">
        <v>3211.27</v>
      </c>
      <c r="P517" s="12"/>
      <c r="Q517" s="1" t="str">
        <f t="shared" si="36"/>
        <v>318</v>
      </c>
      <c r="R517" s="1">
        <f t="shared" si="37"/>
        <v>3211.27</v>
      </c>
      <c r="S517" s="17">
        <f t="shared" si="39"/>
        <v>5.1786101866405851E-3</v>
      </c>
      <c r="T517" s="17">
        <f t="shared" si="40"/>
        <v>99.739441066779349</v>
      </c>
      <c r="U517" s="1" t="str">
        <f t="shared" si="38"/>
        <v>C</v>
      </c>
      <c r="W517"/>
    </row>
    <row r="518" spans="14:23" x14ac:dyDescent="0.35">
      <c r="N518" s="1" t="s">
        <v>567</v>
      </c>
      <c r="O518" s="1">
        <v>3107.26</v>
      </c>
      <c r="P518" s="12"/>
      <c r="Q518" s="1" t="str">
        <f t="shared" si="36"/>
        <v>202</v>
      </c>
      <c r="R518" s="1">
        <f t="shared" si="37"/>
        <v>3107.26</v>
      </c>
      <c r="S518" s="17">
        <f t="shared" si="39"/>
        <v>5.0108798975298952E-3</v>
      </c>
      <c r="T518" s="17">
        <f t="shared" si="40"/>
        <v>99.744451946676875</v>
      </c>
      <c r="U518" s="1" t="str">
        <f t="shared" si="38"/>
        <v>C</v>
      </c>
      <c r="W518"/>
    </row>
    <row r="519" spans="14:23" x14ac:dyDescent="0.35">
      <c r="N519" s="1" t="s">
        <v>562</v>
      </c>
      <c r="O519" s="1">
        <v>3079.99</v>
      </c>
      <c r="P519" s="12"/>
      <c r="Q519" s="1" t="str">
        <f t="shared" ref="Q519:Q582" si="41">N519</f>
        <v>94</v>
      </c>
      <c r="R519" s="1">
        <f t="shared" ref="R519:R582" si="42">GETPIVOTDATA("[Measures].[Revenue]", N518,
"[Customer].[CustomerID]",
"[Customer].[CustomerID].&amp;[" &amp; N519 &amp; "]")</f>
        <v>3079.99</v>
      </c>
      <c r="S519" s="17">
        <f t="shared" si="39"/>
        <v>4.9669033088937196E-3</v>
      </c>
      <c r="T519" s="17">
        <f t="shared" si="40"/>
        <v>99.749418849985773</v>
      </c>
      <c r="U519" s="1" t="str">
        <f t="shared" ref="U519:U582" si="43">IF(T519&lt;=80,"A", IF(T519&lt;=95,"B","C"))</f>
        <v>C</v>
      </c>
      <c r="W519"/>
    </row>
    <row r="520" spans="14:23" x14ac:dyDescent="0.35">
      <c r="N520" s="1" t="s">
        <v>535</v>
      </c>
      <c r="O520" s="1">
        <v>3062.29</v>
      </c>
      <c r="P520" s="12"/>
      <c r="Q520" s="1" t="str">
        <f t="shared" si="41"/>
        <v>276</v>
      </c>
      <c r="R520" s="1">
        <f t="shared" si="42"/>
        <v>3062.29</v>
      </c>
      <c r="S520" s="17">
        <f t="shared" ref="S520:S583" si="44">R520/SUM($R$7:$R$633) *100</f>
        <v>4.9383596485028033E-3</v>
      </c>
      <c r="T520" s="17">
        <f t="shared" si="40"/>
        <v>99.754357209634279</v>
      </c>
      <c r="U520" s="1" t="str">
        <f t="shared" si="43"/>
        <v>C</v>
      </c>
      <c r="W520"/>
    </row>
    <row r="521" spans="14:23" x14ac:dyDescent="0.35">
      <c r="N521" s="1" t="s">
        <v>543</v>
      </c>
      <c r="O521" s="1">
        <v>3057.48</v>
      </c>
      <c r="P521" s="12"/>
      <c r="Q521" s="1" t="str">
        <f t="shared" si="41"/>
        <v>446</v>
      </c>
      <c r="R521" s="1">
        <f t="shared" si="42"/>
        <v>3057.48</v>
      </c>
      <c r="S521" s="17">
        <f t="shared" si="44"/>
        <v>4.9306028684756673E-3</v>
      </c>
      <c r="T521" s="17">
        <f t="shared" si="40"/>
        <v>99.759287812502748</v>
      </c>
      <c r="U521" s="1" t="str">
        <f t="shared" si="43"/>
        <v>C</v>
      </c>
      <c r="W521"/>
    </row>
    <row r="522" spans="14:23" x14ac:dyDescent="0.35">
      <c r="N522" s="1" t="s">
        <v>558</v>
      </c>
      <c r="O522" s="1">
        <v>3042.91</v>
      </c>
      <c r="P522" s="12"/>
      <c r="Q522" s="1" t="str">
        <f t="shared" si="41"/>
        <v>152</v>
      </c>
      <c r="R522" s="1">
        <f t="shared" si="42"/>
        <v>3042.91</v>
      </c>
      <c r="S522" s="17">
        <f t="shared" si="44"/>
        <v>4.9071067593290203E-3</v>
      </c>
      <c r="T522" s="17">
        <f t="shared" ref="T522:T585" si="45">S522+T521</f>
        <v>99.764194919262081</v>
      </c>
      <c r="U522" s="1" t="str">
        <f t="shared" si="43"/>
        <v>C</v>
      </c>
      <c r="W522"/>
    </row>
    <row r="523" spans="14:23" x14ac:dyDescent="0.35">
      <c r="N523" s="1" t="s">
        <v>560</v>
      </c>
      <c r="O523" s="1">
        <v>3030.7599999999998</v>
      </c>
      <c r="P523" s="12"/>
      <c r="Q523" s="1" t="str">
        <f t="shared" si="41"/>
        <v>606</v>
      </c>
      <c r="R523" s="1">
        <f t="shared" si="42"/>
        <v>3030.7599999999998</v>
      </c>
      <c r="S523" s="17">
        <f t="shared" si="44"/>
        <v>4.8875132297386452E-3</v>
      </c>
      <c r="T523" s="17">
        <f t="shared" si="45"/>
        <v>99.769082432491814</v>
      </c>
      <c r="U523" s="1" t="str">
        <f t="shared" si="43"/>
        <v>C</v>
      </c>
      <c r="W523"/>
    </row>
    <row r="524" spans="14:23" x14ac:dyDescent="0.35">
      <c r="N524" s="1" t="s">
        <v>542</v>
      </c>
      <c r="O524" s="1">
        <v>2990.46</v>
      </c>
      <c r="P524" s="12"/>
      <c r="Q524" s="1" t="str">
        <f t="shared" si="41"/>
        <v>181</v>
      </c>
      <c r="R524" s="1">
        <f t="shared" si="42"/>
        <v>2990.46</v>
      </c>
      <c r="S524" s="17">
        <f t="shared" si="44"/>
        <v>4.8225239916734513E-3</v>
      </c>
      <c r="T524" s="17">
        <f t="shared" si="45"/>
        <v>99.773904956483491</v>
      </c>
      <c r="U524" s="1" t="str">
        <f t="shared" si="43"/>
        <v>C</v>
      </c>
      <c r="W524"/>
    </row>
    <row r="525" spans="14:23" x14ac:dyDescent="0.35">
      <c r="N525" s="1" t="s">
        <v>482</v>
      </c>
      <c r="O525" s="1">
        <v>2983.96</v>
      </c>
      <c r="P525" s="12"/>
      <c r="Q525" s="1" t="str">
        <f t="shared" si="41"/>
        <v>303</v>
      </c>
      <c r="R525" s="1">
        <f t="shared" si="42"/>
        <v>2983.96</v>
      </c>
      <c r="S525" s="17">
        <f t="shared" si="44"/>
        <v>4.8120418565016461E-3</v>
      </c>
      <c r="T525" s="17">
        <f t="shared" si="45"/>
        <v>99.778716998339988</v>
      </c>
      <c r="U525" s="1" t="str">
        <f t="shared" si="43"/>
        <v>C</v>
      </c>
      <c r="W525"/>
    </row>
    <row r="526" spans="14:23" x14ac:dyDescent="0.35">
      <c r="N526" s="1" t="s">
        <v>435</v>
      </c>
      <c r="O526" s="1">
        <v>2853.07</v>
      </c>
      <c r="P526" s="12"/>
      <c r="Q526" s="1" t="str">
        <f t="shared" si="41"/>
        <v>572</v>
      </c>
      <c r="R526" s="1">
        <f t="shared" si="42"/>
        <v>2853.07</v>
      </c>
      <c r="S526" s="17">
        <f t="shared" si="44"/>
        <v>4.6009639068650887E-3</v>
      </c>
      <c r="T526" s="17">
        <f t="shared" si="45"/>
        <v>99.783317962246855</v>
      </c>
      <c r="U526" s="1" t="str">
        <f t="shared" si="43"/>
        <v>C</v>
      </c>
      <c r="W526"/>
    </row>
    <row r="527" spans="14:23" x14ac:dyDescent="0.35">
      <c r="N527" s="1" t="s">
        <v>516</v>
      </c>
      <c r="O527" s="1">
        <v>2846.77</v>
      </c>
      <c r="P527" s="12"/>
      <c r="Q527" s="1" t="str">
        <f t="shared" si="41"/>
        <v>400</v>
      </c>
      <c r="R527" s="1">
        <f t="shared" si="42"/>
        <v>2846.77</v>
      </c>
      <c r="S527" s="17">
        <f t="shared" si="44"/>
        <v>4.5908042989293392E-3</v>
      </c>
      <c r="T527" s="17">
        <f t="shared" si="45"/>
        <v>99.787908766545783</v>
      </c>
      <c r="U527" s="1" t="str">
        <f t="shared" si="43"/>
        <v>C</v>
      </c>
      <c r="W527"/>
    </row>
    <row r="528" spans="14:23" x14ac:dyDescent="0.35">
      <c r="N528" s="1" t="s">
        <v>561</v>
      </c>
      <c r="O528" s="1">
        <v>2836.76</v>
      </c>
      <c r="P528" s="12"/>
      <c r="Q528" s="1" t="str">
        <f t="shared" si="41"/>
        <v>636</v>
      </c>
      <c r="R528" s="1">
        <f t="shared" si="42"/>
        <v>2836.76</v>
      </c>
      <c r="S528" s="17">
        <f t="shared" si="44"/>
        <v>4.574661810764759E-3</v>
      </c>
      <c r="T528" s="17">
        <f t="shared" si="45"/>
        <v>99.792483428356547</v>
      </c>
      <c r="U528" s="1" t="str">
        <f t="shared" si="43"/>
        <v>C</v>
      </c>
      <c r="W528"/>
    </row>
    <row r="529" spans="14:23" x14ac:dyDescent="0.35">
      <c r="N529" s="1" t="s">
        <v>503</v>
      </c>
      <c r="O529" s="1">
        <v>2739.65</v>
      </c>
      <c r="P529" s="12"/>
      <c r="Q529" s="1" t="str">
        <f t="shared" si="41"/>
        <v>124</v>
      </c>
      <c r="R529" s="1">
        <f t="shared" si="42"/>
        <v>2739.65</v>
      </c>
      <c r="S529" s="17">
        <f t="shared" si="44"/>
        <v>4.4180587112979848E-3</v>
      </c>
      <c r="T529" s="17">
        <f t="shared" si="45"/>
        <v>99.796901487067842</v>
      </c>
      <c r="U529" s="1" t="str">
        <f t="shared" si="43"/>
        <v>C</v>
      </c>
      <c r="W529"/>
    </row>
    <row r="530" spans="14:23" x14ac:dyDescent="0.35">
      <c r="N530" s="1" t="s">
        <v>588</v>
      </c>
      <c r="O530" s="1">
        <v>2718.2599999999998</v>
      </c>
      <c r="P530" s="12"/>
      <c r="Q530" s="1" t="str">
        <f t="shared" si="41"/>
        <v>628</v>
      </c>
      <c r="R530" s="1">
        <f t="shared" si="42"/>
        <v>2718.2599999999998</v>
      </c>
      <c r="S530" s="17">
        <f t="shared" si="44"/>
        <v>4.3835644234018426E-3</v>
      </c>
      <c r="T530" s="17">
        <f t="shared" si="45"/>
        <v>99.801285051491249</v>
      </c>
      <c r="U530" s="1" t="str">
        <f t="shared" si="43"/>
        <v>C</v>
      </c>
      <c r="W530"/>
    </row>
    <row r="531" spans="14:23" x14ac:dyDescent="0.35">
      <c r="N531" s="1" t="s">
        <v>553</v>
      </c>
      <c r="O531" s="1">
        <v>2701.8399999999997</v>
      </c>
      <c r="P531" s="12"/>
      <c r="Q531" s="1" t="str">
        <f t="shared" si="41"/>
        <v>489</v>
      </c>
      <c r="R531" s="1">
        <f t="shared" si="42"/>
        <v>2701.8399999999997</v>
      </c>
      <c r="S531" s="17">
        <f t="shared" si="44"/>
        <v>4.3570849373216819E-3</v>
      </c>
      <c r="T531" s="17">
        <f t="shared" si="45"/>
        <v>99.805642136428574</v>
      </c>
      <c r="U531" s="1" t="str">
        <f t="shared" si="43"/>
        <v>C</v>
      </c>
      <c r="W531"/>
    </row>
    <row r="532" spans="14:23" x14ac:dyDescent="0.35">
      <c r="N532" s="1" t="s">
        <v>555</v>
      </c>
      <c r="O532" s="1">
        <v>2675.53</v>
      </c>
      <c r="P532" s="12"/>
      <c r="Q532" s="1" t="str">
        <f t="shared" si="41"/>
        <v>468</v>
      </c>
      <c r="R532" s="1">
        <f t="shared" si="42"/>
        <v>2675.53</v>
      </c>
      <c r="S532" s="17">
        <f t="shared" si="44"/>
        <v>4.3146564794185752E-3</v>
      </c>
      <c r="T532" s="17">
        <f t="shared" si="45"/>
        <v>99.809956792907997</v>
      </c>
      <c r="U532" s="1" t="str">
        <f t="shared" si="43"/>
        <v>C</v>
      </c>
      <c r="W532"/>
    </row>
    <row r="533" spans="14:23" x14ac:dyDescent="0.35">
      <c r="N533" s="1" t="s">
        <v>551</v>
      </c>
      <c r="O533" s="1">
        <v>2646.0299999999997</v>
      </c>
      <c r="P533" s="12"/>
      <c r="Q533" s="1" t="str">
        <f t="shared" si="41"/>
        <v>33</v>
      </c>
      <c r="R533" s="1">
        <f t="shared" si="42"/>
        <v>2646.0299999999997</v>
      </c>
      <c r="S533" s="17">
        <f t="shared" si="44"/>
        <v>4.26708371210038E-3</v>
      </c>
      <c r="T533" s="17">
        <f t="shared" si="45"/>
        <v>99.81422387662009</v>
      </c>
      <c r="U533" s="1" t="str">
        <f t="shared" si="43"/>
        <v>C</v>
      </c>
      <c r="W533"/>
    </row>
    <row r="534" spans="14:23" x14ac:dyDescent="0.35">
      <c r="N534" s="1" t="s">
        <v>572</v>
      </c>
      <c r="O534" s="1">
        <v>2638.9900000000002</v>
      </c>
      <c r="P534" s="12"/>
      <c r="Q534" s="1" t="str">
        <f t="shared" si="41"/>
        <v>440</v>
      </c>
      <c r="R534" s="1">
        <f t="shared" si="42"/>
        <v>2638.9900000000002</v>
      </c>
      <c r="S534" s="17">
        <f t="shared" si="44"/>
        <v>4.2557307533912245E-3</v>
      </c>
      <c r="T534" s="17">
        <f t="shared" si="45"/>
        <v>99.818479607373476</v>
      </c>
      <c r="U534" s="1" t="str">
        <f t="shared" si="43"/>
        <v>C</v>
      </c>
      <c r="W534"/>
    </row>
    <row r="535" spans="14:23" x14ac:dyDescent="0.35">
      <c r="N535" s="1" t="s">
        <v>584</v>
      </c>
      <c r="O535" s="1">
        <v>2625.2799999999997</v>
      </c>
      <c r="P535" s="12"/>
      <c r="Q535" s="1" t="str">
        <f t="shared" si="41"/>
        <v>472</v>
      </c>
      <c r="R535" s="1">
        <f t="shared" si="42"/>
        <v>2625.2799999999997</v>
      </c>
      <c r="S535" s="17">
        <f t="shared" si="44"/>
        <v>4.233621511359616E-3</v>
      </c>
      <c r="T535" s="17">
        <f t="shared" si="45"/>
        <v>99.822713228884837</v>
      </c>
      <c r="U535" s="1" t="str">
        <f t="shared" si="43"/>
        <v>C</v>
      </c>
      <c r="W535"/>
    </row>
    <row r="536" spans="14:23" x14ac:dyDescent="0.35">
      <c r="N536" s="1" t="s">
        <v>587</v>
      </c>
      <c r="O536" s="1">
        <v>2608.88</v>
      </c>
      <c r="P536" s="12"/>
      <c r="Q536" s="1" t="str">
        <f t="shared" si="41"/>
        <v>574</v>
      </c>
      <c r="R536" s="1">
        <f t="shared" si="42"/>
        <v>2608.88</v>
      </c>
      <c r="S536" s="17">
        <f t="shared" si="44"/>
        <v>4.2071742780030617E-3</v>
      </c>
      <c r="T536" s="17">
        <f t="shared" si="45"/>
        <v>99.826920403162845</v>
      </c>
      <c r="U536" s="1" t="str">
        <f t="shared" si="43"/>
        <v>C</v>
      </c>
      <c r="W536"/>
    </row>
    <row r="537" spans="14:23" x14ac:dyDescent="0.35">
      <c r="N537" s="1" t="s">
        <v>574</v>
      </c>
      <c r="O537" s="1">
        <v>2606.3400000000006</v>
      </c>
      <c r="P537" s="12"/>
      <c r="Q537" s="1" t="str">
        <f t="shared" si="41"/>
        <v>325</v>
      </c>
      <c r="R537" s="1">
        <f t="shared" si="42"/>
        <v>2606.3400000000006</v>
      </c>
      <c r="S537" s="17">
        <f t="shared" si="44"/>
        <v>4.2030781821051563E-3</v>
      </c>
      <c r="T537" s="17">
        <f t="shared" si="45"/>
        <v>99.831123481344946</v>
      </c>
      <c r="U537" s="1" t="str">
        <f t="shared" si="43"/>
        <v>C</v>
      </c>
      <c r="W537"/>
    </row>
    <row r="538" spans="14:23" x14ac:dyDescent="0.35">
      <c r="N538" s="1" t="s">
        <v>585</v>
      </c>
      <c r="O538" s="1">
        <v>2565.6999999999998</v>
      </c>
      <c r="P538" s="12"/>
      <c r="Q538" s="1" t="str">
        <f t="shared" si="41"/>
        <v>434</v>
      </c>
      <c r="R538" s="1">
        <f t="shared" si="42"/>
        <v>2565.6999999999998</v>
      </c>
      <c r="S538" s="17">
        <f t="shared" si="44"/>
        <v>4.1375406477386668E-3</v>
      </c>
      <c r="T538" s="17">
        <f t="shared" si="45"/>
        <v>99.835261021992679</v>
      </c>
      <c r="U538" s="1" t="str">
        <f t="shared" si="43"/>
        <v>C</v>
      </c>
      <c r="W538"/>
    </row>
    <row r="539" spans="14:23" x14ac:dyDescent="0.35">
      <c r="N539" s="1" t="s">
        <v>586</v>
      </c>
      <c r="O539" s="1">
        <v>2542.31</v>
      </c>
      <c r="P539" s="12"/>
      <c r="Q539" s="1" t="str">
        <f t="shared" si="41"/>
        <v>598</v>
      </c>
      <c r="R539" s="1">
        <f t="shared" si="42"/>
        <v>2542.31</v>
      </c>
      <c r="S539" s="17">
        <f t="shared" si="44"/>
        <v>4.0998210874819696E-3</v>
      </c>
      <c r="T539" s="17">
        <f t="shared" si="45"/>
        <v>99.839360843080158</v>
      </c>
      <c r="U539" s="1" t="str">
        <f t="shared" si="43"/>
        <v>C</v>
      </c>
      <c r="W539"/>
    </row>
    <row r="540" spans="14:23" x14ac:dyDescent="0.35">
      <c r="N540" s="1" t="s">
        <v>546</v>
      </c>
      <c r="O540" s="1">
        <v>2460.64</v>
      </c>
      <c r="P540" s="12"/>
      <c r="Q540" s="1" t="str">
        <f t="shared" si="41"/>
        <v>113</v>
      </c>
      <c r="R540" s="1">
        <f t="shared" si="42"/>
        <v>2460.64</v>
      </c>
      <c r="S540" s="17">
        <f t="shared" si="44"/>
        <v>3.9681170906386851E-3</v>
      </c>
      <c r="T540" s="17">
        <f t="shared" si="45"/>
        <v>99.843328960170794</v>
      </c>
      <c r="U540" s="1" t="str">
        <f t="shared" si="43"/>
        <v>C</v>
      </c>
      <c r="W540"/>
    </row>
    <row r="541" spans="14:23" x14ac:dyDescent="0.35">
      <c r="N541" s="1" t="s">
        <v>589</v>
      </c>
      <c r="O541" s="1">
        <v>2433.2300000000005</v>
      </c>
      <c r="P541" s="12"/>
      <c r="Q541" s="1" t="str">
        <f t="shared" si="41"/>
        <v>111</v>
      </c>
      <c r="R541" s="1">
        <f t="shared" si="42"/>
        <v>2433.2300000000005</v>
      </c>
      <c r="S541" s="17">
        <f t="shared" si="44"/>
        <v>3.9239147329372722E-3</v>
      </c>
      <c r="T541" s="17">
        <f t="shared" si="45"/>
        <v>99.847252874903731</v>
      </c>
      <c r="U541" s="1" t="str">
        <f t="shared" si="43"/>
        <v>C</v>
      </c>
      <c r="W541"/>
    </row>
    <row r="542" spans="14:23" x14ac:dyDescent="0.35">
      <c r="N542" s="1" t="s">
        <v>590</v>
      </c>
      <c r="O542" s="1">
        <v>2375.17</v>
      </c>
      <c r="P542" s="12"/>
      <c r="Q542" s="1" t="str">
        <f t="shared" si="41"/>
        <v>225</v>
      </c>
      <c r="R542" s="1">
        <f t="shared" si="42"/>
        <v>2375.17</v>
      </c>
      <c r="S542" s="17">
        <f t="shared" si="44"/>
        <v>3.830285076310344E-3</v>
      </c>
      <c r="T542" s="17">
        <f t="shared" si="45"/>
        <v>99.851083159980035</v>
      </c>
      <c r="U542" s="1" t="str">
        <f t="shared" si="43"/>
        <v>C</v>
      </c>
      <c r="W542"/>
    </row>
    <row r="543" spans="14:23" x14ac:dyDescent="0.35">
      <c r="N543" s="1" t="s">
        <v>566</v>
      </c>
      <c r="O543" s="1">
        <v>2366.77</v>
      </c>
      <c r="P543" s="12"/>
      <c r="Q543" s="1" t="str">
        <f t="shared" si="41"/>
        <v>148</v>
      </c>
      <c r="R543" s="1">
        <f t="shared" si="42"/>
        <v>2366.77</v>
      </c>
      <c r="S543" s="17">
        <f t="shared" si="44"/>
        <v>3.8167389323960112E-3</v>
      </c>
      <c r="T543" s="17">
        <f t="shared" si="45"/>
        <v>99.854899898912436</v>
      </c>
      <c r="U543" s="1" t="str">
        <f t="shared" si="43"/>
        <v>C</v>
      </c>
      <c r="W543"/>
    </row>
    <row r="544" spans="14:23" x14ac:dyDescent="0.35">
      <c r="N544" s="1" t="s">
        <v>513</v>
      </c>
      <c r="O544" s="1">
        <v>2306.73</v>
      </c>
      <c r="P544" s="12"/>
      <c r="Q544" s="1" t="str">
        <f t="shared" si="41"/>
        <v>51</v>
      </c>
      <c r="R544" s="1">
        <f t="shared" si="42"/>
        <v>2306.73</v>
      </c>
      <c r="S544" s="17">
        <f t="shared" si="44"/>
        <v>3.7199162561321339E-3</v>
      </c>
      <c r="T544" s="17">
        <f t="shared" si="45"/>
        <v>99.858619815168566</v>
      </c>
      <c r="U544" s="1" t="str">
        <f t="shared" si="43"/>
        <v>C</v>
      </c>
      <c r="W544"/>
    </row>
    <row r="545" spans="14:23" x14ac:dyDescent="0.35">
      <c r="N545" s="1" t="s">
        <v>580</v>
      </c>
      <c r="O545" s="1">
        <v>2274.48</v>
      </c>
      <c r="P545" s="12"/>
      <c r="Q545" s="1" t="str">
        <f t="shared" si="41"/>
        <v>609</v>
      </c>
      <c r="R545" s="1">
        <f t="shared" si="42"/>
        <v>2274.48</v>
      </c>
      <c r="S545" s="17">
        <f t="shared" si="44"/>
        <v>3.6679087393181762E-3</v>
      </c>
      <c r="T545" s="17">
        <f t="shared" si="45"/>
        <v>99.862287723907883</v>
      </c>
      <c r="U545" s="1" t="str">
        <f t="shared" si="43"/>
        <v>C</v>
      </c>
      <c r="W545"/>
    </row>
    <row r="546" spans="14:23" x14ac:dyDescent="0.35">
      <c r="N546" s="1" t="s">
        <v>486</v>
      </c>
      <c r="O546" s="1">
        <v>2243.6999999999998</v>
      </c>
      <c r="P546" s="12"/>
      <c r="Q546" s="1" t="str">
        <f t="shared" si="41"/>
        <v>471</v>
      </c>
      <c r="R546" s="1">
        <f t="shared" si="42"/>
        <v>2243.6999999999998</v>
      </c>
      <c r="S546" s="17">
        <f t="shared" si="44"/>
        <v>3.618271797689226E-3</v>
      </c>
      <c r="T546" s="17">
        <f t="shared" si="45"/>
        <v>99.865905995705575</v>
      </c>
      <c r="U546" s="1" t="str">
        <f t="shared" si="43"/>
        <v>C</v>
      </c>
      <c r="W546"/>
    </row>
    <row r="547" spans="14:23" x14ac:dyDescent="0.35">
      <c r="N547" s="1" t="s">
        <v>575</v>
      </c>
      <c r="O547" s="1">
        <v>2207.15</v>
      </c>
      <c r="P547" s="12"/>
      <c r="Q547" s="1" t="str">
        <f t="shared" si="41"/>
        <v>285</v>
      </c>
      <c r="R547" s="1">
        <f t="shared" si="42"/>
        <v>2207.15</v>
      </c>
      <c r="S547" s="17">
        <f t="shared" si="44"/>
        <v>3.5593299453000734E-3</v>
      </c>
      <c r="T547" s="17">
        <f t="shared" si="45"/>
        <v>99.869465325650879</v>
      </c>
      <c r="U547" s="1" t="str">
        <f t="shared" si="43"/>
        <v>C</v>
      </c>
      <c r="W547"/>
    </row>
    <row r="548" spans="14:23" x14ac:dyDescent="0.35">
      <c r="N548" s="1" t="s">
        <v>565</v>
      </c>
      <c r="O548" s="1">
        <v>2186.8200000000002</v>
      </c>
      <c r="P548" s="12"/>
      <c r="Q548" s="1" t="str">
        <f t="shared" si="41"/>
        <v>357</v>
      </c>
      <c r="R548" s="1">
        <f t="shared" si="42"/>
        <v>2186.8200000000002</v>
      </c>
      <c r="S548" s="17">
        <f t="shared" si="44"/>
        <v>3.5265450517550268E-3</v>
      </c>
      <c r="T548" s="17">
        <f t="shared" si="45"/>
        <v>99.872991870702634</v>
      </c>
      <c r="U548" s="1" t="str">
        <f t="shared" si="43"/>
        <v>C</v>
      </c>
      <c r="W548"/>
    </row>
    <row r="549" spans="14:23" x14ac:dyDescent="0.35">
      <c r="N549" s="1" t="s">
        <v>536</v>
      </c>
      <c r="O549" s="1">
        <v>2164.85</v>
      </c>
      <c r="P549" s="12"/>
      <c r="Q549" s="1" t="str">
        <f t="shared" si="41"/>
        <v>503</v>
      </c>
      <c r="R549" s="1">
        <f t="shared" si="42"/>
        <v>2164.85</v>
      </c>
      <c r="S549" s="17">
        <f t="shared" si="44"/>
        <v>3.4911154348743235E-3</v>
      </c>
      <c r="T549" s="17">
        <f t="shared" si="45"/>
        <v>99.876482986137503</v>
      </c>
      <c r="U549" s="1" t="str">
        <f t="shared" si="43"/>
        <v>C</v>
      </c>
      <c r="W549"/>
    </row>
    <row r="550" spans="14:23" x14ac:dyDescent="0.35">
      <c r="N550" s="1" t="s">
        <v>581</v>
      </c>
      <c r="O550" s="1">
        <v>2045.0700000000002</v>
      </c>
      <c r="P550" s="12"/>
      <c r="Q550" s="1" t="str">
        <f t="shared" si="41"/>
        <v>664</v>
      </c>
      <c r="R550" s="1">
        <f t="shared" si="42"/>
        <v>2045.0700000000002</v>
      </c>
      <c r="S550" s="17">
        <f t="shared" si="44"/>
        <v>3.2979538732006534E-3</v>
      </c>
      <c r="T550" s="17">
        <f t="shared" si="45"/>
        <v>99.879780940010704</v>
      </c>
      <c r="U550" s="1" t="str">
        <f t="shared" si="43"/>
        <v>C</v>
      </c>
      <c r="W550"/>
    </row>
    <row r="551" spans="14:23" x14ac:dyDescent="0.35">
      <c r="N551" s="1" t="s">
        <v>568</v>
      </c>
      <c r="O551" s="1">
        <v>1993.39</v>
      </c>
      <c r="P551" s="12"/>
      <c r="Q551" s="1" t="str">
        <f t="shared" si="41"/>
        <v>70</v>
      </c>
      <c r="R551" s="1">
        <f t="shared" si="42"/>
        <v>1993.39</v>
      </c>
      <c r="S551" s="17">
        <f t="shared" si="44"/>
        <v>3.2146128354038988E-3</v>
      </c>
      <c r="T551" s="17">
        <f t="shared" si="45"/>
        <v>99.882995552846111</v>
      </c>
      <c r="U551" s="1" t="str">
        <f t="shared" si="43"/>
        <v>C</v>
      </c>
      <c r="W551"/>
    </row>
    <row r="552" spans="14:23" x14ac:dyDescent="0.35">
      <c r="N552" s="1" t="s">
        <v>569</v>
      </c>
      <c r="O552" s="1">
        <v>1993.39</v>
      </c>
      <c r="P552" s="12"/>
      <c r="Q552" s="1" t="str">
        <f t="shared" si="41"/>
        <v>321</v>
      </c>
      <c r="R552" s="1">
        <f t="shared" si="42"/>
        <v>1993.39</v>
      </c>
      <c r="S552" s="17">
        <f t="shared" si="44"/>
        <v>3.2146128354038988E-3</v>
      </c>
      <c r="T552" s="17">
        <f t="shared" si="45"/>
        <v>99.886210165681518</v>
      </c>
      <c r="U552" s="1" t="str">
        <f t="shared" si="43"/>
        <v>C</v>
      </c>
      <c r="W552"/>
    </row>
    <row r="553" spans="14:23" x14ac:dyDescent="0.35">
      <c r="N553" s="1" t="s">
        <v>602</v>
      </c>
      <c r="O553" s="1">
        <v>1973.23</v>
      </c>
      <c r="P553" s="12"/>
      <c r="Q553" s="1" t="str">
        <f t="shared" si="41"/>
        <v>224</v>
      </c>
      <c r="R553" s="1">
        <f t="shared" si="42"/>
        <v>1973.23</v>
      </c>
      <c r="S553" s="17">
        <f t="shared" si="44"/>
        <v>3.1821020900094981E-3</v>
      </c>
      <c r="T553" s="17">
        <f t="shared" si="45"/>
        <v>99.889392267771527</v>
      </c>
      <c r="U553" s="1" t="str">
        <f t="shared" si="43"/>
        <v>C</v>
      </c>
      <c r="W553"/>
    </row>
    <row r="554" spans="14:23" x14ac:dyDescent="0.35">
      <c r="N554" s="1" t="s">
        <v>576</v>
      </c>
      <c r="O554" s="1">
        <v>1891.0400000000002</v>
      </c>
      <c r="P554" s="12"/>
      <c r="Q554" s="1" t="str">
        <f t="shared" si="41"/>
        <v>28</v>
      </c>
      <c r="R554" s="1">
        <f t="shared" si="42"/>
        <v>1891.0400000000002</v>
      </c>
      <c r="S554" s="17">
        <f t="shared" si="44"/>
        <v>3.0495595223524689E-3</v>
      </c>
      <c r="T554" s="17">
        <f t="shared" si="45"/>
        <v>99.892441827293879</v>
      </c>
      <c r="U554" s="1" t="str">
        <f t="shared" si="43"/>
        <v>C</v>
      </c>
      <c r="W554"/>
    </row>
    <row r="555" spans="14:23" x14ac:dyDescent="0.35">
      <c r="N555" s="1" t="s">
        <v>600</v>
      </c>
      <c r="O555" s="1">
        <v>1870.46</v>
      </c>
      <c r="P555" s="12"/>
      <c r="Q555" s="1" t="str">
        <f t="shared" si="41"/>
        <v>690</v>
      </c>
      <c r="R555" s="1">
        <f t="shared" si="42"/>
        <v>1870.46</v>
      </c>
      <c r="S555" s="17">
        <f t="shared" si="44"/>
        <v>3.0163714697623522E-3</v>
      </c>
      <c r="T555" s="17">
        <f t="shared" si="45"/>
        <v>99.895458198763649</v>
      </c>
      <c r="U555" s="1" t="str">
        <f t="shared" si="43"/>
        <v>C</v>
      </c>
      <c r="W555"/>
    </row>
    <row r="556" spans="14:23" x14ac:dyDescent="0.35">
      <c r="N556" s="1" t="s">
        <v>605</v>
      </c>
      <c r="O556" s="1">
        <v>1793.79</v>
      </c>
      <c r="P556" s="12"/>
      <c r="Q556" s="1" t="str">
        <f t="shared" si="41"/>
        <v>382</v>
      </c>
      <c r="R556" s="1">
        <f t="shared" si="42"/>
        <v>1793.79</v>
      </c>
      <c r="S556" s="17">
        <f t="shared" si="44"/>
        <v>2.8927306538204557E-3</v>
      </c>
      <c r="T556" s="17">
        <f t="shared" si="45"/>
        <v>99.898350929417475</v>
      </c>
      <c r="U556" s="1" t="str">
        <f t="shared" si="43"/>
        <v>C</v>
      </c>
      <c r="W556"/>
    </row>
    <row r="557" spans="14:23" x14ac:dyDescent="0.35">
      <c r="N557" s="1" t="s">
        <v>610</v>
      </c>
      <c r="O557" s="1">
        <v>1791.8700000000001</v>
      </c>
      <c r="P557" s="12"/>
      <c r="Q557" s="1" t="str">
        <f t="shared" si="41"/>
        <v>242</v>
      </c>
      <c r="R557" s="1">
        <f t="shared" si="42"/>
        <v>1791.8700000000001</v>
      </c>
      <c r="S557" s="17">
        <f t="shared" si="44"/>
        <v>2.8896343923543229E-3</v>
      </c>
      <c r="T557" s="17">
        <f t="shared" si="45"/>
        <v>99.901240563809836</v>
      </c>
      <c r="U557" s="1" t="str">
        <f t="shared" si="43"/>
        <v>C</v>
      </c>
      <c r="W557"/>
    </row>
    <row r="558" spans="14:23" x14ac:dyDescent="0.35">
      <c r="N558" s="1" t="s">
        <v>603</v>
      </c>
      <c r="O558" s="1">
        <v>1788.03</v>
      </c>
      <c r="P558" s="12"/>
      <c r="Q558" s="1" t="str">
        <f t="shared" si="41"/>
        <v>211</v>
      </c>
      <c r="R558" s="1">
        <f t="shared" si="42"/>
        <v>1788.03</v>
      </c>
      <c r="S558" s="17">
        <f t="shared" si="44"/>
        <v>2.8834418694220557E-3</v>
      </c>
      <c r="T558" s="17">
        <f t="shared" si="45"/>
        <v>99.904124005679265</v>
      </c>
      <c r="U558" s="1" t="str">
        <f t="shared" si="43"/>
        <v>C</v>
      </c>
      <c r="W558"/>
    </row>
    <row r="559" spans="14:23" x14ac:dyDescent="0.35">
      <c r="N559" s="1" t="s">
        <v>583</v>
      </c>
      <c r="O559" s="1">
        <v>1772.8300000000002</v>
      </c>
      <c r="P559" s="12"/>
      <c r="Q559" s="1" t="str">
        <f t="shared" si="41"/>
        <v>443</v>
      </c>
      <c r="R559" s="1">
        <f t="shared" si="42"/>
        <v>1772.8300000000002</v>
      </c>
      <c r="S559" s="17">
        <f t="shared" si="44"/>
        <v>2.8589297994818341E-3</v>
      </c>
      <c r="T559" s="17">
        <f t="shared" si="45"/>
        <v>99.906982935478752</v>
      </c>
      <c r="U559" s="1" t="str">
        <f t="shared" si="43"/>
        <v>C</v>
      </c>
      <c r="W559"/>
    </row>
    <row r="560" spans="14:23" x14ac:dyDescent="0.35">
      <c r="N560" s="1" t="s">
        <v>593</v>
      </c>
      <c r="O560" s="1">
        <v>1762.52</v>
      </c>
      <c r="P560" s="12"/>
      <c r="Q560" s="1" t="str">
        <f t="shared" si="41"/>
        <v>268</v>
      </c>
      <c r="R560" s="1">
        <f t="shared" si="42"/>
        <v>1762.52</v>
      </c>
      <c r="S560" s="17">
        <f t="shared" si="44"/>
        <v>2.84230352046317E-3</v>
      </c>
      <c r="T560" s="17">
        <f t="shared" si="45"/>
        <v>99.909825238999218</v>
      </c>
      <c r="U560" s="1" t="str">
        <f t="shared" si="43"/>
        <v>C</v>
      </c>
      <c r="W560"/>
    </row>
    <row r="561" spans="14:23" x14ac:dyDescent="0.35">
      <c r="N561" s="1" t="s">
        <v>607</v>
      </c>
      <c r="O561" s="1">
        <v>1757.2099999999998</v>
      </c>
      <c r="P561" s="12"/>
      <c r="Q561" s="1" t="str">
        <f t="shared" si="41"/>
        <v>349</v>
      </c>
      <c r="R561" s="1">
        <f t="shared" si="42"/>
        <v>1757.2099999999998</v>
      </c>
      <c r="S561" s="17">
        <f t="shared" si="44"/>
        <v>2.8337404223458948E-3</v>
      </c>
      <c r="T561" s="17">
        <f t="shared" si="45"/>
        <v>99.912658979421565</v>
      </c>
      <c r="U561" s="1" t="str">
        <f t="shared" si="43"/>
        <v>C</v>
      </c>
      <c r="W561"/>
    </row>
    <row r="562" spans="14:23" x14ac:dyDescent="0.35">
      <c r="N562" s="1" t="s">
        <v>595</v>
      </c>
      <c r="O562" s="1">
        <v>1752.16</v>
      </c>
      <c r="P562" s="12"/>
      <c r="Q562" s="1" t="str">
        <f t="shared" si="41"/>
        <v>31</v>
      </c>
      <c r="R562" s="1">
        <f t="shared" si="42"/>
        <v>1752.16</v>
      </c>
      <c r="S562" s="17">
        <f t="shared" si="44"/>
        <v>2.8255966096354928E-3</v>
      </c>
      <c r="T562" s="17">
        <f t="shared" si="45"/>
        <v>99.915484576031204</v>
      </c>
      <c r="U562" s="1" t="str">
        <f t="shared" si="43"/>
        <v>C</v>
      </c>
      <c r="W562"/>
    </row>
    <row r="563" spans="14:23" x14ac:dyDescent="0.35">
      <c r="N563" s="1" t="s">
        <v>597</v>
      </c>
      <c r="O563" s="1">
        <v>1744.71</v>
      </c>
      <c r="P563" s="12"/>
      <c r="Q563" s="1" t="str">
        <f t="shared" si="41"/>
        <v>58</v>
      </c>
      <c r="R563" s="1">
        <f t="shared" si="42"/>
        <v>1744.71</v>
      </c>
      <c r="S563" s="17">
        <f t="shared" si="44"/>
        <v>2.8135824700924231E-3</v>
      </c>
      <c r="T563" s="17">
        <f t="shared" si="45"/>
        <v>99.918298158501301</v>
      </c>
      <c r="U563" s="1" t="str">
        <f t="shared" si="43"/>
        <v>C</v>
      </c>
      <c r="W563"/>
    </row>
    <row r="564" spans="14:23" x14ac:dyDescent="0.35">
      <c r="N564" s="1" t="s">
        <v>606</v>
      </c>
      <c r="O564" s="1">
        <v>1674.44</v>
      </c>
      <c r="P564" s="12"/>
      <c r="Q564" s="1" t="str">
        <f t="shared" si="41"/>
        <v>630</v>
      </c>
      <c r="R564" s="1">
        <f t="shared" si="42"/>
        <v>1674.44</v>
      </c>
      <c r="S564" s="17">
        <f t="shared" si="44"/>
        <v>2.7002625257043045E-3</v>
      </c>
      <c r="T564" s="17">
        <f t="shared" si="45"/>
        <v>99.920998421027008</v>
      </c>
      <c r="U564" s="1" t="str">
        <f t="shared" si="43"/>
        <v>C</v>
      </c>
      <c r="W564"/>
    </row>
    <row r="565" spans="14:23" x14ac:dyDescent="0.35">
      <c r="N565" s="1" t="s">
        <v>608</v>
      </c>
      <c r="O565" s="1">
        <v>1618.2800000000002</v>
      </c>
      <c r="P565" s="12"/>
      <c r="Q565" s="1" t="str">
        <f t="shared" si="41"/>
        <v>665</v>
      </c>
      <c r="R565" s="1">
        <f t="shared" si="42"/>
        <v>1618.2800000000002</v>
      </c>
      <c r="S565" s="17">
        <f t="shared" si="44"/>
        <v>2.6096968778199052E-3</v>
      </c>
      <c r="T565" s="17">
        <f t="shared" si="45"/>
        <v>99.923608117904834</v>
      </c>
      <c r="U565" s="1" t="str">
        <f t="shared" si="43"/>
        <v>C</v>
      </c>
      <c r="W565"/>
    </row>
    <row r="566" spans="14:23" x14ac:dyDescent="0.35">
      <c r="N566" s="1" t="s">
        <v>573</v>
      </c>
      <c r="O566" s="1">
        <v>1616.0500000000002</v>
      </c>
      <c r="P566" s="12"/>
      <c r="Q566" s="1" t="str">
        <f t="shared" si="41"/>
        <v>616</v>
      </c>
      <c r="R566" s="1">
        <f t="shared" si="42"/>
        <v>1616.0500000000002</v>
      </c>
      <c r="S566" s="17">
        <f t="shared" si="44"/>
        <v>2.6061006991378857E-3</v>
      </c>
      <c r="T566" s="17">
        <f t="shared" si="45"/>
        <v>99.926214218603974</v>
      </c>
      <c r="U566" s="1" t="str">
        <f t="shared" si="43"/>
        <v>C</v>
      </c>
      <c r="W566"/>
    </row>
    <row r="567" spans="14:23" x14ac:dyDescent="0.35">
      <c r="N567" s="1" t="s">
        <v>609</v>
      </c>
      <c r="O567" s="1">
        <v>1581.2800000000002</v>
      </c>
      <c r="P567" s="12"/>
      <c r="Q567" s="1" t="str">
        <f t="shared" si="41"/>
        <v>466</v>
      </c>
      <c r="R567" s="1">
        <f t="shared" si="42"/>
        <v>1581.2800000000002</v>
      </c>
      <c r="S567" s="17">
        <f t="shared" si="44"/>
        <v>2.5500293391496278E-3</v>
      </c>
      <c r="T567" s="17">
        <f t="shared" si="45"/>
        <v>99.928764247943121</v>
      </c>
      <c r="U567" s="1" t="str">
        <f t="shared" si="43"/>
        <v>C</v>
      </c>
      <c r="W567"/>
    </row>
    <row r="568" spans="14:23" x14ac:dyDescent="0.35">
      <c r="N568" s="1" t="s">
        <v>616</v>
      </c>
      <c r="O568" s="1">
        <v>1565.7700000000002</v>
      </c>
      <c r="P568" s="12"/>
      <c r="Q568" s="1" t="str">
        <f t="shared" si="41"/>
        <v>610</v>
      </c>
      <c r="R568" s="1">
        <f t="shared" si="42"/>
        <v>1565.7700000000002</v>
      </c>
      <c r="S568" s="17">
        <f t="shared" si="44"/>
        <v>2.5250173519935195E-3</v>
      </c>
      <c r="T568" s="17">
        <f t="shared" si="45"/>
        <v>99.931289265295121</v>
      </c>
      <c r="U568" s="1" t="str">
        <f t="shared" si="43"/>
        <v>C</v>
      </c>
      <c r="W568"/>
    </row>
    <row r="569" spans="14:23" x14ac:dyDescent="0.35">
      <c r="N569" s="1" t="s">
        <v>559</v>
      </c>
      <c r="O569" s="1">
        <v>1553.63</v>
      </c>
      <c r="P569" s="12"/>
      <c r="Q569" s="1" t="str">
        <f t="shared" si="41"/>
        <v>554</v>
      </c>
      <c r="R569" s="1">
        <f t="shared" si="42"/>
        <v>1553.63</v>
      </c>
      <c r="S569" s="17">
        <f t="shared" si="44"/>
        <v>2.5054399487649476E-3</v>
      </c>
      <c r="T569" s="17">
        <f t="shared" si="45"/>
        <v>99.933794705243884</v>
      </c>
      <c r="U569" s="1" t="str">
        <f t="shared" si="43"/>
        <v>C</v>
      </c>
      <c r="W569"/>
    </row>
    <row r="570" spans="14:23" x14ac:dyDescent="0.35">
      <c r="N570" s="1" t="s">
        <v>540</v>
      </c>
      <c r="O570" s="1">
        <v>1536.9</v>
      </c>
      <c r="P570" s="12"/>
      <c r="Q570" s="1" t="str">
        <f t="shared" si="41"/>
        <v>510</v>
      </c>
      <c r="R570" s="1">
        <f t="shared" si="42"/>
        <v>1536.9</v>
      </c>
      <c r="S570" s="17">
        <f t="shared" si="44"/>
        <v>2.4784605454689006E-3</v>
      </c>
      <c r="T570" s="17">
        <f t="shared" si="45"/>
        <v>99.936273165789359</v>
      </c>
      <c r="U570" s="1" t="str">
        <f t="shared" si="43"/>
        <v>C</v>
      </c>
      <c r="W570"/>
    </row>
    <row r="571" spans="14:23" x14ac:dyDescent="0.35">
      <c r="N571" s="1" t="s">
        <v>618</v>
      </c>
      <c r="O571" s="1">
        <v>1500.52</v>
      </c>
      <c r="P571" s="12"/>
      <c r="Q571" s="1" t="str">
        <f t="shared" si="41"/>
        <v>590</v>
      </c>
      <c r="R571" s="1">
        <f t="shared" si="42"/>
        <v>1500.52</v>
      </c>
      <c r="S571" s="17">
        <f t="shared" si="44"/>
        <v>2.4197928412303948E-3</v>
      </c>
      <c r="T571" s="17">
        <f t="shared" si="45"/>
        <v>99.938692958630583</v>
      </c>
      <c r="U571" s="1" t="str">
        <f t="shared" si="43"/>
        <v>C</v>
      </c>
      <c r="W571"/>
    </row>
    <row r="572" spans="14:23" x14ac:dyDescent="0.35">
      <c r="N572" s="1" t="s">
        <v>615</v>
      </c>
      <c r="O572" s="1">
        <v>1486.54</v>
      </c>
      <c r="P572" s="12"/>
      <c r="Q572" s="1" t="str">
        <f t="shared" si="41"/>
        <v>439</v>
      </c>
      <c r="R572" s="1">
        <f t="shared" si="42"/>
        <v>1486.54</v>
      </c>
      <c r="S572" s="17">
        <f t="shared" si="44"/>
        <v>2.3972481874301121E-3</v>
      </c>
      <c r="T572" s="17">
        <f t="shared" si="45"/>
        <v>99.941090206818018</v>
      </c>
      <c r="U572" s="1" t="str">
        <f t="shared" si="43"/>
        <v>C</v>
      </c>
      <c r="W572"/>
    </row>
    <row r="573" spans="14:23" x14ac:dyDescent="0.35">
      <c r="N573" s="1" t="s">
        <v>564</v>
      </c>
      <c r="O573" s="1">
        <v>1469.1799999999998</v>
      </c>
      <c r="P573" s="12"/>
      <c r="Q573" s="1" t="str">
        <f t="shared" si="41"/>
        <v>568</v>
      </c>
      <c r="R573" s="1">
        <f t="shared" si="42"/>
        <v>1469.1799999999998</v>
      </c>
      <c r="S573" s="17">
        <f t="shared" si="44"/>
        <v>2.3692528233404896E-3</v>
      </c>
      <c r="T573" s="17">
        <f t="shared" si="45"/>
        <v>99.94345945964136</v>
      </c>
      <c r="U573" s="1" t="str">
        <f t="shared" si="43"/>
        <v>C</v>
      </c>
      <c r="W573"/>
    </row>
    <row r="574" spans="14:23" x14ac:dyDescent="0.35">
      <c r="N574" s="1" t="s">
        <v>579</v>
      </c>
      <c r="O574" s="1">
        <v>1466.79</v>
      </c>
      <c r="P574" s="12"/>
      <c r="Q574" s="1" t="str">
        <f t="shared" si="41"/>
        <v>117</v>
      </c>
      <c r="R574" s="1">
        <f t="shared" si="42"/>
        <v>1466.79</v>
      </c>
      <c r="S574" s="17">
        <f t="shared" si="44"/>
        <v>2.365398622869626E-3</v>
      </c>
      <c r="T574" s="17">
        <f t="shared" si="45"/>
        <v>99.945824858264231</v>
      </c>
      <c r="U574" s="1" t="str">
        <f t="shared" si="43"/>
        <v>C</v>
      </c>
      <c r="W574"/>
    </row>
    <row r="575" spans="14:23" x14ac:dyDescent="0.35">
      <c r="N575" s="1" t="s">
        <v>612</v>
      </c>
      <c r="O575" s="1">
        <v>1434.25</v>
      </c>
      <c r="P575" s="12"/>
      <c r="Q575" s="1" t="str">
        <f t="shared" si="41"/>
        <v>681</v>
      </c>
      <c r="R575" s="1">
        <f t="shared" si="42"/>
        <v>1434.25</v>
      </c>
      <c r="S575" s="17">
        <f t="shared" si="44"/>
        <v>2.3129234415633876E-3</v>
      </c>
      <c r="T575" s="17">
        <f t="shared" si="45"/>
        <v>99.948137781705796</v>
      </c>
      <c r="U575" s="1" t="str">
        <f t="shared" si="43"/>
        <v>C</v>
      </c>
      <c r="W575"/>
    </row>
    <row r="576" spans="14:23" x14ac:dyDescent="0.35">
      <c r="N576" s="1" t="s">
        <v>556</v>
      </c>
      <c r="O576" s="1">
        <v>1433.74</v>
      </c>
      <c r="P576" s="12"/>
      <c r="Q576" s="1" t="str">
        <f t="shared" si="41"/>
        <v>157</v>
      </c>
      <c r="R576" s="1">
        <f t="shared" si="42"/>
        <v>1433.74</v>
      </c>
      <c r="S576" s="17">
        <f t="shared" si="44"/>
        <v>2.3121009971114456E-3</v>
      </c>
      <c r="T576" s="17">
        <f t="shared" si="45"/>
        <v>99.950449882702912</v>
      </c>
      <c r="U576" s="1" t="str">
        <f t="shared" si="43"/>
        <v>C</v>
      </c>
      <c r="W576"/>
    </row>
    <row r="577" spans="14:23" x14ac:dyDescent="0.35">
      <c r="N577" s="1" t="s">
        <v>614</v>
      </c>
      <c r="O577" s="1">
        <v>1414.03</v>
      </c>
      <c r="P577" s="12"/>
      <c r="Q577" s="1" t="str">
        <f t="shared" si="41"/>
        <v>421</v>
      </c>
      <c r="R577" s="1">
        <f t="shared" si="42"/>
        <v>1414.03</v>
      </c>
      <c r="S577" s="17">
        <f t="shared" si="44"/>
        <v>2.2803159379981711E-3</v>
      </c>
      <c r="T577" s="17">
        <f t="shared" si="45"/>
        <v>99.952730198640907</v>
      </c>
      <c r="U577" s="1" t="str">
        <f t="shared" si="43"/>
        <v>C</v>
      </c>
      <c r="W577"/>
    </row>
    <row r="578" spans="14:23" x14ac:dyDescent="0.35">
      <c r="N578" s="1" t="s">
        <v>591</v>
      </c>
      <c r="O578" s="1">
        <v>1352.91</v>
      </c>
      <c r="P578" s="12"/>
      <c r="Q578" s="1" t="str">
        <f t="shared" si="41"/>
        <v>228</v>
      </c>
      <c r="R578" s="1">
        <f t="shared" si="42"/>
        <v>1352.91</v>
      </c>
      <c r="S578" s="17">
        <f t="shared" si="44"/>
        <v>2.1817516146595941E-3</v>
      </c>
      <c r="T578" s="17">
        <f t="shared" si="45"/>
        <v>99.954911950255564</v>
      </c>
      <c r="U578" s="1" t="str">
        <f t="shared" si="43"/>
        <v>C</v>
      </c>
      <c r="W578"/>
    </row>
    <row r="579" spans="14:23" x14ac:dyDescent="0.35">
      <c r="N579" s="1" t="s">
        <v>599</v>
      </c>
      <c r="O579" s="1">
        <v>1332.77</v>
      </c>
      <c r="P579" s="12"/>
      <c r="Q579" s="1" t="str">
        <f t="shared" si="41"/>
        <v>251</v>
      </c>
      <c r="R579" s="1">
        <f t="shared" si="42"/>
        <v>1332.77</v>
      </c>
      <c r="S579" s="17">
        <f t="shared" si="44"/>
        <v>2.1492731219887999E-3</v>
      </c>
      <c r="T579" s="17">
        <f t="shared" si="45"/>
        <v>99.957061223377551</v>
      </c>
      <c r="U579" s="1" t="str">
        <f t="shared" si="43"/>
        <v>C</v>
      </c>
      <c r="W579"/>
    </row>
    <row r="580" spans="14:23" x14ac:dyDescent="0.35">
      <c r="N580" s="1" t="s">
        <v>619</v>
      </c>
      <c r="O580" s="1">
        <v>1295.98</v>
      </c>
      <c r="P580" s="12"/>
      <c r="Q580" s="1" t="str">
        <f t="shared" si="41"/>
        <v>243</v>
      </c>
      <c r="R580" s="1">
        <f t="shared" si="42"/>
        <v>1295.98</v>
      </c>
      <c r="S580" s="17">
        <f t="shared" si="44"/>
        <v>2.0899442369163804E-3</v>
      </c>
      <c r="T580" s="17">
        <f t="shared" si="45"/>
        <v>99.959151167614465</v>
      </c>
      <c r="U580" s="1" t="str">
        <f t="shared" si="43"/>
        <v>C</v>
      </c>
      <c r="W580"/>
    </row>
    <row r="581" spans="14:23" x14ac:dyDescent="0.35">
      <c r="N581" s="1" t="s">
        <v>623</v>
      </c>
      <c r="O581" s="1">
        <v>1269.46</v>
      </c>
      <c r="P581" s="12"/>
      <c r="Q581" s="1" t="str">
        <f t="shared" si="41"/>
        <v>516</v>
      </c>
      <c r="R581" s="1">
        <f t="shared" si="42"/>
        <v>1269.46</v>
      </c>
      <c r="S581" s="17">
        <f t="shared" si="44"/>
        <v>2.0471771254154144E-3</v>
      </c>
      <c r="T581" s="17">
        <f t="shared" si="45"/>
        <v>99.961198344739884</v>
      </c>
      <c r="U581" s="1" t="str">
        <f t="shared" si="43"/>
        <v>C</v>
      </c>
      <c r="W581"/>
    </row>
    <row r="582" spans="14:23" x14ac:dyDescent="0.35">
      <c r="N582" s="1" t="s">
        <v>596</v>
      </c>
      <c r="O582" s="1">
        <v>1201.25</v>
      </c>
      <c r="P582" s="12"/>
      <c r="Q582" s="1" t="str">
        <f t="shared" si="41"/>
        <v>532</v>
      </c>
      <c r="R582" s="1">
        <f t="shared" si="42"/>
        <v>1201.25</v>
      </c>
      <c r="S582" s="17">
        <f t="shared" si="44"/>
        <v>1.9371792115586675E-3</v>
      </c>
      <c r="T582" s="17">
        <f t="shared" si="45"/>
        <v>99.963135523951436</v>
      </c>
      <c r="U582" s="1" t="str">
        <f t="shared" si="43"/>
        <v>C</v>
      </c>
      <c r="W582"/>
    </row>
    <row r="583" spans="14:23" x14ac:dyDescent="0.35">
      <c r="N583" s="1" t="s">
        <v>544</v>
      </c>
      <c r="O583" s="1">
        <v>1136.4099999999999</v>
      </c>
      <c r="P583" s="12"/>
      <c r="Q583" s="1" t="str">
        <f t="shared" ref="Q583:Q633" si="46">N583</f>
        <v>483</v>
      </c>
      <c r="R583" s="1">
        <f t="shared" ref="R583:R633" si="47">GETPIVOTDATA("[Measures].[Revenue]", N582,
"[Customer].[CustomerID]",
"[Customer].[CustomerID].&amp;[" &amp; N583 &amp; "]")</f>
        <v>1136.4099999999999</v>
      </c>
      <c r="S583" s="17">
        <f t="shared" si="44"/>
        <v>1.8326158816294571E-3</v>
      </c>
      <c r="T583" s="17">
        <f t="shared" si="45"/>
        <v>99.964968139833061</v>
      </c>
      <c r="U583" s="1" t="str">
        <f t="shared" ref="U583:U633" si="48">IF(T583&lt;=80,"A", IF(T583&lt;=95,"B","C"))</f>
        <v>C</v>
      </c>
      <c r="W583"/>
    </row>
    <row r="584" spans="14:23" x14ac:dyDescent="0.35">
      <c r="N584" s="1" t="s">
        <v>524</v>
      </c>
      <c r="O584" s="1">
        <v>1122.0899999999999</v>
      </c>
      <c r="P584" s="12"/>
      <c r="Q584" s="1" t="str">
        <f t="shared" si="46"/>
        <v>545</v>
      </c>
      <c r="R584" s="1">
        <f t="shared" si="47"/>
        <v>1122.0899999999999</v>
      </c>
      <c r="S584" s="17">
        <f t="shared" ref="S584:S633" si="49">R584/SUM($R$7:$R$633) *100</f>
        <v>1.8095229315278796E-3</v>
      </c>
      <c r="T584" s="17">
        <f t="shared" si="45"/>
        <v>99.966777662764585</v>
      </c>
      <c r="U584" s="1" t="str">
        <f t="shared" si="48"/>
        <v>C</v>
      </c>
      <c r="W584"/>
    </row>
    <row r="585" spans="14:23" x14ac:dyDescent="0.35">
      <c r="N585" s="1" t="s">
        <v>627</v>
      </c>
      <c r="O585" s="1">
        <v>1120.5899999999999</v>
      </c>
      <c r="P585" s="12"/>
      <c r="Q585" s="1" t="str">
        <f t="shared" si="46"/>
        <v>185</v>
      </c>
      <c r="R585" s="1">
        <f t="shared" si="47"/>
        <v>1120.5899999999999</v>
      </c>
      <c r="S585" s="17">
        <f t="shared" si="49"/>
        <v>1.8071039772574629E-3</v>
      </c>
      <c r="T585" s="17">
        <f t="shared" si="45"/>
        <v>99.968584766741841</v>
      </c>
      <c r="U585" s="1" t="str">
        <f t="shared" si="48"/>
        <v>C</v>
      </c>
      <c r="W585"/>
    </row>
    <row r="586" spans="14:23" x14ac:dyDescent="0.35">
      <c r="N586" s="1" t="s">
        <v>621</v>
      </c>
      <c r="O586" s="1">
        <v>1081.81</v>
      </c>
      <c r="P586" s="12"/>
      <c r="Q586" s="1" t="str">
        <f t="shared" si="46"/>
        <v>470</v>
      </c>
      <c r="R586" s="1">
        <f t="shared" si="47"/>
        <v>1081.81</v>
      </c>
      <c r="S586" s="17">
        <f t="shared" si="49"/>
        <v>1.7445659461862912E-3</v>
      </c>
      <c r="T586" s="17">
        <f t="shared" ref="T586:T633" si="50">S586+T585</f>
        <v>99.970329332688024</v>
      </c>
      <c r="U586" s="1" t="str">
        <f t="shared" si="48"/>
        <v>C</v>
      </c>
      <c r="W586"/>
    </row>
    <row r="587" spans="14:23" x14ac:dyDescent="0.35">
      <c r="N587" s="1" t="s">
        <v>628</v>
      </c>
      <c r="O587" s="1">
        <v>1011.08</v>
      </c>
      <c r="P587" s="12"/>
      <c r="Q587" s="1" t="str">
        <f t="shared" si="46"/>
        <v>288</v>
      </c>
      <c r="R587" s="1">
        <f t="shared" si="47"/>
        <v>1011.08</v>
      </c>
      <c r="S587" s="17">
        <f t="shared" si="49"/>
        <v>1.6305041891552449E-3</v>
      </c>
      <c r="T587" s="17">
        <f t="shared" si="50"/>
        <v>99.971959836877176</v>
      </c>
      <c r="U587" s="1" t="str">
        <f t="shared" si="48"/>
        <v>C</v>
      </c>
      <c r="W587"/>
    </row>
    <row r="588" spans="14:23" x14ac:dyDescent="0.35">
      <c r="N588" s="1" t="s">
        <v>629</v>
      </c>
      <c r="O588" s="1">
        <v>982.92</v>
      </c>
      <c r="P588" s="12"/>
      <c r="Q588" s="1" t="str">
        <f t="shared" si="46"/>
        <v>625</v>
      </c>
      <c r="R588" s="1">
        <f t="shared" si="47"/>
        <v>982.92</v>
      </c>
      <c r="S588" s="17">
        <f t="shared" si="49"/>
        <v>1.5850923543186228E-3</v>
      </c>
      <c r="T588" s="17">
        <f t="shared" si="50"/>
        <v>99.973544929231494</v>
      </c>
      <c r="U588" s="1" t="str">
        <f t="shared" si="48"/>
        <v>C</v>
      </c>
      <c r="W588"/>
    </row>
    <row r="589" spans="14:23" x14ac:dyDescent="0.35">
      <c r="N589" s="1" t="s">
        <v>622</v>
      </c>
      <c r="O589" s="1">
        <v>982.92</v>
      </c>
      <c r="P589" s="12"/>
      <c r="Q589" s="1" t="str">
        <f t="shared" si="46"/>
        <v>370</v>
      </c>
      <c r="R589" s="1">
        <f t="shared" si="47"/>
        <v>982.92</v>
      </c>
      <c r="S589" s="17">
        <f t="shared" si="49"/>
        <v>1.5850923543186228E-3</v>
      </c>
      <c r="T589" s="17">
        <f t="shared" si="50"/>
        <v>99.975130021585812</v>
      </c>
      <c r="U589" s="1" t="str">
        <f t="shared" si="48"/>
        <v>C</v>
      </c>
      <c r="W589"/>
    </row>
    <row r="590" spans="14:23" x14ac:dyDescent="0.35">
      <c r="N590" s="1" t="s">
        <v>592</v>
      </c>
      <c r="O590" s="1">
        <v>966.47</v>
      </c>
      <c r="P590" s="12"/>
      <c r="Q590" s="1" t="str">
        <f t="shared" si="46"/>
        <v>553</v>
      </c>
      <c r="R590" s="1">
        <f t="shared" si="47"/>
        <v>966.47</v>
      </c>
      <c r="S590" s="17">
        <f t="shared" si="49"/>
        <v>1.5585644891530535E-3</v>
      </c>
      <c r="T590" s="17">
        <f t="shared" si="50"/>
        <v>99.976688586074971</v>
      </c>
      <c r="U590" s="1" t="str">
        <f t="shared" si="48"/>
        <v>C</v>
      </c>
      <c r="W590"/>
    </row>
    <row r="591" spans="14:23" x14ac:dyDescent="0.35">
      <c r="N591" s="1" t="s">
        <v>570</v>
      </c>
      <c r="O591" s="1">
        <v>936.53000000000009</v>
      </c>
      <c r="P591" s="12"/>
      <c r="Q591" s="1" t="str">
        <f t="shared" si="46"/>
        <v>633</v>
      </c>
      <c r="R591" s="1">
        <f t="shared" si="47"/>
        <v>936.53000000000009</v>
      </c>
      <c r="S591" s="17">
        <f t="shared" si="49"/>
        <v>1.5102821619155373E-3</v>
      </c>
      <c r="T591" s="17">
        <f t="shared" si="50"/>
        <v>99.978198868236888</v>
      </c>
      <c r="U591" s="1" t="str">
        <f t="shared" si="48"/>
        <v>C</v>
      </c>
      <c r="W591"/>
    </row>
    <row r="592" spans="14:23" x14ac:dyDescent="0.35">
      <c r="N592" s="1" t="s">
        <v>620</v>
      </c>
      <c r="O592" s="1">
        <v>894.79</v>
      </c>
      <c r="P592" s="12"/>
      <c r="Q592" s="1" t="str">
        <f t="shared" si="46"/>
        <v>534</v>
      </c>
      <c r="R592" s="1">
        <f t="shared" si="47"/>
        <v>894.79</v>
      </c>
      <c r="S592" s="17">
        <f t="shared" si="49"/>
        <v>1.4429707277507431E-3</v>
      </c>
      <c r="T592" s="17">
        <f t="shared" si="50"/>
        <v>99.979641838964639</v>
      </c>
      <c r="U592" s="1" t="str">
        <f t="shared" si="48"/>
        <v>C</v>
      </c>
      <c r="W592"/>
    </row>
    <row r="593" spans="14:23" x14ac:dyDescent="0.35">
      <c r="N593" s="1" t="s">
        <v>631</v>
      </c>
      <c r="O593" s="1">
        <v>876.23</v>
      </c>
      <c r="P593" s="12"/>
      <c r="Q593" s="1" t="str">
        <f t="shared" si="46"/>
        <v>314</v>
      </c>
      <c r="R593" s="1">
        <f t="shared" si="47"/>
        <v>876.23</v>
      </c>
      <c r="S593" s="17">
        <f t="shared" si="49"/>
        <v>1.4130402002447879E-3</v>
      </c>
      <c r="T593" s="17">
        <f t="shared" si="50"/>
        <v>99.981054879164887</v>
      </c>
      <c r="U593" s="1" t="str">
        <f t="shared" si="48"/>
        <v>C</v>
      </c>
      <c r="W593"/>
    </row>
    <row r="594" spans="14:23" x14ac:dyDescent="0.35">
      <c r="N594" s="1" t="s">
        <v>632</v>
      </c>
      <c r="O594" s="1">
        <v>834.5</v>
      </c>
      <c r="P594" s="12"/>
      <c r="Q594" s="1" t="str">
        <f t="shared" si="46"/>
        <v>406</v>
      </c>
      <c r="R594" s="1">
        <f t="shared" si="47"/>
        <v>834.5</v>
      </c>
      <c r="S594" s="17">
        <f t="shared" si="49"/>
        <v>1.3457448924417965E-3</v>
      </c>
      <c r="T594" s="17">
        <f t="shared" si="50"/>
        <v>99.982400624057334</v>
      </c>
      <c r="U594" s="1" t="str">
        <f t="shared" si="48"/>
        <v>C</v>
      </c>
      <c r="W594"/>
    </row>
    <row r="595" spans="14:23" x14ac:dyDescent="0.35">
      <c r="N595" s="1" t="s">
        <v>571</v>
      </c>
      <c r="O595" s="1">
        <v>818.7</v>
      </c>
      <c r="P595" s="12"/>
      <c r="Q595" s="1" t="str">
        <f t="shared" si="46"/>
        <v>593</v>
      </c>
      <c r="R595" s="1">
        <f t="shared" si="47"/>
        <v>818.7</v>
      </c>
      <c r="S595" s="17">
        <f t="shared" si="49"/>
        <v>1.3202652407934079E-3</v>
      </c>
      <c r="T595" s="17">
        <f t="shared" si="50"/>
        <v>99.983720889298127</v>
      </c>
      <c r="U595" s="1" t="str">
        <f t="shared" si="48"/>
        <v>C</v>
      </c>
      <c r="W595"/>
    </row>
    <row r="596" spans="14:23" x14ac:dyDescent="0.35">
      <c r="N596" s="1" t="s">
        <v>625</v>
      </c>
      <c r="O596" s="1">
        <v>800.26</v>
      </c>
      <c r="P596" s="12"/>
      <c r="Q596" s="1" t="str">
        <f t="shared" si="46"/>
        <v>134</v>
      </c>
      <c r="R596" s="1">
        <f t="shared" si="47"/>
        <v>800.26</v>
      </c>
      <c r="S596" s="17">
        <f t="shared" si="49"/>
        <v>1.2905282296290859E-3</v>
      </c>
      <c r="T596" s="17">
        <f t="shared" si="50"/>
        <v>99.985011417527758</v>
      </c>
      <c r="U596" s="1" t="str">
        <f t="shared" si="48"/>
        <v>C</v>
      </c>
      <c r="W596"/>
    </row>
    <row r="597" spans="14:23" x14ac:dyDescent="0.35">
      <c r="N597" s="1" t="s">
        <v>630</v>
      </c>
      <c r="O597" s="1">
        <v>764.56999999999994</v>
      </c>
      <c r="P597" s="12"/>
      <c r="Q597" s="1" t="str">
        <f t="shared" si="46"/>
        <v>388</v>
      </c>
      <c r="R597" s="1">
        <f t="shared" si="47"/>
        <v>764.56999999999994</v>
      </c>
      <c r="S597" s="17">
        <f t="shared" si="49"/>
        <v>1.2329732443549723E-3</v>
      </c>
      <c r="T597" s="17">
        <f t="shared" si="50"/>
        <v>99.986244390772114</v>
      </c>
      <c r="U597" s="1" t="str">
        <f t="shared" si="48"/>
        <v>C</v>
      </c>
      <c r="W597"/>
    </row>
    <row r="598" spans="14:23" x14ac:dyDescent="0.35">
      <c r="N598" s="1" t="s">
        <v>634</v>
      </c>
      <c r="O598" s="1">
        <v>705.61</v>
      </c>
      <c r="P598" s="12"/>
      <c r="Q598" s="1" t="str">
        <f t="shared" si="46"/>
        <v>274</v>
      </c>
      <c r="R598" s="1">
        <f t="shared" si="47"/>
        <v>705.61</v>
      </c>
      <c r="S598" s="17">
        <f t="shared" si="49"/>
        <v>1.1378922151657953E-3</v>
      </c>
      <c r="T598" s="17">
        <f t="shared" si="50"/>
        <v>99.987382282987284</v>
      </c>
      <c r="U598" s="1" t="str">
        <f t="shared" si="48"/>
        <v>C</v>
      </c>
      <c r="W598"/>
    </row>
    <row r="599" spans="14:23" x14ac:dyDescent="0.35">
      <c r="N599" s="1" t="s">
        <v>633</v>
      </c>
      <c r="O599" s="1">
        <v>697.5</v>
      </c>
      <c r="P599" s="12"/>
      <c r="Q599" s="1" t="str">
        <f t="shared" si="46"/>
        <v>654</v>
      </c>
      <c r="R599" s="1">
        <f t="shared" si="47"/>
        <v>697.5</v>
      </c>
      <c r="S599" s="17">
        <f t="shared" si="49"/>
        <v>1.1248137357437425E-3</v>
      </c>
      <c r="T599" s="17">
        <f t="shared" si="50"/>
        <v>99.988507096723026</v>
      </c>
      <c r="U599" s="1" t="str">
        <f t="shared" si="48"/>
        <v>C</v>
      </c>
      <c r="W599"/>
    </row>
    <row r="600" spans="14:23" x14ac:dyDescent="0.35">
      <c r="N600" s="1" t="s">
        <v>598</v>
      </c>
      <c r="O600" s="1">
        <v>596.35</v>
      </c>
      <c r="P600" s="12"/>
      <c r="Q600" s="1" t="str">
        <f t="shared" si="46"/>
        <v>122</v>
      </c>
      <c r="R600" s="1">
        <f t="shared" si="47"/>
        <v>596.35</v>
      </c>
      <c r="S600" s="17">
        <f t="shared" si="49"/>
        <v>9.6169558610864636E-4</v>
      </c>
      <c r="T600" s="17">
        <f t="shared" si="50"/>
        <v>99.98946879230914</v>
      </c>
      <c r="U600" s="1" t="str">
        <f t="shared" si="48"/>
        <v>C</v>
      </c>
      <c r="W600"/>
    </row>
    <row r="601" spans="14:23" x14ac:dyDescent="0.35">
      <c r="N601" s="1" t="s">
        <v>582</v>
      </c>
      <c r="O601" s="1">
        <v>506.26</v>
      </c>
      <c r="P601" s="12"/>
      <c r="Q601" s="1" t="str">
        <f t="shared" si="46"/>
        <v>6</v>
      </c>
      <c r="R601" s="1">
        <f t="shared" si="47"/>
        <v>506.26</v>
      </c>
      <c r="S601" s="17">
        <f t="shared" si="49"/>
        <v>8.1641319262742225E-4</v>
      </c>
      <c r="T601" s="17">
        <f t="shared" si="50"/>
        <v>99.990285205501763</v>
      </c>
      <c r="U601" s="1" t="str">
        <f t="shared" si="48"/>
        <v>C</v>
      </c>
      <c r="W601"/>
    </row>
    <row r="602" spans="14:23" x14ac:dyDescent="0.35">
      <c r="N602" s="1" t="s">
        <v>626</v>
      </c>
      <c r="O602" s="1">
        <v>499.46</v>
      </c>
      <c r="P602" s="12"/>
      <c r="Q602" s="1" t="str">
        <f t="shared" si="46"/>
        <v>116</v>
      </c>
      <c r="R602" s="1">
        <f t="shared" si="47"/>
        <v>499.46</v>
      </c>
      <c r="S602" s="17">
        <f t="shared" si="49"/>
        <v>8.0544726660153354E-4</v>
      </c>
      <c r="T602" s="17">
        <f t="shared" si="50"/>
        <v>99.991090652768364</v>
      </c>
      <c r="U602" s="1" t="str">
        <f t="shared" si="48"/>
        <v>C</v>
      </c>
      <c r="W602"/>
    </row>
    <row r="603" spans="14:23" x14ac:dyDescent="0.35">
      <c r="N603" s="1" t="s">
        <v>502</v>
      </c>
      <c r="O603" s="1">
        <v>491.46</v>
      </c>
      <c r="P603" s="12"/>
      <c r="Q603" s="1" t="str">
        <f t="shared" si="46"/>
        <v>96</v>
      </c>
      <c r="R603" s="1">
        <f t="shared" si="47"/>
        <v>491.46</v>
      </c>
      <c r="S603" s="17">
        <f t="shared" si="49"/>
        <v>7.925461771593114E-4</v>
      </c>
      <c r="T603" s="17">
        <f t="shared" si="50"/>
        <v>99.99188319894553</v>
      </c>
      <c r="U603" s="1" t="str">
        <f t="shared" si="48"/>
        <v>C</v>
      </c>
      <c r="W603"/>
    </row>
    <row r="604" spans="14:23" x14ac:dyDescent="0.35">
      <c r="N604" s="1" t="s">
        <v>637</v>
      </c>
      <c r="O604" s="1">
        <v>491.46</v>
      </c>
      <c r="P604" s="12"/>
      <c r="Q604" s="1" t="str">
        <f t="shared" si="46"/>
        <v>456</v>
      </c>
      <c r="R604" s="1">
        <f t="shared" si="47"/>
        <v>491.46</v>
      </c>
      <c r="S604" s="17">
        <f t="shared" si="49"/>
        <v>7.925461771593114E-4</v>
      </c>
      <c r="T604" s="17">
        <f t="shared" si="50"/>
        <v>99.992675745122696</v>
      </c>
      <c r="U604" s="1" t="str">
        <f t="shared" si="48"/>
        <v>C</v>
      </c>
      <c r="W604"/>
    </row>
    <row r="605" spans="14:23" x14ac:dyDescent="0.35">
      <c r="N605" s="1" t="s">
        <v>638</v>
      </c>
      <c r="O605" s="1">
        <v>408.74</v>
      </c>
      <c r="P605" s="12"/>
      <c r="Q605" s="1" t="str">
        <f t="shared" si="46"/>
        <v>427</v>
      </c>
      <c r="R605" s="1">
        <f t="shared" si="47"/>
        <v>408.74</v>
      </c>
      <c r="S605" s="17">
        <f t="shared" si="49"/>
        <v>6.5914891232673458E-4</v>
      </c>
      <c r="T605" s="17">
        <f t="shared" si="50"/>
        <v>99.99333489403503</v>
      </c>
      <c r="U605" s="1" t="str">
        <f t="shared" si="48"/>
        <v>C</v>
      </c>
      <c r="W605"/>
    </row>
    <row r="606" spans="14:23" x14ac:dyDescent="0.35">
      <c r="N606" s="1" t="s">
        <v>640</v>
      </c>
      <c r="O606" s="1">
        <v>373.99</v>
      </c>
      <c r="P606" s="12"/>
      <c r="Q606" s="1" t="str">
        <f t="shared" si="46"/>
        <v>153</v>
      </c>
      <c r="R606" s="1">
        <f t="shared" si="47"/>
        <v>373.99</v>
      </c>
      <c r="S606" s="17">
        <f t="shared" si="49"/>
        <v>6.031098050620821E-4</v>
      </c>
      <c r="T606" s="17">
        <f t="shared" si="50"/>
        <v>99.993938003840086</v>
      </c>
      <c r="U606" s="1" t="str">
        <f t="shared" si="48"/>
        <v>C</v>
      </c>
      <c r="W606"/>
    </row>
    <row r="607" spans="14:23" x14ac:dyDescent="0.35">
      <c r="N607" s="1" t="s">
        <v>594</v>
      </c>
      <c r="O607" s="1">
        <v>316.86</v>
      </c>
      <c r="P607" s="12"/>
      <c r="Q607" s="1" t="str">
        <f t="shared" si="46"/>
        <v>411</v>
      </c>
      <c r="R607" s="1">
        <f t="shared" si="47"/>
        <v>316.86</v>
      </c>
      <c r="S607" s="17">
        <f t="shared" si="49"/>
        <v>5.1097990008281335E-4</v>
      </c>
      <c r="T607" s="17">
        <f t="shared" si="50"/>
        <v>99.99444898374017</v>
      </c>
      <c r="U607" s="1" t="str">
        <f t="shared" si="48"/>
        <v>C</v>
      </c>
      <c r="W607"/>
    </row>
    <row r="608" spans="14:23" x14ac:dyDescent="0.35">
      <c r="N608" s="1" t="s">
        <v>624</v>
      </c>
      <c r="O608" s="1">
        <v>308.3</v>
      </c>
      <c r="P608" s="12"/>
      <c r="Q608" s="1" t="str">
        <f t="shared" si="46"/>
        <v>560</v>
      </c>
      <c r="R608" s="1">
        <f t="shared" si="47"/>
        <v>308.3</v>
      </c>
      <c r="S608" s="17">
        <f t="shared" si="49"/>
        <v>4.9717573437963564E-4</v>
      </c>
      <c r="T608" s="17">
        <f t="shared" si="50"/>
        <v>99.994946159474551</v>
      </c>
      <c r="U608" s="1" t="str">
        <f t="shared" si="48"/>
        <v>C</v>
      </c>
      <c r="W608"/>
    </row>
    <row r="609" spans="14:23" x14ac:dyDescent="0.35">
      <c r="N609" s="1" t="s">
        <v>641</v>
      </c>
      <c r="O609" s="1">
        <v>275.81</v>
      </c>
      <c r="P609" s="12"/>
      <c r="Q609" s="1" t="str">
        <f t="shared" si="46"/>
        <v>19</v>
      </c>
      <c r="R609" s="1">
        <f t="shared" si="47"/>
        <v>275.81</v>
      </c>
      <c r="S609" s="17">
        <f t="shared" si="49"/>
        <v>4.4478118488241097E-4</v>
      </c>
      <c r="T609" s="17">
        <f t="shared" si="50"/>
        <v>99.995390940659433</v>
      </c>
      <c r="U609" s="1" t="str">
        <f t="shared" si="48"/>
        <v>C</v>
      </c>
      <c r="W609"/>
    </row>
    <row r="610" spans="14:23" x14ac:dyDescent="0.35">
      <c r="N610" s="1" t="s">
        <v>642</v>
      </c>
      <c r="O610" s="1">
        <v>228.57</v>
      </c>
      <c r="P610" s="12"/>
      <c r="Q610" s="1" t="str">
        <f t="shared" si="46"/>
        <v>338</v>
      </c>
      <c r="R610" s="1">
        <f t="shared" si="47"/>
        <v>228.57</v>
      </c>
      <c r="S610" s="17">
        <f t="shared" si="49"/>
        <v>3.6860025172608921E-4</v>
      </c>
      <c r="T610" s="17">
        <f t="shared" si="50"/>
        <v>99.995759540911166</v>
      </c>
      <c r="U610" s="1" t="str">
        <f t="shared" si="48"/>
        <v>C</v>
      </c>
      <c r="W610"/>
    </row>
    <row r="611" spans="14:23" x14ac:dyDescent="0.35">
      <c r="N611" s="1" t="s">
        <v>635</v>
      </c>
      <c r="O611" s="1">
        <v>225.60999999999999</v>
      </c>
      <c r="P611" s="12"/>
      <c r="Q611" s="1" t="str">
        <f t="shared" si="46"/>
        <v>49</v>
      </c>
      <c r="R611" s="1">
        <f t="shared" si="47"/>
        <v>225.60999999999999</v>
      </c>
      <c r="S611" s="17">
        <f t="shared" si="49"/>
        <v>3.6382684863246702E-4</v>
      </c>
      <c r="T611" s="17">
        <f t="shared" si="50"/>
        <v>99.996123367759793</v>
      </c>
      <c r="U611" s="1" t="str">
        <f t="shared" si="48"/>
        <v>C</v>
      </c>
      <c r="W611"/>
    </row>
    <row r="612" spans="14:23" x14ac:dyDescent="0.35">
      <c r="N612" s="1" t="s">
        <v>646</v>
      </c>
      <c r="O612" s="1">
        <v>205.41</v>
      </c>
      <c r="P612" s="12"/>
      <c r="Q612" s="1" t="str">
        <f t="shared" si="46"/>
        <v>626</v>
      </c>
      <c r="R612" s="1">
        <f t="shared" si="47"/>
        <v>205.41</v>
      </c>
      <c r="S612" s="17">
        <f t="shared" si="49"/>
        <v>3.3125159779085611E-4</v>
      </c>
      <c r="T612" s="17">
        <f t="shared" si="50"/>
        <v>99.996454619357579</v>
      </c>
      <c r="U612" s="1" t="str">
        <f t="shared" si="48"/>
        <v>C</v>
      </c>
      <c r="W612"/>
    </row>
    <row r="613" spans="14:23" x14ac:dyDescent="0.35">
      <c r="N613" s="1" t="s">
        <v>643</v>
      </c>
      <c r="O613" s="1">
        <v>202.33</v>
      </c>
      <c r="P613" s="12"/>
      <c r="Q613" s="1" t="str">
        <f t="shared" si="46"/>
        <v>46</v>
      </c>
      <c r="R613" s="1">
        <f t="shared" si="47"/>
        <v>202.33</v>
      </c>
      <c r="S613" s="17">
        <f t="shared" si="49"/>
        <v>3.2628467835560062E-4</v>
      </c>
      <c r="T613" s="17">
        <f t="shared" si="50"/>
        <v>99.99678090403593</v>
      </c>
      <c r="U613" s="1" t="str">
        <f t="shared" si="48"/>
        <v>C</v>
      </c>
      <c r="W613"/>
    </row>
    <row r="614" spans="14:23" x14ac:dyDescent="0.35">
      <c r="N614" s="1" t="s">
        <v>644</v>
      </c>
      <c r="O614" s="1">
        <v>200.05</v>
      </c>
      <c r="P614" s="12"/>
      <c r="Q614" s="1" t="str">
        <f t="shared" si="46"/>
        <v>617</v>
      </c>
      <c r="R614" s="1">
        <f t="shared" si="47"/>
        <v>200.05</v>
      </c>
      <c r="S614" s="17">
        <f t="shared" si="49"/>
        <v>3.226078678645673E-4</v>
      </c>
      <c r="T614" s="17">
        <f t="shared" si="50"/>
        <v>99.997103511903788</v>
      </c>
      <c r="U614" s="1" t="str">
        <f t="shared" si="48"/>
        <v>C</v>
      </c>
      <c r="W614"/>
    </row>
    <row r="615" spans="14:23" x14ac:dyDescent="0.35">
      <c r="N615" s="1" t="s">
        <v>645</v>
      </c>
      <c r="O615" s="1">
        <v>200.05</v>
      </c>
      <c r="P615" s="12"/>
      <c r="Q615" s="1" t="str">
        <f t="shared" si="46"/>
        <v>339</v>
      </c>
      <c r="R615" s="1">
        <f t="shared" si="47"/>
        <v>200.05</v>
      </c>
      <c r="S615" s="17">
        <f t="shared" si="49"/>
        <v>3.226078678645673E-4</v>
      </c>
      <c r="T615" s="17">
        <f t="shared" si="50"/>
        <v>99.997426119771646</v>
      </c>
      <c r="U615" s="1" t="str">
        <f t="shared" si="48"/>
        <v>C</v>
      </c>
      <c r="W615"/>
    </row>
    <row r="616" spans="14:23" x14ac:dyDescent="0.35">
      <c r="N616" s="1" t="s">
        <v>639</v>
      </c>
      <c r="O616" s="1">
        <v>200.05</v>
      </c>
      <c r="P616" s="12"/>
      <c r="Q616" s="1" t="str">
        <f t="shared" si="46"/>
        <v>106</v>
      </c>
      <c r="R616" s="1">
        <f t="shared" si="47"/>
        <v>200.05</v>
      </c>
      <c r="S616" s="17">
        <f t="shared" si="49"/>
        <v>3.226078678645673E-4</v>
      </c>
      <c r="T616" s="17">
        <f t="shared" si="50"/>
        <v>99.997748727639504</v>
      </c>
      <c r="U616" s="1" t="str">
        <f t="shared" si="48"/>
        <v>C</v>
      </c>
      <c r="W616"/>
    </row>
    <row r="617" spans="14:23" x14ac:dyDescent="0.35">
      <c r="N617" s="1" t="s">
        <v>604</v>
      </c>
      <c r="O617" s="1">
        <v>182.66</v>
      </c>
      <c r="P617" s="12"/>
      <c r="Q617" s="1" t="str">
        <f t="shared" si="46"/>
        <v>445</v>
      </c>
      <c r="R617" s="1">
        <f t="shared" si="47"/>
        <v>182.66</v>
      </c>
      <c r="S617" s="17">
        <f t="shared" si="49"/>
        <v>2.9456412468953694E-4</v>
      </c>
      <c r="T617" s="17">
        <f t="shared" si="50"/>
        <v>99.998043291764191</v>
      </c>
      <c r="U617" s="1" t="str">
        <f t="shared" si="48"/>
        <v>C</v>
      </c>
      <c r="W617"/>
    </row>
    <row r="618" spans="14:23" x14ac:dyDescent="0.35">
      <c r="N618" s="1" t="s">
        <v>647</v>
      </c>
      <c r="O618" s="1">
        <v>165.23</v>
      </c>
      <c r="P618" s="12"/>
      <c r="Q618" s="1" t="str">
        <f t="shared" si="46"/>
        <v>524</v>
      </c>
      <c r="R618" s="1">
        <f t="shared" si="47"/>
        <v>165.23</v>
      </c>
      <c r="S618" s="17">
        <f t="shared" si="49"/>
        <v>2.6645587606729545E-4</v>
      </c>
      <c r="T618" s="17">
        <f t="shared" si="50"/>
        <v>99.998309747640263</v>
      </c>
      <c r="U618" s="1" t="str">
        <f t="shared" si="48"/>
        <v>C</v>
      </c>
      <c r="W618"/>
    </row>
    <row r="619" spans="14:23" x14ac:dyDescent="0.35">
      <c r="N619" s="1" t="s">
        <v>648</v>
      </c>
      <c r="O619" s="1">
        <v>149.87</v>
      </c>
      <c r="P619" s="12"/>
      <c r="Q619" s="1" t="str">
        <f t="shared" si="46"/>
        <v>467</v>
      </c>
      <c r="R619" s="1">
        <f t="shared" si="47"/>
        <v>149.87</v>
      </c>
      <c r="S619" s="17">
        <f t="shared" si="49"/>
        <v>2.41685784338229E-4</v>
      </c>
      <c r="T619" s="17">
        <f t="shared" si="50"/>
        <v>99.998551433424595</v>
      </c>
      <c r="U619" s="1" t="str">
        <f t="shared" si="48"/>
        <v>C</v>
      </c>
      <c r="W619"/>
    </row>
    <row r="620" spans="14:23" x14ac:dyDescent="0.35">
      <c r="N620" s="1" t="s">
        <v>649</v>
      </c>
      <c r="O620" s="1">
        <v>149.03</v>
      </c>
      <c r="P620" s="12"/>
      <c r="Q620" s="1" t="str">
        <f t="shared" si="46"/>
        <v>564</v>
      </c>
      <c r="R620" s="1">
        <f t="shared" si="47"/>
        <v>149.03</v>
      </c>
      <c r="S620" s="17">
        <f t="shared" si="49"/>
        <v>2.4033116994679561E-4</v>
      </c>
      <c r="T620" s="17">
        <f t="shared" si="50"/>
        <v>99.998791764594543</v>
      </c>
      <c r="U620" s="1" t="str">
        <f t="shared" si="48"/>
        <v>C</v>
      </c>
      <c r="W620"/>
    </row>
    <row r="621" spans="14:23" x14ac:dyDescent="0.35">
      <c r="N621" s="1" t="s">
        <v>650</v>
      </c>
      <c r="O621" s="1">
        <v>144</v>
      </c>
      <c r="P621" s="12"/>
      <c r="Q621" s="1" t="str">
        <f t="shared" si="46"/>
        <v>50</v>
      </c>
      <c r="R621" s="1">
        <f t="shared" si="47"/>
        <v>144</v>
      </c>
      <c r="S621" s="17">
        <f t="shared" si="49"/>
        <v>2.3221960995999848E-4</v>
      </c>
      <c r="T621" s="17">
        <f t="shared" si="50"/>
        <v>99.999023984204499</v>
      </c>
      <c r="U621" s="1" t="str">
        <f t="shared" si="48"/>
        <v>C</v>
      </c>
      <c r="W621"/>
    </row>
    <row r="622" spans="14:23" x14ac:dyDescent="0.35">
      <c r="N622" s="1" t="s">
        <v>651</v>
      </c>
      <c r="O622" s="1">
        <v>91.16</v>
      </c>
      <c r="P622" s="12"/>
      <c r="Q622" s="1" t="str">
        <f t="shared" si="46"/>
        <v>474</v>
      </c>
      <c r="R622" s="1">
        <f t="shared" si="47"/>
        <v>91.16</v>
      </c>
      <c r="S622" s="17">
        <f t="shared" si="49"/>
        <v>1.4700791419412123E-4</v>
      </c>
      <c r="T622" s="17">
        <f t="shared" si="50"/>
        <v>99.999170992118692</v>
      </c>
      <c r="U622" s="1" t="str">
        <f t="shared" si="48"/>
        <v>C</v>
      </c>
      <c r="W622"/>
    </row>
    <row r="623" spans="14:23" x14ac:dyDescent="0.35">
      <c r="N623" s="1" t="s">
        <v>578</v>
      </c>
      <c r="O623" s="1">
        <v>78.42</v>
      </c>
      <c r="P623" s="12"/>
      <c r="Q623" s="1" t="str">
        <f t="shared" si="46"/>
        <v>69</v>
      </c>
      <c r="R623" s="1">
        <f t="shared" si="47"/>
        <v>78.42</v>
      </c>
      <c r="S623" s="17">
        <f t="shared" si="49"/>
        <v>1.2646292925738251E-4</v>
      </c>
      <c r="T623" s="17">
        <f t="shared" si="50"/>
        <v>99.999297455047952</v>
      </c>
      <c r="U623" s="1" t="str">
        <f t="shared" si="48"/>
        <v>C</v>
      </c>
      <c r="W623"/>
    </row>
    <row r="624" spans="14:23" x14ac:dyDescent="0.35">
      <c r="N624" s="1" t="s">
        <v>636</v>
      </c>
      <c r="O624" s="1">
        <v>77.97</v>
      </c>
      <c r="P624" s="12"/>
      <c r="Q624" s="1" t="str">
        <f t="shared" si="46"/>
        <v>358</v>
      </c>
      <c r="R624" s="1">
        <f t="shared" si="47"/>
        <v>77.97</v>
      </c>
      <c r="S624" s="17">
        <f t="shared" si="49"/>
        <v>1.257372429762575E-4</v>
      </c>
      <c r="T624" s="17">
        <f t="shared" si="50"/>
        <v>99.999423192290934</v>
      </c>
      <c r="U624" s="1" t="str">
        <f t="shared" si="48"/>
        <v>C</v>
      </c>
      <c r="W624"/>
    </row>
    <row r="625" spans="14:23" x14ac:dyDescent="0.35">
      <c r="N625" s="1" t="s">
        <v>611</v>
      </c>
      <c r="O625" s="1">
        <v>72.16</v>
      </c>
      <c r="P625" s="12"/>
      <c r="Q625" s="1" t="str">
        <f t="shared" si="46"/>
        <v>248</v>
      </c>
      <c r="R625" s="1">
        <f t="shared" si="47"/>
        <v>72.16</v>
      </c>
      <c r="S625" s="17">
        <f t="shared" si="49"/>
        <v>1.1636782676884366E-4</v>
      </c>
      <c r="T625" s="17">
        <f t="shared" si="50"/>
        <v>99.999539560117697</v>
      </c>
      <c r="U625" s="1" t="str">
        <f t="shared" si="48"/>
        <v>C</v>
      </c>
      <c r="W625"/>
    </row>
    <row r="626" spans="14:23" x14ac:dyDescent="0.35">
      <c r="N626" s="1" t="s">
        <v>652</v>
      </c>
      <c r="O626" s="1">
        <v>67.540000000000006</v>
      </c>
      <c r="P626" s="12"/>
      <c r="Q626" s="1" t="str">
        <f t="shared" si="46"/>
        <v>219</v>
      </c>
      <c r="R626" s="1">
        <f t="shared" si="47"/>
        <v>67.540000000000006</v>
      </c>
      <c r="S626" s="17">
        <f t="shared" si="49"/>
        <v>1.089174476159604E-4</v>
      </c>
      <c r="T626" s="17">
        <f t="shared" si="50"/>
        <v>99.999648477565316</v>
      </c>
      <c r="U626" s="1" t="str">
        <f t="shared" si="48"/>
        <v>C</v>
      </c>
      <c r="W626"/>
    </row>
    <row r="627" spans="14:23" x14ac:dyDescent="0.35">
      <c r="N627" s="1" t="s">
        <v>654</v>
      </c>
      <c r="O627" s="1">
        <v>58.06</v>
      </c>
      <c r="P627" s="12"/>
      <c r="Q627" s="1" t="str">
        <f t="shared" si="46"/>
        <v>246</v>
      </c>
      <c r="R627" s="1">
        <f t="shared" si="47"/>
        <v>58.06</v>
      </c>
      <c r="S627" s="17">
        <f t="shared" si="49"/>
        <v>9.3629656626927169E-5</v>
      </c>
      <c r="T627" s="17">
        <f t="shared" si="50"/>
        <v>99.999742107221948</v>
      </c>
      <c r="U627" s="1" t="str">
        <f t="shared" si="48"/>
        <v>C</v>
      </c>
      <c r="W627"/>
    </row>
    <row r="628" spans="14:23" x14ac:dyDescent="0.35">
      <c r="N628" s="1" t="s">
        <v>613</v>
      </c>
      <c r="O628" s="1">
        <v>48.59</v>
      </c>
      <c r="P628" s="12"/>
      <c r="Q628" s="1" t="str">
        <f t="shared" si="46"/>
        <v>518</v>
      </c>
      <c r="R628" s="1">
        <f t="shared" si="47"/>
        <v>48.59</v>
      </c>
      <c r="S628" s="17">
        <f t="shared" si="49"/>
        <v>7.835799199969671E-5</v>
      </c>
      <c r="T628" s="17">
        <f t="shared" si="50"/>
        <v>99.999820465213944</v>
      </c>
      <c r="U628" s="1" t="str">
        <f t="shared" si="48"/>
        <v>C</v>
      </c>
      <c r="W628"/>
    </row>
    <row r="629" spans="14:23" x14ac:dyDescent="0.35">
      <c r="N629" s="1" t="s">
        <v>601</v>
      </c>
      <c r="O629" s="1">
        <v>41.32</v>
      </c>
      <c r="P629" s="12"/>
      <c r="Q629" s="1" t="str">
        <f t="shared" si="46"/>
        <v>696</v>
      </c>
      <c r="R629" s="1">
        <f t="shared" si="47"/>
        <v>41.32</v>
      </c>
      <c r="S629" s="17">
        <f t="shared" si="49"/>
        <v>6.6634126969077328E-5</v>
      </c>
      <c r="T629" s="17">
        <f t="shared" si="50"/>
        <v>99.99988709934091</v>
      </c>
      <c r="U629" s="1" t="str">
        <f t="shared" si="48"/>
        <v>C</v>
      </c>
      <c r="W629"/>
    </row>
    <row r="630" spans="14:23" x14ac:dyDescent="0.35">
      <c r="N630" s="1" t="s">
        <v>655</v>
      </c>
      <c r="O630" s="1">
        <v>24.29</v>
      </c>
      <c r="P630" s="12"/>
      <c r="Q630" s="1" t="str">
        <f t="shared" si="46"/>
        <v>459</v>
      </c>
      <c r="R630" s="1">
        <f t="shared" si="47"/>
        <v>24.29</v>
      </c>
      <c r="S630" s="17">
        <f t="shared" si="49"/>
        <v>3.9170932818946963E-5</v>
      </c>
      <c r="T630" s="17">
        <f t="shared" si="50"/>
        <v>99.999926270273733</v>
      </c>
      <c r="U630" s="1" t="str">
        <f t="shared" si="48"/>
        <v>C</v>
      </c>
      <c r="W630"/>
    </row>
    <row r="631" spans="14:23" x14ac:dyDescent="0.35">
      <c r="N631" s="1" t="s">
        <v>617</v>
      </c>
      <c r="O631" s="1">
        <v>22.79</v>
      </c>
      <c r="P631" s="12"/>
      <c r="Q631" s="1" t="str">
        <f t="shared" si="46"/>
        <v>462</v>
      </c>
      <c r="R631" s="1">
        <f t="shared" si="47"/>
        <v>22.79</v>
      </c>
      <c r="S631" s="17">
        <f t="shared" si="49"/>
        <v>3.6751978548530306E-5</v>
      </c>
      <c r="T631" s="17">
        <f t="shared" si="50"/>
        <v>99.999963022252288</v>
      </c>
      <c r="U631" s="1" t="str">
        <f t="shared" si="48"/>
        <v>C</v>
      </c>
      <c r="W631"/>
    </row>
    <row r="632" spans="14:23" x14ac:dyDescent="0.35">
      <c r="N632" s="1" t="s">
        <v>653</v>
      </c>
      <c r="O632" s="1">
        <v>21.56</v>
      </c>
      <c r="P632" s="12"/>
      <c r="Q632" s="1" t="str">
        <f t="shared" si="46"/>
        <v>304</v>
      </c>
      <c r="R632" s="1">
        <f t="shared" si="47"/>
        <v>21.56</v>
      </c>
      <c r="S632" s="17">
        <f t="shared" si="49"/>
        <v>3.4768436046788659E-5</v>
      </c>
      <c r="T632" s="17">
        <f t="shared" si="50"/>
        <v>99.99999779068834</v>
      </c>
      <c r="U632" s="1" t="str">
        <f t="shared" si="48"/>
        <v>C</v>
      </c>
      <c r="W632"/>
    </row>
    <row r="633" spans="14:23" x14ac:dyDescent="0.35">
      <c r="N633" s="1" t="s">
        <v>656</v>
      </c>
      <c r="O633" s="1">
        <v>1.37</v>
      </c>
      <c r="P633" s="12"/>
      <c r="Q633" s="1" t="str">
        <f t="shared" si="46"/>
        <v>521</v>
      </c>
      <c r="R633" s="1">
        <f t="shared" si="47"/>
        <v>1.37</v>
      </c>
      <c r="S633" s="17">
        <f t="shared" si="49"/>
        <v>2.209311566980541E-6</v>
      </c>
      <c r="T633" s="17">
        <f t="shared" si="50"/>
        <v>99.999999999999901</v>
      </c>
      <c r="U633" s="1" t="str">
        <f t="shared" si="48"/>
        <v>C</v>
      </c>
      <c r="W633"/>
    </row>
    <row r="634" spans="14:23" x14ac:dyDescent="0.35">
      <c r="N634" s="1" t="s">
        <v>12</v>
      </c>
      <c r="O634" s="1">
        <v>62010266.930000052</v>
      </c>
      <c r="W634"/>
    </row>
    <row r="635" spans="14:23" x14ac:dyDescent="0.35">
      <c r="N635"/>
      <c r="O635"/>
      <c r="W635"/>
    </row>
    <row r="636" spans="14:23" x14ac:dyDescent="0.35">
      <c r="N636"/>
      <c r="O636"/>
      <c r="W636"/>
    </row>
    <row r="637" spans="14:23" x14ac:dyDescent="0.35">
      <c r="N637"/>
      <c r="O637"/>
      <c r="W637"/>
    </row>
    <row r="638" spans="14:23" x14ac:dyDescent="0.35">
      <c r="N638"/>
      <c r="O638"/>
      <c r="W638"/>
    </row>
    <row r="639" spans="14:23" x14ac:dyDescent="0.35">
      <c r="N639"/>
      <c r="O639"/>
      <c r="W639"/>
    </row>
    <row r="640" spans="14:23" x14ac:dyDescent="0.35">
      <c r="N640"/>
      <c r="O640"/>
      <c r="W640"/>
    </row>
    <row r="641" spans="14:23" x14ac:dyDescent="0.35">
      <c r="N641"/>
      <c r="O641"/>
      <c r="W641"/>
    </row>
    <row r="642" spans="14:23" x14ac:dyDescent="0.35">
      <c r="N642"/>
      <c r="O642"/>
      <c r="W642"/>
    </row>
    <row r="643" spans="14:23" x14ac:dyDescent="0.35">
      <c r="W643"/>
    </row>
    <row r="644" spans="14:23" x14ac:dyDescent="0.35">
      <c r="W644"/>
    </row>
    <row r="645" spans="14:23" x14ac:dyDescent="0.35">
      <c r="W645"/>
    </row>
  </sheetData>
  <mergeCells count="17">
    <mergeCell ref="J16:K16"/>
    <mergeCell ref="J26:K26"/>
    <mergeCell ref="J37:K37"/>
    <mergeCell ref="F33:H33"/>
    <mergeCell ref="F19:H19"/>
    <mergeCell ref="F15:H15"/>
    <mergeCell ref="F11:H11"/>
    <mergeCell ref="F37:H37"/>
    <mergeCell ref="F45:G45"/>
    <mergeCell ref="F40:H40"/>
    <mergeCell ref="F29:H29"/>
    <mergeCell ref="Q5:U5"/>
    <mergeCell ref="N5:O5"/>
    <mergeCell ref="F5:G5"/>
    <mergeCell ref="J5:K5"/>
    <mergeCell ref="J7:K7"/>
    <mergeCell ref="F7:H7"/>
  </mergeCells>
  <conditionalFormatting sqref="F27">
    <cfRule type="containsText" dxfId="4" priority="5" operator="containsText" text="Concentration OK">
      <formula>NOT(ISERROR(SEARCH("Concentration OK",F27)))</formula>
    </cfRule>
    <cfRule type="containsText" dxfId="3" priority="6" operator="containsText" text="HIGH Concentration Risk">
      <formula>NOT(ISERROR(SEARCH("HIGH Concentration Risk",F27)))</formula>
    </cfRule>
  </conditionalFormatting>
  <conditionalFormatting sqref="J18:J23">
    <cfRule type="expression" dxfId="2" priority="3">
      <formula>$J18=_xlfn.XLOOKUP(MAX($K$18:$K$23),$K$18:$K$23,$J$18:$J$23)</formula>
    </cfRule>
  </conditionalFormatting>
  <conditionalFormatting sqref="J28:J35">
    <cfRule type="expression" dxfId="1" priority="2">
      <formula>$J28=_xlfn.XLOOKUP(MAX($K$28:$K$35),$K$28:$K$35,$J$28:$J$35)</formula>
    </cfRule>
  </conditionalFormatting>
  <conditionalFormatting sqref="J39:J46">
    <cfRule type="expression" dxfId="0" priority="1">
      <formula>$J39 = _xlfn.XLOOKUP(MAX($K$39:$K$46),$K$39:$K$46,$J$39:$J$46)</formula>
    </cfRule>
  </conditionalFormatting>
  <pageMargins left="0.2" right="0.2" top="0.2" bottom="0.2" header="0.2" footer="0.2"/>
  <pageSetup paperSize="9" orientation="portrait" r:id="rId12"/>
  <ignoredErrors>
    <ignoredError sqref="T10:T633 T8:T9" calculatedColumn="1"/>
  </ignoredErrors>
  <drawing r:id="rId13"/>
  <tableParts count="1">
    <tablePart r:id="rId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9C134-ACEC-44D8-91DB-77847BC4F2B7}">
  <sheetPr codeName="Sheet7">
    <tabColor theme="4"/>
  </sheetPr>
  <dimension ref="O10:X38"/>
  <sheetViews>
    <sheetView showRowColHeaders="0" tabSelected="1" view="pageBreakPreview" zoomScale="40" zoomScaleNormal="55" zoomScaleSheetLayoutView="40" workbookViewId="0"/>
  </sheetViews>
  <sheetFormatPr defaultColWidth="8.90625" defaultRowHeight="14.5" x14ac:dyDescent="0.35"/>
  <cols>
    <col min="1" max="1" width="8.90625" style="3"/>
    <col min="2" max="2" width="3.6328125" style="3" customWidth="1"/>
    <col min="3" max="21" width="8.90625" style="3"/>
    <col min="22" max="22" width="1.36328125" style="3" customWidth="1"/>
    <col min="23" max="16384" width="8.90625" style="3"/>
  </cols>
  <sheetData>
    <row r="10" spans="24:24" x14ac:dyDescent="0.35">
      <c r="X10" s="27"/>
    </row>
    <row r="11" spans="24:24" x14ac:dyDescent="0.35">
      <c r="X11" s="27"/>
    </row>
    <row r="38" spans="15:15" x14ac:dyDescent="0.35">
      <c r="O38" s="2"/>
    </row>
  </sheetData>
  <pageMargins left="0.2" right="0.2" top="0.2" bottom="0.2" header="0.2" footer="0.2"/>
  <pageSetup paperSize="9" scale="77"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Props1.xml><?xml version="1.0" encoding="utf-8"?>
<ds:datastoreItem xmlns:ds="http://schemas.openxmlformats.org/officeDocument/2006/customXml" ds:itemID="{217DCBA6-1738-4877-ACB4-16F3E7D02966}">
  <ds:schemaRefs/>
</ds:datastoreItem>
</file>

<file path=customXml/itemProps2.xml><?xml version="1.0" encoding="utf-8"?>
<ds:datastoreItem xmlns:ds="http://schemas.openxmlformats.org/officeDocument/2006/customXml" ds:itemID="{AA6CC2D4-1B97-4026-B215-9F1585B6F373}">
  <ds:schemaRefs/>
</ds:datastoreItem>
</file>

<file path=customXml/itemProps3.xml><?xml version="1.0" encoding="utf-8"?>
<ds:datastoreItem xmlns:ds="http://schemas.openxmlformats.org/officeDocument/2006/customXml" ds:itemID="{F1464FAF-4217-4E3E-AF35-41BBA294358D}">
  <ds:schemaRefs/>
</ds:datastoreItem>
</file>

<file path=customXml/itemProps4.xml><?xml version="1.0" encoding="utf-8"?>
<ds:datastoreItem xmlns:ds="http://schemas.openxmlformats.org/officeDocument/2006/customXml" ds:itemID="{E8CB2F2B-ED67-4073-A07A-98157D2F2CA1}">
  <ds:schemaRefs/>
</ds:datastoreItem>
</file>

<file path=customXml/itemProps5.xml><?xml version="1.0" encoding="utf-8"?>
<ds:datastoreItem xmlns:ds="http://schemas.openxmlformats.org/officeDocument/2006/customXml" ds:itemID="{07A66FFF-5416-48D1-85B3-A4734E4CBF3B}">
  <ds:schemaRefs/>
</ds:datastoreItem>
</file>

<file path=customXml/itemProps6.xml><?xml version="1.0" encoding="utf-8"?>
<ds:datastoreItem xmlns:ds="http://schemas.openxmlformats.org/officeDocument/2006/customXml" ds:itemID="{3F055AEC-7A6B-4D88-978E-DB4331D10B84}">
  <ds:schemaRefs/>
</ds:datastoreItem>
</file>

<file path=customXml/itemProps7.xml><?xml version="1.0" encoding="utf-8"?>
<ds:datastoreItem xmlns:ds="http://schemas.openxmlformats.org/officeDocument/2006/customXml" ds:itemID="{CD6E650F-BF26-48A4-8F24-83FB608A13D6}">
  <ds:schemaRefs/>
</ds:datastoreItem>
</file>

<file path=customXml/itemProps8.xml><?xml version="1.0" encoding="utf-8"?>
<ds:datastoreItem xmlns:ds="http://schemas.openxmlformats.org/officeDocument/2006/customXml" ds:itemID="{2AE1C860-F108-40CC-B15E-E220821554F6}">
  <ds:schemaRefs/>
</ds:datastoreItem>
</file>

<file path=customXml/itemProps9.xml><?xml version="1.0" encoding="utf-8"?>
<ds:datastoreItem xmlns:ds="http://schemas.openxmlformats.org/officeDocument/2006/customXml" ds:itemID="{C692C82A-8221-401C-8F51-D0EA9D23C929}">
  <ds:schemaRefs/>
</ds:datastoreItem>
</file>

<file path=customXml/itemProps10.xml><?xml version="1.0" encoding="utf-8"?>
<ds:datastoreItem xmlns:ds="http://schemas.openxmlformats.org/officeDocument/2006/customXml" ds:itemID="{F45EEE7A-54FE-4E92-84A7-5AA3F1A5FCCB}">
  <ds:schemaRefs/>
</ds:datastoreItem>
</file>

<file path=customXml/itemProps11.xml><?xml version="1.0" encoding="utf-8"?>
<ds:datastoreItem xmlns:ds="http://schemas.openxmlformats.org/officeDocument/2006/customXml" ds:itemID="{E3756546-EF79-4136-AA03-4269D52A697D}">
  <ds:schemaRefs/>
</ds:datastoreItem>
</file>

<file path=customXml/itemProps12.xml><?xml version="1.0" encoding="utf-8"?>
<ds:datastoreItem xmlns:ds="http://schemas.openxmlformats.org/officeDocument/2006/customXml" ds:itemID="{70827869-C24E-4831-922C-BF711F25177E}">
  <ds:schemaRefs/>
</ds:datastoreItem>
</file>

<file path=customXml/itemProps13.xml><?xml version="1.0" encoding="utf-8"?>
<ds:datastoreItem xmlns:ds="http://schemas.openxmlformats.org/officeDocument/2006/customXml" ds:itemID="{B207B082-E17A-4A21-B1C9-86D21D88D2CF}">
  <ds:schemaRefs/>
</ds:datastoreItem>
</file>

<file path=customXml/itemProps14.xml><?xml version="1.0" encoding="utf-8"?>
<ds:datastoreItem xmlns:ds="http://schemas.openxmlformats.org/officeDocument/2006/customXml" ds:itemID="{1FD50C76-8814-43D6-B65C-C9C75C6D61E0}">
  <ds:schemaRefs/>
</ds:datastoreItem>
</file>

<file path=customXml/itemProps15.xml><?xml version="1.0" encoding="utf-8"?>
<ds:datastoreItem xmlns:ds="http://schemas.openxmlformats.org/officeDocument/2006/customXml" ds:itemID="{DD3A1860-8CCF-4BFA-A383-B767EBBCFE64}">
  <ds:schemaRefs/>
</ds:datastoreItem>
</file>

<file path=customXml/itemProps16.xml><?xml version="1.0" encoding="utf-8"?>
<ds:datastoreItem xmlns:ds="http://schemas.openxmlformats.org/officeDocument/2006/customXml" ds:itemID="{425D4C43-000C-406A-94EF-9ED7E0EE3700}">
  <ds:schemaRefs/>
</ds:datastoreItem>
</file>

<file path=customXml/itemProps17.xml><?xml version="1.0" encoding="utf-8"?>
<ds:datastoreItem xmlns:ds="http://schemas.openxmlformats.org/officeDocument/2006/customXml" ds:itemID="{01D96559-32FC-4B7A-B504-5143AA629DA5}">
  <ds:schemaRefs/>
</ds:datastoreItem>
</file>

<file path=customXml/itemProps18.xml><?xml version="1.0" encoding="utf-8"?>
<ds:datastoreItem xmlns:ds="http://schemas.openxmlformats.org/officeDocument/2006/customXml" ds:itemID="{1B3B3D92-22D6-42B4-87E6-126BDD5CF541}">
  <ds:schemaRefs/>
</ds:datastoreItem>
</file>

<file path=customXml/itemProps19.xml><?xml version="1.0" encoding="utf-8"?>
<ds:datastoreItem xmlns:ds="http://schemas.openxmlformats.org/officeDocument/2006/customXml" ds:itemID="{EC533EF6-1D43-4FCA-98FB-595CC2C3AD4E}">
  <ds:schemaRefs/>
</ds:datastoreItem>
</file>

<file path=customXml/itemProps20.xml><?xml version="1.0" encoding="utf-8"?>
<ds:datastoreItem xmlns:ds="http://schemas.openxmlformats.org/officeDocument/2006/customXml" ds:itemID="{76BF3908-A3D0-448E-9E3C-0008652598B4}">
  <ds:schemaRefs/>
</ds:datastoreItem>
</file>

<file path=customXml/itemProps21.xml><?xml version="1.0" encoding="utf-8"?>
<ds:datastoreItem xmlns:ds="http://schemas.openxmlformats.org/officeDocument/2006/customXml" ds:itemID="{130E0157-6DB0-4963-B90B-E4048C6E5FAE}">
  <ds:schemaRefs/>
</ds:datastoreItem>
</file>

<file path=customXml/itemProps22.xml><?xml version="1.0" encoding="utf-8"?>
<ds:datastoreItem xmlns:ds="http://schemas.openxmlformats.org/officeDocument/2006/customXml" ds:itemID="{2FF96659-7B33-4BA5-AA9E-19F504B87DF2}">
  <ds:schemaRefs/>
</ds:datastoreItem>
</file>

<file path=customXml/itemProps23.xml><?xml version="1.0" encoding="utf-8"?>
<ds:datastoreItem xmlns:ds="http://schemas.openxmlformats.org/officeDocument/2006/customXml" ds:itemID="{FE155112-9D35-4A6E-9FAA-88D5DB93ED24}">
  <ds:schemaRefs/>
</ds:datastoreItem>
</file>

<file path=customXml/itemProps24.xml><?xml version="1.0" encoding="utf-8"?>
<ds:datastoreItem xmlns:ds="http://schemas.openxmlformats.org/officeDocument/2006/customXml" ds:itemID="{720F5D65-3C43-415A-AA6F-C441C03FEA43}">
  <ds:schemaRefs/>
</ds:datastoreItem>
</file>

<file path=customXml/itemProps25.xml><?xml version="1.0" encoding="utf-8"?>
<ds:datastoreItem xmlns:ds="http://schemas.openxmlformats.org/officeDocument/2006/customXml" ds:itemID="{3D98DF6A-786B-4EE1-BE28-4069CAF042C9}">
  <ds:schemaRefs/>
</ds:datastoreItem>
</file>

<file path=customXml/itemProps26.xml><?xml version="1.0" encoding="utf-8"?>
<ds:datastoreItem xmlns:ds="http://schemas.openxmlformats.org/officeDocument/2006/customXml" ds:itemID="{06B749C3-63B0-41AA-BCAC-9BB66AAFEE0A}">
  <ds:schemaRefs/>
</ds:datastoreItem>
</file>

<file path=customXml/itemProps27.xml><?xml version="1.0" encoding="utf-8"?>
<ds:datastoreItem xmlns:ds="http://schemas.openxmlformats.org/officeDocument/2006/customXml" ds:itemID="{4DDE525D-390B-4A56-AF4E-8DF5001918BE}">
  <ds:schemaRefs/>
</ds:datastoreItem>
</file>

<file path=customXml/itemProps28.xml><?xml version="1.0" encoding="utf-8"?>
<ds:datastoreItem xmlns:ds="http://schemas.openxmlformats.org/officeDocument/2006/customXml" ds:itemID="{73A3D205-3B16-4E7E-A1E9-D6FBF3DC4DB8}">
  <ds:schemaRefs/>
</ds:datastoreItem>
</file>

<file path=customXml/itemProps29.xml><?xml version="1.0" encoding="utf-8"?>
<ds:datastoreItem xmlns:ds="http://schemas.openxmlformats.org/officeDocument/2006/customXml" ds:itemID="{D1C23D7D-E846-4F26-A107-28CE8858073F}">
  <ds:schemaRefs/>
</ds:datastoreItem>
</file>

<file path=customXml/itemProps30.xml><?xml version="1.0" encoding="utf-8"?>
<ds:datastoreItem xmlns:ds="http://schemas.openxmlformats.org/officeDocument/2006/customXml" ds:itemID="{F39649BF-0791-4F49-8DCF-AEFCA4776F09}">
  <ds:schemaRefs/>
</ds:datastoreItem>
</file>

<file path=customXml/itemProps31.xml><?xml version="1.0" encoding="utf-8"?>
<ds:datastoreItem xmlns:ds="http://schemas.openxmlformats.org/officeDocument/2006/customXml" ds:itemID="{D8BD7895-3119-4C0D-98B1-4EEA557BD164}">
  <ds:schemaRefs/>
</ds:datastoreItem>
</file>

<file path=customXml/itemProps32.xml><?xml version="1.0" encoding="utf-8"?>
<ds:datastoreItem xmlns:ds="http://schemas.openxmlformats.org/officeDocument/2006/customXml" ds:itemID="{8BBDA11B-297D-457B-9CA0-8EC97C4DD45F}">
  <ds:schemaRefs/>
</ds:datastoreItem>
</file>

<file path=customXml/itemProps33.xml><?xml version="1.0" encoding="utf-8"?>
<ds:datastoreItem xmlns:ds="http://schemas.openxmlformats.org/officeDocument/2006/customXml" ds:itemID="{69CF88E3-056E-4FAE-ABCA-14B981691338}">
  <ds:schemaRefs/>
</ds:datastoreItem>
</file>

<file path=customXml/itemProps34.xml><?xml version="1.0" encoding="utf-8"?>
<ds:datastoreItem xmlns:ds="http://schemas.openxmlformats.org/officeDocument/2006/customXml" ds:itemID="{4EEF9CEA-C50A-47C4-A654-F2958514509C}">
  <ds:schemaRefs/>
</ds:datastoreItem>
</file>

<file path=customXml/itemProps35.xml><?xml version="1.0" encoding="utf-8"?>
<ds:datastoreItem xmlns:ds="http://schemas.openxmlformats.org/officeDocument/2006/customXml" ds:itemID="{FA643294-2F39-4495-9A2F-B50D6A687FAA}">
  <ds:schemaRefs/>
</ds:datastoreItem>
</file>

<file path=customXml/itemProps36.xml><?xml version="1.0" encoding="utf-8"?>
<ds:datastoreItem xmlns:ds="http://schemas.openxmlformats.org/officeDocument/2006/customXml" ds:itemID="{5BD7B978-420A-46C9-9357-821EAAB91B64}">
  <ds:schemaRefs/>
</ds:datastoreItem>
</file>

<file path=customXml/itemProps37.xml><?xml version="1.0" encoding="utf-8"?>
<ds:datastoreItem xmlns:ds="http://schemas.openxmlformats.org/officeDocument/2006/customXml" ds:itemID="{16D36598-AE41-4234-AB35-194B36F527FE}">
  <ds:schemaRefs/>
</ds:datastoreItem>
</file>

<file path=customXml/itemProps38.xml><?xml version="1.0" encoding="utf-8"?>
<ds:datastoreItem xmlns:ds="http://schemas.openxmlformats.org/officeDocument/2006/customXml" ds:itemID="{02FF116C-0F32-42AC-9A6D-AB363618F157}">
  <ds:schemaRefs/>
</ds:datastoreItem>
</file>

<file path=customXml/itemProps39.xml><?xml version="1.0" encoding="utf-8"?>
<ds:datastoreItem xmlns:ds="http://schemas.openxmlformats.org/officeDocument/2006/customXml" ds:itemID="{88E4E90B-F4CD-491E-A7C4-AAE501FCADF6}">
  <ds:schemaRefs/>
</ds:datastoreItem>
</file>

<file path=customXml/itemProps40.xml><?xml version="1.0" encoding="utf-8"?>
<ds:datastoreItem xmlns:ds="http://schemas.openxmlformats.org/officeDocument/2006/customXml" ds:itemID="{69D262F6-59AD-4B46-A7E7-DCA7EE249273}">
  <ds:schemaRefs/>
</ds:datastoreItem>
</file>

<file path=customXml/itemProps41.xml><?xml version="1.0" encoding="utf-8"?>
<ds:datastoreItem xmlns:ds="http://schemas.openxmlformats.org/officeDocument/2006/customXml" ds:itemID="{FC0BB01E-4F20-4B86-9084-0E5A8717F4D3}">
  <ds:schemaRefs/>
</ds:datastoreItem>
</file>

<file path=customXml/itemProps42.xml><?xml version="1.0" encoding="utf-8"?>
<ds:datastoreItem xmlns:ds="http://schemas.openxmlformats.org/officeDocument/2006/customXml" ds:itemID="{CB6626F1-0905-471F-9906-945C470DD6D8}">
  <ds:schemaRefs/>
</ds:datastoreItem>
</file>

<file path=customXml/itemProps43.xml><?xml version="1.0" encoding="utf-8"?>
<ds:datastoreItem xmlns:ds="http://schemas.openxmlformats.org/officeDocument/2006/customXml" ds:itemID="{33C7EBDD-9E18-4DDB-BD3F-CB1FE614D576}">
  <ds:schemaRefs/>
</ds:datastoreItem>
</file>

<file path=customXml/itemProps44.xml><?xml version="1.0" encoding="utf-8"?>
<ds:datastoreItem xmlns:ds="http://schemas.openxmlformats.org/officeDocument/2006/customXml" ds:itemID="{72110FB1-8B35-4F6D-AF97-AFF2C3B54670}">
  <ds:schemaRefs/>
</ds:datastoreItem>
</file>

<file path=customXml/itemProps45.xml><?xml version="1.0" encoding="utf-8"?>
<ds:datastoreItem xmlns:ds="http://schemas.openxmlformats.org/officeDocument/2006/customXml" ds:itemID="{6F39D3A4-2A3B-420D-BD4A-58D43A4870DF}">
  <ds:schemaRefs/>
</ds:datastoreItem>
</file>

<file path=customXml/itemProps46.xml><?xml version="1.0" encoding="utf-8"?>
<ds:datastoreItem xmlns:ds="http://schemas.openxmlformats.org/officeDocument/2006/customXml" ds:itemID="{3C2A24E3-63A0-408D-A9AF-0120979BA2FF}">
  <ds:schemaRefs/>
</ds:datastoreItem>
</file>

<file path=customXml/itemProps47.xml><?xml version="1.0" encoding="utf-8"?>
<ds:datastoreItem xmlns:ds="http://schemas.openxmlformats.org/officeDocument/2006/customXml" ds:itemID="{A02DFC2E-E555-499A-8655-9026B0784FAC}">
  <ds:schemaRefs/>
</ds:datastoreItem>
</file>

<file path=customXml/itemProps48.xml><?xml version="1.0" encoding="utf-8"?>
<ds:datastoreItem xmlns:ds="http://schemas.openxmlformats.org/officeDocument/2006/customXml" ds:itemID="{A4181A01-3CCD-477B-B8C6-E5A1D569885E}">
  <ds:schemaRefs/>
</ds:datastoreItem>
</file>

<file path=customXml/itemProps49.xml><?xml version="1.0" encoding="utf-8"?>
<ds:datastoreItem xmlns:ds="http://schemas.openxmlformats.org/officeDocument/2006/customXml" ds:itemID="{E3BD291B-299E-4969-9449-C1AA30356DAA}">
  <ds:schemaRefs/>
</ds:datastoreItem>
</file>

<file path=customXml/itemProps50.xml><?xml version="1.0" encoding="utf-8"?>
<ds:datastoreItem xmlns:ds="http://schemas.openxmlformats.org/officeDocument/2006/customXml" ds:itemID="{79E7AA99-2C04-47E4-A974-458D34DB586C}">
  <ds:schemaRefs/>
</ds:datastoreItem>
</file>

<file path=customXml/itemProps51.xml><?xml version="1.0" encoding="utf-8"?>
<ds:datastoreItem xmlns:ds="http://schemas.openxmlformats.org/officeDocument/2006/customXml" ds:itemID="{AA090F77-0EA1-4532-9CE9-4DF413B38FCD}">
  <ds:schemaRefs/>
</ds:datastoreItem>
</file>

<file path=customXml/itemProps52.xml><?xml version="1.0" encoding="utf-8"?>
<ds:datastoreItem xmlns:ds="http://schemas.openxmlformats.org/officeDocument/2006/customXml" ds:itemID="{6DE6D80A-B9CA-45A2-8E2C-010A31F77735}">
  <ds:schemaRefs/>
</ds:datastoreItem>
</file>

<file path=customXml/itemProps53.xml><?xml version="1.0" encoding="utf-8"?>
<ds:datastoreItem xmlns:ds="http://schemas.openxmlformats.org/officeDocument/2006/customXml" ds:itemID="{95119C83-800D-4500-B5BD-64A58E0676C4}">
  <ds:schemaRefs/>
</ds:datastoreItem>
</file>

<file path=customXml/itemProps54.xml><?xml version="1.0" encoding="utf-8"?>
<ds:datastoreItem xmlns:ds="http://schemas.openxmlformats.org/officeDocument/2006/customXml" ds:itemID="{F88A7FBF-83BE-4D74-AFD9-3A873CF79AA0}">
  <ds:schemaRefs/>
</ds:datastoreItem>
</file>

<file path=customXml/itemProps55.xml><?xml version="1.0" encoding="utf-8"?>
<ds:datastoreItem xmlns:ds="http://schemas.openxmlformats.org/officeDocument/2006/customXml" ds:itemID="{F1584919-D787-487A-93D9-63675838E022}">
  <ds:schemaRefs/>
</ds:datastoreItem>
</file>

<file path=customXml/itemProps56.xml><?xml version="1.0" encoding="utf-8"?>
<ds:datastoreItem xmlns:ds="http://schemas.openxmlformats.org/officeDocument/2006/customXml" ds:itemID="{929E881C-8DBF-4BA9-A6CC-7D88F12A7456}">
  <ds:schemaRefs/>
</ds:datastoreItem>
</file>

<file path=customXml/itemProps57.xml><?xml version="1.0" encoding="utf-8"?>
<ds:datastoreItem xmlns:ds="http://schemas.openxmlformats.org/officeDocument/2006/customXml" ds:itemID="{77132852-0293-47F5-A3BC-16F23B899D64}">
  <ds:schemaRefs/>
</ds:datastoreItem>
</file>

<file path=customXml/itemProps58.xml><?xml version="1.0" encoding="utf-8"?>
<ds:datastoreItem xmlns:ds="http://schemas.openxmlformats.org/officeDocument/2006/customXml" ds:itemID="{3FA4C82C-218E-4F96-95C5-54984DC193E9}">
  <ds:schemaRefs/>
</ds:datastoreItem>
</file>

<file path=customXml/itemProps59.xml><?xml version="1.0" encoding="utf-8"?>
<ds:datastoreItem xmlns:ds="http://schemas.openxmlformats.org/officeDocument/2006/customXml" ds:itemID="{BABC1278-A86F-4A46-95AA-2E0A1EC568D7}">
  <ds:schemaRefs/>
</ds:datastoreItem>
</file>

<file path=customXml/itemProps60.xml><?xml version="1.0" encoding="utf-8"?>
<ds:datastoreItem xmlns:ds="http://schemas.openxmlformats.org/officeDocument/2006/customXml" ds:itemID="{968895E1-1A0B-4A56-94A3-0808FB7CBBFE}">
  <ds:schemaRefs/>
</ds:datastoreItem>
</file>

<file path=customXml/itemProps61.xml><?xml version="1.0" encoding="utf-8"?>
<ds:datastoreItem xmlns:ds="http://schemas.openxmlformats.org/officeDocument/2006/customXml" ds:itemID="{456D64A9-42A9-4A2A-B6FC-C7300B7D5858}">
  <ds:schemaRefs/>
</ds:datastoreItem>
</file>

<file path=customXml/itemProps62.xml><?xml version="1.0" encoding="utf-8"?>
<ds:datastoreItem xmlns:ds="http://schemas.openxmlformats.org/officeDocument/2006/customXml" ds:itemID="{C8717F2F-341E-4DF7-92ED-3C83CC72B70B}">
  <ds:schemaRefs/>
</ds:datastoreItem>
</file>

<file path=customXml/itemProps63.xml><?xml version="1.0" encoding="utf-8"?>
<ds:datastoreItem xmlns:ds="http://schemas.openxmlformats.org/officeDocument/2006/customXml" ds:itemID="{C3CD6D6D-3A16-44E4-85D4-266ED17F13B4}">
  <ds:schemaRefs/>
</ds:datastoreItem>
</file>

<file path=customXml/itemProps64.xml><?xml version="1.0" encoding="utf-8"?>
<ds:datastoreItem xmlns:ds="http://schemas.openxmlformats.org/officeDocument/2006/customXml" ds:itemID="{6B4BB41F-E6B1-4B13-99B0-C34A8A5BCB5A}">
  <ds:schemaRefs/>
</ds:datastoreItem>
</file>

<file path=customXml/itemProps65.xml><?xml version="1.0" encoding="utf-8"?>
<ds:datastoreItem xmlns:ds="http://schemas.openxmlformats.org/officeDocument/2006/customXml" ds:itemID="{08C2B11C-290F-4A14-B0CC-AEBA2EE1E38C}">
  <ds:schemaRefs/>
</ds:datastoreItem>
</file>

<file path=customXml/itemProps66.xml><?xml version="1.0" encoding="utf-8"?>
<ds:datastoreItem xmlns:ds="http://schemas.openxmlformats.org/officeDocument/2006/customXml" ds:itemID="{441FFB7C-00BA-4292-A262-8F925834914F}">
  <ds:schemaRefs/>
</ds:datastoreItem>
</file>

<file path=customXml/itemProps67.xml><?xml version="1.0" encoding="utf-8"?>
<ds:datastoreItem xmlns:ds="http://schemas.openxmlformats.org/officeDocument/2006/customXml" ds:itemID="{91002ADB-7A34-49F7-8DDE-581D4DC44EC1}">
  <ds:schemaRefs/>
</ds:datastoreItem>
</file>

<file path=customXml/itemProps68.xml><?xml version="1.0" encoding="utf-8"?>
<ds:datastoreItem xmlns:ds="http://schemas.openxmlformats.org/officeDocument/2006/customXml" ds:itemID="{1D1E9554-EEC4-4BF4-BA99-77D89B6C7364}">
  <ds:schemaRefs/>
</ds:datastoreItem>
</file>

<file path=customXml/itemProps69.xml><?xml version="1.0" encoding="utf-8"?>
<ds:datastoreItem xmlns:ds="http://schemas.openxmlformats.org/officeDocument/2006/customXml" ds:itemID="{08BFDFC4-C7AA-4CF5-9A3B-55EA429B8D3C}">
  <ds:schemaRefs/>
</ds:datastoreItem>
</file>

<file path=customXml/itemProps70.xml><?xml version="1.0" encoding="utf-8"?>
<ds:datastoreItem xmlns:ds="http://schemas.openxmlformats.org/officeDocument/2006/customXml" ds:itemID="{4BA508EB-8A1C-4BA0-94BA-71B3866A214E}">
  <ds:schemaRefs/>
</ds:datastoreItem>
</file>

<file path=customXml/itemProps71.xml><?xml version="1.0" encoding="utf-8"?>
<ds:datastoreItem xmlns:ds="http://schemas.openxmlformats.org/officeDocument/2006/customXml" ds:itemID="{F2BBC168-6C98-410F-B36B-A71AF2A24AF1}">
  <ds:schemaRefs/>
</ds:datastoreItem>
</file>

<file path=customXml/itemProps72.xml><?xml version="1.0" encoding="utf-8"?>
<ds:datastoreItem xmlns:ds="http://schemas.openxmlformats.org/officeDocument/2006/customXml" ds:itemID="{14219B0F-1198-4E67-8317-5498A8BAEE35}">
  <ds:schemaRefs/>
</ds:datastoreItem>
</file>

<file path=customXml/itemProps73.xml><?xml version="1.0" encoding="utf-8"?>
<ds:datastoreItem xmlns:ds="http://schemas.openxmlformats.org/officeDocument/2006/customXml" ds:itemID="{080733DB-87EC-4CD8-9C71-D77C8A713C94}">
  <ds:schemaRefs/>
</ds:datastoreItem>
</file>

<file path=customXml/itemProps74.xml><?xml version="1.0" encoding="utf-8"?>
<ds:datastoreItem xmlns:ds="http://schemas.openxmlformats.org/officeDocument/2006/customXml" ds:itemID="{F765E214-37D7-447C-8316-B624BDD8F39D}">
  <ds:schemaRefs/>
</ds:datastoreItem>
</file>

<file path=customXml/itemProps75.xml><?xml version="1.0" encoding="utf-8"?>
<ds:datastoreItem xmlns:ds="http://schemas.openxmlformats.org/officeDocument/2006/customXml" ds:itemID="{732F9866-4F9A-4813-B9BA-3AA7013345D2}">
  <ds:schemaRefs/>
</ds:datastoreItem>
</file>

<file path=customXml/itemProps76.xml><?xml version="1.0" encoding="utf-8"?>
<ds:datastoreItem xmlns:ds="http://schemas.openxmlformats.org/officeDocument/2006/customXml" ds:itemID="{AA12ADAD-6BC2-418E-808A-5C13AB7D500A}">
  <ds:schemaRefs/>
</ds:datastoreItem>
</file>

<file path=customXml/itemProps77.xml><?xml version="1.0" encoding="utf-8"?>
<ds:datastoreItem xmlns:ds="http://schemas.openxmlformats.org/officeDocument/2006/customXml" ds:itemID="{CF323E78-EDAE-4961-A32E-EC0ABE8C019B}">
  <ds:schemaRefs/>
</ds:datastoreItem>
</file>

<file path=customXml/itemProps78.xml><?xml version="1.0" encoding="utf-8"?>
<ds:datastoreItem xmlns:ds="http://schemas.openxmlformats.org/officeDocument/2006/customXml" ds:itemID="{D57B76D7-DCC7-45B6-A17F-68F9F8463AB4}">
  <ds:schemaRefs/>
</ds:datastoreItem>
</file>

<file path=customXml/itemProps79.xml><?xml version="1.0" encoding="utf-8"?>
<ds:datastoreItem xmlns:ds="http://schemas.openxmlformats.org/officeDocument/2006/customXml" ds:itemID="{E256C838-020F-4AED-9334-691374AB6C87}">
  <ds:schemaRefs/>
</ds:datastoreItem>
</file>

<file path=customXml/itemProps80.xml><?xml version="1.0" encoding="utf-8"?>
<ds:datastoreItem xmlns:ds="http://schemas.openxmlformats.org/officeDocument/2006/customXml" ds:itemID="{D748CE7A-60A9-46A9-BA44-8383793725BD}">
  <ds:schemaRefs/>
</ds:datastoreItem>
</file>

<file path=customXml/itemProps81.xml><?xml version="1.0" encoding="utf-8"?>
<ds:datastoreItem xmlns:ds="http://schemas.openxmlformats.org/officeDocument/2006/customXml" ds:itemID="{E1F7551C-6A47-4531-BA69-E1507B161844}">
  <ds:schemaRefs/>
</ds:datastoreItem>
</file>

<file path=customXml/itemProps82.xml><?xml version="1.0" encoding="utf-8"?>
<ds:datastoreItem xmlns:ds="http://schemas.openxmlformats.org/officeDocument/2006/customXml" ds:itemID="{748140B4-7493-4700-8FD2-59BC0FC5C780}">
  <ds:schemaRefs/>
</ds:datastoreItem>
</file>

<file path=customXml/itemProps83.xml><?xml version="1.0" encoding="utf-8"?>
<ds:datastoreItem xmlns:ds="http://schemas.openxmlformats.org/officeDocument/2006/customXml" ds:itemID="{90EFA7C0-E21E-4E51-B486-4DF65191C697}">
  <ds:schemaRefs/>
</ds:datastoreItem>
</file>

<file path=customXml/itemProps84.xml><?xml version="1.0" encoding="utf-8"?>
<ds:datastoreItem xmlns:ds="http://schemas.openxmlformats.org/officeDocument/2006/customXml" ds:itemID="{CD2DCF09-7AA2-42B3-A804-3DBAFDB1F78F}">
  <ds:schemaRefs/>
</ds:datastoreItem>
</file>

<file path=customXml/itemProps85.xml><?xml version="1.0" encoding="utf-8"?>
<ds:datastoreItem xmlns:ds="http://schemas.openxmlformats.org/officeDocument/2006/customXml" ds:itemID="{6758AC4C-F42E-4189-B675-86743159CD85}">
  <ds:schemaRefs/>
</ds:datastoreItem>
</file>

<file path=customXml/itemProps86.xml><?xml version="1.0" encoding="utf-8"?>
<ds:datastoreItem xmlns:ds="http://schemas.openxmlformats.org/officeDocument/2006/customXml" ds:itemID="{884F4382-0AB7-4528-AF70-AA6C691C7C67}">
  <ds:schemaRefs/>
</ds:datastoreItem>
</file>

<file path=customXml/itemProps87.xml><?xml version="1.0" encoding="utf-8"?>
<ds:datastoreItem xmlns:ds="http://schemas.openxmlformats.org/officeDocument/2006/customXml" ds:itemID="{685528FE-8E76-47CB-AD1C-13E5BF1FD9BF}">
  <ds:schemaRefs/>
</ds:datastoreItem>
</file>

<file path=customXml/itemProps88.xml><?xml version="1.0" encoding="utf-8"?>
<ds:datastoreItem xmlns:ds="http://schemas.openxmlformats.org/officeDocument/2006/customXml" ds:itemID="{8DC5238F-A2AF-4E32-BE07-951E426A61BA}">
  <ds:schemaRefs/>
</ds:datastoreItem>
</file>

<file path=customXml/itemProps89.xml><?xml version="1.0" encoding="utf-8"?>
<ds:datastoreItem xmlns:ds="http://schemas.openxmlformats.org/officeDocument/2006/customXml" ds:itemID="{0BDFAAAB-F061-4D07-88E8-3D6B28DB887C}">
  <ds:schemaRefs/>
</ds:datastoreItem>
</file>

<file path=customXml/itemProps90.xml><?xml version="1.0" encoding="utf-8"?>
<ds:datastoreItem xmlns:ds="http://schemas.openxmlformats.org/officeDocument/2006/customXml" ds:itemID="{37F84C91-8AAB-4B20-A793-1D5F9634CD29}">
  <ds:schemaRefs/>
</ds:datastoreItem>
</file>

<file path=customXml/itemProps91.xml><?xml version="1.0" encoding="utf-8"?>
<ds:datastoreItem xmlns:ds="http://schemas.openxmlformats.org/officeDocument/2006/customXml" ds:itemID="{FBFADFE2-0250-4D5D-9CA9-48881A98E247}">
  <ds:schemaRefs/>
</ds:datastoreItem>
</file>

<file path=customXml/itemProps92.xml><?xml version="1.0" encoding="utf-8"?>
<ds:datastoreItem xmlns:ds="http://schemas.openxmlformats.org/officeDocument/2006/customXml" ds:itemID="{2FB2A097-9359-4233-981B-3E091824035E}">
  <ds:schemaRefs/>
</ds:datastoreItem>
</file>

<file path=customXml/itemProps93.xml><?xml version="1.0" encoding="utf-8"?>
<ds:datastoreItem xmlns:ds="http://schemas.openxmlformats.org/officeDocument/2006/customXml" ds:itemID="{2CF3FD06-2BF4-4182-8DE8-A5BD12A17406}">
  <ds:schemaRefs/>
</ds:datastoreItem>
</file>

<file path=customXml/itemProps94.xml><?xml version="1.0" encoding="utf-8"?>
<ds:datastoreItem xmlns:ds="http://schemas.openxmlformats.org/officeDocument/2006/customXml" ds:itemID="{48351871-80FA-460E-90EE-C60850E73387}">
  <ds:schemaRefs/>
</ds:datastoreItem>
</file>

<file path=customXml/itemProps95.xml><?xml version="1.0" encoding="utf-8"?>
<ds:datastoreItem xmlns:ds="http://schemas.openxmlformats.org/officeDocument/2006/customXml" ds:itemID="{5C9A32D0-D1F9-4D4B-B732-06063EFE6936}">
  <ds:schemaRefs/>
</ds:datastoreItem>
</file>

<file path=customXml/itemProps96.xml><?xml version="1.0" encoding="utf-8"?>
<ds:datastoreItem xmlns:ds="http://schemas.openxmlformats.org/officeDocument/2006/customXml" ds:itemID="{26275113-DBB3-491A-B8D4-CEDC438FE841}">
  <ds:schemaRefs/>
</ds:datastoreItem>
</file>

<file path=customXml/itemProps97.xml><?xml version="1.0" encoding="utf-8"?>
<ds:datastoreItem xmlns:ds="http://schemas.openxmlformats.org/officeDocument/2006/customXml" ds:itemID="{AA75B715-D9E4-4CCB-BCA3-920B5B20AB21}">
  <ds:schemaRefs/>
</ds:datastoreItem>
</file>

<file path=customXml/itemProps98.xml><?xml version="1.0" encoding="utf-8"?>
<ds:datastoreItem xmlns:ds="http://schemas.openxmlformats.org/officeDocument/2006/customXml" ds:itemID="{1426BD27-D63F-45FC-916F-74613C2A8E7F}">
  <ds:schemaRefs/>
</ds:datastoreItem>
</file>

<file path=customXml/itemProps99.xml><?xml version="1.0" encoding="utf-8"?>
<ds:datastoreItem xmlns:ds="http://schemas.openxmlformats.org/officeDocument/2006/customXml" ds:itemID="{C3FB71B4-E6A8-4208-A41C-B9863E3FA11A}">
  <ds:schemaRefs/>
</ds:datastoreItem>
</file>

<file path=customXml/itemProps100.xml><?xml version="1.0" encoding="utf-8"?>
<ds:datastoreItem xmlns:ds="http://schemas.openxmlformats.org/officeDocument/2006/customXml" ds:itemID="{4E1C36EA-A32E-475F-BC0A-30DA0818D472}">
  <ds:schemaRefs/>
</ds:datastoreItem>
</file>

<file path=customXml/itemProps101.xml><?xml version="1.0" encoding="utf-8"?>
<ds:datastoreItem xmlns:ds="http://schemas.openxmlformats.org/officeDocument/2006/customXml" ds:itemID="{8EF14106-A23A-4A3D-B7C9-F3AD872D4259}">
  <ds:schemaRefs/>
</ds:datastoreItem>
</file>

<file path=customXml/itemProps102.xml><?xml version="1.0" encoding="utf-8"?>
<ds:datastoreItem xmlns:ds="http://schemas.openxmlformats.org/officeDocument/2006/customXml" ds:itemID="{5EE2EAFF-C1AE-44CD-808D-5CC7D470BDFD}">
  <ds:schemaRefs/>
</ds:datastoreItem>
</file>

<file path=customXml/itemProps103.xml><?xml version="1.0" encoding="utf-8"?>
<ds:datastoreItem xmlns:ds="http://schemas.openxmlformats.org/officeDocument/2006/customXml" ds:itemID="{B2142AF4-D7E6-4772-B1D3-4C43DC03441F}">
  <ds:schemaRefs/>
</ds:datastoreItem>
</file>

<file path=customXml/itemProps104.xml><?xml version="1.0" encoding="utf-8"?>
<ds:datastoreItem xmlns:ds="http://schemas.openxmlformats.org/officeDocument/2006/customXml" ds:itemID="{F8199747-4EA5-4791-8D28-69D1F483B8B8}">
  <ds:schemaRefs/>
</ds:datastoreItem>
</file>

<file path=customXml/itemProps105.xml><?xml version="1.0" encoding="utf-8"?>
<ds:datastoreItem xmlns:ds="http://schemas.openxmlformats.org/officeDocument/2006/customXml" ds:itemID="{08F500C7-EBE2-43D6-A4FA-44A0A2FD20EE}">
  <ds:schemaRefs/>
</ds:datastoreItem>
</file>

<file path=customXml/itemProps106.xml><?xml version="1.0" encoding="utf-8"?>
<ds:datastoreItem xmlns:ds="http://schemas.openxmlformats.org/officeDocument/2006/customXml" ds:itemID="{6A94E262-C3EE-42F8-8205-7C447D604C92}">
  <ds:schemaRefs/>
</ds:datastoreItem>
</file>

<file path=customXml/itemProps107.xml><?xml version="1.0" encoding="utf-8"?>
<ds:datastoreItem xmlns:ds="http://schemas.openxmlformats.org/officeDocument/2006/customXml" ds:itemID="{E8C6241B-4F52-4449-8D42-1296330F8BBD}">
  <ds:schemaRefs/>
</ds:datastoreItem>
</file>

<file path=customXml/itemProps108.xml><?xml version="1.0" encoding="utf-8"?>
<ds:datastoreItem xmlns:ds="http://schemas.openxmlformats.org/officeDocument/2006/customXml" ds:itemID="{94A5AF14-A8BE-42C2-B54A-7D801D8B5D1D}">
  <ds:schemaRefs/>
</ds:datastoreItem>
</file>

<file path=customXml/itemProps109.xml><?xml version="1.0" encoding="utf-8"?>
<ds:datastoreItem xmlns:ds="http://schemas.openxmlformats.org/officeDocument/2006/customXml" ds:itemID="{A2D5FEB0-E076-48DC-B588-B5D485458CAC}">
  <ds:schemaRefs/>
</ds:datastoreItem>
</file>

<file path=customXml/itemProps110.xml><?xml version="1.0" encoding="utf-8"?>
<ds:datastoreItem xmlns:ds="http://schemas.openxmlformats.org/officeDocument/2006/customXml" ds:itemID="{911A7E5B-5DDD-42F7-8916-43C5085443F3}">
  <ds:schemaRefs/>
</ds:datastoreItem>
</file>

<file path=customXml/itemProps111.xml><?xml version="1.0" encoding="utf-8"?>
<ds:datastoreItem xmlns:ds="http://schemas.openxmlformats.org/officeDocument/2006/customXml" ds:itemID="{A1AF944C-21A4-47A2-9248-48F0EAE4087B}">
  <ds:schemaRefs/>
</ds:datastoreItem>
</file>

<file path=customXml/itemProps112.xml><?xml version="1.0" encoding="utf-8"?>
<ds:datastoreItem xmlns:ds="http://schemas.openxmlformats.org/officeDocument/2006/customXml" ds:itemID="{26488B25-4F65-492A-B369-87E828828DCD}">
  <ds:schemaRefs/>
</ds:datastoreItem>
</file>

<file path=customXml/itemProps113.xml><?xml version="1.0" encoding="utf-8"?>
<ds:datastoreItem xmlns:ds="http://schemas.openxmlformats.org/officeDocument/2006/customXml" ds:itemID="{329608E0-F12A-486A-9705-00098F34841B}">
  <ds:schemaRefs/>
</ds:datastoreItem>
</file>

<file path=customXml/itemProps114.xml><?xml version="1.0" encoding="utf-8"?>
<ds:datastoreItem xmlns:ds="http://schemas.openxmlformats.org/officeDocument/2006/customXml" ds:itemID="{78B6F979-BA77-45FD-ADF5-530A8871DE51}">
  <ds:schemaRefs/>
</ds:datastoreItem>
</file>

<file path=customXml/itemProps115.xml><?xml version="1.0" encoding="utf-8"?>
<ds:datastoreItem xmlns:ds="http://schemas.openxmlformats.org/officeDocument/2006/customXml" ds:itemID="{A7DD1D06-E4D5-4518-ADEE-5E64DB8B162A}">
  <ds:schemaRefs/>
</ds:datastoreItem>
</file>

<file path=customXml/itemProps116.xml><?xml version="1.0" encoding="utf-8"?>
<ds:datastoreItem xmlns:ds="http://schemas.openxmlformats.org/officeDocument/2006/customXml" ds:itemID="{83ADBA13-5661-421B-8891-ABB1AE7C088B}">
  <ds:schemaRefs/>
</ds:datastoreItem>
</file>

<file path=customXml/itemProps117.xml><?xml version="1.0" encoding="utf-8"?>
<ds:datastoreItem xmlns:ds="http://schemas.openxmlformats.org/officeDocument/2006/customXml" ds:itemID="{601AEA51-C215-4F69-892C-0B9E5F10DCD6}">
  <ds:schemaRefs/>
</ds:datastoreItem>
</file>

<file path=customXml/itemProps118.xml><?xml version="1.0" encoding="utf-8"?>
<ds:datastoreItem xmlns:ds="http://schemas.openxmlformats.org/officeDocument/2006/customXml" ds:itemID="{EB4AF385-AA18-471D-9852-BDB0AEF1086C}">
  <ds:schemaRefs/>
</ds:datastoreItem>
</file>

<file path=customXml/itemProps119.xml><?xml version="1.0" encoding="utf-8"?>
<ds:datastoreItem xmlns:ds="http://schemas.openxmlformats.org/officeDocument/2006/customXml" ds:itemID="{E3A56F0B-0121-4F21-B664-4D8C86EF15D8}">
  <ds:schemaRefs/>
</ds:datastoreItem>
</file>

<file path=customXml/itemProps120.xml><?xml version="1.0" encoding="utf-8"?>
<ds:datastoreItem xmlns:ds="http://schemas.openxmlformats.org/officeDocument/2006/customXml" ds:itemID="{64ED3F8A-B508-4144-BA37-09D1CD6B784E}">
  <ds:schemaRefs/>
</ds:datastoreItem>
</file>

<file path=customXml/itemProps121.xml><?xml version="1.0" encoding="utf-8"?>
<ds:datastoreItem xmlns:ds="http://schemas.openxmlformats.org/officeDocument/2006/customXml" ds:itemID="{126F6E05-D1A8-4C08-898F-AEECD9BE9C0D}">
  <ds:schemaRefs/>
</ds:datastoreItem>
</file>

<file path=customXml/itemProps122.xml><?xml version="1.0" encoding="utf-8"?>
<ds:datastoreItem xmlns:ds="http://schemas.openxmlformats.org/officeDocument/2006/customXml" ds:itemID="{55F66C3E-8D46-4E00-81E6-E8FFABDD9402}">
  <ds:schemaRefs/>
</ds:datastoreItem>
</file>

<file path=customXml/itemProps123.xml><?xml version="1.0" encoding="utf-8"?>
<ds:datastoreItem xmlns:ds="http://schemas.openxmlformats.org/officeDocument/2006/customXml" ds:itemID="{F5C43B58-7416-4C1F-9A8F-06473E7B24B7}">
  <ds:schemaRefs/>
</ds:datastoreItem>
</file>

<file path=customXml/itemProps124.xml><?xml version="1.0" encoding="utf-8"?>
<ds:datastoreItem xmlns:ds="http://schemas.openxmlformats.org/officeDocument/2006/customXml" ds:itemID="{31F48E98-CC1C-4339-8E6C-5E9BF7F69D99}">
  <ds:schemaRefs/>
</ds:datastoreItem>
</file>

<file path=customXml/itemProps125.xml><?xml version="1.0" encoding="utf-8"?>
<ds:datastoreItem xmlns:ds="http://schemas.openxmlformats.org/officeDocument/2006/customXml" ds:itemID="{14CEDEAA-1F96-4196-92B6-443A14EF6734}">
  <ds:schemaRefs/>
</ds:datastoreItem>
</file>

<file path=customXml/itemProps126.xml><?xml version="1.0" encoding="utf-8"?>
<ds:datastoreItem xmlns:ds="http://schemas.openxmlformats.org/officeDocument/2006/customXml" ds:itemID="{AFD117EF-3F4D-41AA-895B-A821E32792BB}">
  <ds:schemaRefs/>
</ds:datastoreItem>
</file>

<file path=customXml/itemProps127.xml><?xml version="1.0" encoding="utf-8"?>
<ds:datastoreItem xmlns:ds="http://schemas.openxmlformats.org/officeDocument/2006/customXml" ds:itemID="{1C1DE7CD-8EBB-424B-906A-125970D0444D}">
  <ds:schemaRefs/>
</ds:datastoreItem>
</file>

<file path=customXml/itemProps128.xml><?xml version="1.0" encoding="utf-8"?>
<ds:datastoreItem xmlns:ds="http://schemas.openxmlformats.org/officeDocument/2006/customXml" ds:itemID="{31BCCA43-BA7B-4576-A7C3-9060032E358D}">
  <ds:schemaRefs/>
</ds:datastoreItem>
</file>

<file path=customXml/itemProps129.xml><?xml version="1.0" encoding="utf-8"?>
<ds:datastoreItem xmlns:ds="http://schemas.openxmlformats.org/officeDocument/2006/customXml" ds:itemID="{2CB41CC3-A847-46D2-8DFD-0B86E5FD9C21}">
  <ds:schemaRefs/>
</ds:datastoreItem>
</file>

<file path=customXml/itemProps130.xml><?xml version="1.0" encoding="utf-8"?>
<ds:datastoreItem xmlns:ds="http://schemas.openxmlformats.org/officeDocument/2006/customXml" ds:itemID="{D08D287C-2259-482C-88C2-4E0AB9075C41}">
  <ds:schemaRefs/>
</ds:datastoreItem>
</file>

<file path=customXml/itemProps131.xml><?xml version="1.0" encoding="utf-8"?>
<ds:datastoreItem xmlns:ds="http://schemas.openxmlformats.org/officeDocument/2006/customXml" ds:itemID="{8C375ECC-AAF9-4B67-80C8-4969A2A064F8}">
  <ds:schemaRefs/>
</ds:datastoreItem>
</file>

<file path=customXml/itemProps132.xml><?xml version="1.0" encoding="utf-8"?>
<ds:datastoreItem xmlns:ds="http://schemas.openxmlformats.org/officeDocument/2006/customXml" ds:itemID="{03A31391-C234-4782-A494-EF0F3B2D787A}">
  <ds:schemaRefs/>
</ds:datastoreItem>
</file>

<file path=customXml/itemProps133.xml><?xml version="1.0" encoding="utf-8"?>
<ds:datastoreItem xmlns:ds="http://schemas.openxmlformats.org/officeDocument/2006/customXml" ds:itemID="{F9FB5DA4-7B0B-4E6A-9453-9FBFD640A19A}">
  <ds:schemaRefs/>
</ds:datastoreItem>
</file>

<file path=customXml/itemProps134.xml><?xml version="1.0" encoding="utf-8"?>
<ds:datastoreItem xmlns:ds="http://schemas.openxmlformats.org/officeDocument/2006/customXml" ds:itemID="{2CB19578-519B-4EB4-868D-0D48A0D67033}">
  <ds:schemaRefs/>
</ds:datastoreItem>
</file>

<file path=customXml/itemProps135.xml><?xml version="1.0" encoding="utf-8"?>
<ds:datastoreItem xmlns:ds="http://schemas.openxmlformats.org/officeDocument/2006/customXml" ds:itemID="{E099D86F-6D44-4F71-8447-F2338786A7F9}">
  <ds:schemaRefs/>
</ds:datastoreItem>
</file>

<file path=customXml/itemProps136.xml><?xml version="1.0" encoding="utf-8"?>
<ds:datastoreItem xmlns:ds="http://schemas.openxmlformats.org/officeDocument/2006/customXml" ds:itemID="{D848BBF1-CA34-478C-AE7D-F36CDA7C0FA1}">
  <ds:schemaRefs/>
</ds:datastoreItem>
</file>

<file path=customXml/itemProps137.xml><?xml version="1.0" encoding="utf-8"?>
<ds:datastoreItem xmlns:ds="http://schemas.openxmlformats.org/officeDocument/2006/customXml" ds:itemID="{C4AB5D05-F558-4F33-A292-D07F35B83796}">
  <ds:schemaRefs/>
</ds:datastoreItem>
</file>

<file path=customXml/itemProps138.xml><?xml version="1.0" encoding="utf-8"?>
<ds:datastoreItem xmlns:ds="http://schemas.openxmlformats.org/officeDocument/2006/customXml" ds:itemID="{E591756B-6FA3-47CD-A3CC-CF9A89E62424}">
  <ds:schemaRefs/>
</ds:datastoreItem>
</file>

<file path=customXml/itemProps139.xml><?xml version="1.0" encoding="utf-8"?>
<ds:datastoreItem xmlns:ds="http://schemas.openxmlformats.org/officeDocument/2006/customXml" ds:itemID="{12C059BA-83AA-4EF5-8BDC-A3B5825559A4}">
  <ds:schemaRefs/>
</ds:datastoreItem>
</file>

<file path=customXml/itemProps140.xml><?xml version="1.0" encoding="utf-8"?>
<ds:datastoreItem xmlns:ds="http://schemas.openxmlformats.org/officeDocument/2006/customXml" ds:itemID="{44AEAC9C-2AC4-4CA5-AA6A-0DC246FE8491}">
  <ds:schemaRefs/>
</ds:datastoreItem>
</file>

<file path=customXml/itemProps141.xml><?xml version="1.0" encoding="utf-8"?>
<ds:datastoreItem xmlns:ds="http://schemas.openxmlformats.org/officeDocument/2006/customXml" ds:itemID="{433967BC-5662-4D86-905E-B3C8AFF5F362}">
  <ds:schemaRefs/>
</ds:datastoreItem>
</file>

<file path=customXml/itemProps142.xml><?xml version="1.0" encoding="utf-8"?>
<ds:datastoreItem xmlns:ds="http://schemas.openxmlformats.org/officeDocument/2006/customXml" ds:itemID="{4E3F9311-3C1F-4576-BEDA-674AAA899CA0}">
  <ds:schemaRefs/>
</ds:datastoreItem>
</file>

<file path=customXml/itemProps143.xml><?xml version="1.0" encoding="utf-8"?>
<ds:datastoreItem xmlns:ds="http://schemas.openxmlformats.org/officeDocument/2006/customXml" ds:itemID="{5E16C43D-88B9-4153-8733-A9AD27724BD6}">
  <ds:schemaRefs/>
</ds:datastoreItem>
</file>

<file path=customXml/itemProps144.xml><?xml version="1.0" encoding="utf-8"?>
<ds:datastoreItem xmlns:ds="http://schemas.openxmlformats.org/officeDocument/2006/customXml" ds:itemID="{130D2F45-0754-4A8C-AF7F-ACFAD8E5B9E2}">
  <ds:schemaRefs/>
</ds:datastoreItem>
</file>

<file path=customXml/itemProps145.xml><?xml version="1.0" encoding="utf-8"?>
<ds:datastoreItem xmlns:ds="http://schemas.openxmlformats.org/officeDocument/2006/customXml" ds:itemID="{6BCE7A18-6201-4294-98CE-3D82242F7035}">
  <ds:schemaRefs/>
</ds:datastoreItem>
</file>

<file path=customXml/itemProps146.xml><?xml version="1.0" encoding="utf-8"?>
<ds:datastoreItem xmlns:ds="http://schemas.openxmlformats.org/officeDocument/2006/customXml" ds:itemID="{95FD2AD9-9F7D-4538-A81E-B71A9FC8142F}">
  <ds:schemaRefs/>
</ds:datastoreItem>
</file>

<file path=customXml/itemProps147.xml><?xml version="1.0" encoding="utf-8"?>
<ds:datastoreItem xmlns:ds="http://schemas.openxmlformats.org/officeDocument/2006/customXml" ds:itemID="{A0052174-03A0-4C1F-A6E2-3E0871CEBED7}">
  <ds:schemaRefs/>
</ds:datastoreItem>
</file>

<file path=customXml/itemProps148.xml><?xml version="1.0" encoding="utf-8"?>
<ds:datastoreItem xmlns:ds="http://schemas.openxmlformats.org/officeDocument/2006/customXml" ds:itemID="{D643F7F2-FE29-4CFD-BD34-52EA7C6D4B5D}">
  <ds:schemaRefs/>
</ds:datastoreItem>
</file>

<file path=customXml/itemProps149.xml><?xml version="1.0" encoding="utf-8"?>
<ds:datastoreItem xmlns:ds="http://schemas.openxmlformats.org/officeDocument/2006/customXml" ds:itemID="{EF9E355B-FDC6-4A8C-AFB7-EA47CF6E04B7}">
  <ds:schemaRefs/>
</ds:datastoreItem>
</file>

<file path=customXml/itemProps150.xml><?xml version="1.0" encoding="utf-8"?>
<ds:datastoreItem xmlns:ds="http://schemas.openxmlformats.org/officeDocument/2006/customXml" ds:itemID="{D33838EF-C24D-4673-9BCB-0FCDE8C80320}">
  <ds:schemaRefs/>
</ds:datastoreItem>
</file>

<file path=customXml/itemProps151.xml><?xml version="1.0" encoding="utf-8"?>
<ds:datastoreItem xmlns:ds="http://schemas.openxmlformats.org/officeDocument/2006/customXml" ds:itemID="{2F4DEB58-8385-4F75-9C13-99A4AE22C6DF}">
  <ds:schemaRefs/>
</ds:datastoreItem>
</file>

<file path=customXml/itemProps152.xml><?xml version="1.0" encoding="utf-8"?>
<ds:datastoreItem xmlns:ds="http://schemas.openxmlformats.org/officeDocument/2006/customXml" ds:itemID="{E97FAF7A-26E8-4EEC-B122-657BB1C81EE1}">
  <ds:schemaRefs/>
</ds:datastoreItem>
</file>

<file path=customXml/itemProps153.xml><?xml version="1.0" encoding="utf-8"?>
<ds:datastoreItem xmlns:ds="http://schemas.openxmlformats.org/officeDocument/2006/customXml" ds:itemID="{CD37E9C8-5A8D-4EE2-9109-BBEF01857D30}">
  <ds:schemaRefs/>
</ds:datastoreItem>
</file>

<file path=customXml/itemProps154.xml><?xml version="1.0" encoding="utf-8"?>
<ds:datastoreItem xmlns:ds="http://schemas.openxmlformats.org/officeDocument/2006/customXml" ds:itemID="{B616A6D8-DFF9-4AA0-B756-F7F1C5F83F75}">
  <ds:schemaRefs/>
</ds:datastoreItem>
</file>

<file path=customXml/itemProps155.xml><?xml version="1.0" encoding="utf-8"?>
<ds:datastoreItem xmlns:ds="http://schemas.openxmlformats.org/officeDocument/2006/customXml" ds:itemID="{18F7C3A8-BDD8-4D6A-8B31-4EE5A8A58298}">
  <ds:schemaRefs/>
</ds:datastoreItem>
</file>

<file path=customXml/itemProps156.xml><?xml version="1.0" encoding="utf-8"?>
<ds:datastoreItem xmlns:ds="http://schemas.openxmlformats.org/officeDocument/2006/customXml" ds:itemID="{E24A4D52-C380-43D1-8531-A3B0C187AD0A}">
  <ds:schemaRefs/>
</ds:datastoreItem>
</file>

<file path=customXml/itemProps157.xml><?xml version="1.0" encoding="utf-8"?>
<ds:datastoreItem xmlns:ds="http://schemas.openxmlformats.org/officeDocument/2006/customXml" ds:itemID="{6DA489AA-900F-4559-834C-4309F8B9D76E}">
  <ds:schemaRefs/>
</ds:datastoreItem>
</file>

<file path=customXml/itemProps158.xml><?xml version="1.0" encoding="utf-8"?>
<ds:datastoreItem xmlns:ds="http://schemas.openxmlformats.org/officeDocument/2006/customXml" ds:itemID="{65A333FF-4138-492C-83A8-5A1A633A1AED}">
  <ds:schemaRefs/>
</ds:datastoreItem>
</file>

<file path=customXml/itemProps159.xml><?xml version="1.0" encoding="utf-8"?>
<ds:datastoreItem xmlns:ds="http://schemas.openxmlformats.org/officeDocument/2006/customXml" ds:itemID="{C35A1517-F160-4C7C-A0DE-E3746B35B07F}">
  <ds:schemaRefs/>
</ds:datastoreItem>
</file>

<file path=customXml/itemProps160.xml><?xml version="1.0" encoding="utf-8"?>
<ds:datastoreItem xmlns:ds="http://schemas.openxmlformats.org/officeDocument/2006/customXml" ds:itemID="{B3CE79EB-5AF4-4D29-BD06-E40C20005BDF}">
  <ds:schemaRefs/>
</ds:datastoreItem>
</file>

<file path=customXml/itemProps161.xml><?xml version="1.0" encoding="utf-8"?>
<ds:datastoreItem xmlns:ds="http://schemas.openxmlformats.org/officeDocument/2006/customXml" ds:itemID="{8DA990AE-9D31-4308-9694-094BF9ACCE0F}">
  <ds:schemaRefs/>
</ds:datastoreItem>
</file>

<file path=customXml/itemProps162.xml><?xml version="1.0" encoding="utf-8"?>
<ds:datastoreItem xmlns:ds="http://schemas.openxmlformats.org/officeDocument/2006/customXml" ds:itemID="{1B66B731-66B4-4A29-98B0-8E26E34A6719}">
  <ds:schemaRefs/>
</ds:datastoreItem>
</file>

<file path=customXml/itemProps163.xml><?xml version="1.0" encoding="utf-8"?>
<ds:datastoreItem xmlns:ds="http://schemas.openxmlformats.org/officeDocument/2006/customXml" ds:itemID="{83A3C26E-E6B0-4276-A7F5-856AC9F29C27}">
  <ds:schemaRefs/>
</ds:datastoreItem>
</file>

<file path=customXml/itemProps164.xml><?xml version="1.0" encoding="utf-8"?>
<ds:datastoreItem xmlns:ds="http://schemas.openxmlformats.org/officeDocument/2006/customXml" ds:itemID="{5AC3D894-3FF2-44A5-9525-7927A0187A96}">
  <ds:schemaRefs/>
</ds:datastoreItem>
</file>

<file path=customXml/itemProps165.xml><?xml version="1.0" encoding="utf-8"?>
<ds:datastoreItem xmlns:ds="http://schemas.openxmlformats.org/officeDocument/2006/customXml" ds:itemID="{4FBA61E2-DFA6-4481-8B13-11458022C9FF}">
  <ds:schemaRefs/>
</ds:datastoreItem>
</file>

<file path=customXml/itemProps166.xml><?xml version="1.0" encoding="utf-8"?>
<ds:datastoreItem xmlns:ds="http://schemas.openxmlformats.org/officeDocument/2006/customXml" ds:itemID="{DDFDA64C-452B-4092-9E0C-E51A9FE6DF72}">
  <ds:schemaRefs/>
</ds:datastoreItem>
</file>

<file path=customXml/itemProps167.xml><?xml version="1.0" encoding="utf-8"?>
<ds:datastoreItem xmlns:ds="http://schemas.openxmlformats.org/officeDocument/2006/customXml" ds:itemID="{28B27FE0-CF2E-43B6-80FF-EE457666E11E}">
  <ds:schemaRefs/>
</ds:datastoreItem>
</file>

<file path=customXml/itemProps168.xml><?xml version="1.0" encoding="utf-8"?>
<ds:datastoreItem xmlns:ds="http://schemas.openxmlformats.org/officeDocument/2006/customXml" ds:itemID="{258D24B7-BFF7-416D-AF3E-2186EFA99499}">
  <ds:schemaRefs/>
</ds:datastoreItem>
</file>

<file path=customXml/itemProps169.xml><?xml version="1.0" encoding="utf-8"?>
<ds:datastoreItem xmlns:ds="http://schemas.openxmlformats.org/officeDocument/2006/customXml" ds:itemID="{30F3A5C8-B55E-4768-947B-4C39273DE6E4}">
  <ds:schemaRefs/>
</ds:datastoreItem>
</file>

<file path=customXml/itemProps170.xml><?xml version="1.0" encoding="utf-8"?>
<ds:datastoreItem xmlns:ds="http://schemas.openxmlformats.org/officeDocument/2006/customXml" ds:itemID="{B614EFB3-A276-4E14-83D4-7F55C66BA5BA}">
  <ds:schemaRefs/>
</ds:datastoreItem>
</file>

<file path=customXml/itemProps171.xml><?xml version="1.0" encoding="utf-8"?>
<ds:datastoreItem xmlns:ds="http://schemas.openxmlformats.org/officeDocument/2006/customXml" ds:itemID="{A918E521-3315-4236-B5BD-0D5A43CA9C33}">
  <ds:schemaRefs/>
</ds:datastoreItem>
</file>

<file path=customXml/itemProps172.xml><?xml version="1.0" encoding="utf-8"?>
<ds:datastoreItem xmlns:ds="http://schemas.openxmlformats.org/officeDocument/2006/customXml" ds:itemID="{4170F728-1EBA-487E-A578-9FA4D70892B1}">
  <ds:schemaRefs/>
</ds:datastoreItem>
</file>

<file path=customXml/itemProps173.xml><?xml version="1.0" encoding="utf-8"?>
<ds:datastoreItem xmlns:ds="http://schemas.openxmlformats.org/officeDocument/2006/customXml" ds:itemID="{5845A094-83EE-4F72-994A-7D5BE8BC07D3}">
  <ds:schemaRefs/>
</ds:datastoreItem>
</file>

<file path=customXml/itemProps174.xml><?xml version="1.0" encoding="utf-8"?>
<ds:datastoreItem xmlns:ds="http://schemas.openxmlformats.org/officeDocument/2006/customXml" ds:itemID="{6CFFA61B-4E38-4C9D-A8F8-2321FBCE6A1A}">
  <ds:schemaRefs>
    <ds:schemaRef ds:uri="http://schemas.microsoft.com/DataMashup"/>
  </ds:schemaRefs>
</ds:datastoreItem>
</file>

<file path=customXml/itemProps175.xml><?xml version="1.0" encoding="utf-8"?>
<ds:datastoreItem xmlns:ds="http://schemas.openxmlformats.org/officeDocument/2006/customXml" ds:itemID="{74F7D1AF-E6FA-4D31-8D3F-D1D8F403AB7B}">
  <ds:schemaRefs/>
</ds:datastoreItem>
</file>

<file path=customXml/itemProps176.xml><?xml version="1.0" encoding="utf-8"?>
<ds:datastoreItem xmlns:ds="http://schemas.openxmlformats.org/officeDocument/2006/customXml" ds:itemID="{57DFFCFB-D0D3-4A75-B477-123CFAEAE746}">
  <ds:schemaRefs/>
</ds:datastoreItem>
</file>

<file path=customXml/itemProps177.xml><?xml version="1.0" encoding="utf-8"?>
<ds:datastoreItem xmlns:ds="http://schemas.openxmlformats.org/officeDocument/2006/customXml" ds:itemID="{6FC062B0-EA67-440C-9391-42C2AB9E38BA}">
  <ds:schemaRefs/>
</ds:datastoreItem>
</file>

<file path=customXml/itemProps178.xml><?xml version="1.0" encoding="utf-8"?>
<ds:datastoreItem xmlns:ds="http://schemas.openxmlformats.org/officeDocument/2006/customXml" ds:itemID="{15A11F25-F5EE-4199-A92D-4E04295FA672}">
  <ds:schemaRefs/>
</ds:datastoreItem>
</file>

<file path=customXml/itemProps179.xml><?xml version="1.0" encoding="utf-8"?>
<ds:datastoreItem xmlns:ds="http://schemas.openxmlformats.org/officeDocument/2006/customXml" ds:itemID="{EC9CC793-9B86-4E5A-9845-8204E158F958}">
  <ds:schemaRefs/>
</ds:datastoreItem>
</file>

<file path=customXml/itemProps180.xml><?xml version="1.0" encoding="utf-8"?>
<ds:datastoreItem xmlns:ds="http://schemas.openxmlformats.org/officeDocument/2006/customXml" ds:itemID="{7BBCFF3F-1541-4AE9-9CAD-973035018E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Analysis Sheet</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asma sistani</dc:creator>
  <cp:lastModifiedBy>asma sistani</cp:lastModifiedBy>
  <cp:lastPrinted>2025-11-15T10:11:40Z</cp:lastPrinted>
  <dcterms:created xsi:type="dcterms:W3CDTF">2015-06-05T18:17:20Z</dcterms:created>
  <dcterms:modified xsi:type="dcterms:W3CDTF">2026-06-11T21:36:07Z</dcterms:modified>
</cp:coreProperties>
</file>