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i\Documents\"/>
    </mc:Choice>
  </mc:AlternateContent>
  <xr:revisionPtr revIDLastSave="0" documentId="13_ncr:1_{C4FFFC36-BEEB-4F33-BB5F-25BD936B8069}" xr6:coauthVersionLast="36" xr6:coauthVersionMax="36" xr10:uidLastSave="{00000000-0000-0000-0000-000000000000}"/>
  <bookViews>
    <workbookView xWindow="0" yWindow="0" windowWidth="20490" windowHeight="7545" xr2:uid="{55D15B44-2EC8-4074-914C-4E3AD319D4CE}"/>
  </bookViews>
  <sheets>
    <sheet name="Sheet0" sheetId="6" r:id="rId1"/>
    <sheet name="Sheet1" sheetId="1" r:id="rId2"/>
    <sheet name="Sheet2" sheetId="3" r:id="rId3"/>
    <sheet name="Sheet3" sheetId="4" r:id="rId4"/>
    <sheet name="Sheet4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  <c r="E2" i="4" l="1"/>
  <c r="D3" i="4"/>
  <c r="D4" i="4"/>
  <c r="D5" i="4"/>
  <c r="D6" i="4"/>
  <c r="E6" i="4" s="1"/>
  <c r="D7" i="4"/>
  <c r="D8" i="4"/>
  <c r="D9" i="4"/>
  <c r="D10" i="4"/>
  <c r="D11" i="4"/>
  <c r="D12" i="4"/>
  <c r="D13" i="4"/>
  <c r="D14" i="4"/>
  <c r="D15" i="4"/>
  <c r="E15" i="4" s="1"/>
  <c r="E3" i="4"/>
  <c r="C3" i="5"/>
  <c r="C4" i="5"/>
  <c r="C5" i="5"/>
  <c r="C6" i="5"/>
  <c r="C7" i="5"/>
  <c r="C8" i="5"/>
  <c r="C9" i="5"/>
  <c r="C10" i="5"/>
  <c r="C11" i="5"/>
  <c r="C12" i="5"/>
  <c r="E8" i="4" l="1"/>
  <c r="E4" i="4"/>
  <c r="F4" i="4" s="1"/>
  <c r="G4" i="4" s="1"/>
  <c r="E11" i="4"/>
  <c r="F11" i="4" s="1"/>
  <c r="G11" i="4" s="1"/>
  <c r="E7" i="4"/>
  <c r="F7" i="4" s="1"/>
  <c r="G7" i="4" s="1"/>
  <c r="E9" i="4"/>
  <c r="E5" i="4"/>
  <c r="F5" i="4" s="1"/>
  <c r="G5" i="4" s="1"/>
  <c r="E12" i="4"/>
  <c r="F12" i="4" s="1"/>
  <c r="G12" i="4" s="1"/>
  <c r="E14" i="4"/>
  <c r="F14" i="4" s="1"/>
  <c r="G14" i="4" s="1"/>
  <c r="E13" i="4"/>
  <c r="F13" i="4" s="1"/>
  <c r="G13" i="4" s="1"/>
  <c r="E10" i="4"/>
  <c r="F10" i="4" s="1"/>
  <c r="G10" i="4" s="1"/>
  <c r="F15" i="4"/>
  <c r="G15" i="4" s="1"/>
  <c r="H15" i="4" s="1"/>
  <c r="F3" i="4"/>
  <c r="G3" i="4" s="1"/>
  <c r="F2" i="4"/>
  <c r="G2" i="4" s="1"/>
  <c r="F6" i="4"/>
  <c r="G6" i="4" s="1"/>
  <c r="F9" i="4"/>
  <c r="G9" i="4" s="1"/>
  <c r="F8" i="4"/>
  <c r="G8" i="4" s="1"/>
  <c r="G17" i="4" l="1"/>
  <c r="H4" i="4"/>
  <c r="H10" i="4"/>
  <c r="H7" i="4"/>
  <c r="H12" i="4"/>
  <c r="H3" i="4"/>
  <c r="H13" i="4"/>
  <c r="H14" i="4"/>
  <c r="H8" i="4"/>
  <c r="H2" i="4"/>
  <c r="H9" i="4"/>
  <c r="H11" i="4"/>
  <c r="H5" i="4"/>
  <c r="H6" i="4"/>
  <c r="G19" i="4" l="1"/>
  <c r="G20" i="4"/>
</calcChain>
</file>

<file path=xl/sharedStrings.xml><?xml version="1.0" encoding="utf-8"?>
<sst xmlns="http://schemas.openxmlformats.org/spreadsheetml/2006/main" count="143" uniqueCount="44">
  <si>
    <r>
      <rPr>
        <b/>
        <sz val="20"/>
        <color rgb="FFFFFFFF"/>
        <rFont val="Calibri"/>
        <family val="1"/>
      </rPr>
      <t>Ivy League Applicants</t>
    </r>
  </si>
  <si>
    <r>
      <rPr>
        <b/>
        <sz val="11"/>
        <color rgb="FFFFFFFF"/>
        <rFont val="Calibri"/>
        <family val="1"/>
      </rPr>
      <t>Students</t>
    </r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</si>
  <si>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</si>
  <si>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</si>
  <si>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</si>
  <si>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</si>
  <si>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</si>
  <si>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</si>
  <si>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</si>
  <si>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</si>
  <si>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</si>
  <si>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</si>
  <si>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</si>
  <si>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</si>
  <si>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</si>
  <si>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</si>
  <si>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</si>
  <si>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Row Labels</t>
  </si>
  <si>
    <t>Grand Total</t>
  </si>
  <si>
    <t>Column Labels</t>
  </si>
  <si>
    <t>Sum of Students</t>
  </si>
  <si>
    <t>Sum of Students2</t>
  </si>
  <si>
    <t>Average of Students</t>
  </si>
  <si>
    <t>Table2:</t>
  </si>
  <si>
    <t>Average of Students2</t>
  </si>
  <si>
    <t>Table3:</t>
  </si>
  <si>
    <r>
      <rPr>
        <b/>
        <sz val="18"/>
        <color theme="4" tint="-0.249977111117893"/>
        <rFont val="Calibri"/>
        <family val="2"/>
        <scheme val="minor"/>
      </rPr>
      <t>Table1</t>
    </r>
    <r>
      <rPr>
        <b/>
        <sz val="18"/>
        <color theme="1"/>
        <rFont val="Calibri"/>
        <family val="2"/>
        <scheme val="minor"/>
      </rPr>
      <t>:</t>
    </r>
  </si>
  <si>
    <t>ID</t>
  </si>
  <si>
    <t>PU</t>
  </si>
  <si>
    <t>QTE</t>
  </si>
  <si>
    <t>PT</t>
  </si>
  <si>
    <t>Remise</t>
  </si>
  <si>
    <t>Val Remise</t>
  </si>
  <si>
    <t>Time(S)</t>
  </si>
  <si>
    <t>Distance(m)</t>
  </si>
  <si>
    <t>Speed(m/s)</t>
  </si>
  <si>
    <t>Total a payer</t>
  </si>
  <si>
    <t>TVA:</t>
  </si>
  <si>
    <t>Val TVA:</t>
  </si>
  <si>
    <t>Total facture:</t>
  </si>
  <si>
    <t>TTC:</t>
  </si>
  <si>
    <t>TIC</t>
  </si>
  <si>
    <t>Full Name:</t>
  </si>
  <si>
    <t xml:space="preserve">Tirichine Selma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</si>
</sst>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DZD]\ #,##0.00"/>
    <numFmt numFmtId="165" formatCode="_-[$DZD]\ * #,##0.00_-;\-[$DZD]\ * #,##0.00_-;_-[$DZD]\ * &quot;-&quot;??_-;_-@_-"/>
  </numFmts>
  <fonts count="14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20"/>
      <name val="Calibri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20"/>
      <color rgb="FFFFFFFF"/>
      <name val="Calibri"/>
      <family val="1"/>
    </font>
    <font>
      <b/>
      <sz val="11"/>
      <color rgb="FFFFFFFF"/>
      <name val="Calibri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FAC46"/>
      </patternFill>
    </fill>
    <fill>
      <patternFill patternType="solid">
        <fgColor rgb="FFC5DFB4"/>
      </patternFill>
    </fill>
    <fill>
      <patternFill patternType="solid">
        <fgColor rgb="FFE1EEDA"/>
      </patternFill>
    </fill>
    <fill>
      <patternFill patternType="solid">
        <fgColor theme="0"/>
        <bgColor indexed="64"/>
      </patternFill>
    </fill>
    <fill>
      <patternFill patternType="solid">
        <fgColor rgb="FF85D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4" fillId="3" borderId="1" xfId="1" applyNumberFormat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horizontal="center" vertical="center" wrapText="1"/>
    </xf>
    <xf numFmtId="1" fontId="4" fillId="4" borderId="1" xfId="1" applyNumberFormat="1" applyFont="1" applyFill="1" applyBorder="1" applyAlignment="1">
      <alignment horizontal="center" vertical="center" shrinkToFit="1"/>
    </xf>
    <xf numFmtId="0" fontId="5" fillId="4" borderId="2" xfId="1" applyFont="1" applyFill="1" applyBorder="1" applyAlignment="1">
      <alignment horizontal="center" vertical="center" wrapText="1"/>
    </xf>
    <xf numFmtId="1" fontId="4" fillId="4" borderId="3" xfId="1" applyNumberFormat="1" applyFont="1" applyFill="1" applyBorder="1" applyAlignment="1">
      <alignment horizontal="center" vertical="center" shrinkToFit="1"/>
    </xf>
    <xf numFmtId="0" fontId="5" fillId="4" borderId="4" xfId="1" applyFont="1" applyFill="1" applyBorder="1" applyAlignment="1">
      <alignment horizontal="center" vertical="center" wrapText="1"/>
    </xf>
    <xf numFmtId="1" fontId="4" fillId="3" borderId="0" xfId="1" applyNumberFormat="1" applyFont="1" applyFill="1" applyBorder="1" applyAlignment="1">
      <alignment horizontal="center" vertical="center" shrinkToFit="1"/>
    </xf>
    <xf numFmtId="0" fontId="5" fillId="3" borderId="0" xfId="1" applyFont="1" applyFill="1" applyBorder="1" applyAlignment="1">
      <alignment horizontal="center" vertical="center" wrapText="1"/>
    </xf>
    <xf numFmtId="1" fontId="4" fillId="4" borderId="0" xfId="1" applyNumberFormat="1" applyFont="1" applyFill="1" applyBorder="1" applyAlignment="1">
      <alignment horizontal="center" vertical="center" shrinkToFit="1"/>
    </xf>
    <xf numFmtId="0" fontId="5" fillId="4" borderId="0" xfId="1" applyFont="1" applyFill="1" applyBorder="1" applyAlignment="1">
      <alignment horizontal="center" vertical="center" wrapText="1"/>
    </xf>
    <xf numFmtId="0" fontId="8" fillId="0" borderId="0" xfId="0" pivotButton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43" fontId="9" fillId="0" borderId="11" xfId="0" applyNumberFormat="1" applyFont="1" applyBorder="1" applyAlignment="1">
      <alignment vertical="center"/>
    </xf>
    <xf numFmtId="43" fontId="9" fillId="0" borderId="12" xfId="0" applyNumberFormat="1" applyFont="1" applyBorder="1" applyAlignment="1">
      <alignment vertical="center"/>
    </xf>
    <xf numFmtId="43" fontId="9" fillId="0" borderId="9" xfId="0" applyNumberFormat="1" applyFont="1" applyBorder="1" applyAlignment="1">
      <alignment vertical="center"/>
    </xf>
    <xf numFmtId="43" fontId="9" fillId="0" borderId="8" xfId="0" applyNumberFormat="1" applyFont="1" applyBorder="1" applyAlignment="1">
      <alignment vertical="center"/>
    </xf>
    <xf numFmtId="0" fontId="12" fillId="5" borderId="0" xfId="0" applyFont="1" applyFill="1" applyAlignment="1">
      <alignment horizontal="right" vertical="top"/>
    </xf>
    <xf numFmtId="164" fontId="12" fillId="5" borderId="0" xfId="0" applyNumberFormat="1" applyFont="1" applyFill="1" applyAlignment="1">
      <alignment horizontal="right" vertical="top"/>
    </xf>
    <xf numFmtId="9" fontId="12" fillId="5" borderId="0" xfId="0" applyNumberFormat="1" applyFont="1" applyFill="1" applyAlignment="1">
      <alignment horizontal="right" vertical="top"/>
    </xf>
    <xf numFmtId="165" fontId="12" fillId="5" borderId="0" xfId="0" applyNumberFormat="1" applyFont="1" applyFill="1" applyAlignment="1">
      <alignment horizontal="right" vertical="top"/>
    </xf>
    <xf numFmtId="165" fontId="12" fillId="6" borderId="0" xfId="0" applyNumberFormat="1" applyFont="1" applyFill="1" applyAlignment="1">
      <alignment horizontal="right" vertical="top"/>
    </xf>
    <xf numFmtId="0" fontId="2" fillId="2" borderId="0" xfId="1" applyFont="1" applyFill="1" applyBorder="1" applyAlignment="1">
      <alignment horizontal="center" vertical="top" wrapText="1"/>
    </xf>
    <xf numFmtId="0" fontId="13" fillId="0" borderId="0" xfId="0" applyFont="1"/>
  </cellXfs>
  <cellStyles count="2">
    <cellStyle name="Normal" xfId="0" builtinId="0"/>
    <cellStyle name="Normal 2" xfId="1" xr:uid="{00000000-0005-0000-0000-00002F000000}"/>
  </cellStyles>
  <dxfs count="6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165" formatCode="_-[$DZD]\ * #,##0.00_-;\-[$DZD]\ * #,##0.00_-;_-[$DZD]\ 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DZD]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_-[$DZD]\ * #,##0.00_-;\-[$DZD]\ * #,##0.00_-;_-[$DZD]\ 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DZD]\ 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85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AU"/>
              <a:t>/time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Sheet4!$C$2</c:f>
              <c:strCache>
                <c:ptCount val="1"/>
                <c:pt idx="0">
                  <c:v>Speed(m/s)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Sheet4!$C$3:$C$12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8F-45ED-A968-7C736649B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738000"/>
        <c:axId val="495010896"/>
      </c:lineChart>
      <c:catAx>
        <c:axId val="37673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010896"/>
        <c:crosses val="autoZero"/>
        <c:auto val="1"/>
        <c:lblAlgn val="ctr"/>
        <c:lblOffset val="100"/>
        <c:noMultiLvlLbl val="0"/>
      </c:catAx>
      <c:valAx>
        <c:axId val="49501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73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Speed/Distnace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8657223671804768"/>
          <c:w val="0.90286351706036749"/>
          <c:h val="0.59597229536203367"/>
        </c:manualLayout>
      </c:layout>
      <c:lineChart>
        <c:grouping val="standard"/>
        <c:varyColors val="0"/>
        <c:ser>
          <c:idx val="0"/>
          <c:order val="0"/>
          <c:tx>
            <c:strRef>
              <c:f>Sheet4!$C$2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Sheet4!$C$3:$C$12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05-4193-BA4D-E5ED5A5A2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021888"/>
        <c:axId val="491160304"/>
      </c:lineChart>
      <c:catAx>
        <c:axId val="48202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60304"/>
        <c:crosses val="autoZero"/>
        <c:auto val="1"/>
        <c:lblAlgn val="ctr"/>
        <c:lblOffset val="100"/>
        <c:noMultiLvlLbl val="0"/>
      </c:catAx>
      <c:valAx>
        <c:axId val="49116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2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571501</xdr:colOff>
      <xdr:row>0</xdr:row>
      <xdr:rowOff>142874</xdr:rowOff>
    </xdr:from>
    <xdr:to>
      <xdr:col>10</xdr:col>
      <xdr:colOff>142876</xdr:colOff>
      <xdr:row>12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7E0EBC-FA0A-4AF9-A455-44FE4031A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561975</xdr:colOff>
      <xdr:row>0</xdr:row>
      <xdr:rowOff>157162</xdr:rowOff>
    </xdr:from>
    <xdr:to>
      <xdr:col>18</xdr:col>
      <xdr:colOff>257175</xdr:colOff>
      <xdr:row>12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A3E183-3304-48DA-B88C-F1C8E6761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ri" refreshedDate="45659.398928240742" createdVersion="6" refreshedVersion="6" minRefreshableVersion="3" recordCount="40" xr:uid="{E2262237-4A7C-4456-9833-28CA68C8EB48}">
  <cacheSource type="worksheet">
    <worksheetSource ref="A2:C42" sheet="Sheet1"/>
  </cacheSource>
  <cacheFields count="3">
    <cacheField name="Students" numFmtId="1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x v="0"/>
    <x v="0"/>
  </r>
  <r>
    <n v="9567"/>
    <x v="1"/>
    <x v="1"/>
  </r>
  <r>
    <n v="542"/>
    <x v="2"/>
    <x v="2"/>
  </r>
  <r>
    <n v="346"/>
    <x v="2"/>
    <x v="3"/>
  </r>
  <r>
    <n v="849"/>
    <x v="0"/>
    <x v="4"/>
  </r>
  <r>
    <n v="552"/>
    <x v="2"/>
    <x v="5"/>
  </r>
  <r>
    <n v="173"/>
    <x v="0"/>
    <x v="3"/>
  </r>
  <r>
    <n v="1355"/>
    <x v="0"/>
    <x v="5"/>
  </r>
  <r>
    <n v="193"/>
    <x v="3"/>
    <x v="6"/>
  </r>
  <r>
    <n v="615"/>
    <x v="3"/>
    <x v="3"/>
  </r>
  <r>
    <n v="1579"/>
    <x v="3"/>
    <x v="1"/>
  </r>
  <r>
    <n v="547"/>
    <x v="1"/>
    <x v="2"/>
  </r>
  <r>
    <n v="1687"/>
    <x v="4"/>
    <x v="2"/>
  </r>
  <r>
    <n v="972"/>
    <x v="2"/>
    <x v="1"/>
  </r>
  <r>
    <n v="234"/>
    <x v="2"/>
    <x v="7"/>
  </r>
  <r>
    <n v="151"/>
    <x v="4"/>
    <x v="6"/>
  </r>
  <r>
    <n v="1793"/>
    <x v="1"/>
    <x v="4"/>
  </r>
  <r>
    <n v="315"/>
    <x v="4"/>
    <x v="4"/>
  </r>
  <r>
    <n v="618"/>
    <x v="1"/>
    <x v="5"/>
  </r>
  <r>
    <n v="246"/>
    <x v="1"/>
    <x v="0"/>
  </r>
  <r>
    <n v="784"/>
    <x v="1"/>
    <x v="6"/>
  </r>
  <r>
    <n v="316"/>
    <x v="3"/>
    <x v="2"/>
  </r>
  <r>
    <n v="3155"/>
    <x v="0"/>
    <x v="2"/>
  </r>
  <r>
    <n v="318"/>
    <x v="4"/>
    <x v="7"/>
  </r>
  <r>
    <n v="608"/>
    <x v="2"/>
    <x v="4"/>
  </r>
  <r>
    <n v="561"/>
    <x v="0"/>
    <x v="6"/>
  </r>
  <r>
    <n v="357"/>
    <x v="4"/>
    <x v="0"/>
  </r>
  <r>
    <n v="1688"/>
    <x v="3"/>
    <x v="4"/>
  </r>
  <r>
    <n v="972"/>
    <x v="2"/>
    <x v="6"/>
  </r>
  <r>
    <n v="568"/>
    <x v="1"/>
    <x v="7"/>
  </r>
  <r>
    <n v="632"/>
    <x v="3"/>
    <x v="7"/>
  </r>
  <r>
    <n v="551"/>
    <x v="4"/>
    <x v="5"/>
  </r>
  <r>
    <n v="948"/>
    <x v="1"/>
    <x v="3"/>
  </r>
  <r>
    <n v="1358"/>
    <x v="0"/>
    <x v="1"/>
  </r>
  <r>
    <n v="135"/>
    <x v="0"/>
    <x v="7"/>
  </r>
  <r>
    <n v="849"/>
    <x v="3"/>
    <x v="0"/>
  </r>
  <r>
    <n v="158"/>
    <x v="4"/>
    <x v="3"/>
  </r>
  <r>
    <n v="1889"/>
    <x v="3"/>
    <x v="5"/>
  </r>
  <r>
    <n v="651"/>
    <x v="4"/>
    <x v="1"/>
  </r>
  <r>
    <n v="65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CF3CFB-2602-4CE0-9B0C-DADC2FB3EA0D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5:G35" firstHeaderRow="1" firstDataRow="2" firstDataCol="1"/>
  <pivotFields count="3">
    <pivotField dataField="1" numFmtI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0" baseItem="0"/>
  </dataFields>
  <formats count="20">
    <format dxfId="36">
      <pivotArea type="all" dataOnly="0" outline="0" fieldPosition="0"/>
    </format>
    <format dxfId="35">
      <pivotArea outline="0" collapsedLevelsAreSubtotals="1" fieldPosition="0"/>
    </format>
    <format dxfId="34">
      <pivotArea type="origin" dataOnly="0" labelOnly="1" outline="0" fieldPosition="0"/>
    </format>
    <format dxfId="33">
      <pivotArea field="1" type="button" dataOnly="0" labelOnly="1" outline="0" axis="axisCol" fieldPosition="0"/>
    </format>
    <format dxfId="32">
      <pivotArea type="topRight" dataOnly="0" labelOnly="1" outline="0" fieldPosition="0"/>
    </format>
    <format dxfId="31">
      <pivotArea field="2" type="button" dataOnly="0" labelOnly="1" outline="0" axis="axisRow" fieldPosition="0"/>
    </format>
    <format dxfId="30">
      <pivotArea dataOnly="0" labelOnly="1" fieldPosition="0">
        <references count="1">
          <reference field="2" count="0"/>
        </references>
      </pivotArea>
    </format>
    <format dxfId="29">
      <pivotArea dataOnly="0" labelOnly="1" grandRow="1" outline="0" fieldPosition="0"/>
    </format>
    <format dxfId="28">
      <pivotArea dataOnly="0" labelOnly="1" fieldPosition="0">
        <references count="1">
          <reference field="1" count="0"/>
        </references>
      </pivotArea>
    </format>
    <format dxfId="27">
      <pivotArea dataOnly="0" labelOnly="1" grandCol="1" outline="0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fieldPosition="0"/>
    </format>
    <format dxfId="23">
      <pivotArea field="1" type="button" dataOnly="0" labelOnly="1" outline="0" axis="axisCol" fieldPosition="0"/>
    </format>
    <format dxfId="22">
      <pivotArea type="topRight" dataOnly="0" labelOnly="1" outline="0" fieldPosition="0"/>
    </format>
    <format dxfId="21">
      <pivotArea field="2" type="button" dataOnly="0" labelOnly="1" outline="0" axis="axisRow" fieldPosition="0"/>
    </format>
    <format dxfId="20">
      <pivotArea dataOnly="0" labelOnly="1" fieldPosition="0">
        <references count="1">
          <reference field="2" count="0"/>
        </references>
      </pivotArea>
    </format>
    <format dxfId="19">
      <pivotArea dataOnly="0" labelOnly="1" grandRow="1" outline="0" fieldPosition="0"/>
    </format>
    <format dxfId="18">
      <pivotArea dataOnly="0" labelOnly="1" fieldPosition="0">
        <references count="1">
          <reference field="1" count="0"/>
        </references>
      </pivotArea>
    </format>
    <format dxfId="1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C46550-C9EE-497F-B8E2-CC0A590F8FD3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C22" firstHeaderRow="0" firstDataRow="1" firstDataCol="1"/>
  <pivotFields count="3">
    <pivotField dataField="1" numFmtI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2" baseItem="0"/>
  </dataFields>
  <formats count="12"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2" type="button" dataOnly="0" labelOnly="1" outline="0" axis="axisRow" fieldPosition="0"/>
    </format>
    <format dxfId="45">
      <pivotArea dataOnly="0" labelOnly="1" fieldPosition="0">
        <references count="1">
          <reference field="2" count="0"/>
        </references>
      </pivotArea>
    </format>
    <format dxfId="44">
      <pivotArea dataOnly="0" labelOnly="1" grandRow="1" outline="0" fieldPosition="0"/>
    </format>
    <format dxfId="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field="2" type="button" dataOnly="0" labelOnly="1" outline="0" axis="axisRow" fieldPosition="0"/>
    </format>
    <format dxfId="39">
      <pivotArea dataOnly="0" labelOnly="1" fieldPosition="0">
        <references count="1">
          <reference field="2" count="0"/>
        </references>
      </pivotArea>
    </format>
    <format dxfId="38">
      <pivotArea dataOnly="0" labelOnly="1" grandRow="1" outline="0" fieldPosition="0"/>
    </format>
    <format dxfId="3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D6FF80-66D3-4199-B7B9-78849DE459D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9" firstHeaderRow="0" firstDataRow="1" firstDataCol="1"/>
  <pivotFields count="3">
    <pivotField dataField="1" numFmtI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tudents" fld="0" subtotal="average" baseField="1" baseItem="0"/>
    <dataField name="Sum of Students2" fld="0" baseField="0" baseItem="0"/>
  </dataFields>
  <formats count="12">
    <format dxfId="60">
      <pivotArea type="all" dataOnly="0" outline="0" fieldPosition="0"/>
    </format>
    <format dxfId="59">
      <pivotArea outline="0" collapsedLevelsAreSubtotals="1" fieldPosition="0"/>
    </format>
    <format dxfId="58">
      <pivotArea field="1" type="button" dataOnly="0" labelOnly="1" outline="0" axis="axisRow" fieldPosition="0"/>
    </format>
    <format dxfId="57">
      <pivotArea dataOnly="0" labelOnly="1" fieldPosition="0">
        <references count="1">
          <reference field="1" count="0"/>
        </references>
      </pivotArea>
    </format>
    <format dxfId="56">
      <pivotArea dataOnly="0" labelOnly="1" grandRow="1" outline="0" fieldPosition="0"/>
    </format>
    <format dxfId="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field="1" type="button" dataOnly="0" labelOnly="1" outline="0" axis="axisRow" fieldPosition="0"/>
    </format>
    <format dxfId="51">
      <pivotArea dataOnly="0" labelOnly="1" fieldPosition="0">
        <references count="1">
          <reference field="1" count="0"/>
        </references>
      </pivotArea>
    </format>
    <format dxfId="50">
      <pivotArea dataOnly="0" labelOnly="1" grandRow="1" outline="0" fieldPosition="0"/>
    </format>
    <format dxfId="4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0CE57-8319-416A-9AF9-538B9E5B2749}" name="Table1" displayName="Table1" ref="C2:C42" totalsRowShown="0" headerRowDxfId="63" dataDxfId="62">
  <autoFilter ref="C2:C42" xr:uid="{A0ADFCF3-2720-4150-8335-E868170C5CED}"/>
  <tableColumns count="1">
    <tableColumn id="1" xr3:uid="{C21CEBE8-002F-431A-8C34-86177B48FB0E}" name="University" dataDxfId="61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EB910D-BB6A-47E6-BD52-4C51D9FC52E8}" name="Table2" displayName="Table2" ref="A1:G15" totalsRowShown="0" headerRowDxfId="16" dataDxfId="15">
  <autoFilter ref="A1:G15" xr:uid="{6078F7D4-4F8A-44E6-B069-DC1CB0A567AB}"/>
  <tableColumns count="7">
    <tableColumn id="1" xr3:uid="{1E7B3AE3-C899-4CDC-A81F-D5AB3891A6B4}" name="ID" dataDxfId="14"/>
    <tableColumn id="2" xr3:uid="{5541B9EF-117F-47BD-B89D-518D81D1DDF3}" name="PU" dataDxfId="13"/>
    <tableColumn id="3" xr3:uid="{65A7F753-CAF3-4F44-BA24-E4A1347BEE8B}" name="QTE" dataDxfId="12"/>
    <tableColumn id="4" xr3:uid="{7BAC1CE2-FD66-4AB3-B879-545014E38733}" name="PT" dataDxfId="11">
      <calculatedColumnFormula>B2*C2</calculatedColumnFormula>
    </tableColumn>
    <tableColumn id="5" xr3:uid="{5681EBC1-5FF4-4E5C-BD8D-D477444A5050}" name="Remise" dataDxfId="10">
      <calculatedColumnFormula>IF(D2&gt;=1000,10%,IF(D2&gt;=100,5%,0))</calculatedColumnFormula>
    </tableColumn>
    <tableColumn id="6" xr3:uid="{D321F3B0-E2C7-40D0-AB3C-BD7C3CAB38CF}" name="Val Remise" dataDxfId="9">
      <calculatedColumnFormula>D2*E2</calculatedColumnFormula>
    </tableColumn>
    <tableColumn id="7" xr3:uid="{F8E66393-EDF5-427A-9BE6-10F26E741D39}" name="Total a payer" dataDxfId="8">
      <calculatedColumnFormula>D2-F2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B70EC0-5EAF-4FD2-9D54-C7EADFE12EFE}" name="Table4" displayName="Table4" ref="H1:H15" totalsRowShown="0" headerRowDxfId="7" dataDxfId="6">
  <autoFilter ref="H1:H15" xr:uid="{1E24C1E8-4DED-4895-B24C-3642334A4371}"/>
  <tableColumns count="1">
    <tableColumn id="1" xr3:uid="{5CCCFD10-31EB-4CFA-9ED3-9BD6BEBE2D4A}" name="TIC" dataDxfId="5">
      <calculatedColumnFormula>Table2[[#This Row],[Total a payer]]*19%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9553D5-AF0E-45A5-B1D6-60191788C4F4}" name="Table3" displayName="Table3" ref="A2:C12" totalsRowShown="0" headerRowDxfId="4" dataDxfId="3">
  <autoFilter ref="A2:C12" xr:uid="{B022D38F-D1DC-4C93-BBD9-1242F8297283}"/>
  <tableColumns count="3">
    <tableColumn id="1" xr3:uid="{5D285FB1-6EE2-44C5-814E-1CFFA4639998}" name="Time(S)" dataDxfId="2"/>
    <tableColumn id="2" xr3:uid="{593B5DA2-E7A9-407D-A364-1C4F72B39D33}" name="Distance(m)" dataDxfId="1"/>
    <tableColumn id="3" xr3:uid="{17C9E302-0D8F-4B65-90E3-80CD6C225781}" name="Speed(m/s)" dataDxfId="0">
      <calculatedColumnFormula>B3/A3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15B1-FBD5-484B-9DA0-102F5EA0BFC2}">
  <dimension ref="A2:C2"/>
  <sheetViews>
    <sheetView tabSelected="1" workbookViewId="0">
      <selection activeCell="B11" sqref="B11"/>
    </sheetView>
  </sheetViews>
  <sheetFormatPr defaultRowHeight="15"/>
  <cols>
    <col min="2" max="2" width="16.5703125" customWidth="1"/>
    <col min="3" max="3" width="24.28515625" customWidth="1"/>
  </cols>
  <sheetData>
    <row r="2" spans="1:3" ht="23.25">
      <c r="A2" s="38"/>
      <c r="B2" s="38" t="s">
        <v>42</v>
      </c>
      <c r="C2" s="38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2477-CDEB-40A6-8C20-0DAA307BE9DF}">
  <dimension ref="A1:C42"/>
  <sheetViews>
    <sheetView topLeftCell="A2" workbookViewId="0">
      <selection activeCell="A2" sqref="A2:C42"/>
    </sheetView>
  </sheetViews>
  <sheetFormatPr defaultRowHeight="15"/>
  <cols>
    <col min="1" max="1" width="13.5703125" customWidth="1"/>
    <col min="2" max="2" width="18.5703125" customWidth="1"/>
    <col min="3" max="3" width="15.5703125" customWidth="1"/>
  </cols>
  <sheetData>
    <row r="1" spans="1:3" ht="26.25" customHeight="1">
      <c r="A1" s="37" t="s">
        <v>0</v>
      </c>
      <c r="B1" s="37"/>
      <c r="C1" s="37"/>
    </row>
    <row r="2" spans="1:3" ht="34.5" customHeight="1">
      <c r="A2" s="1" t="s">
        <v>1</v>
      </c>
      <c r="B2" s="2" t="s">
        <v>2</v>
      </c>
      <c r="C2" s="3" t="s">
        <v>3</v>
      </c>
    </row>
    <row r="3" spans="1:3">
      <c r="A3" s="4">
        <v>591</v>
      </c>
      <c r="B3" s="5" t="s">
        <v>4</v>
      </c>
      <c r="C3" s="3" t="s">
        <v>5</v>
      </c>
    </row>
    <row r="4" spans="1:3">
      <c r="A4" s="6">
        <v>9567</v>
      </c>
      <c r="B4" s="7" t="s">
        <v>6</v>
      </c>
      <c r="C4" s="3" t="s">
        <v>7</v>
      </c>
    </row>
    <row r="5" spans="1:3">
      <c r="A5" s="4">
        <v>542</v>
      </c>
      <c r="B5" s="5" t="s">
        <v>8</v>
      </c>
      <c r="C5" s="3" t="s">
        <v>9</v>
      </c>
    </row>
    <row r="6" spans="1:3">
      <c r="A6" s="6">
        <v>346</v>
      </c>
      <c r="B6" s="7" t="s">
        <v>8</v>
      </c>
      <c r="C6" s="3" t="s">
        <v>10</v>
      </c>
    </row>
    <row r="7" spans="1:3">
      <c r="A7" s="4">
        <v>849</v>
      </c>
      <c r="B7" s="5" t="s">
        <v>4</v>
      </c>
      <c r="C7" s="3" t="s">
        <v>11</v>
      </c>
    </row>
    <row r="8" spans="1:3">
      <c r="A8" s="8">
        <v>552</v>
      </c>
      <c r="B8" s="9" t="s">
        <v>8</v>
      </c>
      <c r="C8" s="3" t="s">
        <v>12</v>
      </c>
    </row>
    <row r="9" spans="1:3">
      <c r="A9" s="10">
        <v>173</v>
      </c>
      <c r="B9" s="11" t="s">
        <v>4</v>
      </c>
      <c r="C9" s="3" t="s">
        <v>10</v>
      </c>
    </row>
    <row r="10" spans="1:3">
      <c r="A10" s="12">
        <v>1355</v>
      </c>
      <c r="B10" s="13" t="s">
        <v>4</v>
      </c>
      <c r="C10" s="3" t="s">
        <v>12</v>
      </c>
    </row>
    <row r="11" spans="1:3">
      <c r="A11" s="10">
        <v>193</v>
      </c>
      <c r="B11" s="11" t="s">
        <v>13</v>
      </c>
      <c r="C11" s="3" t="s">
        <v>14</v>
      </c>
    </row>
    <row r="12" spans="1:3">
      <c r="A12" s="12">
        <v>615</v>
      </c>
      <c r="B12" s="13" t="s">
        <v>13</v>
      </c>
      <c r="C12" s="3" t="s">
        <v>10</v>
      </c>
    </row>
    <row r="13" spans="1:3">
      <c r="A13" s="10">
        <v>1579</v>
      </c>
      <c r="B13" s="11" t="s">
        <v>13</v>
      </c>
      <c r="C13" s="3" t="s">
        <v>7</v>
      </c>
    </row>
    <row r="14" spans="1:3">
      <c r="A14" s="12">
        <v>547</v>
      </c>
      <c r="B14" s="13" t="s">
        <v>6</v>
      </c>
      <c r="C14" s="3" t="s">
        <v>9</v>
      </c>
    </row>
    <row r="15" spans="1:3">
      <c r="A15" s="10">
        <v>1687</v>
      </c>
      <c r="B15" s="11" t="s">
        <v>15</v>
      </c>
      <c r="C15" s="3" t="s">
        <v>9</v>
      </c>
    </row>
    <row r="16" spans="1:3">
      <c r="A16" s="12">
        <v>972</v>
      </c>
      <c r="B16" s="13" t="s">
        <v>8</v>
      </c>
      <c r="C16" s="3" t="s">
        <v>7</v>
      </c>
    </row>
    <row r="17" spans="1:3">
      <c r="A17" s="10">
        <v>234</v>
      </c>
      <c r="B17" s="11" t="s">
        <v>8</v>
      </c>
      <c r="C17" s="3" t="s">
        <v>16</v>
      </c>
    </row>
    <row r="18" spans="1:3">
      <c r="A18" s="12">
        <v>151</v>
      </c>
      <c r="B18" s="13" t="s">
        <v>15</v>
      </c>
      <c r="C18" s="3" t="s">
        <v>14</v>
      </c>
    </row>
    <row r="19" spans="1:3">
      <c r="A19" s="10">
        <v>1793</v>
      </c>
      <c r="B19" s="11" t="s">
        <v>6</v>
      </c>
      <c r="C19" s="3" t="s">
        <v>11</v>
      </c>
    </row>
    <row r="20" spans="1:3">
      <c r="A20" s="12">
        <v>315</v>
      </c>
      <c r="B20" s="13" t="s">
        <v>15</v>
      </c>
      <c r="C20" s="3" t="s">
        <v>11</v>
      </c>
    </row>
    <row r="21" spans="1:3">
      <c r="A21" s="10">
        <v>618</v>
      </c>
      <c r="B21" s="11" t="s">
        <v>6</v>
      </c>
      <c r="C21" s="3" t="s">
        <v>12</v>
      </c>
    </row>
    <row r="22" spans="1:3">
      <c r="A22" s="12">
        <v>246</v>
      </c>
      <c r="B22" s="13" t="s">
        <v>6</v>
      </c>
      <c r="C22" s="3" t="s">
        <v>5</v>
      </c>
    </row>
    <row r="23" spans="1:3">
      <c r="A23" s="10">
        <v>784</v>
      </c>
      <c r="B23" s="11" t="s">
        <v>6</v>
      </c>
      <c r="C23" s="3" t="s">
        <v>14</v>
      </c>
    </row>
    <row r="24" spans="1:3">
      <c r="A24" s="12">
        <v>316</v>
      </c>
      <c r="B24" s="13" t="s">
        <v>13</v>
      </c>
      <c r="C24" s="3" t="s">
        <v>9</v>
      </c>
    </row>
    <row r="25" spans="1:3">
      <c r="A25" s="10">
        <v>3155</v>
      </c>
      <c r="B25" s="11" t="s">
        <v>4</v>
      </c>
      <c r="C25" s="3" t="s">
        <v>9</v>
      </c>
    </row>
    <row r="26" spans="1:3">
      <c r="A26" s="12">
        <v>318</v>
      </c>
      <c r="B26" s="13" t="s">
        <v>15</v>
      </c>
      <c r="C26" s="3" t="s">
        <v>16</v>
      </c>
    </row>
    <row r="27" spans="1:3">
      <c r="A27" s="10">
        <v>608</v>
      </c>
      <c r="B27" s="11" t="s">
        <v>8</v>
      </c>
      <c r="C27" s="3" t="s">
        <v>11</v>
      </c>
    </row>
    <row r="28" spans="1:3">
      <c r="A28" s="12">
        <v>561</v>
      </c>
      <c r="B28" s="13" t="s">
        <v>4</v>
      </c>
      <c r="C28" s="3" t="s">
        <v>14</v>
      </c>
    </row>
    <row r="29" spans="1:3">
      <c r="A29" s="10">
        <v>357</v>
      </c>
      <c r="B29" s="11" t="s">
        <v>15</v>
      </c>
      <c r="C29" s="3" t="s">
        <v>5</v>
      </c>
    </row>
    <row r="30" spans="1:3">
      <c r="A30" s="12">
        <v>1688</v>
      </c>
      <c r="B30" s="13" t="s">
        <v>13</v>
      </c>
      <c r="C30" s="3" t="s">
        <v>11</v>
      </c>
    </row>
    <row r="31" spans="1:3">
      <c r="A31" s="10">
        <v>972</v>
      </c>
      <c r="B31" s="11" t="s">
        <v>8</v>
      </c>
      <c r="C31" s="3" t="s">
        <v>14</v>
      </c>
    </row>
    <row r="32" spans="1:3">
      <c r="A32" s="12">
        <v>568</v>
      </c>
      <c r="B32" s="13" t="s">
        <v>6</v>
      </c>
      <c r="C32" s="3" t="s">
        <v>16</v>
      </c>
    </row>
    <row r="33" spans="1:3">
      <c r="A33" s="10">
        <v>632</v>
      </c>
      <c r="B33" s="11" t="s">
        <v>13</v>
      </c>
      <c r="C33" s="3" t="s">
        <v>16</v>
      </c>
    </row>
    <row r="34" spans="1:3">
      <c r="A34" s="12">
        <v>551</v>
      </c>
      <c r="B34" s="13" t="s">
        <v>15</v>
      </c>
      <c r="C34" s="3" t="s">
        <v>12</v>
      </c>
    </row>
    <row r="35" spans="1:3">
      <c r="A35" s="10">
        <v>948</v>
      </c>
      <c r="B35" s="11" t="s">
        <v>6</v>
      </c>
      <c r="C35" s="3" t="s">
        <v>10</v>
      </c>
    </row>
    <row r="36" spans="1:3">
      <c r="A36" s="12">
        <v>1358</v>
      </c>
      <c r="B36" s="13" t="s">
        <v>4</v>
      </c>
      <c r="C36" s="3" t="s">
        <v>7</v>
      </c>
    </row>
    <row r="37" spans="1:3">
      <c r="A37" s="10">
        <v>135</v>
      </c>
      <c r="B37" s="11" t="s">
        <v>4</v>
      </c>
      <c r="C37" s="3" t="s">
        <v>16</v>
      </c>
    </row>
    <row r="38" spans="1:3">
      <c r="A38" s="12">
        <v>849</v>
      </c>
      <c r="B38" s="13" t="s">
        <v>13</v>
      </c>
      <c r="C38" s="3" t="s">
        <v>5</v>
      </c>
    </row>
    <row r="39" spans="1:3">
      <c r="A39" s="10">
        <v>158</v>
      </c>
      <c r="B39" s="11" t="s">
        <v>15</v>
      </c>
      <c r="C39" s="3" t="s">
        <v>10</v>
      </c>
    </row>
    <row r="40" spans="1:3">
      <c r="A40" s="12">
        <v>1889</v>
      </c>
      <c r="B40" s="13" t="s">
        <v>13</v>
      </c>
      <c r="C40" s="3" t="s">
        <v>12</v>
      </c>
    </row>
    <row r="41" spans="1:3">
      <c r="A41" s="10">
        <v>651</v>
      </c>
      <c r="B41" s="11" t="s">
        <v>15</v>
      </c>
      <c r="C41" s="3" t="s">
        <v>7</v>
      </c>
    </row>
    <row r="42" spans="1:3">
      <c r="A42" s="12">
        <v>651</v>
      </c>
      <c r="B42" s="13" t="s">
        <v>8</v>
      </c>
      <c r="C42" s="3" t="s">
        <v>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66A3-CBC2-49EE-AC29-6EBBA7690302}">
  <dimension ref="A1:G35"/>
  <sheetViews>
    <sheetView topLeftCell="A19" workbookViewId="0">
      <selection activeCell="D11" sqref="D11"/>
    </sheetView>
  </sheetViews>
  <sheetFormatPr defaultRowHeight="15"/>
  <cols>
    <col min="1" max="1" width="20.28515625" customWidth="1"/>
    <col min="2" max="2" width="35.7109375" customWidth="1"/>
    <col min="3" max="3" width="23.85546875" customWidth="1"/>
    <col min="4" max="4" width="18.140625" customWidth="1"/>
    <col min="5" max="5" width="18.42578125" customWidth="1"/>
    <col min="6" max="6" width="18.28515625" customWidth="1"/>
    <col min="7" max="7" width="20.28515625" customWidth="1"/>
    <col min="8" max="8" width="9.5703125" bestFit="1" customWidth="1"/>
    <col min="9" max="9" width="4.85546875" bestFit="1" customWidth="1"/>
    <col min="10" max="10" width="11.28515625" bestFit="1" customWidth="1"/>
  </cols>
  <sheetData>
    <row r="1" spans="1:3" ht="23.25">
      <c r="A1" s="18" t="s">
        <v>26</v>
      </c>
    </row>
    <row r="3" spans="1:3" ht="18.75">
      <c r="A3" s="14" t="s">
        <v>17</v>
      </c>
      <c r="B3" s="15" t="s">
        <v>22</v>
      </c>
      <c r="C3" s="15" t="s">
        <v>21</v>
      </c>
    </row>
    <row r="4" spans="1:3" ht="18.75">
      <c r="A4" s="15" t="s">
        <v>4</v>
      </c>
      <c r="B4" s="16">
        <v>1022.125</v>
      </c>
      <c r="C4" s="16">
        <v>8177</v>
      </c>
    </row>
    <row r="5" spans="1:3" ht="18.75">
      <c r="A5" s="15" t="s">
        <v>8</v>
      </c>
      <c r="B5" s="16">
        <v>609.625</v>
      </c>
      <c r="C5" s="16">
        <v>4877</v>
      </c>
    </row>
    <row r="6" spans="1:3" ht="18.75">
      <c r="A6" s="15" t="s">
        <v>13</v>
      </c>
      <c r="B6" s="16">
        <v>970.125</v>
      </c>
      <c r="C6" s="16">
        <v>7761</v>
      </c>
    </row>
    <row r="7" spans="1:3" ht="18.75">
      <c r="A7" s="15" t="s">
        <v>6</v>
      </c>
      <c r="B7" s="16">
        <v>1883.875</v>
      </c>
      <c r="C7" s="16">
        <v>15071</v>
      </c>
    </row>
    <row r="8" spans="1:3" ht="18.75">
      <c r="A8" s="15" t="s">
        <v>15</v>
      </c>
      <c r="B8" s="16">
        <v>523.5</v>
      </c>
      <c r="C8" s="16">
        <v>4188</v>
      </c>
    </row>
    <row r="9" spans="1:3" ht="18.75">
      <c r="A9" s="15" t="s">
        <v>18</v>
      </c>
      <c r="B9" s="16">
        <v>1001.85</v>
      </c>
      <c r="C9" s="16">
        <v>40074</v>
      </c>
    </row>
    <row r="11" spans="1:3" ht="23.25">
      <c r="A11" s="17" t="s">
        <v>23</v>
      </c>
    </row>
    <row r="13" spans="1:3" ht="18.75">
      <c r="A13" s="14" t="s">
        <v>17</v>
      </c>
      <c r="B13" s="15" t="s">
        <v>20</v>
      </c>
      <c r="C13" s="15" t="s">
        <v>24</v>
      </c>
    </row>
    <row r="14" spans="1:3" ht="18.75">
      <c r="A14" s="15" t="s">
        <v>7</v>
      </c>
      <c r="B14" s="16">
        <v>14127</v>
      </c>
      <c r="C14" s="16">
        <v>2825.4</v>
      </c>
    </row>
    <row r="15" spans="1:3" ht="18.75">
      <c r="A15" s="15" t="s">
        <v>11</v>
      </c>
      <c r="B15" s="16">
        <v>5253</v>
      </c>
      <c r="C15" s="16">
        <v>1050.5999999999999</v>
      </c>
    </row>
    <row r="16" spans="1:3" ht="18.75">
      <c r="A16" s="15" t="s">
        <v>12</v>
      </c>
      <c r="B16" s="16">
        <v>4965</v>
      </c>
      <c r="C16" s="16">
        <v>993</v>
      </c>
    </row>
    <row r="17" spans="1:7" ht="18.75">
      <c r="A17" s="15" t="s">
        <v>9</v>
      </c>
      <c r="B17" s="16">
        <v>6247</v>
      </c>
      <c r="C17" s="16">
        <v>1249.4000000000001</v>
      </c>
    </row>
    <row r="18" spans="1:7" ht="18.75">
      <c r="A18" s="15" t="s">
        <v>10</v>
      </c>
      <c r="B18" s="16">
        <v>2240</v>
      </c>
      <c r="C18" s="16">
        <v>448</v>
      </c>
    </row>
    <row r="19" spans="1:7" ht="18.75">
      <c r="A19" s="15" t="s">
        <v>16</v>
      </c>
      <c r="B19" s="16">
        <v>1887</v>
      </c>
      <c r="C19" s="16">
        <v>377.4</v>
      </c>
    </row>
    <row r="20" spans="1:7" ht="18.75">
      <c r="A20" s="15" t="s">
        <v>14</v>
      </c>
      <c r="B20" s="16">
        <v>2661</v>
      </c>
      <c r="C20" s="16">
        <v>532.20000000000005</v>
      </c>
    </row>
    <row r="21" spans="1:7" ht="18.75">
      <c r="A21" s="15" t="s">
        <v>5</v>
      </c>
      <c r="B21" s="16">
        <v>2694</v>
      </c>
      <c r="C21" s="16">
        <v>538.79999999999995</v>
      </c>
    </row>
    <row r="22" spans="1:7" ht="18.75">
      <c r="A22" s="15" t="s">
        <v>18</v>
      </c>
      <c r="B22" s="16">
        <v>40074</v>
      </c>
      <c r="C22" s="16">
        <v>1001.85</v>
      </c>
    </row>
    <row r="24" spans="1:7" ht="23.25">
      <c r="A24" s="17" t="s">
        <v>25</v>
      </c>
    </row>
    <row r="25" spans="1:7" ht="18.75">
      <c r="A25" s="14" t="s">
        <v>20</v>
      </c>
      <c r="B25" s="14" t="s">
        <v>19</v>
      </c>
      <c r="C25" s="15"/>
      <c r="D25" s="15"/>
      <c r="E25" s="15"/>
      <c r="F25" s="15"/>
      <c r="G25" s="15"/>
    </row>
    <row r="26" spans="1:7" ht="18.75">
      <c r="A26" s="14" t="s">
        <v>17</v>
      </c>
      <c r="B26" s="15" t="s">
        <v>4</v>
      </c>
      <c r="C26" s="15" t="s">
        <v>8</v>
      </c>
      <c r="D26" s="15" t="s">
        <v>13</v>
      </c>
      <c r="E26" s="15" t="s">
        <v>6</v>
      </c>
      <c r="F26" s="15" t="s">
        <v>15</v>
      </c>
      <c r="G26" s="15" t="s">
        <v>18</v>
      </c>
    </row>
    <row r="27" spans="1:7" ht="18.75">
      <c r="A27" s="15" t="s">
        <v>7</v>
      </c>
      <c r="B27" s="16">
        <v>1358</v>
      </c>
      <c r="C27" s="16">
        <v>972</v>
      </c>
      <c r="D27" s="16">
        <v>1579</v>
      </c>
      <c r="E27" s="16">
        <v>9567</v>
      </c>
      <c r="F27" s="16">
        <v>651</v>
      </c>
      <c r="G27" s="16">
        <v>14127</v>
      </c>
    </row>
    <row r="28" spans="1:7" ht="18.75">
      <c r="A28" s="15" t="s">
        <v>11</v>
      </c>
      <c r="B28" s="16">
        <v>849</v>
      </c>
      <c r="C28" s="16">
        <v>608</v>
      </c>
      <c r="D28" s="16">
        <v>1688</v>
      </c>
      <c r="E28" s="16">
        <v>1793</v>
      </c>
      <c r="F28" s="16">
        <v>315</v>
      </c>
      <c r="G28" s="16">
        <v>5253</v>
      </c>
    </row>
    <row r="29" spans="1:7" ht="18.75">
      <c r="A29" s="15" t="s">
        <v>12</v>
      </c>
      <c r="B29" s="16">
        <v>1355</v>
      </c>
      <c r="C29" s="16">
        <v>552</v>
      </c>
      <c r="D29" s="16">
        <v>1889</v>
      </c>
      <c r="E29" s="16">
        <v>618</v>
      </c>
      <c r="F29" s="16">
        <v>551</v>
      </c>
      <c r="G29" s="16">
        <v>4965</v>
      </c>
    </row>
    <row r="30" spans="1:7" ht="18.75">
      <c r="A30" s="15" t="s">
        <v>9</v>
      </c>
      <c r="B30" s="16">
        <v>3155</v>
      </c>
      <c r="C30" s="16">
        <v>542</v>
      </c>
      <c r="D30" s="16">
        <v>316</v>
      </c>
      <c r="E30" s="16">
        <v>547</v>
      </c>
      <c r="F30" s="16">
        <v>1687</v>
      </c>
      <c r="G30" s="16">
        <v>6247</v>
      </c>
    </row>
    <row r="31" spans="1:7" ht="18.75">
      <c r="A31" s="15" t="s">
        <v>10</v>
      </c>
      <c r="B31" s="16">
        <v>173</v>
      </c>
      <c r="C31" s="16">
        <v>346</v>
      </c>
      <c r="D31" s="16">
        <v>615</v>
      </c>
      <c r="E31" s="16">
        <v>948</v>
      </c>
      <c r="F31" s="16">
        <v>158</v>
      </c>
      <c r="G31" s="16">
        <v>2240</v>
      </c>
    </row>
    <row r="32" spans="1:7" ht="18.75">
      <c r="A32" s="15" t="s">
        <v>16</v>
      </c>
      <c r="B32" s="16">
        <v>135</v>
      </c>
      <c r="C32" s="16">
        <v>234</v>
      </c>
      <c r="D32" s="16">
        <v>632</v>
      </c>
      <c r="E32" s="16">
        <v>568</v>
      </c>
      <c r="F32" s="16">
        <v>318</v>
      </c>
      <c r="G32" s="16">
        <v>1887</v>
      </c>
    </row>
    <row r="33" spans="1:7" ht="18.75">
      <c r="A33" s="15" t="s">
        <v>14</v>
      </c>
      <c r="B33" s="16">
        <v>561</v>
      </c>
      <c r="C33" s="16">
        <v>972</v>
      </c>
      <c r="D33" s="16">
        <v>193</v>
      </c>
      <c r="E33" s="16">
        <v>784</v>
      </c>
      <c r="F33" s="16">
        <v>151</v>
      </c>
      <c r="G33" s="16">
        <v>2661</v>
      </c>
    </row>
    <row r="34" spans="1:7" ht="18.75">
      <c r="A34" s="15" t="s">
        <v>5</v>
      </c>
      <c r="B34" s="16">
        <v>591</v>
      </c>
      <c r="C34" s="16">
        <v>651</v>
      </c>
      <c r="D34" s="16">
        <v>849</v>
      </c>
      <c r="E34" s="16">
        <v>246</v>
      </c>
      <c r="F34" s="16">
        <v>357</v>
      </c>
      <c r="G34" s="16">
        <v>2694</v>
      </c>
    </row>
    <row r="35" spans="1:7" ht="18.75">
      <c r="A35" s="15" t="s">
        <v>18</v>
      </c>
      <c r="B35" s="16">
        <v>8177</v>
      </c>
      <c r="C35" s="16">
        <v>4877</v>
      </c>
      <c r="D35" s="16">
        <v>7761</v>
      </c>
      <c r="E35" s="16">
        <v>15071</v>
      </c>
      <c r="F35" s="16">
        <v>4188</v>
      </c>
      <c r="G35" s="16">
        <v>40074</v>
      </c>
    </row>
  </sheetData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2012-E0CF-4D72-9484-0706C76CFB5B}">
  <dimension ref="A1:H20"/>
  <sheetViews>
    <sheetView topLeftCell="A6" workbookViewId="0">
      <selection activeCell="I18" sqref="I18"/>
    </sheetView>
  </sheetViews>
  <sheetFormatPr defaultRowHeight="15"/>
  <cols>
    <col min="1" max="1" width="11" customWidth="1"/>
    <col min="2" max="2" width="22.42578125" customWidth="1"/>
    <col min="3" max="3" width="11" customWidth="1"/>
    <col min="4" max="4" width="20.28515625" customWidth="1"/>
    <col min="5" max="5" width="15.5703125" customWidth="1"/>
    <col min="6" max="6" width="17.85546875" customWidth="1"/>
    <col min="7" max="7" width="23.28515625" customWidth="1"/>
    <col min="8" max="8" width="15.7109375" customWidth="1"/>
    <col min="9" max="9" width="12" bestFit="1" customWidth="1"/>
    <col min="10" max="10" width="13.28515625" customWidth="1"/>
    <col min="11" max="11" width="17.140625" customWidth="1"/>
  </cols>
  <sheetData>
    <row r="1" spans="1:8" ht="21">
      <c r="A1" s="19" t="s">
        <v>27</v>
      </c>
      <c r="B1" s="19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36</v>
      </c>
      <c r="H1" s="23" t="s">
        <v>41</v>
      </c>
    </row>
    <row r="2" spans="1:8" ht="21">
      <c r="A2" s="19">
        <v>1</v>
      </c>
      <c r="B2" s="20">
        <v>120</v>
      </c>
      <c r="C2" s="19">
        <v>3</v>
      </c>
      <c r="D2" s="22">
        <f>B2*C2</f>
        <v>360</v>
      </c>
      <c r="E2" s="21">
        <f t="shared" ref="E2:E15" si="0">IF(D2&gt;=1000,10%,IF(D2&gt;=100,5%,0))</f>
        <v>0.05</v>
      </c>
      <c r="F2" s="24">
        <f t="shared" ref="F2:F15" si="1">D2*E2</f>
        <v>18</v>
      </c>
      <c r="G2" s="27">
        <f t="shared" ref="G2:G15" si="2">D2-F2</f>
        <v>342</v>
      </c>
      <c r="H2" s="28">
        <f>Table2[[#This Row],[Total a payer]]*19%</f>
        <v>64.98</v>
      </c>
    </row>
    <row r="3" spans="1:8" ht="21">
      <c r="A3" s="19">
        <v>2</v>
      </c>
      <c r="B3" s="20">
        <v>56</v>
      </c>
      <c r="C3" s="19">
        <v>5</v>
      </c>
      <c r="D3" s="22">
        <f t="shared" ref="D3:D15" si="3">B3*C3</f>
        <v>280</v>
      </c>
      <c r="E3" s="21">
        <f t="shared" si="0"/>
        <v>0.05</v>
      </c>
      <c r="F3" s="24">
        <f t="shared" si="1"/>
        <v>14</v>
      </c>
      <c r="G3" s="26">
        <f t="shared" si="2"/>
        <v>266</v>
      </c>
      <c r="H3" s="29">
        <f>Table2[[#This Row],[Total a payer]]*19%</f>
        <v>50.54</v>
      </c>
    </row>
    <row r="4" spans="1:8" ht="21">
      <c r="A4" s="19">
        <v>3</v>
      </c>
      <c r="B4" s="20">
        <v>70</v>
      </c>
      <c r="C4" s="19">
        <v>2</v>
      </c>
      <c r="D4" s="22">
        <f t="shared" si="3"/>
        <v>140</v>
      </c>
      <c r="E4" s="21">
        <f t="shared" si="0"/>
        <v>0.05</v>
      </c>
      <c r="F4" s="24">
        <f t="shared" si="1"/>
        <v>7</v>
      </c>
      <c r="G4" s="26">
        <f t="shared" si="2"/>
        <v>133</v>
      </c>
      <c r="H4" s="29">
        <f>Table2[[#This Row],[Total a payer]]*19%</f>
        <v>25.27</v>
      </c>
    </row>
    <row r="5" spans="1:8" ht="21">
      <c r="A5" s="19">
        <v>4</v>
      </c>
      <c r="B5" s="20">
        <v>430</v>
      </c>
      <c r="C5" s="19">
        <v>7</v>
      </c>
      <c r="D5" s="22">
        <f t="shared" si="3"/>
        <v>3010</v>
      </c>
      <c r="E5" s="21">
        <f t="shared" si="0"/>
        <v>0.1</v>
      </c>
      <c r="F5" s="24">
        <f t="shared" si="1"/>
        <v>301</v>
      </c>
      <c r="G5" s="26">
        <f t="shared" si="2"/>
        <v>2709</v>
      </c>
      <c r="H5" s="30">
        <f>Table2[[#This Row],[Total a payer]]*19%</f>
        <v>514.71</v>
      </c>
    </row>
    <row r="6" spans="1:8" ht="21">
      <c r="A6" s="19">
        <v>5</v>
      </c>
      <c r="B6" s="20">
        <v>230</v>
      </c>
      <c r="C6" s="19">
        <v>23</v>
      </c>
      <c r="D6" s="22">
        <f t="shared" si="3"/>
        <v>5290</v>
      </c>
      <c r="E6" s="21">
        <f t="shared" si="0"/>
        <v>0.1</v>
      </c>
      <c r="F6" s="24">
        <f t="shared" si="1"/>
        <v>529</v>
      </c>
      <c r="G6" s="26">
        <f t="shared" si="2"/>
        <v>4761</v>
      </c>
      <c r="H6" s="30">
        <f>Table2[[#This Row],[Total a payer]]*19%</f>
        <v>904.59</v>
      </c>
    </row>
    <row r="7" spans="1:8" ht="21">
      <c r="A7" s="19">
        <v>6</v>
      </c>
      <c r="B7" s="20">
        <v>10</v>
      </c>
      <c r="C7" s="19">
        <v>2</v>
      </c>
      <c r="D7" s="22">
        <f t="shared" si="3"/>
        <v>20</v>
      </c>
      <c r="E7" s="21">
        <f t="shared" si="0"/>
        <v>0</v>
      </c>
      <c r="F7" s="24">
        <f t="shared" si="1"/>
        <v>0</v>
      </c>
      <c r="G7" s="26">
        <f t="shared" si="2"/>
        <v>20</v>
      </c>
      <c r="H7" s="30">
        <f>Table2[[#This Row],[Total a payer]]*19%</f>
        <v>3.8</v>
      </c>
    </row>
    <row r="8" spans="1:8" ht="21">
      <c r="A8" s="19">
        <v>7</v>
      </c>
      <c r="B8" s="20">
        <v>5</v>
      </c>
      <c r="C8" s="19">
        <v>8</v>
      </c>
      <c r="D8" s="22">
        <f t="shared" si="3"/>
        <v>40</v>
      </c>
      <c r="E8" s="21">
        <f t="shared" si="0"/>
        <v>0</v>
      </c>
      <c r="F8" s="24">
        <f t="shared" si="1"/>
        <v>0</v>
      </c>
      <c r="G8" s="26">
        <f t="shared" si="2"/>
        <v>40</v>
      </c>
      <c r="H8" s="30">
        <f>Table2[[#This Row],[Total a payer]]*19%</f>
        <v>7.6</v>
      </c>
    </row>
    <row r="9" spans="1:8" ht="21">
      <c r="A9" s="19">
        <v>8</v>
      </c>
      <c r="B9" s="20">
        <v>5040</v>
      </c>
      <c r="C9" s="19">
        <v>1</v>
      </c>
      <c r="D9" s="22">
        <f t="shared" si="3"/>
        <v>5040</v>
      </c>
      <c r="E9" s="21">
        <f t="shared" si="0"/>
        <v>0.1</v>
      </c>
      <c r="F9" s="24">
        <f t="shared" si="1"/>
        <v>504</v>
      </c>
      <c r="G9" s="26">
        <f t="shared" si="2"/>
        <v>4536</v>
      </c>
      <c r="H9" s="30">
        <f>Table2[[#This Row],[Total a payer]]*19%</f>
        <v>861.84</v>
      </c>
    </row>
    <row r="10" spans="1:8" ht="21">
      <c r="A10" s="19">
        <v>9</v>
      </c>
      <c r="B10" s="20">
        <v>1200</v>
      </c>
      <c r="C10" s="19">
        <v>3</v>
      </c>
      <c r="D10" s="22">
        <f t="shared" si="3"/>
        <v>3600</v>
      </c>
      <c r="E10" s="21">
        <f t="shared" si="0"/>
        <v>0.1</v>
      </c>
      <c r="F10" s="24">
        <f t="shared" si="1"/>
        <v>360</v>
      </c>
      <c r="G10" s="26">
        <f t="shared" si="2"/>
        <v>3240</v>
      </c>
      <c r="H10" s="30">
        <f>Table2[[#This Row],[Total a payer]]*19%</f>
        <v>615.6</v>
      </c>
    </row>
    <row r="11" spans="1:8" ht="21">
      <c r="A11" s="19">
        <v>10</v>
      </c>
      <c r="B11" s="20">
        <v>480</v>
      </c>
      <c r="C11" s="19">
        <v>4</v>
      </c>
      <c r="D11" s="22">
        <f t="shared" si="3"/>
        <v>1920</v>
      </c>
      <c r="E11" s="21">
        <f t="shared" si="0"/>
        <v>0.1</v>
      </c>
      <c r="F11" s="24">
        <f t="shared" si="1"/>
        <v>192</v>
      </c>
      <c r="G11" s="26">
        <f t="shared" si="2"/>
        <v>1728</v>
      </c>
      <c r="H11" s="30">
        <f>Table2[[#This Row],[Total a payer]]*19%</f>
        <v>328.32</v>
      </c>
    </row>
    <row r="12" spans="1:8" ht="21">
      <c r="A12" s="19">
        <v>11</v>
      </c>
      <c r="B12" s="20">
        <v>33</v>
      </c>
      <c r="C12" s="19">
        <v>5</v>
      </c>
      <c r="D12" s="22">
        <f t="shared" si="3"/>
        <v>165</v>
      </c>
      <c r="E12" s="21">
        <f t="shared" si="0"/>
        <v>0.05</v>
      </c>
      <c r="F12" s="24">
        <f t="shared" si="1"/>
        <v>8.25</v>
      </c>
      <c r="G12" s="26">
        <f t="shared" si="2"/>
        <v>156.75</v>
      </c>
      <c r="H12" s="30">
        <f>Table2[[#This Row],[Total a payer]]*19%</f>
        <v>29.782499999999999</v>
      </c>
    </row>
    <row r="13" spans="1:8" ht="21">
      <c r="A13" s="19">
        <v>12</v>
      </c>
      <c r="B13" s="20">
        <v>1200</v>
      </c>
      <c r="C13" s="19">
        <v>2</v>
      </c>
      <c r="D13" s="22">
        <f t="shared" si="3"/>
        <v>2400</v>
      </c>
      <c r="E13" s="21">
        <f t="shared" si="0"/>
        <v>0.1</v>
      </c>
      <c r="F13" s="24">
        <f t="shared" si="1"/>
        <v>240</v>
      </c>
      <c r="G13" s="26">
        <f t="shared" si="2"/>
        <v>2160</v>
      </c>
      <c r="H13" s="30">
        <f>Table2[[#This Row],[Total a payer]]*19%</f>
        <v>410.4</v>
      </c>
    </row>
    <row r="14" spans="1:8" ht="21">
      <c r="A14" s="19">
        <v>13</v>
      </c>
      <c r="B14" s="20">
        <v>15</v>
      </c>
      <c r="C14" s="19">
        <v>10</v>
      </c>
      <c r="D14" s="22">
        <f t="shared" si="3"/>
        <v>150</v>
      </c>
      <c r="E14" s="21">
        <f t="shared" si="0"/>
        <v>0.05</v>
      </c>
      <c r="F14" s="24">
        <f t="shared" si="1"/>
        <v>7.5</v>
      </c>
      <c r="G14" s="26">
        <f t="shared" si="2"/>
        <v>142.5</v>
      </c>
      <c r="H14" s="30">
        <f>Table2[[#This Row],[Total a payer]]*19%</f>
        <v>27.074999999999999</v>
      </c>
    </row>
    <row r="15" spans="1:8" ht="21">
      <c r="A15" s="19">
        <v>14</v>
      </c>
      <c r="B15" s="20">
        <v>24</v>
      </c>
      <c r="C15" s="19">
        <v>5</v>
      </c>
      <c r="D15" s="22">
        <f t="shared" si="3"/>
        <v>120</v>
      </c>
      <c r="E15" s="21">
        <f t="shared" si="0"/>
        <v>0.05</v>
      </c>
      <c r="F15" s="24">
        <f t="shared" si="1"/>
        <v>6</v>
      </c>
      <c r="G15" s="25">
        <f t="shared" si="2"/>
        <v>114</v>
      </c>
      <c r="H15" s="31">
        <f>Table2[[#This Row],[Total a payer]]*19%</f>
        <v>21.66</v>
      </c>
    </row>
    <row r="17" spans="6:7" ht="21">
      <c r="F17" s="32" t="s">
        <v>39</v>
      </c>
      <c r="G17" s="33">
        <f>SUM(G1:G15)</f>
        <v>20348.25</v>
      </c>
    </row>
    <row r="18" spans="6:7" ht="21">
      <c r="F18" s="32" t="s">
        <v>37</v>
      </c>
      <c r="G18" s="34">
        <v>0.19</v>
      </c>
    </row>
    <row r="19" spans="6:7" ht="21">
      <c r="F19" s="32" t="s">
        <v>38</v>
      </c>
      <c r="G19" s="35">
        <f>SUM(H2:H15)</f>
        <v>3866.1674999999996</v>
      </c>
    </row>
    <row r="20" spans="6:7" ht="21">
      <c r="F20" s="32" t="s">
        <v>40</v>
      </c>
      <c r="G20" s="36">
        <f>SUM((D2:D15),(H2:H15))+G19</f>
        <v>30267.334999999999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98DF-2B05-4230-A915-34836422420F}">
  <dimension ref="A2:C12"/>
  <sheetViews>
    <sheetView zoomScale="86" zoomScaleNormal="86" workbookViewId="0">
      <selection activeCell="K16" sqref="K16"/>
    </sheetView>
  </sheetViews>
  <sheetFormatPr defaultRowHeight="15"/>
  <cols>
    <col min="1" max="1" width="15.5703125" bestFit="1" customWidth="1"/>
    <col min="2" max="2" width="16.28515625" bestFit="1" customWidth="1"/>
    <col min="3" max="3" width="14.5703125" customWidth="1"/>
    <col min="4" max="4" width="12.5703125" bestFit="1" customWidth="1"/>
    <col min="5" max="5" width="7.42578125" bestFit="1" customWidth="1"/>
    <col min="6" max="6" width="10.85546875" bestFit="1" customWidth="1"/>
    <col min="7" max="7" width="11.28515625" bestFit="1" customWidth="1"/>
  </cols>
  <sheetData>
    <row r="2" spans="1:3" ht="18.75">
      <c r="A2" s="15" t="s">
        <v>33</v>
      </c>
      <c r="B2" s="15" t="s">
        <v>34</v>
      </c>
      <c r="C2" s="15" t="s">
        <v>35</v>
      </c>
    </row>
    <row r="3" spans="1:3" ht="18.75">
      <c r="A3" s="15">
        <v>1</v>
      </c>
      <c r="B3" s="15">
        <v>5</v>
      </c>
      <c r="C3" s="15">
        <f t="shared" ref="C3:C12" si="0">B3/A3</f>
        <v>5</v>
      </c>
    </row>
    <row r="4" spans="1:3" ht="18.75">
      <c r="A4" s="15">
        <v>2</v>
      </c>
      <c r="B4" s="15">
        <v>10</v>
      </c>
      <c r="C4" s="15">
        <f t="shared" si="0"/>
        <v>5</v>
      </c>
    </row>
    <row r="5" spans="1:3" ht="18.75">
      <c r="A5" s="15">
        <v>3</v>
      </c>
      <c r="B5" s="15">
        <v>17</v>
      </c>
      <c r="C5" s="15">
        <f t="shared" si="0"/>
        <v>5.666666666666667</v>
      </c>
    </row>
    <row r="6" spans="1:3" ht="18.75">
      <c r="A6" s="15">
        <v>4</v>
      </c>
      <c r="B6" s="15">
        <v>27</v>
      </c>
      <c r="C6" s="15">
        <f t="shared" si="0"/>
        <v>6.75</v>
      </c>
    </row>
    <row r="7" spans="1:3" ht="18.75">
      <c r="A7" s="15">
        <v>5</v>
      </c>
      <c r="B7" s="15">
        <v>37</v>
      </c>
      <c r="C7" s="15">
        <f t="shared" si="0"/>
        <v>7.4</v>
      </c>
    </row>
    <row r="8" spans="1:3" ht="18.75">
      <c r="A8" s="15">
        <v>6</v>
      </c>
      <c r="B8" s="15">
        <v>49</v>
      </c>
      <c r="C8" s="15">
        <f t="shared" si="0"/>
        <v>8.1666666666666661</v>
      </c>
    </row>
    <row r="9" spans="1:3" ht="18.75">
      <c r="A9" s="15">
        <v>7</v>
      </c>
      <c r="B9" s="15">
        <v>63</v>
      </c>
      <c r="C9" s="15">
        <f t="shared" si="0"/>
        <v>9</v>
      </c>
    </row>
    <row r="10" spans="1:3" ht="18.75">
      <c r="A10" s="15">
        <v>8</v>
      </c>
      <c r="B10" s="15">
        <v>75</v>
      </c>
      <c r="C10" s="15">
        <f t="shared" si="0"/>
        <v>9.375</v>
      </c>
    </row>
    <row r="11" spans="1:3" ht="18.75">
      <c r="A11" s="15">
        <v>9</v>
      </c>
      <c r="B11" s="15">
        <v>83</v>
      </c>
      <c r="C11" s="15">
        <f t="shared" si="0"/>
        <v>9.2222222222222214</v>
      </c>
    </row>
    <row r="12" spans="1:3" ht="18.75">
      <c r="A12" s="15">
        <v>10</v>
      </c>
      <c r="B12" s="15">
        <v>91</v>
      </c>
      <c r="C12" s="15">
        <f t="shared" si="0"/>
        <v>9.1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1AB733-200D-472B-A172-3F708DC35D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Sheet0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Tiri</dc:creator>
  <cp:lastModifiedBy>Tiri</cp:lastModifiedBy>
  <dcterms:created xsi:type="dcterms:W3CDTF">2025-01-01T01:27:31Z</dcterms:created>
  <dcterms:modified xsi:type="dcterms:W3CDTF">2025-01-04T06:59:07Z</dcterms:modified>
</cp:coreProperties>
</file>