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5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6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7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9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0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1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4115" windowHeight="7485" tabRatio="646" activeTab="13"/>
  </bookViews>
  <sheets>
    <sheet name="Li" sheetId="1" r:id="rId1"/>
    <sheet name="Na" sheetId="2" r:id="rId2"/>
    <sheet name="K" sheetId="3" r:id="rId3"/>
    <sheet name="Rb" sheetId="4" r:id="rId4"/>
    <sheet name="Be" sheetId="5" r:id="rId5"/>
    <sheet name="Mg" sheetId="6" r:id="rId6"/>
    <sheet name="Ca" sheetId="7" r:id="rId7"/>
    <sheet name="Sr" sheetId="8" r:id="rId8"/>
    <sheet name="Sc" sheetId="9" r:id="rId9"/>
    <sheet name="Y" sheetId="10" r:id="rId10"/>
    <sheet name="Ti" sheetId="11" r:id="rId11"/>
    <sheet name="Zr" sheetId="12" r:id="rId12"/>
    <sheet name="Hf" sheetId="13" r:id="rId13"/>
    <sheet name="V" sheetId="14" r:id="rId14"/>
    <sheet name="Nb" sheetId="15" r:id="rId15"/>
    <sheet name="Ta" sheetId="16" r:id="rId16"/>
    <sheet name="Cr" sheetId="17" r:id="rId17"/>
    <sheet name="Mo" sheetId="18" r:id="rId18"/>
    <sheet name="Mn" sheetId="19" r:id="rId19"/>
    <sheet name="Tc" sheetId="20" r:id="rId20"/>
    <sheet name="Fe" sheetId="21" r:id="rId21"/>
    <sheet name="Ru" sheetId="22" r:id="rId22"/>
    <sheet name="Co" sheetId="23" r:id="rId23"/>
    <sheet name="Rh" sheetId="24" r:id="rId24"/>
    <sheet name="Ni" sheetId="25" r:id="rId25"/>
    <sheet name="Pd" sheetId="26" r:id="rId26"/>
    <sheet name="Pt" sheetId="27" r:id="rId27"/>
    <sheet name="Cu" sheetId="28" r:id="rId28"/>
    <sheet name="Ag" sheetId="29" r:id="rId29"/>
    <sheet name="Zn" sheetId="30" r:id="rId30"/>
    <sheet name="Cd" sheetId="31" r:id="rId31"/>
  </sheets>
  <calcPr calcId="145621"/>
</workbook>
</file>

<file path=xl/calcChain.xml><?xml version="1.0" encoding="utf-8"?>
<calcChain xmlns="http://schemas.openxmlformats.org/spreadsheetml/2006/main">
  <c r="J29" i="30" l="1"/>
  <c r="J30" i="30"/>
  <c r="J31" i="30"/>
  <c r="J32" i="30"/>
  <c r="J33" i="30"/>
  <c r="J34" i="30"/>
  <c r="J29" i="29"/>
  <c r="J30" i="29"/>
  <c r="J31" i="29"/>
  <c r="J32" i="29"/>
  <c r="J33" i="29"/>
  <c r="J34" i="29"/>
  <c r="J29" i="28"/>
  <c r="J30" i="28"/>
  <c r="J31" i="28"/>
  <c r="J32" i="28"/>
  <c r="J33" i="28"/>
  <c r="J34" i="28"/>
  <c r="J29" i="27"/>
  <c r="J30" i="27"/>
  <c r="J31" i="27"/>
  <c r="J32" i="27"/>
  <c r="J33" i="27"/>
  <c r="J34" i="27"/>
  <c r="J29" i="26"/>
  <c r="J30" i="26"/>
  <c r="J31" i="26"/>
  <c r="J32" i="26"/>
  <c r="J33" i="26"/>
  <c r="J34" i="26"/>
  <c r="J29" i="25"/>
  <c r="J30" i="25"/>
  <c r="J31" i="25"/>
  <c r="J32" i="25"/>
  <c r="J33" i="25"/>
  <c r="J34" i="25"/>
  <c r="J29" i="24"/>
  <c r="J30" i="24"/>
  <c r="J31" i="24"/>
  <c r="J32" i="24"/>
  <c r="J33" i="24"/>
  <c r="J34" i="24"/>
  <c r="J29" i="23"/>
  <c r="J30" i="23"/>
  <c r="J31" i="23"/>
  <c r="J32" i="23"/>
  <c r="J33" i="23"/>
  <c r="J34" i="23"/>
  <c r="J29" i="22"/>
  <c r="J30" i="22"/>
  <c r="J31" i="22"/>
  <c r="J32" i="22"/>
  <c r="J33" i="22"/>
  <c r="J34" i="22"/>
  <c r="J29" i="21"/>
  <c r="J30" i="21"/>
  <c r="J31" i="21"/>
  <c r="J32" i="21"/>
  <c r="J33" i="21"/>
  <c r="J34" i="21"/>
  <c r="J29" i="20"/>
  <c r="J30" i="20"/>
  <c r="J31" i="20"/>
  <c r="J32" i="20"/>
  <c r="J33" i="20"/>
  <c r="J34" i="20"/>
  <c r="J29" i="18"/>
  <c r="J30" i="18"/>
  <c r="J31" i="18"/>
  <c r="J32" i="18"/>
  <c r="J33" i="18"/>
  <c r="J34" i="18"/>
  <c r="J29" i="8"/>
  <c r="J30" i="8"/>
  <c r="J31" i="8"/>
  <c r="J32" i="8"/>
  <c r="J33" i="8"/>
  <c r="J34" i="8"/>
  <c r="J29" i="7"/>
  <c r="J30" i="7"/>
  <c r="J31" i="7"/>
  <c r="J32" i="7"/>
  <c r="J33" i="7"/>
  <c r="J34" i="7"/>
  <c r="J29" i="6"/>
  <c r="J30" i="6"/>
  <c r="J31" i="6"/>
  <c r="J32" i="6"/>
  <c r="J33" i="6"/>
  <c r="J34" i="6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D22" i="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5" i="31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5" i="30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5" i="29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5" i="28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5" i="27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5" i="26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5" i="25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5" i="24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5" i="23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5" i="22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5" i="21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5" i="20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5" i="19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5" i="18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5" i="17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5" i="16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5" i="15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5" i="14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5" i="13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5" i="12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5" i="10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5" i="9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5" i="8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5" i="6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5" i="3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5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  <c r="L17" i="6" l="1"/>
  <c r="L8" i="1"/>
  <c r="L9" i="1"/>
  <c r="L14" i="1"/>
  <c r="L19" i="1"/>
  <c r="L20" i="1"/>
  <c r="L22" i="1"/>
  <c r="L6" i="1"/>
  <c r="Z18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5" i="31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5" i="30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5" i="29"/>
  <c r="K12" i="28"/>
  <c r="K13" i="28"/>
  <c r="K14" i="28"/>
  <c r="K15" i="28"/>
  <c r="K16" i="28"/>
  <c r="K17" i="28"/>
  <c r="K18" i="28"/>
  <c r="K11" i="28"/>
  <c r="K5" i="28"/>
  <c r="K6" i="28"/>
  <c r="K7" i="28"/>
  <c r="K8" i="28"/>
  <c r="K9" i="28"/>
  <c r="K10" i="28"/>
  <c r="K19" i="28"/>
  <c r="K20" i="28"/>
  <c r="K21" i="28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5" i="27"/>
  <c r="K21" i="26"/>
  <c r="K20" i="26"/>
  <c r="K12" i="26"/>
  <c r="K6" i="26"/>
  <c r="K7" i="26"/>
  <c r="K8" i="26"/>
  <c r="K9" i="26"/>
  <c r="K10" i="26"/>
  <c r="K11" i="26"/>
  <c r="K13" i="26"/>
  <c r="K14" i="26"/>
  <c r="K15" i="26"/>
  <c r="K16" i="26"/>
  <c r="K17" i="26"/>
  <c r="K18" i="26"/>
  <c r="K19" i="26"/>
  <c r="K5" i="26"/>
  <c r="K21" i="25"/>
  <c r="K15" i="25"/>
  <c r="K16" i="25"/>
  <c r="K17" i="25"/>
  <c r="K14" i="25"/>
  <c r="K12" i="25"/>
  <c r="K10" i="25"/>
  <c r="K6" i="25"/>
  <c r="K7" i="25"/>
  <c r="K8" i="25"/>
  <c r="K9" i="25"/>
  <c r="K11" i="25"/>
  <c r="K13" i="25"/>
  <c r="K18" i="25"/>
  <c r="K19" i="25"/>
  <c r="K20" i="25"/>
  <c r="K5" i="25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6" i="24"/>
  <c r="K5" i="24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5" i="23"/>
  <c r="K15" i="22"/>
  <c r="K16" i="22"/>
  <c r="K17" i="22"/>
  <c r="K18" i="22"/>
  <c r="K19" i="22"/>
  <c r="K20" i="22"/>
  <c r="K21" i="22"/>
  <c r="K14" i="22"/>
  <c r="K12" i="22"/>
  <c r="K6" i="22"/>
  <c r="K7" i="22"/>
  <c r="K8" i="22"/>
  <c r="K9" i="22"/>
  <c r="K10" i="22"/>
  <c r="K11" i="22"/>
  <c r="K13" i="22"/>
  <c r="K5" i="22"/>
  <c r="K8" i="21"/>
  <c r="K10" i="21"/>
  <c r="K12" i="21"/>
  <c r="K14" i="21"/>
  <c r="K16" i="21"/>
  <c r="K6" i="21"/>
  <c r="K7" i="21"/>
  <c r="K9" i="21"/>
  <c r="K11" i="21"/>
  <c r="K13" i="21"/>
  <c r="K15" i="21"/>
  <c r="K17" i="21"/>
  <c r="K18" i="21"/>
  <c r="K19" i="21"/>
  <c r="K20" i="21"/>
  <c r="K21" i="21"/>
  <c r="K5" i="21"/>
  <c r="K6" i="20"/>
  <c r="K7" i="20"/>
  <c r="K8" i="20"/>
  <c r="K9" i="20"/>
  <c r="K5" i="20"/>
  <c r="K7" i="19"/>
  <c r="K6" i="19"/>
  <c r="K8" i="19"/>
  <c r="K9" i="19"/>
  <c r="K5" i="19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5" i="18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5" i="17"/>
  <c r="K9" i="16"/>
  <c r="K6" i="16"/>
  <c r="K7" i="16"/>
  <c r="K8" i="16"/>
  <c r="K5" i="16"/>
  <c r="K21" i="15"/>
  <c r="K17" i="15"/>
  <c r="K14" i="15"/>
  <c r="K12" i="15"/>
  <c r="K11" i="15"/>
  <c r="K13" i="15"/>
  <c r="K15" i="15"/>
  <c r="K16" i="15"/>
  <c r="K18" i="15"/>
  <c r="K19" i="15"/>
  <c r="K20" i="15"/>
  <c r="K10" i="15"/>
  <c r="K5" i="15"/>
  <c r="K6" i="15"/>
  <c r="K7" i="15"/>
  <c r="K8" i="15"/>
  <c r="K9" i="15"/>
  <c r="K9" i="14"/>
  <c r="K8" i="14"/>
  <c r="K7" i="14"/>
  <c r="K5" i="14"/>
  <c r="K6" i="14"/>
  <c r="K17" i="13"/>
  <c r="K6" i="13"/>
  <c r="K7" i="13"/>
  <c r="K8" i="13"/>
  <c r="K9" i="13"/>
  <c r="K10" i="13"/>
  <c r="K11" i="13"/>
  <c r="K12" i="13"/>
  <c r="K13" i="13"/>
  <c r="K14" i="13"/>
  <c r="K15" i="13"/>
  <c r="K16" i="13"/>
  <c r="K18" i="13"/>
  <c r="K19" i="13"/>
  <c r="K20" i="13"/>
  <c r="K21" i="13"/>
  <c r="K22" i="13"/>
  <c r="K23" i="13"/>
  <c r="K24" i="13"/>
  <c r="K25" i="13"/>
  <c r="K26" i="13"/>
  <c r="K27" i="13"/>
  <c r="K28" i="13"/>
  <c r="K5" i="13"/>
  <c r="K17" i="12"/>
  <c r="K6" i="12"/>
  <c r="K7" i="12"/>
  <c r="K8" i="12"/>
  <c r="K9" i="12"/>
  <c r="K10" i="12"/>
  <c r="K11" i="12"/>
  <c r="K12" i="12"/>
  <c r="K13" i="12"/>
  <c r="K14" i="12"/>
  <c r="K15" i="12"/>
  <c r="K16" i="12"/>
  <c r="K18" i="12"/>
  <c r="K19" i="12"/>
  <c r="K20" i="12"/>
  <c r="K21" i="12"/>
  <c r="K22" i="12"/>
  <c r="K23" i="12"/>
  <c r="K24" i="12"/>
  <c r="K25" i="12"/>
  <c r="K26" i="12"/>
  <c r="K27" i="12"/>
  <c r="K28" i="12"/>
  <c r="K5" i="12"/>
  <c r="K17" i="11"/>
  <c r="K6" i="11"/>
  <c r="K7" i="11"/>
  <c r="K8" i="11"/>
  <c r="K9" i="11"/>
  <c r="K10" i="11"/>
  <c r="K11" i="11"/>
  <c r="K12" i="11"/>
  <c r="K13" i="11"/>
  <c r="K14" i="11"/>
  <c r="K15" i="11"/>
  <c r="K16" i="11"/>
  <c r="K18" i="11"/>
  <c r="K19" i="11"/>
  <c r="K20" i="11"/>
  <c r="K21" i="11"/>
  <c r="K22" i="11"/>
  <c r="K23" i="11"/>
  <c r="K24" i="11"/>
  <c r="K25" i="11"/>
  <c r="K26" i="11"/>
  <c r="K27" i="11"/>
  <c r="K28" i="11"/>
  <c r="K5" i="11"/>
  <c r="K17" i="10"/>
  <c r="K6" i="10"/>
  <c r="K7" i="10"/>
  <c r="K8" i="10"/>
  <c r="K9" i="10"/>
  <c r="K10" i="10"/>
  <c r="K11" i="10"/>
  <c r="K12" i="10"/>
  <c r="K13" i="10"/>
  <c r="K14" i="10"/>
  <c r="K15" i="10"/>
  <c r="K16" i="10"/>
  <c r="K18" i="10"/>
  <c r="K19" i="10"/>
  <c r="K20" i="10"/>
  <c r="K21" i="10"/>
  <c r="K22" i="10"/>
  <c r="K23" i="10"/>
  <c r="K24" i="10"/>
  <c r="K25" i="10"/>
  <c r="K26" i="10"/>
  <c r="K27" i="10"/>
  <c r="K28" i="10"/>
  <c r="K5" i="10"/>
  <c r="L17" i="9"/>
  <c r="K32" i="9"/>
  <c r="L29" i="9"/>
  <c r="K6" i="9"/>
  <c r="L7" i="9"/>
  <c r="K8" i="9"/>
  <c r="L9" i="9"/>
  <c r="K10" i="9"/>
  <c r="L11" i="9"/>
  <c r="K12" i="9"/>
  <c r="L13" i="9"/>
  <c r="K14" i="9"/>
  <c r="L15" i="9"/>
  <c r="K16" i="9"/>
  <c r="K18" i="9"/>
  <c r="L19" i="9"/>
  <c r="K20" i="9"/>
  <c r="L21" i="9"/>
  <c r="K22" i="9"/>
  <c r="L23" i="9"/>
  <c r="K24" i="9"/>
  <c r="L25" i="9"/>
  <c r="K26" i="9"/>
  <c r="L27" i="9"/>
  <c r="K28" i="9"/>
  <c r="K30" i="9"/>
  <c r="L31" i="9"/>
  <c r="L33" i="9"/>
  <c r="K34" i="9"/>
  <c r="L5" i="9"/>
  <c r="K26" i="8"/>
  <c r="K27" i="8"/>
  <c r="K28" i="8"/>
  <c r="K8" i="8"/>
  <c r="K6" i="8"/>
  <c r="K7" i="8"/>
  <c r="K5" i="8"/>
  <c r="K26" i="7"/>
  <c r="K27" i="7"/>
  <c r="K28" i="7"/>
  <c r="K10" i="7"/>
  <c r="K6" i="7"/>
  <c r="K7" i="7"/>
  <c r="K8" i="7"/>
  <c r="K9" i="7"/>
  <c r="K5" i="7"/>
  <c r="L25" i="6"/>
  <c r="L27" i="6"/>
  <c r="L7" i="6"/>
  <c r="L9" i="6"/>
  <c r="L11" i="6"/>
  <c r="L13" i="6"/>
  <c r="L15" i="6"/>
  <c r="L19" i="6"/>
  <c r="L21" i="6"/>
  <c r="L23" i="6"/>
  <c r="L5" i="6"/>
  <c r="K18" i="4"/>
  <c r="K20" i="4"/>
  <c r="K5" i="4"/>
  <c r="K6" i="3"/>
  <c r="K7" i="3"/>
  <c r="K9" i="3"/>
  <c r="K11" i="3"/>
  <c r="K12" i="3"/>
  <c r="K13" i="3"/>
  <c r="K14" i="3"/>
  <c r="K15" i="3"/>
  <c r="K16" i="3"/>
  <c r="K17" i="3"/>
  <c r="K18" i="3"/>
  <c r="K19" i="3"/>
  <c r="K20" i="3"/>
  <c r="K21" i="3"/>
  <c r="K5" i="3"/>
  <c r="G5" i="3"/>
  <c r="K13" i="2"/>
  <c r="K18" i="2"/>
  <c r="K19" i="2"/>
  <c r="K21" i="2"/>
  <c r="G5" i="2"/>
  <c r="K7" i="2"/>
  <c r="K8" i="2"/>
  <c r="K9" i="2"/>
  <c r="K10" i="2"/>
  <c r="K11" i="2"/>
  <c r="K12" i="2"/>
  <c r="K14" i="2"/>
  <c r="K15" i="2"/>
  <c r="K16" i="2"/>
  <c r="K17" i="2"/>
  <c r="K20" i="2"/>
  <c r="K6" i="2"/>
  <c r="K5" i="2"/>
  <c r="K8" i="1"/>
  <c r="K9" i="1"/>
  <c r="K14" i="1"/>
  <c r="K19" i="1"/>
  <c r="K20" i="1"/>
  <c r="K22" i="1"/>
  <c r="K6" i="1"/>
  <c r="G6" i="1"/>
  <c r="K7" i="1"/>
  <c r="L10" i="1"/>
  <c r="K11" i="1"/>
  <c r="L12" i="1"/>
  <c r="K13" i="1"/>
  <c r="K15" i="1"/>
  <c r="L16" i="1"/>
  <c r="K17" i="1"/>
  <c r="L18" i="1"/>
  <c r="K21" i="1"/>
  <c r="G24" i="31"/>
  <c r="G25" i="31"/>
  <c r="G26" i="31"/>
  <c r="G27" i="31"/>
  <c r="G28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5" i="31"/>
  <c r="U18" i="31"/>
  <c r="U17" i="31"/>
  <c r="U16" i="31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5" i="30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5" i="29"/>
  <c r="U18" i="29"/>
  <c r="U17" i="29"/>
  <c r="U16" i="29"/>
  <c r="K25" i="29" s="1"/>
  <c r="U20" i="29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5" i="28"/>
  <c r="U18" i="28"/>
  <c r="U17" i="28"/>
  <c r="U16" i="28"/>
  <c r="K24" i="28" s="1"/>
  <c r="U20" i="28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5" i="27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5" i="26"/>
  <c r="U18" i="26"/>
  <c r="U17" i="26"/>
  <c r="U16" i="26"/>
  <c r="U18" i="25"/>
  <c r="U17" i="25"/>
  <c r="U16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5" i="25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5" i="24"/>
  <c r="U18" i="24"/>
  <c r="U17" i="24"/>
  <c r="U20" i="24" s="1"/>
  <c r="U16" i="24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5" i="23"/>
  <c r="U18" i="23"/>
  <c r="U17" i="23"/>
  <c r="U16" i="23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5" i="22"/>
  <c r="U18" i="22"/>
  <c r="U17" i="22"/>
  <c r="U20" i="22" s="1"/>
  <c r="U16" i="22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5" i="21"/>
  <c r="U18" i="21"/>
  <c r="U17" i="21"/>
  <c r="U16" i="21"/>
  <c r="G6" i="20"/>
  <c r="G7" i="20"/>
  <c r="G8" i="20"/>
  <c r="G9" i="20"/>
  <c r="G5" i="20"/>
  <c r="U25" i="20"/>
  <c r="U24" i="20"/>
  <c r="U23" i="20"/>
  <c r="U18" i="20"/>
  <c r="U17" i="20"/>
  <c r="U16" i="20"/>
  <c r="P25" i="19"/>
  <c r="P24" i="19"/>
  <c r="P23" i="19"/>
  <c r="U30" i="19"/>
  <c r="G6" i="19"/>
  <c r="G7" i="19"/>
  <c r="G8" i="19"/>
  <c r="G9" i="19"/>
  <c r="G5" i="19"/>
  <c r="U32" i="19"/>
  <c r="U31" i="19"/>
  <c r="U34" i="19" s="1"/>
  <c r="G34" i="19" s="1"/>
  <c r="U25" i="19"/>
  <c r="U24" i="19"/>
  <c r="U23" i="19"/>
  <c r="U18" i="19"/>
  <c r="U17" i="19"/>
  <c r="U16" i="19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5" i="18"/>
  <c r="U18" i="18"/>
  <c r="U20" i="18" s="1"/>
  <c r="G23" i="18" s="1"/>
  <c r="U17" i="18"/>
  <c r="U16" i="18"/>
  <c r="U25" i="17"/>
  <c r="U24" i="17"/>
  <c r="U23" i="17"/>
  <c r="U18" i="17"/>
  <c r="U17" i="17"/>
  <c r="U16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5" i="17"/>
  <c r="G6" i="16"/>
  <c r="G7" i="16"/>
  <c r="G8" i="16"/>
  <c r="G9" i="16"/>
  <c r="G5" i="16"/>
  <c r="U32" i="16"/>
  <c r="U31" i="16"/>
  <c r="U30" i="16"/>
  <c r="U25" i="16"/>
  <c r="U24" i="16"/>
  <c r="U23" i="16"/>
  <c r="U18" i="16"/>
  <c r="U17" i="16"/>
  <c r="U20" i="16" s="1"/>
  <c r="G11" i="16" s="1"/>
  <c r="U16" i="16"/>
  <c r="G13" i="16" s="1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5" i="15"/>
  <c r="U25" i="15"/>
  <c r="U24" i="15"/>
  <c r="U23" i="15"/>
  <c r="U18" i="15"/>
  <c r="U17" i="15"/>
  <c r="U16" i="15"/>
  <c r="U18" i="14"/>
  <c r="U16" i="14"/>
  <c r="U25" i="14"/>
  <c r="U24" i="14"/>
  <c r="U23" i="14"/>
  <c r="U17" i="14"/>
  <c r="G6" i="14"/>
  <c r="G7" i="14"/>
  <c r="G8" i="14"/>
  <c r="G9" i="14"/>
  <c r="G5" i="14"/>
  <c r="U18" i="13"/>
  <c r="U17" i="13"/>
  <c r="U20" i="13" s="1"/>
  <c r="G33" i="13" s="1"/>
  <c r="U16" i="13"/>
  <c r="G31" i="13" s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5" i="13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5" i="12"/>
  <c r="U18" i="12"/>
  <c r="U17" i="12"/>
  <c r="U16" i="12"/>
  <c r="U18" i="11"/>
  <c r="U17" i="11"/>
  <c r="U16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5" i="11"/>
  <c r="U18" i="10"/>
  <c r="U17" i="10"/>
  <c r="U20" i="10" s="1"/>
  <c r="G33" i="10" s="1"/>
  <c r="U16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5" i="10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5" i="9"/>
  <c r="W18" i="9"/>
  <c r="W17" i="9"/>
  <c r="W20" i="9" s="1"/>
  <c r="W16" i="9"/>
  <c r="G30" i="9" s="1"/>
  <c r="R16" i="9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5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5" i="7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5" i="6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5" i="4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P18" i="31"/>
  <c r="P17" i="31"/>
  <c r="P16" i="31"/>
  <c r="P16" i="29"/>
  <c r="P18" i="29"/>
  <c r="P17" i="29"/>
  <c r="P18" i="28"/>
  <c r="P17" i="28"/>
  <c r="P16" i="28"/>
  <c r="P16" i="26"/>
  <c r="D24" i="26" s="1"/>
  <c r="P18" i="26"/>
  <c r="P17" i="26"/>
  <c r="P20" i="26" s="1"/>
  <c r="P16" i="25"/>
  <c r="P18" i="25"/>
  <c r="P17" i="25"/>
  <c r="P16" i="24"/>
  <c r="P18" i="24"/>
  <c r="P17" i="24"/>
  <c r="P18" i="23"/>
  <c r="P17" i="23"/>
  <c r="P20" i="23" s="1"/>
  <c r="P16" i="23"/>
  <c r="D26" i="23" s="1"/>
  <c r="P16" i="22"/>
  <c r="D23" i="22" s="1"/>
  <c r="P18" i="22"/>
  <c r="P17" i="22"/>
  <c r="P20" i="22" s="1"/>
  <c r="P18" i="21"/>
  <c r="P17" i="21"/>
  <c r="P16" i="21"/>
  <c r="P23" i="20"/>
  <c r="P30" i="19"/>
  <c r="D33" i="19" s="1"/>
  <c r="P18" i="20"/>
  <c r="P17" i="20"/>
  <c r="P16" i="20"/>
  <c r="P25" i="20"/>
  <c r="P24" i="20"/>
  <c r="D30" i="19"/>
  <c r="D31" i="19"/>
  <c r="D34" i="19"/>
  <c r="D29" i="19"/>
  <c r="P32" i="19"/>
  <c r="P34" i="19" s="1"/>
  <c r="D32" i="19" s="1"/>
  <c r="P31" i="19"/>
  <c r="D11" i="19"/>
  <c r="D15" i="19"/>
  <c r="D19" i="19"/>
  <c r="P18" i="19"/>
  <c r="P17" i="19"/>
  <c r="P16" i="19"/>
  <c r="D14" i="19" s="1"/>
  <c r="P27" i="19"/>
  <c r="D24" i="19" s="1"/>
  <c r="P20" i="19"/>
  <c r="P18" i="18"/>
  <c r="P17" i="18"/>
  <c r="P16" i="18"/>
  <c r="P25" i="17"/>
  <c r="P24" i="17"/>
  <c r="P23" i="17"/>
  <c r="P18" i="17"/>
  <c r="P17" i="17"/>
  <c r="P20" i="17" s="1"/>
  <c r="D28" i="17" s="1"/>
  <c r="P16" i="17"/>
  <c r="P32" i="16"/>
  <c r="P31" i="16"/>
  <c r="P30" i="16"/>
  <c r="P25" i="16"/>
  <c r="P24" i="16"/>
  <c r="P23" i="16"/>
  <c r="P18" i="16"/>
  <c r="P17" i="16"/>
  <c r="P16" i="16"/>
  <c r="P24" i="15"/>
  <c r="P23" i="15"/>
  <c r="P25" i="15"/>
  <c r="P18" i="15"/>
  <c r="P17" i="15"/>
  <c r="P20" i="15" s="1"/>
  <c r="P16" i="15"/>
  <c r="P25" i="14"/>
  <c r="P24" i="14"/>
  <c r="P23" i="14"/>
  <c r="P18" i="14"/>
  <c r="P17" i="14"/>
  <c r="P20" i="14" s="1"/>
  <c r="P16" i="14"/>
  <c r="D14" i="14" s="1"/>
  <c r="P18" i="13"/>
  <c r="P17" i="13"/>
  <c r="P16" i="13"/>
  <c r="P16" i="12"/>
  <c r="P18" i="12"/>
  <c r="P17" i="12"/>
  <c r="P18" i="11"/>
  <c r="P17" i="11"/>
  <c r="P20" i="11" s="1"/>
  <c r="P16" i="11"/>
  <c r="D31" i="11" s="1"/>
  <c r="P18" i="10"/>
  <c r="P17" i="10"/>
  <c r="P20" i="10" s="1"/>
  <c r="P16" i="10"/>
  <c r="D31" i="10" s="1"/>
  <c r="R20" i="9"/>
  <c r="D32" i="9" s="1"/>
  <c r="R18" i="9"/>
  <c r="R17" i="9"/>
  <c r="K18" i="5"/>
  <c r="K17" i="5"/>
  <c r="K16" i="5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5" i="31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5" i="30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5" i="29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5" i="28"/>
  <c r="D28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5" i="27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5" i="26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5" i="25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5" i="24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5" i="2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5" i="22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5" i="21"/>
  <c r="D6" i="20"/>
  <c r="D7" i="20"/>
  <c r="D8" i="20"/>
  <c r="D9" i="20"/>
  <c r="D5" i="20"/>
  <c r="D6" i="19"/>
  <c r="D7" i="19"/>
  <c r="D8" i="19"/>
  <c r="D9" i="19"/>
  <c r="D5" i="19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5" i="18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5" i="17"/>
  <c r="D6" i="16"/>
  <c r="D7" i="16"/>
  <c r="D8" i="16"/>
  <c r="D9" i="16"/>
  <c r="D5" i="16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5" i="15"/>
  <c r="D6" i="14"/>
  <c r="D7" i="14"/>
  <c r="D8" i="14"/>
  <c r="D9" i="14"/>
  <c r="D5" i="14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5" i="13"/>
  <c r="D27" i="12"/>
  <c r="D28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5" i="12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5" i="1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5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5" i="9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5" i="8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5" i="7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5" i="6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5" i="5"/>
  <c r="D35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5" i="2"/>
  <c r="D24" i="15" l="1"/>
  <c r="D22" i="15"/>
  <c r="D25" i="15"/>
  <c r="D27" i="15"/>
  <c r="D32" i="11"/>
  <c r="D33" i="11"/>
  <c r="D30" i="11"/>
  <c r="D34" i="11"/>
  <c r="D30" i="10"/>
  <c r="D34" i="10"/>
  <c r="D32" i="10"/>
  <c r="D34" i="5"/>
  <c r="D30" i="5"/>
  <c r="D29" i="9"/>
  <c r="D31" i="9"/>
  <c r="D33" i="10"/>
  <c r="D29" i="11"/>
  <c r="P20" i="12"/>
  <c r="D32" i="12"/>
  <c r="P20" i="13"/>
  <c r="D30" i="13" s="1"/>
  <c r="D10" i="14"/>
  <c r="D25" i="14"/>
  <c r="D21" i="14"/>
  <c r="D17" i="14"/>
  <c r="D13" i="14"/>
  <c r="D26" i="15"/>
  <c r="D28" i="15"/>
  <c r="D23" i="15"/>
  <c r="P20" i="16"/>
  <c r="D11" i="16" s="1"/>
  <c r="D10" i="16"/>
  <c r="P34" i="16"/>
  <c r="D26" i="17"/>
  <c r="D25" i="17"/>
  <c r="D22" i="17"/>
  <c r="D27" i="17"/>
  <c r="D12" i="19"/>
  <c r="D16" i="19"/>
  <c r="D20" i="19"/>
  <c r="D24" i="22"/>
  <c r="D28" i="22"/>
  <c r="D25" i="22"/>
  <c r="D22" i="22"/>
  <c r="D23" i="23"/>
  <c r="D27" i="23"/>
  <c r="D25" i="26"/>
  <c r="D22" i="26"/>
  <c r="D26" i="26"/>
  <c r="D25" i="29"/>
  <c r="G31" i="10"/>
  <c r="D34" i="9"/>
  <c r="D30" i="9"/>
  <c r="D32" i="13"/>
  <c r="D28" i="14"/>
  <c r="D24" i="14"/>
  <c r="D20" i="14"/>
  <c r="D16" i="14"/>
  <c r="D12" i="14"/>
  <c r="D12" i="16"/>
  <c r="D16" i="16"/>
  <c r="D21" i="16"/>
  <c r="D15" i="16"/>
  <c r="D24" i="17"/>
  <c r="K20" i="5"/>
  <c r="D31" i="5" s="1"/>
  <c r="D32" i="5"/>
  <c r="D33" i="9"/>
  <c r="D29" i="10"/>
  <c r="D31" i="13"/>
  <c r="D27" i="14"/>
  <c r="D23" i="14"/>
  <c r="D19" i="14"/>
  <c r="D15" i="14"/>
  <c r="D11" i="14"/>
  <c r="D19" i="16"/>
  <c r="D30" i="16"/>
  <c r="D23" i="17"/>
  <c r="G31" i="9"/>
  <c r="G29" i="9"/>
  <c r="G32" i="9"/>
  <c r="G33" i="9"/>
  <c r="D29" i="5"/>
  <c r="D34" i="13"/>
  <c r="D26" i="14"/>
  <c r="D22" i="14"/>
  <c r="D18" i="14"/>
  <c r="P27" i="15"/>
  <c r="D31" i="15" s="1"/>
  <c r="D13" i="16"/>
  <c r="D30" i="17"/>
  <c r="P27" i="17"/>
  <c r="D21" i="19"/>
  <c r="D17" i="19"/>
  <c r="D13" i="19"/>
  <c r="P27" i="20"/>
  <c r="D25" i="20" s="1"/>
  <c r="D28" i="20"/>
  <c r="D26" i="22"/>
  <c r="D22" i="23"/>
  <c r="D25" i="23"/>
  <c r="D27" i="26"/>
  <c r="D23" i="26"/>
  <c r="P20" i="29"/>
  <c r="D28" i="29"/>
  <c r="D24" i="29"/>
  <c r="G29" i="10"/>
  <c r="U20" i="12"/>
  <c r="G29" i="13"/>
  <c r="G21" i="16"/>
  <c r="G17" i="16"/>
  <c r="K23" i="18"/>
  <c r="K27" i="18"/>
  <c r="K24" i="18"/>
  <c r="K28" i="18"/>
  <c r="K25" i="18"/>
  <c r="K22" i="18"/>
  <c r="K26" i="18"/>
  <c r="G22" i="18"/>
  <c r="G25" i="18"/>
  <c r="G30" i="19"/>
  <c r="K30" i="19"/>
  <c r="K34" i="19"/>
  <c r="K33" i="19"/>
  <c r="K29" i="19"/>
  <c r="K32" i="19"/>
  <c r="K31" i="19"/>
  <c r="D27" i="20"/>
  <c r="D23" i="20"/>
  <c r="D28" i="23"/>
  <c r="D24" i="23"/>
  <c r="P20" i="25"/>
  <c r="D26" i="25" s="1"/>
  <c r="D27" i="29"/>
  <c r="D23" i="29"/>
  <c r="K33" i="10"/>
  <c r="K32" i="10"/>
  <c r="K29" i="10"/>
  <c r="K34" i="10"/>
  <c r="K30" i="10"/>
  <c r="K31" i="10"/>
  <c r="G34" i="10"/>
  <c r="G30" i="10"/>
  <c r="K29" i="13"/>
  <c r="K30" i="13"/>
  <c r="K31" i="13"/>
  <c r="K33" i="13"/>
  <c r="K32" i="13"/>
  <c r="K34" i="13"/>
  <c r="G34" i="13"/>
  <c r="G30" i="13"/>
  <c r="K20" i="16"/>
  <c r="K11" i="16"/>
  <c r="K18" i="16"/>
  <c r="K17" i="16"/>
  <c r="K13" i="16"/>
  <c r="K19" i="16"/>
  <c r="K10" i="16"/>
  <c r="K14" i="16"/>
  <c r="K15" i="16"/>
  <c r="K21" i="16"/>
  <c r="K12" i="16"/>
  <c r="K16" i="16"/>
  <c r="G20" i="16"/>
  <c r="G16" i="16"/>
  <c r="G12" i="16"/>
  <c r="G28" i="18"/>
  <c r="G24" i="18"/>
  <c r="D26" i="20"/>
  <c r="D26" i="29"/>
  <c r="G19" i="16"/>
  <c r="G15" i="16"/>
  <c r="G27" i="18"/>
  <c r="D34" i="16"/>
  <c r="D34" i="17"/>
  <c r="D10" i="19"/>
  <c r="D18" i="19"/>
  <c r="P20" i="20"/>
  <c r="D11" i="20" s="1"/>
  <c r="D16" i="20"/>
  <c r="D22" i="20"/>
  <c r="P20" i="21"/>
  <c r="D24" i="21" s="1"/>
  <c r="D27" i="22"/>
  <c r="P20" i="24"/>
  <c r="D24" i="24" s="1"/>
  <c r="D28" i="24"/>
  <c r="D28" i="26"/>
  <c r="D22" i="29"/>
  <c r="G34" i="9"/>
  <c r="G32" i="10"/>
  <c r="K33" i="12"/>
  <c r="K32" i="12"/>
  <c r="K34" i="12"/>
  <c r="K29" i="12"/>
  <c r="K30" i="12"/>
  <c r="K31" i="12"/>
  <c r="G34" i="12"/>
  <c r="G30" i="12"/>
  <c r="G32" i="13"/>
  <c r="U20" i="14"/>
  <c r="K21" i="14" s="1"/>
  <c r="K26" i="14"/>
  <c r="K27" i="14"/>
  <c r="K10" i="14"/>
  <c r="K16" i="14"/>
  <c r="K23" i="14"/>
  <c r="K12" i="14"/>
  <c r="K24" i="14"/>
  <c r="G26" i="14"/>
  <c r="G14" i="14"/>
  <c r="G10" i="16"/>
  <c r="G18" i="16"/>
  <c r="G14" i="16"/>
  <c r="G26" i="18"/>
  <c r="K22" i="22"/>
  <c r="K22" i="24"/>
  <c r="G27" i="22"/>
  <c r="G23" i="22"/>
  <c r="G26" i="24"/>
  <c r="U20" i="26"/>
  <c r="G24" i="26" s="1"/>
  <c r="G28" i="26"/>
  <c r="G28" i="28"/>
  <c r="G24" i="28"/>
  <c r="G28" i="29"/>
  <c r="G24" i="29"/>
  <c r="M11" i="1"/>
  <c r="M6" i="1"/>
  <c r="M14" i="1"/>
  <c r="M34" i="9"/>
  <c r="M28" i="9"/>
  <c r="M24" i="9"/>
  <c r="M20" i="9"/>
  <c r="K25" i="22"/>
  <c r="K28" i="24"/>
  <c r="K24" i="24"/>
  <c r="K24" i="26"/>
  <c r="K27" i="28"/>
  <c r="K23" i="28"/>
  <c r="K28" i="29"/>
  <c r="K24" i="29"/>
  <c r="L24" i="29" s="1"/>
  <c r="L20" i="29"/>
  <c r="L16" i="29"/>
  <c r="L12" i="29"/>
  <c r="L8" i="29"/>
  <c r="G26" i="22"/>
  <c r="G22" i="24"/>
  <c r="G25" i="24"/>
  <c r="G27" i="26"/>
  <c r="G23" i="26"/>
  <c r="G27" i="28"/>
  <c r="G23" i="28"/>
  <c r="G27" i="29"/>
  <c r="G23" i="29"/>
  <c r="M21" i="1"/>
  <c r="M15" i="1"/>
  <c r="M22" i="1"/>
  <c r="M9" i="1"/>
  <c r="M14" i="9"/>
  <c r="M10" i="9"/>
  <c r="M6" i="9"/>
  <c r="K28" i="22"/>
  <c r="K24" i="22"/>
  <c r="K27" i="24"/>
  <c r="K23" i="26"/>
  <c r="K26" i="28"/>
  <c r="K22" i="28"/>
  <c r="K27" i="29"/>
  <c r="K23" i="29"/>
  <c r="L23" i="29" s="1"/>
  <c r="L19" i="29"/>
  <c r="L15" i="29"/>
  <c r="L11" i="29"/>
  <c r="L7" i="29"/>
  <c r="G22" i="22"/>
  <c r="G25" i="22"/>
  <c r="G28" i="24"/>
  <c r="G24" i="24"/>
  <c r="G26" i="26"/>
  <c r="G26" i="28"/>
  <c r="G26" i="29"/>
  <c r="M13" i="1"/>
  <c r="M7" i="1"/>
  <c r="M20" i="1"/>
  <c r="M8" i="1"/>
  <c r="M26" i="9"/>
  <c r="M22" i="9"/>
  <c r="M18" i="9"/>
  <c r="K27" i="22"/>
  <c r="K23" i="22"/>
  <c r="K22" i="23"/>
  <c r="K26" i="24"/>
  <c r="K23" i="24"/>
  <c r="K26" i="26"/>
  <c r="K22" i="26"/>
  <c r="K25" i="28"/>
  <c r="K26" i="29"/>
  <c r="L26" i="29" s="1"/>
  <c r="K22" i="29"/>
  <c r="L18" i="29"/>
  <c r="L14" i="29"/>
  <c r="L10" i="29"/>
  <c r="L6" i="29"/>
  <c r="G28" i="22"/>
  <c r="G24" i="22"/>
  <c r="U20" i="23"/>
  <c r="G26" i="23" s="1"/>
  <c r="G23" i="23"/>
  <c r="G27" i="24"/>
  <c r="G23" i="24"/>
  <c r="G22" i="26"/>
  <c r="G25" i="26"/>
  <c r="G22" i="28"/>
  <c r="G25" i="28"/>
  <c r="G22" i="29"/>
  <c r="G25" i="29"/>
  <c r="L25" i="29" s="1"/>
  <c r="M17" i="1"/>
  <c r="M19" i="1"/>
  <c r="M30" i="9"/>
  <c r="M16" i="9"/>
  <c r="M12" i="9"/>
  <c r="M8" i="9"/>
  <c r="M32" i="9"/>
  <c r="K26" i="22"/>
  <c r="K25" i="24"/>
  <c r="K28" i="28"/>
  <c r="L5" i="29"/>
  <c r="L21" i="29"/>
  <c r="L17" i="29"/>
  <c r="L13" i="29"/>
  <c r="L9" i="29"/>
  <c r="Z16" i="31"/>
  <c r="Z17" i="31"/>
  <c r="K5" i="9"/>
  <c r="M5" i="9" s="1"/>
  <c r="K33" i="9"/>
  <c r="M33" i="9" s="1"/>
  <c r="K31" i="9"/>
  <c r="M31" i="9" s="1"/>
  <c r="K29" i="9"/>
  <c r="M29" i="9" s="1"/>
  <c r="K27" i="9"/>
  <c r="M27" i="9" s="1"/>
  <c r="K25" i="9"/>
  <c r="M25" i="9" s="1"/>
  <c r="K23" i="9"/>
  <c r="M23" i="9" s="1"/>
  <c r="K21" i="9"/>
  <c r="M21" i="9" s="1"/>
  <c r="K19" i="9"/>
  <c r="M19" i="9" s="1"/>
  <c r="K17" i="9"/>
  <c r="M17" i="9" s="1"/>
  <c r="K15" i="9"/>
  <c r="M15" i="9" s="1"/>
  <c r="K13" i="9"/>
  <c r="M13" i="9" s="1"/>
  <c r="K11" i="9"/>
  <c r="M11" i="9" s="1"/>
  <c r="K9" i="9"/>
  <c r="M9" i="9" s="1"/>
  <c r="K7" i="9"/>
  <c r="M7" i="9" s="1"/>
  <c r="L34" i="9"/>
  <c r="L32" i="9"/>
  <c r="L30" i="9"/>
  <c r="L28" i="9"/>
  <c r="L26" i="9"/>
  <c r="L24" i="9"/>
  <c r="L22" i="9"/>
  <c r="L20" i="9"/>
  <c r="L18" i="9"/>
  <c r="L16" i="9"/>
  <c r="L14" i="9"/>
  <c r="L12" i="9"/>
  <c r="L10" i="9"/>
  <c r="L8" i="9"/>
  <c r="L6" i="9"/>
  <c r="K24" i="8"/>
  <c r="K22" i="8"/>
  <c r="K20" i="8"/>
  <c r="K18" i="8"/>
  <c r="K15" i="8"/>
  <c r="K13" i="8"/>
  <c r="K11" i="8"/>
  <c r="K9" i="8"/>
  <c r="K25" i="8"/>
  <c r="K23" i="8"/>
  <c r="K21" i="8"/>
  <c r="K19" i="8"/>
  <c r="K16" i="8"/>
  <c r="K14" i="8"/>
  <c r="K12" i="8"/>
  <c r="K10" i="8"/>
  <c r="K17" i="8"/>
  <c r="K24" i="7"/>
  <c r="K22" i="7"/>
  <c r="K20" i="7"/>
  <c r="K18" i="7"/>
  <c r="K16" i="7"/>
  <c r="K14" i="7"/>
  <c r="K12" i="7"/>
  <c r="K25" i="7"/>
  <c r="K23" i="7"/>
  <c r="K21" i="7"/>
  <c r="K19" i="7"/>
  <c r="K17" i="7"/>
  <c r="K15" i="7"/>
  <c r="K13" i="7"/>
  <c r="K11" i="7"/>
  <c r="K16" i="6"/>
  <c r="M16" i="6" s="1"/>
  <c r="K14" i="6"/>
  <c r="M14" i="6" s="1"/>
  <c r="K12" i="6"/>
  <c r="M12" i="6" s="1"/>
  <c r="K10" i="6"/>
  <c r="M10" i="6" s="1"/>
  <c r="K8" i="6"/>
  <c r="M8" i="6" s="1"/>
  <c r="K6" i="6"/>
  <c r="M6" i="6" s="1"/>
  <c r="K28" i="6"/>
  <c r="M28" i="6" s="1"/>
  <c r="K26" i="6"/>
  <c r="M26" i="6" s="1"/>
  <c r="K22" i="6"/>
  <c r="M22" i="6" s="1"/>
  <c r="K20" i="6"/>
  <c r="M20" i="6" s="1"/>
  <c r="K18" i="6"/>
  <c r="M18" i="6" s="1"/>
  <c r="K24" i="6"/>
  <c r="M24" i="6" s="1"/>
  <c r="K5" i="6"/>
  <c r="M5" i="6" s="1"/>
  <c r="K27" i="6"/>
  <c r="M27" i="6" s="1"/>
  <c r="K25" i="6"/>
  <c r="M25" i="6" s="1"/>
  <c r="K23" i="6"/>
  <c r="M23" i="6" s="1"/>
  <c r="K21" i="6"/>
  <c r="M21" i="6" s="1"/>
  <c r="K19" i="6"/>
  <c r="M19" i="6" s="1"/>
  <c r="K17" i="6"/>
  <c r="M17" i="6" s="1"/>
  <c r="K15" i="6"/>
  <c r="M15" i="6" s="1"/>
  <c r="K13" i="6"/>
  <c r="M13" i="6" s="1"/>
  <c r="K11" i="6"/>
  <c r="M11" i="6" s="1"/>
  <c r="K9" i="6"/>
  <c r="M9" i="6" s="1"/>
  <c r="K7" i="6"/>
  <c r="M7" i="6" s="1"/>
  <c r="L28" i="6"/>
  <c r="L26" i="6"/>
  <c r="L24" i="6"/>
  <c r="L22" i="6"/>
  <c r="L20" i="6"/>
  <c r="L18" i="6"/>
  <c r="L16" i="6"/>
  <c r="L14" i="6"/>
  <c r="L12" i="6"/>
  <c r="L10" i="6"/>
  <c r="L8" i="6"/>
  <c r="L6" i="6"/>
  <c r="K6" i="4"/>
  <c r="K19" i="4"/>
  <c r="K17" i="4"/>
  <c r="K15" i="4"/>
  <c r="K12" i="4"/>
  <c r="K10" i="4"/>
  <c r="K8" i="4"/>
  <c r="K14" i="4"/>
  <c r="K16" i="4"/>
  <c r="K13" i="4"/>
  <c r="K11" i="4"/>
  <c r="K9" i="4"/>
  <c r="K7" i="4"/>
  <c r="K10" i="3"/>
  <c r="K8" i="3"/>
  <c r="K18" i="1"/>
  <c r="M18" i="1" s="1"/>
  <c r="K16" i="1"/>
  <c r="M16" i="1" s="1"/>
  <c r="K12" i="1"/>
  <c r="M12" i="1" s="1"/>
  <c r="K10" i="1"/>
  <c r="M10" i="1" s="1"/>
  <c r="L21" i="1"/>
  <c r="L17" i="1"/>
  <c r="L15" i="1"/>
  <c r="L13" i="1"/>
  <c r="L11" i="1"/>
  <c r="L7" i="1"/>
  <c r="U20" i="31"/>
  <c r="G31" i="31" s="1"/>
  <c r="U20" i="25"/>
  <c r="U20" i="21"/>
  <c r="G27" i="21" s="1"/>
  <c r="U27" i="20"/>
  <c r="G26" i="20" s="1"/>
  <c r="U20" i="20"/>
  <c r="K21" i="20" s="1"/>
  <c r="G29" i="19"/>
  <c r="G33" i="19"/>
  <c r="G31" i="19"/>
  <c r="G32" i="19"/>
  <c r="U27" i="19"/>
  <c r="U20" i="19"/>
  <c r="K21" i="19" s="1"/>
  <c r="U27" i="17"/>
  <c r="K33" i="17" s="1"/>
  <c r="U20" i="17"/>
  <c r="G26" i="17" s="1"/>
  <c r="U34" i="16"/>
  <c r="U27" i="16"/>
  <c r="G26" i="16" s="1"/>
  <c r="U27" i="15"/>
  <c r="G32" i="15" s="1"/>
  <c r="U20" i="15"/>
  <c r="K26" i="15" s="1"/>
  <c r="U27" i="14"/>
  <c r="G32" i="14" s="1"/>
  <c r="U20" i="11"/>
  <c r="K31" i="11" s="1"/>
  <c r="P20" i="31"/>
  <c r="D32" i="31" s="1"/>
  <c r="P20" i="28"/>
  <c r="D23" i="28" s="1"/>
  <c r="D23" i="21"/>
  <c r="D28" i="21"/>
  <c r="D26" i="21"/>
  <c r="D22" i="21"/>
  <c r="D27" i="21"/>
  <c r="D25" i="21"/>
  <c r="D23" i="19"/>
  <c r="D28" i="19"/>
  <c r="D26" i="19"/>
  <c r="D22" i="19"/>
  <c r="D27" i="19"/>
  <c r="D25" i="19"/>
  <c r="P20" i="18"/>
  <c r="P27" i="16"/>
  <c r="D24" i="16" s="1"/>
  <c r="P27" i="14"/>
  <c r="D33" i="14" s="1"/>
  <c r="D23" i="18" l="1"/>
  <c r="D27" i="18"/>
  <c r="D26" i="18"/>
  <c r="G31" i="16"/>
  <c r="G29" i="16"/>
  <c r="G32" i="16"/>
  <c r="G33" i="16"/>
  <c r="G24" i="19"/>
  <c r="G28" i="19"/>
  <c r="G25" i="19"/>
  <c r="G22" i="19"/>
  <c r="G26" i="19"/>
  <c r="G23" i="25"/>
  <c r="G27" i="25"/>
  <c r="G26" i="25"/>
  <c r="G27" i="23"/>
  <c r="G24" i="21"/>
  <c r="K26" i="25"/>
  <c r="K26" i="23"/>
  <c r="K26" i="21"/>
  <c r="L27" i="29"/>
  <c r="K27" i="26"/>
  <c r="K23" i="23"/>
  <c r="K23" i="21"/>
  <c r="G28" i="25"/>
  <c r="G22" i="23"/>
  <c r="L28" i="29"/>
  <c r="K28" i="26"/>
  <c r="K24" i="21"/>
  <c r="G25" i="25"/>
  <c r="K25" i="26"/>
  <c r="K25" i="21"/>
  <c r="G24" i="20"/>
  <c r="G23" i="20"/>
  <c r="K22" i="20"/>
  <c r="G23" i="19"/>
  <c r="G20" i="19"/>
  <c r="K27" i="19"/>
  <c r="G22" i="17"/>
  <c r="G22" i="16"/>
  <c r="K32" i="16"/>
  <c r="K30" i="16"/>
  <c r="G26" i="15"/>
  <c r="G18" i="14"/>
  <c r="K18" i="14"/>
  <c r="K28" i="14"/>
  <c r="K14" i="14"/>
  <c r="K15" i="14"/>
  <c r="K13" i="14"/>
  <c r="G33" i="11"/>
  <c r="D27" i="28"/>
  <c r="D20" i="20"/>
  <c r="D22" i="18"/>
  <c r="K34" i="11"/>
  <c r="K30" i="11"/>
  <c r="D28" i="28"/>
  <c r="D21" i="20"/>
  <c r="G23" i="17"/>
  <c r="K25" i="17"/>
  <c r="K23" i="17"/>
  <c r="G28" i="15"/>
  <c r="G33" i="14"/>
  <c r="D25" i="28"/>
  <c r="D14" i="20"/>
  <c r="G15" i="20"/>
  <c r="K16" i="20"/>
  <c r="K19" i="20"/>
  <c r="K14" i="20"/>
  <c r="G19" i="19"/>
  <c r="K18" i="19"/>
  <c r="K13" i="19"/>
  <c r="K16" i="19"/>
  <c r="K34" i="17"/>
  <c r="K32" i="17"/>
  <c r="K24" i="16"/>
  <c r="K25" i="16"/>
  <c r="K32" i="15"/>
  <c r="K30" i="15"/>
  <c r="K34" i="14"/>
  <c r="K32" i="14"/>
  <c r="G32" i="11"/>
  <c r="D23" i="24"/>
  <c r="D15" i="20"/>
  <c r="D32" i="17"/>
  <c r="D33" i="17"/>
  <c r="D31" i="17"/>
  <c r="D29" i="17"/>
  <c r="D18" i="16"/>
  <c r="D14" i="16"/>
  <c r="D29" i="13"/>
  <c r="D28" i="16"/>
  <c r="D20" i="16"/>
  <c r="D33" i="5"/>
  <c r="D22" i="16"/>
  <c r="D33" i="12"/>
  <c r="D30" i="12"/>
  <c r="D34" i="12"/>
  <c r="D31" i="12"/>
  <c r="D29" i="12"/>
  <c r="D31" i="14"/>
  <c r="G23" i="15"/>
  <c r="G27" i="15"/>
  <c r="G19" i="20"/>
  <c r="G11" i="20"/>
  <c r="G20" i="20"/>
  <c r="G28" i="21"/>
  <c r="G24" i="23"/>
  <c r="G25" i="21"/>
  <c r="K23" i="25"/>
  <c r="K27" i="23"/>
  <c r="K27" i="21"/>
  <c r="K24" i="25"/>
  <c r="K24" i="23"/>
  <c r="K28" i="21"/>
  <c r="G22" i="25"/>
  <c r="G17" i="20"/>
  <c r="K28" i="20"/>
  <c r="K27" i="20"/>
  <c r="G22" i="20"/>
  <c r="G27" i="19"/>
  <c r="K28" i="19"/>
  <c r="K25" i="19"/>
  <c r="G30" i="17"/>
  <c r="G30" i="16"/>
  <c r="K29" i="16"/>
  <c r="K33" i="16"/>
  <c r="G31" i="14"/>
  <c r="G22" i="14"/>
  <c r="K11" i="14"/>
  <c r="K22" i="14"/>
  <c r="K25" i="14"/>
  <c r="K17" i="14"/>
  <c r="K32" i="11"/>
  <c r="K29" i="11"/>
  <c r="G27" i="17"/>
  <c r="K28" i="17"/>
  <c r="G23" i="16"/>
  <c r="K27" i="15"/>
  <c r="K25" i="15"/>
  <c r="G29" i="11"/>
  <c r="D22" i="28"/>
  <c r="D18" i="20"/>
  <c r="G21" i="20"/>
  <c r="K11" i="20"/>
  <c r="K15" i="20"/>
  <c r="K13" i="20"/>
  <c r="K17" i="20"/>
  <c r="K20" i="19"/>
  <c r="K14" i="19"/>
  <c r="K15" i="19"/>
  <c r="K30" i="17"/>
  <c r="K31" i="17"/>
  <c r="K22" i="16"/>
  <c r="G30" i="15"/>
  <c r="K34" i="15"/>
  <c r="K31" i="15"/>
  <c r="K31" i="14"/>
  <c r="K30" i="14"/>
  <c r="D26" i="28"/>
  <c r="D27" i="24"/>
  <c r="D24" i="20"/>
  <c r="D19" i="20"/>
  <c r="G25" i="15"/>
  <c r="D30" i="15"/>
  <c r="D33" i="15"/>
  <c r="D29" i="14"/>
  <c r="G24" i="17"/>
  <c r="D26" i="16"/>
  <c r="D17" i="16"/>
  <c r="D33" i="13"/>
  <c r="D34" i="15"/>
  <c r="L22" i="29"/>
  <c r="G28" i="23"/>
  <c r="G22" i="21"/>
  <c r="K27" i="25"/>
  <c r="G26" i="21"/>
  <c r="K28" i="25"/>
  <c r="K28" i="23"/>
  <c r="G23" i="21"/>
  <c r="K25" i="23"/>
  <c r="G10" i="20"/>
  <c r="K24" i="20"/>
  <c r="K23" i="20"/>
  <c r="G25" i="20"/>
  <c r="G12" i="19"/>
  <c r="K23" i="19"/>
  <c r="K24" i="19"/>
  <c r="G34" i="17"/>
  <c r="G34" i="16"/>
  <c r="K31" i="16"/>
  <c r="G31" i="15"/>
  <c r="G29" i="14"/>
  <c r="G10" i="14"/>
  <c r="G11" i="14"/>
  <c r="G15" i="14"/>
  <c r="G19" i="14"/>
  <c r="G23" i="14"/>
  <c r="G27" i="14"/>
  <c r="G12" i="14"/>
  <c r="G16" i="14"/>
  <c r="G20" i="14"/>
  <c r="G24" i="14"/>
  <c r="G28" i="14"/>
  <c r="G13" i="14"/>
  <c r="G17" i="14"/>
  <c r="G21" i="14"/>
  <c r="G25" i="14"/>
  <c r="G30" i="11"/>
  <c r="K33" i="11"/>
  <c r="D13" i="20"/>
  <c r="K26" i="17"/>
  <c r="K24" i="17"/>
  <c r="G27" i="16"/>
  <c r="G33" i="15"/>
  <c r="K22" i="15"/>
  <c r="K28" i="15"/>
  <c r="D23" i="25"/>
  <c r="D27" i="25"/>
  <c r="D24" i="25"/>
  <c r="D28" i="25"/>
  <c r="D25" i="25"/>
  <c r="D22" i="25"/>
  <c r="D10" i="20"/>
  <c r="G13" i="20"/>
  <c r="G16" i="20"/>
  <c r="K10" i="20"/>
  <c r="G18" i="20"/>
  <c r="K12" i="20"/>
  <c r="G11" i="19"/>
  <c r="K12" i="19"/>
  <c r="K19" i="19"/>
  <c r="G33" i="17"/>
  <c r="G24" i="16"/>
  <c r="K26" i="16"/>
  <c r="K23" i="16"/>
  <c r="G34" i="15"/>
  <c r="K29" i="15"/>
  <c r="G30" i="14"/>
  <c r="K33" i="14"/>
  <c r="D24" i="18"/>
  <c r="G31" i="11"/>
  <c r="D25" i="16"/>
  <c r="D34" i="14"/>
  <c r="D32" i="15"/>
  <c r="D12" i="20"/>
  <c r="D25" i="18"/>
  <c r="G31" i="17"/>
  <c r="G29" i="17"/>
  <c r="G32" i="17"/>
  <c r="G13" i="19"/>
  <c r="G17" i="19"/>
  <c r="G21" i="19"/>
  <c r="G14" i="19"/>
  <c r="G18" i="19"/>
  <c r="G10" i="19"/>
  <c r="K22" i="25"/>
  <c r="K22" i="21"/>
  <c r="G24" i="25"/>
  <c r="G25" i="23"/>
  <c r="G28" i="20"/>
  <c r="G27" i="20"/>
  <c r="K26" i="20"/>
  <c r="K25" i="20"/>
  <c r="G16" i="19"/>
  <c r="K26" i="19"/>
  <c r="K22" i="19"/>
  <c r="G25" i="17"/>
  <c r="G25" i="16"/>
  <c r="K34" i="16"/>
  <c r="G29" i="15"/>
  <c r="K20" i="14"/>
  <c r="K19" i="14"/>
  <c r="D25" i="24"/>
  <c r="D22" i="24"/>
  <c r="G34" i="11"/>
  <c r="D24" i="28"/>
  <c r="D17" i="20"/>
  <c r="K22" i="17"/>
  <c r="K27" i="17"/>
  <c r="G24" i="15"/>
  <c r="K23" i="15"/>
  <c r="K24" i="15"/>
  <c r="D26" i="24"/>
  <c r="K25" i="25"/>
  <c r="K20" i="20"/>
  <c r="G12" i="20"/>
  <c r="K18" i="20"/>
  <c r="G14" i="20"/>
  <c r="G15" i="19"/>
  <c r="K17" i="19"/>
  <c r="K10" i="19"/>
  <c r="K11" i="19"/>
  <c r="G28" i="17"/>
  <c r="K29" i="17"/>
  <c r="G28" i="16"/>
  <c r="K28" i="16"/>
  <c r="K27" i="16"/>
  <c r="G22" i="15"/>
  <c r="K33" i="15"/>
  <c r="G34" i="14"/>
  <c r="K29" i="14"/>
  <c r="G31" i="12"/>
  <c r="G29" i="12"/>
  <c r="G32" i="12"/>
  <c r="G33" i="12"/>
  <c r="D28" i="18"/>
  <c r="D30" i="14"/>
  <c r="D27" i="16"/>
  <c r="D29" i="15"/>
  <c r="D23" i="16"/>
  <c r="D32" i="14"/>
  <c r="D33" i="16"/>
  <c r="D31" i="16"/>
  <c r="D32" i="16"/>
  <c r="D29" i="16"/>
  <c r="Z20" i="31"/>
  <c r="K31" i="31" s="1"/>
  <c r="K29" i="31"/>
  <c r="K32" i="31"/>
  <c r="K34" i="31"/>
  <c r="G29" i="31"/>
  <c r="D29" i="31"/>
  <c r="G32" i="31"/>
  <c r="D30" i="31"/>
  <c r="D34" i="31"/>
  <c r="D31" i="31"/>
  <c r="G33" i="31"/>
  <c r="D33" i="31"/>
  <c r="G30" i="31"/>
  <c r="G34" i="31"/>
  <c r="K30" i="31" l="1"/>
  <c r="K33" i="31"/>
</calcChain>
</file>

<file path=xl/sharedStrings.xml><?xml version="1.0" encoding="utf-8"?>
<sst xmlns="http://schemas.openxmlformats.org/spreadsheetml/2006/main" count="1668" uniqueCount="101">
  <si>
    <t>H/M</t>
  </si>
  <si>
    <t>Li</t>
  </si>
  <si>
    <t xml:space="preserve">Origine </t>
  </si>
  <si>
    <t>Prototype</t>
  </si>
  <si>
    <t>PdH0.25</t>
  </si>
  <si>
    <t>AuTe2</t>
  </si>
  <si>
    <t>TiO2-ana</t>
  </si>
  <si>
    <t>CdI2</t>
  </si>
  <si>
    <t>Ta2H</t>
  </si>
  <si>
    <t>PdH0.75</t>
  </si>
  <si>
    <t>PdH0.8</t>
  </si>
  <si>
    <t>anti-NiAs</t>
  </si>
  <si>
    <t>FeH</t>
  </si>
  <si>
    <t>CrB</t>
  </si>
  <si>
    <t>NbH0.95</t>
  </si>
  <si>
    <t>PtS</t>
  </si>
  <si>
    <t>CsCl</t>
  </si>
  <si>
    <t>NaCl</t>
  </si>
  <si>
    <t>ZnO</t>
  </si>
  <si>
    <t>NiAs</t>
  </si>
  <si>
    <t>BN-b</t>
  </si>
  <si>
    <t xml:space="preserve">Ecart </t>
  </si>
  <si>
    <t>Na</t>
  </si>
  <si>
    <r>
      <rPr>
        <b/>
        <sz val="11"/>
        <color theme="1"/>
        <rFont val="Calibri"/>
        <family val="2"/>
      </rPr>
      <t>ΔH</t>
    </r>
    <r>
      <rPr>
        <b/>
        <sz val="11"/>
        <color theme="1"/>
        <rFont val="Calibri"/>
        <family val="2"/>
        <scheme val="minor"/>
      </rPr>
      <t xml:space="preserve"> (DFT) kJ/mol per metal atom</t>
    </r>
  </si>
  <si>
    <t>K</t>
  </si>
  <si>
    <t>Ecart</t>
  </si>
  <si>
    <t>Rb</t>
  </si>
  <si>
    <t>ReB2</t>
  </si>
  <si>
    <t>TiO2</t>
  </si>
  <si>
    <t>CaF2</t>
  </si>
  <si>
    <t>PbO2</t>
  </si>
  <si>
    <t>ThH2</t>
  </si>
  <si>
    <t>Co2Si</t>
  </si>
  <si>
    <t>PdF2</t>
  </si>
  <si>
    <t>AuSb3</t>
  </si>
  <si>
    <t>BiF3</t>
  </si>
  <si>
    <t>ReB3</t>
  </si>
  <si>
    <t>NaH3</t>
  </si>
  <si>
    <t>HoD3</t>
  </si>
  <si>
    <t>Na3As</t>
  </si>
  <si>
    <t>BeH2</t>
  </si>
  <si>
    <t>Be</t>
  </si>
  <si>
    <t>Mg</t>
  </si>
  <si>
    <t>Ca</t>
  </si>
  <si>
    <t>Sr</t>
  </si>
  <si>
    <t>Sc</t>
  </si>
  <si>
    <t>Y</t>
  </si>
  <si>
    <t>Ti</t>
  </si>
  <si>
    <t>Zr</t>
  </si>
  <si>
    <t>Hf</t>
  </si>
  <si>
    <t>V</t>
  </si>
  <si>
    <t>Nb</t>
  </si>
  <si>
    <t>Ta</t>
  </si>
  <si>
    <t>Cr</t>
  </si>
  <si>
    <t>Mo</t>
  </si>
  <si>
    <t>Mn</t>
  </si>
  <si>
    <t>Tc</t>
  </si>
  <si>
    <t>Fe</t>
  </si>
  <si>
    <t>Ru</t>
  </si>
  <si>
    <t>Co</t>
  </si>
  <si>
    <t>Rh</t>
  </si>
  <si>
    <t>Ni</t>
  </si>
  <si>
    <t>Pd</t>
  </si>
  <si>
    <t>Pt</t>
  </si>
  <si>
    <t>Cu</t>
  </si>
  <si>
    <t>Ag</t>
  </si>
  <si>
    <t>Zn</t>
  </si>
  <si>
    <t>Cd</t>
  </si>
  <si>
    <t xml:space="preserve">Equation de la 2° droite : </t>
  </si>
  <si>
    <t>b=&lt;y&gt;-a&lt;x&gt;</t>
  </si>
  <si>
    <t>a</t>
  </si>
  <si>
    <t>b</t>
  </si>
  <si>
    <t>&lt;y&gt;</t>
  </si>
  <si>
    <t>&lt;x&gt;</t>
  </si>
  <si>
    <t xml:space="preserve">Equation de la 3° droite : </t>
  </si>
  <si>
    <t xml:space="preserve">Equation de la 4° droite : </t>
  </si>
  <si>
    <t>ΔEZPE  [kJ/mol]</t>
  </si>
  <si>
    <t>ΔEfor,cor  [kJ/mol]</t>
  </si>
  <si>
    <r>
      <rPr>
        <b/>
        <sz val="11"/>
        <color theme="1"/>
        <rFont val="Calibri"/>
        <family val="2"/>
      </rPr>
      <t>ΔE</t>
    </r>
    <r>
      <rPr>
        <b/>
        <vertAlign val="subscript"/>
        <sz val="11"/>
        <color theme="1"/>
        <rFont val="Calibri"/>
        <family val="2"/>
      </rPr>
      <t>DFT</t>
    </r>
    <r>
      <rPr>
        <b/>
        <sz val="11"/>
        <color theme="1"/>
        <rFont val="Calibri"/>
        <family val="2"/>
        <scheme val="minor"/>
      </rPr>
      <t xml:space="preserve"> (DFT) [kJ/mol]</t>
    </r>
  </si>
  <si>
    <t>Ecart cor</t>
  </si>
  <si>
    <t>ΔZPE kJ/mol per metal atom</t>
  </si>
  <si>
    <t>ΔH corrected kJ/mol per metal atom</t>
  </si>
  <si>
    <t xml:space="preserve">Ecart cor </t>
  </si>
  <si>
    <t xml:space="preserve">Cor </t>
  </si>
  <si>
    <t>cor</t>
  </si>
  <si>
    <t xml:space="preserve">cor </t>
  </si>
  <si>
    <r>
      <rPr>
        <b/>
        <sz val="11"/>
        <rFont val="Calibri"/>
        <family val="2"/>
      </rPr>
      <t>ΔH</t>
    </r>
    <r>
      <rPr>
        <b/>
        <sz val="11"/>
        <rFont val="Calibri"/>
        <family val="2"/>
        <scheme val="minor"/>
      </rPr>
      <t xml:space="preserve"> (DFT) kJ/mol per metal atom</t>
    </r>
  </si>
  <si>
    <t>Ecart (entièrement cor)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</si>
  <si>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E (entièrement cor)</t>
    </r>
  </si>
  <si>
    <t>Equation de la 2° droite :</t>
  </si>
  <si>
    <t>entièrement cor</t>
  </si>
  <si>
    <t>Moyenne E cor et ent cor</t>
  </si>
  <si>
    <t>Moyenne ecart cor et ent cor</t>
  </si>
  <si>
    <t>Moyenne E</t>
  </si>
  <si>
    <t>Moyenne Ecart</t>
  </si>
  <si>
    <t>Moy E</t>
  </si>
  <si>
    <t>Moy Ecart</t>
  </si>
  <si>
    <t xml:space="preserve">Moyenne de ce qui a été ajouté ? </t>
  </si>
  <si>
    <t xml:space="preserve">En fonction  de la structure ? 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</si>
  <si>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ZPE à ajouter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</si>
  <si>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ZPE à corriger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</si>
</sst>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/>
    <xf numFmtId="164" fontId="3" fillId="0" borderId="0" xfId="0" applyNumberFormat="1" applyFont="1" applyFill="1"/>
    <xf numFmtId="0" fontId="5" fillId="0" borderId="0" xfId="0" applyFont="1" applyFill="1"/>
    <xf numFmtId="164" fontId="5" fillId="0" borderId="0" xfId="0" applyNumberFormat="1" applyFont="1" applyFill="1"/>
    <xf numFmtId="164" fontId="5" fillId="0" borderId="0" xfId="0" applyNumberFormat="1" applyFont="1"/>
    <xf numFmtId="0" fontId="6" fillId="0" borderId="0" xfId="0" applyFont="1" applyFill="1" applyAlignment="1">
      <alignment horizontal="center" vertical="center" wrapText="1"/>
    </xf>
    <xf numFmtId="0" fontId="5" fillId="0" borderId="0" xfId="0" applyFont="1" applyFill="1" applyBorder="1"/>
    <xf numFmtId="164" fontId="5" fillId="0" borderId="0" xfId="0" applyNumberFormat="1" applyFont="1" applyFill="1" applyBorder="1"/>
    <xf numFmtId="0" fontId="0" fillId="0" borderId="0" xfId="0" applyBorder="1"/>
    <xf numFmtId="164" fontId="9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Li!$A$6:$A$22</c:f>
              <c:numCache>
                <c:formatCode>General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xVal>
          <c:yVal>
            <c:numRef>
              <c:f>Li!$B$6:$B$22</c:f>
              <c:numCache>
                <c:formatCode>0.0</c:formatCode>
                <c:ptCount val="17"/>
                <c:pt idx="0">
                  <c:v>-15.21346</c:v>
                </c:pt>
                <c:pt idx="1">
                  <c:v>-33.758099999999999</c:v>
                </c:pt>
                <c:pt idx="2">
                  <c:v>-33.664029999999997</c:v>
                </c:pt>
                <c:pt idx="3">
                  <c:v>-33.771630000000002</c:v>
                </c:pt>
                <c:pt idx="4">
                  <c:v>-27.637419999999999</c:v>
                </c:pt>
                <c:pt idx="5">
                  <c:v>-48.045699999999997</c:v>
                </c:pt>
                <c:pt idx="6">
                  <c:v>-55.49259</c:v>
                </c:pt>
                <c:pt idx="7">
                  <c:v>-70.382130000000004</c:v>
                </c:pt>
                <c:pt idx="8">
                  <c:v>-72.652850000000001</c:v>
                </c:pt>
                <c:pt idx="9">
                  <c:v>-66.474360000000004</c:v>
                </c:pt>
                <c:pt idx="10">
                  <c:v>-53.631880000000002</c:v>
                </c:pt>
                <c:pt idx="11">
                  <c:v>-41.289160000000003</c:v>
                </c:pt>
                <c:pt idx="12">
                  <c:v>-35.417090000000002</c:v>
                </c:pt>
                <c:pt idx="13">
                  <c:v>-80.587360000000004</c:v>
                </c:pt>
                <c:pt idx="14">
                  <c:v>-75.118319999999997</c:v>
                </c:pt>
                <c:pt idx="15">
                  <c:v>-64.423630000000003</c:v>
                </c:pt>
                <c:pt idx="16">
                  <c:v>-76.185890000000001</c:v>
                </c:pt>
              </c:numCache>
            </c:numRef>
          </c:yVal>
          <c:smooth val="0"/>
        </c:ser>
        <c:ser>
          <c:idx val="1"/>
          <c:order val="1"/>
          <c:tx>
            <c:v>Enveloppe convexe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(Li!$Q$27,Li!$A$19)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(Li!$R$27,Li!$B$19)</c:f>
              <c:numCache>
                <c:formatCode>0.0</c:formatCode>
                <c:ptCount val="2"/>
                <c:pt idx="0">
                  <c:v>0</c:v>
                </c:pt>
                <c:pt idx="1">
                  <c:v>-80.587360000000004</c:v>
                </c:pt>
              </c:numCache>
            </c:numRef>
          </c:yVal>
          <c:smooth val="0"/>
        </c:ser>
        <c:ser>
          <c:idx val="2"/>
          <c:order val="2"/>
          <c:tx>
            <c:v>E cor</c:v>
          </c:tx>
          <c:spPr>
            <a:ln w="28575">
              <a:noFill/>
            </a:ln>
          </c:spP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  <c:trendlineType val="linear"/>
            <c:dispRSqr val="0"/>
            <c:dispEq val="0"/>
          </c:trendline>
          <c:xVal>
            <c:numRef>
              <c:f>Li!$A$6:$A$22</c:f>
              <c:numCache>
                <c:formatCode>General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xVal>
          <c:yVal>
            <c:numRef>
              <c:f>Li!$F$6:$F$22</c:f>
              <c:numCache>
                <c:formatCode>0.0</c:formatCode>
                <c:ptCount val="17"/>
                <c:pt idx="0">
                  <c:v>-14.24586</c:v>
                </c:pt>
                <c:pt idx="1">
                  <c:v>-33.758099999999999</c:v>
                </c:pt>
                <c:pt idx="2">
                  <c:v>-31.512919999999998</c:v>
                </c:pt>
                <c:pt idx="3">
                  <c:v>-26.431080000000001</c:v>
                </c:pt>
                <c:pt idx="4">
                  <c:v>-27.637419999999999</c:v>
                </c:pt>
                <c:pt idx="5">
                  <c:v>-48.045699999999997</c:v>
                </c:pt>
                <c:pt idx="6">
                  <c:v>-55.49259</c:v>
                </c:pt>
                <c:pt idx="7">
                  <c:v>-70.382130000000004</c:v>
                </c:pt>
                <c:pt idx="8">
                  <c:v>-68.107510000000005</c:v>
                </c:pt>
                <c:pt idx="9">
                  <c:v>-66.474360000000004</c:v>
                </c:pt>
                <c:pt idx="10">
                  <c:v>-53.631880000000002</c:v>
                </c:pt>
                <c:pt idx="11">
                  <c:v>-41.289160000000003</c:v>
                </c:pt>
                <c:pt idx="12">
                  <c:v>-35.417090000000002</c:v>
                </c:pt>
                <c:pt idx="13">
                  <c:v>-75.301520000000011</c:v>
                </c:pt>
                <c:pt idx="14">
                  <c:v>-69.178129999999996</c:v>
                </c:pt>
                <c:pt idx="15">
                  <c:v>-64.423630000000003</c:v>
                </c:pt>
                <c:pt idx="16">
                  <c:v>-70.548400000000001</c:v>
                </c:pt>
              </c:numCache>
            </c:numRef>
          </c:yVal>
          <c:smooth val="0"/>
        </c:ser>
        <c:ser>
          <c:idx val="3"/>
          <c:order val="3"/>
          <c:tx>
            <c:v>E entierement cor</c:v>
          </c:tx>
          <c:spPr>
            <a:ln w="28575">
              <a:noFill/>
            </a:ln>
          </c:spP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Li!$A$6:$A$22</c:f>
              <c:numCache>
                <c:formatCode>General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xVal>
          <c:yVal>
            <c:numRef>
              <c:f>Li!$J$6:$J$22</c:f>
              <c:numCache>
                <c:formatCode>0.0</c:formatCode>
                <c:ptCount val="17"/>
                <c:pt idx="0">
                  <c:v>-14.24586</c:v>
                </c:pt>
                <c:pt idx="1">
                  <c:v>-31.469658571428571</c:v>
                </c:pt>
                <c:pt idx="2">
                  <c:v>-31.512919999999998</c:v>
                </c:pt>
                <c:pt idx="3">
                  <c:v>-26.431080000000001</c:v>
                </c:pt>
                <c:pt idx="4">
                  <c:v>-25.541159404761903</c:v>
                </c:pt>
                <c:pt idx="5">
                  <c:v>-44.613037857142857</c:v>
                </c:pt>
                <c:pt idx="6">
                  <c:v>-51.831083714285711</c:v>
                </c:pt>
                <c:pt idx="7">
                  <c:v>-64.058904285714291</c:v>
                </c:pt>
                <c:pt idx="8">
                  <c:v>-68.107510000000005</c:v>
                </c:pt>
                <c:pt idx="9">
                  <c:v>-60.151134285714292</c:v>
                </c:pt>
                <c:pt idx="10">
                  <c:v>-49.43935880952381</c:v>
                </c:pt>
                <c:pt idx="11">
                  <c:v>-37.09663880952381</c:v>
                </c:pt>
                <c:pt idx="12">
                  <c:v>-29.09386428571429</c:v>
                </c:pt>
                <c:pt idx="13">
                  <c:v>-75.301520000000011</c:v>
                </c:pt>
                <c:pt idx="14">
                  <c:v>-69.178129999999996</c:v>
                </c:pt>
                <c:pt idx="15">
                  <c:v>-59.846747142857147</c:v>
                </c:pt>
                <c:pt idx="16">
                  <c:v>-70.548400000000001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5168"/>
        <c:axId val="197737088"/>
      </c:scatterChart>
      <c:valAx>
        <c:axId val="1977351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97737088"/>
        <c:crosses val="autoZero"/>
        <c:crossBetween val="midCat"/>
      </c:valAx>
      <c:valAx>
        <c:axId val="197737088"/>
        <c:scaling>
          <c:orientation val="minMax"/>
        </c:scaling>
        <c:delete val="0"/>
        <c:axPos val="l"/>
        <c:majorGridlines/>
        <c:title>
          <c:overlay val="0"/>
        </c:title>
        <c:numFmt formatCode="0.0" sourceLinked="1"/>
        <c:majorTickMark val="none"/>
        <c:minorTickMark val="none"/>
        <c:tickLblPos val="nextTo"/>
        <c:crossAx val="19773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Rb!$D$5:$D$20</c:f>
              <c:numCache>
                <c:formatCode>General</c:formatCode>
                <c:ptCount val="16"/>
                <c:pt idx="0">
                  <c:v>8.9647225000000006</c:v>
                </c:pt>
                <c:pt idx="1">
                  <c:v>10.581275000000002</c:v>
                </c:pt>
                <c:pt idx="2">
                  <c:v>13.561695</c:v>
                </c:pt>
                <c:pt idx="3">
                  <c:v>10.583175000000001</c:v>
                </c:pt>
                <c:pt idx="4">
                  <c:v>14.318315</c:v>
                </c:pt>
                <c:pt idx="5">
                  <c:v>15.006357500000004</c:v>
                </c:pt>
                <c:pt idx="6">
                  <c:v>11.720046000000002</c:v>
                </c:pt>
                <c:pt idx="7">
                  <c:v>6.6058699999999995</c:v>
                </c:pt>
                <c:pt idx="8">
                  <c:v>2.1126100000000001</c:v>
                </c:pt>
                <c:pt idx="9">
                  <c:v>29.48189</c:v>
                </c:pt>
                <c:pt idx="10">
                  <c:v>16.599600000000002</c:v>
                </c:pt>
                <c:pt idx="11">
                  <c:v>23.779500000000002</c:v>
                </c:pt>
                <c:pt idx="12">
                  <c:v>13.479220000000002</c:v>
                </c:pt>
                <c:pt idx="13">
                  <c:v>0</c:v>
                </c:pt>
                <c:pt idx="14">
                  <c:v>9.5419100000000014</c:v>
                </c:pt>
                <c:pt idx="15">
                  <c:v>3.8471900000000012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Rb!$G$5:$G$20</c:f>
              <c:numCache>
                <c:formatCode>General</c:formatCode>
                <c:ptCount val="16"/>
                <c:pt idx="0">
                  <c:v>9.6118300000000012</c:v>
                </c:pt>
                <c:pt idx="1">
                  <c:v>11.875490000000003</c:v>
                </c:pt>
                <c:pt idx="2">
                  <c:v>14.855910000000002</c:v>
                </c:pt>
                <c:pt idx="3">
                  <c:v>11.877390000000002</c:v>
                </c:pt>
                <c:pt idx="4">
                  <c:v>15.612530000000001</c:v>
                </c:pt>
                <c:pt idx="5">
                  <c:v>16.947680000000002</c:v>
                </c:pt>
                <c:pt idx="6">
                  <c:v>13.790790000000007</c:v>
                </c:pt>
                <c:pt idx="7">
                  <c:v>9.1943000000000019</c:v>
                </c:pt>
                <c:pt idx="8">
                  <c:v>2.0898600000000016</c:v>
                </c:pt>
                <c:pt idx="9">
                  <c:v>32.070320000000002</c:v>
                </c:pt>
                <c:pt idx="10">
                  <c:v>19.188030000000005</c:v>
                </c:pt>
                <c:pt idx="11">
                  <c:v>26.367930000000005</c:v>
                </c:pt>
                <c:pt idx="12">
                  <c:v>16.067650000000004</c:v>
                </c:pt>
                <c:pt idx="13">
                  <c:v>0</c:v>
                </c:pt>
                <c:pt idx="14">
                  <c:v>12.130340000000004</c:v>
                </c:pt>
                <c:pt idx="15">
                  <c:v>6.4356200000000037</c:v>
                </c:pt>
              </c:numCache>
            </c:numRef>
          </c:yVal>
          <c:smooth val="0"/>
        </c:ser>
        <c:ser>
          <c:idx val="2"/>
          <c:order val="2"/>
          <c:tx>
            <c:v>Ecart ent. cor</c:v>
          </c:tx>
          <c:spPr>
            <a:ln w="28575">
              <a:noFill/>
            </a:ln>
          </c:spPr>
          <c:yVal>
            <c:numRef>
              <c:f>Rb!$K$5:$K$20</c:f>
              <c:numCache>
                <c:formatCode>General</c:formatCode>
                <c:ptCount val="16"/>
                <c:pt idx="0">
                  <c:v>9.6406718750000007</c:v>
                </c:pt>
                <c:pt idx="1">
                  <c:v>11.933173750000002</c:v>
                </c:pt>
                <c:pt idx="2">
                  <c:v>14.913593750000002</c:v>
                </c:pt>
                <c:pt idx="3">
                  <c:v>11.935073750000001</c:v>
                </c:pt>
                <c:pt idx="4">
                  <c:v>15.478032916666669</c:v>
                </c:pt>
                <c:pt idx="5">
                  <c:v>17.034205625000002</c:v>
                </c:pt>
                <c:pt idx="6">
                  <c:v>13.883084000000007</c:v>
                </c:pt>
                <c:pt idx="7">
                  <c:v>6.594495000000002</c:v>
                </c:pt>
                <c:pt idx="8">
                  <c:v>2.0898600000000016</c:v>
                </c:pt>
                <c:pt idx="9">
                  <c:v>29.470515000000002</c:v>
                </c:pt>
                <c:pt idx="10">
                  <c:v>18.919035833333336</c:v>
                </c:pt>
                <c:pt idx="11">
                  <c:v>26.098935833333336</c:v>
                </c:pt>
                <c:pt idx="12">
                  <c:v>13.467845000000004</c:v>
                </c:pt>
                <c:pt idx="13">
                  <c:v>0</c:v>
                </c:pt>
                <c:pt idx="14">
                  <c:v>11.861345833333338</c:v>
                </c:pt>
                <c:pt idx="15">
                  <c:v>6.5509875000000051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7760"/>
        <c:axId val="197879296"/>
      </c:scatterChart>
      <c:valAx>
        <c:axId val="19787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79296"/>
        <c:crosses val="autoZero"/>
        <c:crossBetween val="midCat"/>
      </c:valAx>
      <c:valAx>
        <c:axId val="1978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7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Be!$B$5:$B$35</c:f>
              <c:numCache>
                <c:formatCode>0.0</c:formatCode>
                <c:ptCount val="31"/>
                <c:pt idx="0">
                  <c:v>49.583889999999997</c:v>
                </c:pt>
                <c:pt idx="1">
                  <c:v>36.461399999999998</c:v>
                </c:pt>
                <c:pt idx="2">
                  <c:v>66.534980000000004</c:v>
                </c:pt>
                <c:pt idx="3">
                  <c:v>57.926139999999997</c:v>
                </c:pt>
                <c:pt idx="4">
                  <c:v>55.277180000000001</c:v>
                </c:pt>
                <c:pt idx="5">
                  <c:v>96.297889999999995</c:v>
                </c:pt>
                <c:pt idx="6">
                  <c:v>99.503219999999999</c:v>
                </c:pt>
                <c:pt idx="7">
                  <c:v>95.433430000000001</c:v>
                </c:pt>
                <c:pt idx="8">
                  <c:v>110.91280999999999</c:v>
                </c:pt>
                <c:pt idx="9">
                  <c:v>114.28487</c:v>
                </c:pt>
                <c:pt idx="10">
                  <c:v>108.3522</c:v>
                </c:pt>
                <c:pt idx="11">
                  <c:v>76.385630000000006</c:v>
                </c:pt>
                <c:pt idx="12">
                  <c:v>158.18433999999999</c:v>
                </c:pt>
                <c:pt idx="13">
                  <c:v>114.87735000000001</c:v>
                </c:pt>
                <c:pt idx="14">
                  <c:v>95.476190000000003</c:v>
                </c:pt>
                <c:pt idx="15">
                  <c:v>106.45411</c:v>
                </c:pt>
                <c:pt idx="16">
                  <c:v>123.55864</c:v>
                </c:pt>
                <c:pt idx="17">
                  <c:v>202.96602999999999</c:v>
                </c:pt>
                <c:pt idx="18">
                  <c:v>27.341539999999998</c:v>
                </c:pt>
                <c:pt idx="19">
                  <c:v>131.21217999999999</c:v>
                </c:pt>
                <c:pt idx="20">
                  <c:v>30.27636</c:v>
                </c:pt>
                <c:pt idx="21">
                  <c:v>131.11991</c:v>
                </c:pt>
                <c:pt idx="22">
                  <c:v>32.499499999999998</c:v>
                </c:pt>
                <c:pt idx="23">
                  <c:v>69.828429999999997</c:v>
                </c:pt>
                <c:pt idx="24">
                  <c:v>337.54302999999999</c:v>
                </c:pt>
                <c:pt idx="25">
                  <c:v>300.27953000000002</c:v>
                </c:pt>
                <c:pt idx="26">
                  <c:v>332.11948000000001</c:v>
                </c:pt>
                <c:pt idx="27">
                  <c:v>361.13152000000002</c:v>
                </c:pt>
                <c:pt idx="28">
                  <c:v>189.17671999999999</c:v>
                </c:pt>
                <c:pt idx="29">
                  <c:v>215.71202</c:v>
                </c:pt>
                <c:pt idx="30">
                  <c:v>-14.85661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2544"/>
        <c:axId val="197934080"/>
      </c:scatterChart>
      <c:valAx>
        <c:axId val="19793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34080"/>
        <c:crosses val="autoZero"/>
        <c:crossBetween val="midCat"/>
      </c:valAx>
      <c:valAx>
        <c:axId val="1979340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7932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Be!$D$5:$D$35</c:f>
              <c:numCache>
                <c:formatCode>General</c:formatCode>
                <c:ptCount val="31"/>
                <c:pt idx="0">
                  <c:v>51.440966249999995</c:v>
                </c:pt>
                <c:pt idx="1">
                  <c:v>40.175552499999995</c:v>
                </c:pt>
                <c:pt idx="2">
                  <c:v>70.249132500000002</c:v>
                </c:pt>
                <c:pt idx="3">
                  <c:v>61.640292499999994</c:v>
                </c:pt>
                <c:pt idx="4">
                  <c:v>58.991332499999999</c:v>
                </c:pt>
                <c:pt idx="5">
                  <c:v>101.86911875</c:v>
                </c:pt>
                <c:pt idx="6">
                  <c:v>105.445864</c:v>
                </c:pt>
                <c:pt idx="7">
                  <c:v>102.861735</c:v>
                </c:pt>
                <c:pt idx="8">
                  <c:v>118.34111499999999</c:v>
                </c:pt>
                <c:pt idx="9">
                  <c:v>121.71317499999999</c:v>
                </c:pt>
                <c:pt idx="10">
                  <c:v>115.78050499999999</c:v>
                </c:pt>
                <c:pt idx="11">
                  <c:v>83.813935000000001</c:v>
                </c:pt>
                <c:pt idx="12">
                  <c:v>165.61264499999999</c:v>
                </c:pt>
                <c:pt idx="13">
                  <c:v>122.305655</c:v>
                </c:pt>
                <c:pt idx="14">
                  <c:v>102.904495</c:v>
                </c:pt>
                <c:pt idx="15">
                  <c:v>113.88241499999999</c:v>
                </c:pt>
                <c:pt idx="16">
                  <c:v>130.98694499999999</c:v>
                </c:pt>
                <c:pt idx="17">
                  <c:v>217.82263999999998</c:v>
                </c:pt>
                <c:pt idx="18">
                  <c:v>42.198149999999998</c:v>
                </c:pt>
                <c:pt idx="19">
                  <c:v>146.06878999999998</c:v>
                </c:pt>
                <c:pt idx="20">
                  <c:v>45.13297</c:v>
                </c:pt>
                <c:pt idx="21">
                  <c:v>145.97651999999999</c:v>
                </c:pt>
                <c:pt idx="22">
                  <c:v>47.356110000000001</c:v>
                </c:pt>
                <c:pt idx="23">
                  <c:v>84.685040000000001</c:v>
                </c:pt>
                <c:pt idx="24">
                  <c:v>148.36631</c:v>
                </c:pt>
                <c:pt idx="25">
                  <c:v>111.10281000000003</c:v>
                </c:pt>
                <c:pt idx="26">
                  <c:v>142.94276000000002</c:v>
                </c:pt>
                <c:pt idx="27">
                  <c:v>171.95480000000003</c:v>
                </c:pt>
                <c:pt idx="28">
                  <c:v>0</c:v>
                </c:pt>
                <c:pt idx="29">
                  <c:v>26.535300000000007</c:v>
                </c:pt>
                <c:pt idx="30" formatCode="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0464"/>
        <c:axId val="197972736"/>
      </c:scatterChart>
      <c:valAx>
        <c:axId val="1979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72736"/>
        <c:crosses val="autoZero"/>
        <c:crossBetween val="midCat"/>
      </c:valAx>
      <c:valAx>
        <c:axId val="1979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5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 </c:v>
          </c:tx>
          <c:spPr>
            <a:ln w="28575">
              <a:noFill/>
            </a:ln>
          </c:spPr>
          <c:yVal>
            <c:numRef>
              <c:f>Mg!$B$5:$B$34</c:f>
              <c:numCache>
                <c:formatCode>0.0</c:formatCode>
                <c:ptCount val="30"/>
                <c:pt idx="0">
                  <c:v>9.6712900000000008</c:v>
                </c:pt>
                <c:pt idx="1">
                  <c:v>16.63306</c:v>
                </c:pt>
                <c:pt idx="2">
                  <c:v>20.07865</c:v>
                </c:pt>
                <c:pt idx="3">
                  <c:v>16.633759999999999</c:v>
                </c:pt>
                <c:pt idx="4">
                  <c:v>10.54881</c:v>
                </c:pt>
                <c:pt idx="5">
                  <c:v>32.037820000000004</c:v>
                </c:pt>
                <c:pt idx="6">
                  <c:v>34.556480000000001</c:v>
                </c:pt>
                <c:pt idx="7">
                  <c:v>58.422339999999998</c:v>
                </c:pt>
                <c:pt idx="8">
                  <c:v>8.1543799999999997</c:v>
                </c:pt>
                <c:pt idx="9">
                  <c:v>50.583500000000001</c:v>
                </c:pt>
                <c:pt idx="10">
                  <c:v>2.77088</c:v>
                </c:pt>
                <c:pt idx="11">
                  <c:v>2.7129300000000001</c:v>
                </c:pt>
                <c:pt idx="12">
                  <c:v>80.668689999999998</c:v>
                </c:pt>
                <c:pt idx="13">
                  <c:v>43.646239999999999</c:v>
                </c:pt>
                <c:pt idx="14">
                  <c:v>37.061250000000001</c:v>
                </c:pt>
                <c:pt idx="15">
                  <c:v>23.32996</c:v>
                </c:pt>
                <c:pt idx="16">
                  <c:v>41.654519999999998</c:v>
                </c:pt>
                <c:pt idx="17">
                  <c:v>68.022350000000003</c:v>
                </c:pt>
                <c:pt idx="18">
                  <c:v>-52.093899999999998</c:v>
                </c:pt>
                <c:pt idx="19">
                  <c:v>-20.49521</c:v>
                </c:pt>
                <c:pt idx="20">
                  <c:v>-51.96284</c:v>
                </c:pt>
                <c:pt idx="21">
                  <c:v>-20.462160000000001</c:v>
                </c:pt>
                <c:pt idx="22">
                  <c:v>-22.483809999999998</c:v>
                </c:pt>
                <c:pt idx="23">
                  <c:v>-43.131320000000002</c:v>
                </c:pt>
                <c:pt idx="24" formatCode="General">
                  <c:v>205.38113999999999</c:v>
                </c:pt>
                <c:pt idx="25" formatCode="General">
                  <c:v>125.70407</c:v>
                </c:pt>
                <c:pt idx="26" formatCode="General">
                  <c:v>143.08653000000001</c:v>
                </c:pt>
                <c:pt idx="27" formatCode="General">
                  <c:v>179.66246000000001</c:v>
                </c:pt>
                <c:pt idx="28" formatCode="General">
                  <c:v>126.2008</c:v>
                </c:pt>
                <c:pt idx="29" formatCode="General">
                  <c:v>125.77271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Mg!$F$5:$F$34</c:f>
              <c:numCache>
                <c:formatCode>0.0</c:formatCode>
                <c:ptCount val="30"/>
                <c:pt idx="0">
                  <c:v>9.6712900000000008</c:v>
                </c:pt>
                <c:pt idx="1">
                  <c:v>16.63306</c:v>
                </c:pt>
                <c:pt idx="2">
                  <c:v>20.07865</c:v>
                </c:pt>
                <c:pt idx="3">
                  <c:v>16.633759999999999</c:v>
                </c:pt>
                <c:pt idx="4">
                  <c:v>10.54881</c:v>
                </c:pt>
                <c:pt idx="5">
                  <c:v>32.037820000000004</c:v>
                </c:pt>
                <c:pt idx="6">
                  <c:v>34.556480000000001</c:v>
                </c:pt>
                <c:pt idx="7">
                  <c:v>58.422339999999998</c:v>
                </c:pt>
                <c:pt idx="8">
                  <c:v>8.1543799999999997</c:v>
                </c:pt>
                <c:pt idx="9">
                  <c:v>50.583500000000001</c:v>
                </c:pt>
                <c:pt idx="10">
                  <c:v>2.77088</c:v>
                </c:pt>
                <c:pt idx="11">
                  <c:v>2.7129300000000001</c:v>
                </c:pt>
                <c:pt idx="12">
                  <c:v>80.668689999999998</c:v>
                </c:pt>
                <c:pt idx="13">
                  <c:v>43.646239999999999</c:v>
                </c:pt>
                <c:pt idx="14">
                  <c:v>37.061250000000001</c:v>
                </c:pt>
                <c:pt idx="15">
                  <c:v>23.32996</c:v>
                </c:pt>
                <c:pt idx="16">
                  <c:v>41.654519999999998</c:v>
                </c:pt>
                <c:pt idx="17">
                  <c:v>68.022350000000003</c:v>
                </c:pt>
                <c:pt idx="18">
                  <c:v>-42.26858</c:v>
                </c:pt>
                <c:pt idx="19">
                  <c:v>-20.49521</c:v>
                </c:pt>
                <c:pt idx="20">
                  <c:v>-42.138669999999998</c:v>
                </c:pt>
                <c:pt idx="21">
                  <c:v>-20.462160000000001</c:v>
                </c:pt>
                <c:pt idx="22">
                  <c:v>-22.483809999999998</c:v>
                </c:pt>
                <c:pt idx="23">
                  <c:v>-33.713210000000004</c:v>
                </c:pt>
                <c:pt idx="24" formatCode="General">
                  <c:v>205.38113999999999</c:v>
                </c:pt>
                <c:pt idx="25" formatCode="General">
                  <c:v>125.70407</c:v>
                </c:pt>
                <c:pt idx="26" formatCode="General">
                  <c:v>143.08653000000001</c:v>
                </c:pt>
                <c:pt idx="27" formatCode="General">
                  <c:v>179.66246000000001</c:v>
                </c:pt>
                <c:pt idx="28" formatCode="General">
                  <c:v>126.2008</c:v>
                </c:pt>
                <c:pt idx="29" formatCode="General">
                  <c:v>125.77271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Mg!$J$5:$J$34</c:f>
              <c:numCache>
                <c:formatCode>0.0</c:formatCode>
                <c:ptCount val="30"/>
                <c:pt idx="0">
                  <c:v>9.6687575000000017</c:v>
                </c:pt>
                <c:pt idx="1">
                  <c:v>16.627994999999999</c:v>
                </c:pt>
                <c:pt idx="2">
                  <c:v>20.073585000000001</c:v>
                </c:pt>
                <c:pt idx="3">
                  <c:v>16.628695</c:v>
                </c:pt>
                <c:pt idx="4">
                  <c:v>12.303331875</c:v>
                </c:pt>
                <c:pt idx="5">
                  <c:v>32.030222500000001</c:v>
                </c:pt>
                <c:pt idx="6">
                  <c:v>34.548375999999998</c:v>
                </c:pt>
                <c:pt idx="7">
                  <c:v>63.266939999999998</c:v>
                </c:pt>
                <c:pt idx="8">
                  <c:v>8.1442499999999995</c:v>
                </c:pt>
                <c:pt idx="9">
                  <c:v>55.428100000000001</c:v>
                </c:pt>
                <c:pt idx="10">
                  <c:v>6.27992375</c:v>
                </c:pt>
                <c:pt idx="11">
                  <c:v>6.2219737500000001</c:v>
                </c:pt>
                <c:pt idx="12">
                  <c:v>85.513289999999998</c:v>
                </c:pt>
                <c:pt idx="13">
                  <c:v>43.636110000000002</c:v>
                </c:pt>
                <c:pt idx="14">
                  <c:v>40.570293750000005</c:v>
                </c:pt>
                <c:pt idx="15">
                  <c:v>23.31983</c:v>
                </c:pt>
                <c:pt idx="16">
                  <c:v>45.847449374999997</c:v>
                </c:pt>
                <c:pt idx="17">
                  <c:v>75.040437499999996</c:v>
                </c:pt>
                <c:pt idx="18">
                  <c:v>-42.26858</c:v>
                </c:pt>
                <c:pt idx="19">
                  <c:v>-13.4771225</c:v>
                </c:pt>
                <c:pt idx="20">
                  <c:v>-42.138669999999998</c:v>
                </c:pt>
                <c:pt idx="21">
                  <c:v>-13.444072500000001</c:v>
                </c:pt>
                <c:pt idx="22">
                  <c:v>-14.097951249999998</c:v>
                </c:pt>
                <c:pt idx="23">
                  <c:v>-33.713210000000004</c:v>
                </c:pt>
                <c:pt idx="24">
                  <c:v>205.35074999999998</c:v>
                </c:pt>
                <c:pt idx="25">
                  <c:v>140.23786999999999</c:v>
                </c:pt>
                <c:pt idx="26">
                  <c:v>157.62033000000002</c:v>
                </c:pt>
                <c:pt idx="27">
                  <c:v>179.66246000000001</c:v>
                </c:pt>
                <c:pt idx="28">
                  <c:v>126.2008</c:v>
                </c:pt>
                <c:pt idx="29">
                  <c:v>140.30651</c:v>
                </c:pt>
              </c:numCache>
            </c:numRef>
          </c:yVal>
          <c:smooth val="0"/>
        </c:ser>
        <c:ser>
          <c:idx val="3"/>
          <c:order val="3"/>
          <c:tx>
            <c:v>Moy E</c:v>
          </c:tx>
          <c:spPr>
            <a:ln w="28575">
              <a:noFill/>
            </a:ln>
          </c:spPr>
          <c:yVal>
            <c:numRef>
              <c:f>Mg!$L$5:$L$28</c:f>
              <c:numCache>
                <c:formatCode>General</c:formatCode>
                <c:ptCount val="24"/>
                <c:pt idx="0">
                  <c:v>9.6700237500000021</c:v>
                </c:pt>
                <c:pt idx="1">
                  <c:v>16.630527499999999</c:v>
                </c:pt>
                <c:pt idx="2">
                  <c:v>20.076117500000002</c:v>
                </c:pt>
                <c:pt idx="3">
                  <c:v>16.631227500000001</c:v>
                </c:pt>
                <c:pt idx="4">
                  <c:v>11.4260709375</c:v>
                </c:pt>
                <c:pt idx="5">
                  <c:v>32.034021250000002</c:v>
                </c:pt>
                <c:pt idx="6">
                  <c:v>34.552427999999999</c:v>
                </c:pt>
                <c:pt idx="7">
                  <c:v>60.844639999999998</c:v>
                </c:pt>
                <c:pt idx="8">
                  <c:v>8.1493149999999996</c:v>
                </c:pt>
                <c:pt idx="9">
                  <c:v>53.005800000000001</c:v>
                </c:pt>
                <c:pt idx="10">
                  <c:v>4.525401875</c:v>
                </c:pt>
                <c:pt idx="11">
                  <c:v>4.4674518750000001</c:v>
                </c:pt>
                <c:pt idx="12">
                  <c:v>83.090990000000005</c:v>
                </c:pt>
                <c:pt idx="13">
                  <c:v>43.641175000000004</c:v>
                </c:pt>
                <c:pt idx="14">
                  <c:v>38.815771875000003</c:v>
                </c:pt>
                <c:pt idx="15">
                  <c:v>23.324894999999998</c:v>
                </c:pt>
                <c:pt idx="16">
                  <c:v>43.750984687499994</c:v>
                </c:pt>
                <c:pt idx="17">
                  <c:v>71.531393750000007</c:v>
                </c:pt>
                <c:pt idx="18">
                  <c:v>-42.26858</c:v>
                </c:pt>
                <c:pt idx="19">
                  <c:v>-16.98616625</c:v>
                </c:pt>
                <c:pt idx="20">
                  <c:v>-42.138669999999998</c:v>
                </c:pt>
                <c:pt idx="21">
                  <c:v>-16.953116250000001</c:v>
                </c:pt>
                <c:pt idx="22">
                  <c:v>-18.290880625</c:v>
                </c:pt>
                <c:pt idx="23">
                  <c:v>-33.713210000000004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6416"/>
        <c:axId val="199357952"/>
      </c:scatterChart>
      <c:valAx>
        <c:axId val="1993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57952"/>
        <c:crosses val="autoZero"/>
        <c:crossBetween val="midCat"/>
      </c:valAx>
      <c:valAx>
        <c:axId val="1993579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35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Mg!$D$5:$D$28</c:f>
              <c:numCache>
                <c:formatCode>General</c:formatCode>
                <c:ptCount val="24"/>
                <c:pt idx="0">
                  <c:v>16.183027500000001</c:v>
                </c:pt>
                <c:pt idx="1">
                  <c:v>29.656534999999998</c:v>
                </c:pt>
                <c:pt idx="2">
                  <c:v>33.102125000000001</c:v>
                </c:pt>
                <c:pt idx="3">
                  <c:v>29.657235</c:v>
                </c:pt>
                <c:pt idx="4">
                  <c:v>23.572285000000001</c:v>
                </c:pt>
                <c:pt idx="5">
                  <c:v>51.573032500000004</c:v>
                </c:pt>
                <c:pt idx="6">
                  <c:v>55.394040000000004</c:v>
                </c:pt>
                <c:pt idx="7">
                  <c:v>84.469290000000001</c:v>
                </c:pt>
                <c:pt idx="8">
                  <c:v>34.201329999999999</c:v>
                </c:pt>
                <c:pt idx="9">
                  <c:v>76.630449999999996</c:v>
                </c:pt>
                <c:pt idx="10">
                  <c:v>28.817830000000001</c:v>
                </c:pt>
                <c:pt idx="11">
                  <c:v>28.759879999999999</c:v>
                </c:pt>
                <c:pt idx="12">
                  <c:v>106.71563999999999</c:v>
                </c:pt>
                <c:pt idx="13">
                  <c:v>69.693190000000001</c:v>
                </c:pt>
                <c:pt idx="14">
                  <c:v>63.108199999999997</c:v>
                </c:pt>
                <c:pt idx="15">
                  <c:v>49.376909999999995</c:v>
                </c:pt>
                <c:pt idx="16">
                  <c:v>67.70147</c:v>
                </c:pt>
                <c:pt idx="17">
                  <c:v>120.11625000000001</c:v>
                </c:pt>
                <c:pt idx="18">
                  <c:v>0</c:v>
                </c:pt>
                <c:pt idx="19">
                  <c:v>31.598689999999998</c:v>
                </c:pt>
                <c:pt idx="20">
                  <c:v>0.13105999999999796</c:v>
                </c:pt>
                <c:pt idx="21">
                  <c:v>31.631739999999997</c:v>
                </c:pt>
                <c:pt idx="22">
                  <c:v>29.61009</c:v>
                </c:pt>
                <c:pt idx="23">
                  <c:v>8.9625799999999956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Mg!$G$5:$G$28</c:f>
              <c:numCache>
                <c:formatCode>General</c:formatCode>
                <c:ptCount val="24"/>
                <c:pt idx="0">
                  <c:v>14.954862500000001</c:v>
                </c:pt>
                <c:pt idx="1">
                  <c:v>27.200205</c:v>
                </c:pt>
                <c:pt idx="2">
                  <c:v>30.645795</c:v>
                </c:pt>
                <c:pt idx="3">
                  <c:v>27.200904999999999</c:v>
                </c:pt>
                <c:pt idx="4">
                  <c:v>21.115955</c:v>
                </c:pt>
                <c:pt idx="5">
                  <c:v>47.888537500000005</c:v>
                </c:pt>
                <c:pt idx="6">
                  <c:v>51.463912000000001</c:v>
                </c:pt>
                <c:pt idx="7">
                  <c:v>79.556629999999998</c:v>
                </c:pt>
                <c:pt idx="8">
                  <c:v>29.28867</c:v>
                </c:pt>
                <c:pt idx="9">
                  <c:v>71.717790000000008</c:v>
                </c:pt>
                <c:pt idx="10">
                  <c:v>23.905169999999998</c:v>
                </c:pt>
                <c:pt idx="11">
                  <c:v>23.84722</c:v>
                </c:pt>
                <c:pt idx="12">
                  <c:v>101.80297999999999</c:v>
                </c:pt>
                <c:pt idx="13">
                  <c:v>64.780529999999999</c:v>
                </c:pt>
                <c:pt idx="14">
                  <c:v>58.195540000000001</c:v>
                </c:pt>
                <c:pt idx="15">
                  <c:v>44.46425</c:v>
                </c:pt>
                <c:pt idx="16">
                  <c:v>62.788809999999998</c:v>
                </c:pt>
                <c:pt idx="17">
                  <c:v>110.29093</c:v>
                </c:pt>
                <c:pt idx="18">
                  <c:v>0</c:v>
                </c:pt>
                <c:pt idx="19">
                  <c:v>21.77337</c:v>
                </c:pt>
                <c:pt idx="20">
                  <c:v>0.12991000000000241</c:v>
                </c:pt>
                <c:pt idx="21">
                  <c:v>21.806419999999999</c:v>
                </c:pt>
                <c:pt idx="22">
                  <c:v>19.784770000000002</c:v>
                </c:pt>
                <c:pt idx="23">
                  <c:v>8.5553699999999964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Mg!$K$5:$K$28</c:f>
              <c:numCache>
                <c:formatCode>General</c:formatCode>
                <c:ptCount val="24"/>
                <c:pt idx="0">
                  <c:v>14.952330000000002</c:v>
                </c:pt>
                <c:pt idx="1">
                  <c:v>27.195139999999999</c:v>
                </c:pt>
                <c:pt idx="2">
                  <c:v>30.640730000000001</c:v>
                </c:pt>
                <c:pt idx="3">
                  <c:v>27.19584</c:v>
                </c:pt>
                <c:pt idx="4">
                  <c:v>22.870476875000001</c:v>
                </c:pt>
                <c:pt idx="5">
                  <c:v>47.880940000000002</c:v>
                </c:pt>
                <c:pt idx="6">
                  <c:v>51.455807999999998</c:v>
                </c:pt>
                <c:pt idx="7">
                  <c:v>84.401229999999998</c:v>
                </c:pt>
                <c:pt idx="8">
                  <c:v>29.27854</c:v>
                </c:pt>
                <c:pt idx="9">
                  <c:v>76.562389999999994</c:v>
                </c:pt>
                <c:pt idx="10">
                  <c:v>27.414213750000002</c:v>
                </c:pt>
                <c:pt idx="11">
                  <c:v>27.35626375</c:v>
                </c:pt>
                <c:pt idx="12">
                  <c:v>106.64758</c:v>
                </c:pt>
                <c:pt idx="13">
                  <c:v>64.770399999999995</c:v>
                </c:pt>
                <c:pt idx="14">
                  <c:v>61.704583750000005</c:v>
                </c:pt>
                <c:pt idx="15">
                  <c:v>44.454120000000003</c:v>
                </c:pt>
                <c:pt idx="16">
                  <c:v>66.981739374999989</c:v>
                </c:pt>
                <c:pt idx="17">
                  <c:v>117.3090175</c:v>
                </c:pt>
                <c:pt idx="18">
                  <c:v>0</c:v>
                </c:pt>
                <c:pt idx="19">
                  <c:v>28.7914575</c:v>
                </c:pt>
                <c:pt idx="20">
                  <c:v>0.12991000000000241</c:v>
                </c:pt>
                <c:pt idx="21">
                  <c:v>28.824507499999999</c:v>
                </c:pt>
                <c:pt idx="22">
                  <c:v>28.170628750000002</c:v>
                </c:pt>
                <c:pt idx="23">
                  <c:v>8.5553699999999964</c:v>
                </c:pt>
              </c:numCache>
            </c:numRef>
          </c:yVal>
          <c:smooth val="0"/>
        </c:ser>
        <c:ser>
          <c:idx val="3"/>
          <c:order val="3"/>
          <c:tx>
            <c:v>Moy Ecart</c:v>
          </c:tx>
          <c:spPr>
            <a:ln w="28575">
              <a:noFill/>
            </a:ln>
          </c:spPr>
          <c:yVal>
            <c:numRef>
              <c:f>Mg!$M$5:$M$28</c:f>
              <c:numCache>
                <c:formatCode>General</c:formatCode>
                <c:ptCount val="24"/>
                <c:pt idx="0">
                  <c:v>14.95359625</c:v>
                </c:pt>
                <c:pt idx="1">
                  <c:v>27.197672499999999</c:v>
                </c:pt>
                <c:pt idx="2">
                  <c:v>30.643262499999999</c:v>
                </c:pt>
                <c:pt idx="3">
                  <c:v>27.198372499999998</c:v>
                </c:pt>
                <c:pt idx="4">
                  <c:v>21.9932159375</c:v>
                </c:pt>
                <c:pt idx="5">
                  <c:v>47.884738750000004</c:v>
                </c:pt>
                <c:pt idx="6">
                  <c:v>51.459859999999999</c:v>
                </c:pt>
                <c:pt idx="7">
                  <c:v>81.978929999999991</c:v>
                </c:pt>
                <c:pt idx="8">
                  <c:v>29.283605000000001</c:v>
                </c:pt>
                <c:pt idx="9">
                  <c:v>74.140090000000001</c:v>
                </c:pt>
                <c:pt idx="10">
                  <c:v>25.659691875</c:v>
                </c:pt>
                <c:pt idx="11">
                  <c:v>25.601741875000002</c:v>
                </c:pt>
                <c:pt idx="12">
                  <c:v>104.22528</c:v>
                </c:pt>
                <c:pt idx="13">
                  <c:v>64.775464999999997</c:v>
                </c:pt>
                <c:pt idx="14">
                  <c:v>59.950061875000003</c:v>
                </c:pt>
                <c:pt idx="15">
                  <c:v>44.459185000000005</c:v>
                </c:pt>
                <c:pt idx="16">
                  <c:v>64.885274687499987</c:v>
                </c:pt>
                <c:pt idx="17">
                  <c:v>113.79997374999999</c:v>
                </c:pt>
                <c:pt idx="18">
                  <c:v>0</c:v>
                </c:pt>
                <c:pt idx="19">
                  <c:v>25.28241375</c:v>
                </c:pt>
                <c:pt idx="20">
                  <c:v>0.12991000000000241</c:v>
                </c:pt>
                <c:pt idx="21">
                  <c:v>25.315463749999999</c:v>
                </c:pt>
                <c:pt idx="22">
                  <c:v>23.977699375</c:v>
                </c:pt>
                <c:pt idx="23">
                  <c:v>8.5553699999999964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4608"/>
        <c:axId val="199846144"/>
      </c:scatterChart>
      <c:valAx>
        <c:axId val="1998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46144"/>
        <c:crosses val="autoZero"/>
        <c:crossBetween val="midCat"/>
      </c:valAx>
      <c:valAx>
        <c:axId val="1998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4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Ca!$B$5:$B$34</c:f>
              <c:numCache>
                <c:formatCode>0.0</c:formatCode>
                <c:ptCount val="30"/>
                <c:pt idx="0">
                  <c:v>-13.188599999999999</c:v>
                </c:pt>
                <c:pt idx="1">
                  <c:v>-18.859590000000001</c:v>
                </c:pt>
                <c:pt idx="2">
                  <c:v>-22.693529999999999</c:v>
                </c:pt>
                <c:pt idx="3">
                  <c:v>-18.871500000000001</c:v>
                </c:pt>
                <c:pt idx="4">
                  <c:v>-26.826879999999999</c:v>
                </c:pt>
                <c:pt idx="5">
                  <c:v>-28.94876</c:v>
                </c:pt>
                <c:pt idx="6">
                  <c:v>-47.931789999999999</c:v>
                </c:pt>
                <c:pt idx="7">
                  <c:v>-14.48179</c:v>
                </c:pt>
                <c:pt idx="8">
                  <c:v>-46.598059999999997</c:v>
                </c:pt>
                <c:pt idx="9">
                  <c:v>-21.81926</c:v>
                </c:pt>
                <c:pt idx="10">
                  <c:v>-60.04121</c:v>
                </c:pt>
                <c:pt idx="11">
                  <c:v>-60.044980000000002</c:v>
                </c:pt>
                <c:pt idx="12">
                  <c:v>34.384070000000001</c:v>
                </c:pt>
                <c:pt idx="13">
                  <c:v>-34.565379999999998</c:v>
                </c:pt>
                <c:pt idx="14">
                  <c:v>-57.04813</c:v>
                </c:pt>
                <c:pt idx="15">
                  <c:v>-44.76952</c:v>
                </c:pt>
                <c:pt idx="16">
                  <c:v>-57.008009999999999</c:v>
                </c:pt>
                <c:pt idx="17">
                  <c:v>-93.21163</c:v>
                </c:pt>
                <c:pt idx="18">
                  <c:v>-129.19488000000001</c:v>
                </c:pt>
                <c:pt idx="19">
                  <c:v>-155.05246</c:v>
                </c:pt>
                <c:pt idx="20">
                  <c:v>-155.04622000000001</c:v>
                </c:pt>
                <c:pt idx="21">
                  <c:v>-155.05305999999999</c:v>
                </c:pt>
                <c:pt idx="22">
                  <c:v>-162.15797000000001</c:v>
                </c:pt>
                <c:pt idx="23">
                  <c:v>-155.05874</c:v>
                </c:pt>
                <c:pt idx="24" formatCode="General">
                  <c:v>78.469899999999996</c:v>
                </c:pt>
                <c:pt idx="25" formatCode="General">
                  <c:v>-27.417470000000002</c:v>
                </c:pt>
                <c:pt idx="26" formatCode="General">
                  <c:v>-33.01943</c:v>
                </c:pt>
                <c:pt idx="27" formatCode="General">
                  <c:v>13.75028</c:v>
                </c:pt>
                <c:pt idx="28" formatCode="General">
                  <c:v>18.630970000000001</c:v>
                </c:pt>
                <c:pt idx="29" formatCode="General">
                  <c:v>22.513089999999998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Ca!$F$5:$F$34</c:f>
              <c:numCache>
                <c:formatCode>0.0</c:formatCode>
                <c:ptCount val="30"/>
                <c:pt idx="0">
                  <c:v>-14.379389999999999</c:v>
                </c:pt>
                <c:pt idx="1">
                  <c:v>-18.859590000000001</c:v>
                </c:pt>
                <c:pt idx="2">
                  <c:v>-24.916039999999999</c:v>
                </c:pt>
                <c:pt idx="3">
                  <c:v>-18.871500000000001</c:v>
                </c:pt>
                <c:pt idx="4">
                  <c:v>-26.535489999999999</c:v>
                </c:pt>
                <c:pt idx="5">
                  <c:v>-28.94876</c:v>
                </c:pt>
                <c:pt idx="6">
                  <c:v>-47.931789999999999</c:v>
                </c:pt>
                <c:pt idx="7">
                  <c:v>-14.48179</c:v>
                </c:pt>
                <c:pt idx="8">
                  <c:v>-46.598059999999997</c:v>
                </c:pt>
                <c:pt idx="9">
                  <c:v>-21.81926</c:v>
                </c:pt>
                <c:pt idx="10">
                  <c:v>-60.04121</c:v>
                </c:pt>
                <c:pt idx="11">
                  <c:v>-60.044980000000002</c:v>
                </c:pt>
                <c:pt idx="12">
                  <c:v>34.384070000000001</c:v>
                </c:pt>
                <c:pt idx="13">
                  <c:v>-34.565379999999998</c:v>
                </c:pt>
                <c:pt idx="14">
                  <c:v>-57.04813</c:v>
                </c:pt>
                <c:pt idx="15">
                  <c:v>-44.76952</c:v>
                </c:pt>
                <c:pt idx="16">
                  <c:v>-57.008009999999999</c:v>
                </c:pt>
                <c:pt idx="17">
                  <c:v>-93.21163</c:v>
                </c:pt>
                <c:pt idx="18">
                  <c:v>-129.19488000000001</c:v>
                </c:pt>
                <c:pt idx="19">
                  <c:v>-150.78843000000001</c:v>
                </c:pt>
                <c:pt idx="20">
                  <c:v>-149.45376999999999</c:v>
                </c:pt>
                <c:pt idx="21">
                  <c:v>-149.70573999999999</c:v>
                </c:pt>
                <c:pt idx="22">
                  <c:v>-155.8792</c:v>
                </c:pt>
                <c:pt idx="23">
                  <c:v>-155.05874</c:v>
                </c:pt>
                <c:pt idx="24">
                  <c:v>78.469899999999996</c:v>
                </c:pt>
                <c:pt idx="25">
                  <c:v>-27.417470000000002</c:v>
                </c:pt>
                <c:pt idx="26">
                  <c:v>-33.01943</c:v>
                </c:pt>
                <c:pt idx="27">
                  <c:v>13.75028</c:v>
                </c:pt>
                <c:pt idx="28">
                  <c:v>18.630970000000001</c:v>
                </c:pt>
                <c:pt idx="29" formatCode="General">
                  <c:v>22.513089999999998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Ca!$J$5:$J$34</c:f>
              <c:numCache>
                <c:formatCode>0.0</c:formatCode>
                <c:ptCount val="30"/>
                <c:pt idx="0">
                  <c:v>-14.379389999999999</c:v>
                </c:pt>
                <c:pt idx="1">
                  <c:v>-20.00023767857143</c:v>
                </c:pt>
                <c:pt idx="2">
                  <c:v>-24.916039999999999</c:v>
                </c:pt>
                <c:pt idx="3">
                  <c:v>-20.012147678571431</c:v>
                </c:pt>
                <c:pt idx="4">
                  <c:v>-26.535489999999999</c:v>
                </c:pt>
                <c:pt idx="5">
                  <c:v>-30.659731517857143</c:v>
                </c:pt>
                <c:pt idx="6">
                  <c:v>-49.756826285714283</c:v>
                </c:pt>
                <c:pt idx="7">
                  <c:v>-14.179520714285715</c:v>
                </c:pt>
                <c:pt idx="8">
                  <c:v>-48.879355357142856</c:v>
                </c:pt>
                <c:pt idx="9">
                  <c:v>-21.516990714285715</c:v>
                </c:pt>
                <c:pt idx="10">
                  <c:v>-58.803331607142859</c:v>
                </c:pt>
                <c:pt idx="11">
                  <c:v>-58.807101607142862</c:v>
                </c:pt>
                <c:pt idx="12">
                  <c:v>34.68633928571429</c:v>
                </c:pt>
                <c:pt idx="13">
                  <c:v>-36.846675357142857</c:v>
                </c:pt>
                <c:pt idx="14">
                  <c:v>-55.81025160714286</c:v>
                </c:pt>
                <c:pt idx="15">
                  <c:v>-47.050815357142859</c:v>
                </c:pt>
                <c:pt idx="16">
                  <c:v>-55.086245982142856</c:v>
                </c:pt>
                <c:pt idx="17">
                  <c:v>-90.735873214285718</c:v>
                </c:pt>
                <c:pt idx="18">
                  <c:v>-125.35135196428573</c:v>
                </c:pt>
                <c:pt idx="19">
                  <c:v>-150.78843000000001</c:v>
                </c:pt>
                <c:pt idx="20">
                  <c:v>-149.45376999999999</c:v>
                </c:pt>
                <c:pt idx="21">
                  <c:v>-149.70573999999999</c:v>
                </c:pt>
                <c:pt idx="22">
                  <c:v>-155.8792</c:v>
                </c:pt>
                <c:pt idx="23">
                  <c:v>-152.58298321428572</c:v>
                </c:pt>
                <c:pt idx="24">
                  <c:v>71.626013928571425</c:v>
                </c:pt>
                <c:pt idx="25">
                  <c:v>-26.510662142857147</c:v>
                </c:pt>
                <c:pt idx="26">
                  <c:v>-33.01943</c:v>
                </c:pt>
                <c:pt idx="27">
                  <c:v>14.657087857142857</c:v>
                </c:pt>
                <c:pt idx="28">
                  <c:v>24.39626205357143</c:v>
                </c:pt>
                <c:pt idx="29">
                  <c:v>23.419897857142853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5776"/>
        <c:axId val="199925760"/>
      </c:scatterChart>
      <c:valAx>
        <c:axId val="1999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25760"/>
        <c:crosses val="autoZero"/>
        <c:crossBetween val="midCat"/>
      </c:valAx>
      <c:valAx>
        <c:axId val="1999257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91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Ca!$D$5:$D$28</c:f>
              <c:numCache>
                <c:formatCode>General</c:formatCode>
                <c:ptCount val="24"/>
                <c:pt idx="0">
                  <c:v>7.0811462500000015</c:v>
                </c:pt>
                <c:pt idx="1">
                  <c:v>21.679902500000001</c:v>
                </c:pt>
                <c:pt idx="2">
                  <c:v>17.845962500000002</c:v>
                </c:pt>
                <c:pt idx="3">
                  <c:v>21.6679925</c:v>
                </c:pt>
                <c:pt idx="4">
                  <c:v>13.712612500000002</c:v>
                </c:pt>
                <c:pt idx="5">
                  <c:v>31.860478750000006</c:v>
                </c:pt>
                <c:pt idx="6">
                  <c:v>16.931398000000009</c:v>
                </c:pt>
                <c:pt idx="7">
                  <c:v>66.597194999999999</c:v>
                </c:pt>
                <c:pt idx="8">
                  <c:v>34.480925000000006</c:v>
                </c:pt>
                <c:pt idx="9">
                  <c:v>59.259725000000003</c:v>
                </c:pt>
                <c:pt idx="10">
                  <c:v>21.037775000000003</c:v>
                </c:pt>
                <c:pt idx="11">
                  <c:v>21.034005000000001</c:v>
                </c:pt>
                <c:pt idx="12">
                  <c:v>115.463055</c:v>
                </c:pt>
                <c:pt idx="13">
                  <c:v>46.513605000000005</c:v>
                </c:pt>
                <c:pt idx="14">
                  <c:v>24.030855000000003</c:v>
                </c:pt>
                <c:pt idx="15">
                  <c:v>36.309465000000003</c:v>
                </c:pt>
                <c:pt idx="16">
                  <c:v>24.070975000000004</c:v>
                </c:pt>
                <c:pt idx="17">
                  <c:v>68.946340000000006</c:v>
                </c:pt>
                <c:pt idx="18">
                  <c:v>32.963089999999994</c:v>
                </c:pt>
                <c:pt idx="19">
                  <c:v>7.1055100000000095</c:v>
                </c:pt>
                <c:pt idx="20">
                  <c:v>7.1117500000000007</c:v>
                </c:pt>
                <c:pt idx="21">
                  <c:v>7.104910000000018</c:v>
                </c:pt>
                <c:pt idx="22">
                  <c:v>0</c:v>
                </c:pt>
                <c:pt idx="23">
                  <c:v>7.0992300000000057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Ca!$G$5:$G$28</c:f>
              <c:numCache>
                <c:formatCode>General</c:formatCode>
                <c:ptCount val="24"/>
                <c:pt idx="0">
                  <c:v>5.1055100000000007</c:v>
                </c:pt>
                <c:pt idx="1">
                  <c:v>20.110209999999999</c:v>
                </c:pt>
                <c:pt idx="2">
                  <c:v>14.05376</c:v>
                </c:pt>
                <c:pt idx="3">
                  <c:v>20.098299999999998</c:v>
                </c:pt>
                <c:pt idx="4">
                  <c:v>12.43431</c:v>
                </c:pt>
                <c:pt idx="5">
                  <c:v>29.505940000000002</c:v>
                </c:pt>
                <c:pt idx="6">
                  <c:v>14.419890000000002</c:v>
                </c:pt>
                <c:pt idx="7">
                  <c:v>63.457809999999995</c:v>
                </c:pt>
                <c:pt idx="8">
                  <c:v>31.341540000000002</c:v>
                </c:pt>
                <c:pt idx="9">
                  <c:v>56.120339999999999</c:v>
                </c:pt>
                <c:pt idx="10">
                  <c:v>17.898389999999999</c:v>
                </c:pt>
                <c:pt idx="11">
                  <c:v>17.894619999999996</c:v>
                </c:pt>
                <c:pt idx="12">
                  <c:v>112.32366999999999</c:v>
                </c:pt>
                <c:pt idx="13">
                  <c:v>43.374220000000001</c:v>
                </c:pt>
                <c:pt idx="14">
                  <c:v>20.891469999999998</c:v>
                </c:pt>
                <c:pt idx="15">
                  <c:v>33.170079999999999</c:v>
                </c:pt>
                <c:pt idx="16">
                  <c:v>20.93159</c:v>
                </c:pt>
                <c:pt idx="17">
                  <c:v>62.667569999999998</c:v>
                </c:pt>
                <c:pt idx="18">
                  <c:v>26.684319999999985</c:v>
                </c:pt>
                <c:pt idx="19">
                  <c:v>5.090769999999992</c:v>
                </c:pt>
                <c:pt idx="20">
                  <c:v>6.4254300000000057</c:v>
                </c:pt>
                <c:pt idx="21">
                  <c:v>6.1734600000000057</c:v>
                </c:pt>
                <c:pt idx="22">
                  <c:v>0</c:v>
                </c:pt>
                <c:pt idx="23">
                  <c:v>0.82045999999999708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Ca!$K$5:$K$28</c:f>
              <c:numCache>
                <c:formatCode>General</c:formatCode>
                <c:ptCount val="24"/>
                <c:pt idx="0">
                  <c:v>5.1055100000000007</c:v>
                </c:pt>
                <c:pt idx="1">
                  <c:v>18.969562321428569</c:v>
                </c:pt>
                <c:pt idx="2">
                  <c:v>14.05376</c:v>
                </c:pt>
                <c:pt idx="3">
                  <c:v>18.957652321428569</c:v>
                </c:pt>
                <c:pt idx="4">
                  <c:v>12.43431</c:v>
                </c:pt>
                <c:pt idx="5">
                  <c:v>27.79496848214286</c:v>
                </c:pt>
                <c:pt idx="6">
                  <c:v>12.594853714285719</c:v>
                </c:pt>
                <c:pt idx="7">
                  <c:v>63.760079285714284</c:v>
                </c:pt>
                <c:pt idx="8">
                  <c:v>29.060244642857143</c:v>
                </c:pt>
                <c:pt idx="9">
                  <c:v>56.422609285714287</c:v>
                </c:pt>
                <c:pt idx="10">
                  <c:v>19.13626839285714</c:v>
                </c:pt>
                <c:pt idx="11">
                  <c:v>19.132498392857137</c:v>
                </c:pt>
                <c:pt idx="12">
                  <c:v>112.62593928571428</c:v>
                </c:pt>
                <c:pt idx="13">
                  <c:v>41.092924642857142</c:v>
                </c:pt>
                <c:pt idx="14">
                  <c:v>22.129348392857139</c:v>
                </c:pt>
                <c:pt idx="15">
                  <c:v>30.888784642857139</c:v>
                </c:pt>
                <c:pt idx="16">
                  <c:v>22.853354017857143</c:v>
                </c:pt>
                <c:pt idx="17">
                  <c:v>65.143326785714279</c:v>
                </c:pt>
                <c:pt idx="18">
                  <c:v>30.527848035714271</c:v>
                </c:pt>
                <c:pt idx="19">
                  <c:v>5.090769999999992</c:v>
                </c:pt>
                <c:pt idx="20">
                  <c:v>6.4254300000000057</c:v>
                </c:pt>
                <c:pt idx="21">
                  <c:v>6.1734600000000057</c:v>
                </c:pt>
                <c:pt idx="22">
                  <c:v>0</c:v>
                </c:pt>
                <c:pt idx="23">
                  <c:v>3.2962167857142788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4960"/>
        <c:axId val="199630848"/>
      </c:scatterChart>
      <c:valAx>
        <c:axId val="1996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30848"/>
        <c:crosses val="autoZero"/>
        <c:crossBetween val="midCat"/>
      </c:valAx>
      <c:valAx>
        <c:axId val="1996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2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Sr!$B$5:$B$34</c:f>
              <c:numCache>
                <c:formatCode>0.0</c:formatCode>
                <c:ptCount val="30"/>
                <c:pt idx="0">
                  <c:v>-12.274839999999999</c:v>
                </c:pt>
                <c:pt idx="1">
                  <c:v>-17.40006</c:v>
                </c:pt>
                <c:pt idx="2">
                  <c:v>-21.375340000000001</c:v>
                </c:pt>
                <c:pt idx="3">
                  <c:v>-17.40652</c:v>
                </c:pt>
                <c:pt idx="4">
                  <c:v>-27.29495</c:v>
                </c:pt>
                <c:pt idx="5">
                  <c:v>-27.375830000000001</c:v>
                </c:pt>
                <c:pt idx="6">
                  <c:v>-44.423299999999998</c:v>
                </c:pt>
                <c:pt idx="7">
                  <c:v>-10.436159999999999</c:v>
                </c:pt>
                <c:pt idx="8">
                  <c:v>-43.8202</c:v>
                </c:pt>
                <c:pt idx="9">
                  <c:v>-15.698510000000001</c:v>
                </c:pt>
                <c:pt idx="10">
                  <c:v>-58.096380000000003</c:v>
                </c:pt>
                <c:pt idx="11">
                  <c:v>-58.108319999999999</c:v>
                </c:pt>
                <c:pt idx="12">
                  <c:v>38.682580000000002</c:v>
                </c:pt>
                <c:pt idx="13">
                  <c:v>-33.091050000000003</c:v>
                </c:pt>
                <c:pt idx="14">
                  <c:v>-47.796889999999998</c:v>
                </c:pt>
                <c:pt idx="15">
                  <c:v>-38.973379999999999</c:v>
                </c:pt>
                <c:pt idx="16">
                  <c:v>-13.367279999999999</c:v>
                </c:pt>
                <c:pt idx="17">
                  <c:v>-99.261740000000003</c:v>
                </c:pt>
                <c:pt idx="18">
                  <c:v>-118.45135999999999</c:v>
                </c:pt>
                <c:pt idx="19">
                  <c:v>-149.59486999999999</c:v>
                </c:pt>
                <c:pt idx="20">
                  <c:v>-149.59298999999999</c:v>
                </c:pt>
                <c:pt idx="21">
                  <c:v>-149.59567000000001</c:v>
                </c:pt>
                <c:pt idx="22">
                  <c:v>-155.86133000000001</c:v>
                </c:pt>
                <c:pt idx="23">
                  <c:v>-149.59948</c:v>
                </c:pt>
                <c:pt idx="24" formatCode="General">
                  <c:v>83.756379999999993</c:v>
                </c:pt>
                <c:pt idx="25" formatCode="General">
                  <c:v>-7.2315399999999999</c:v>
                </c:pt>
                <c:pt idx="26" formatCode="General">
                  <c:v>-30.730499999999999</c:v>
                </c:pt>
                <c:pt idx="27" formatCode="General">
                  <c:v>-1.1628700000000001</c:v>
                </c:pt>
                <c:pt idx="28" formatCode="General">
                  <c:v>44.661740000000002</c:v>
                </c:pt>
                <c:pt idx="29" formatCode="General">
                  <c:v>44.609450000000002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Sr!$F$5:$F$34</c:f>
              <c:numCache>
                <c:formatCode>0.0</c:formatCode>
                <c:ptCount val="30"/>
                <c:pt idx="0">
                  <c:v>-13.62144</c:v>
                </c:pt>
                <c:pt idx="1">
                  <c:v>-17.40006</c:v>
                </c:pt>
                <c:pt idx="2">
                  <c:v>-21.375340000000001</c:v>
                </c:pt>
                <c:pt idx="3">
                  <c:v>-17.40652</c:v>
                </c:pt>
                <c:pt idx="4">
                  <c:v>-27.29495</c:v>
                </c:pt>
                <c:pt idx="5">
                  <c:v>-27.375830000000001</c:v>
                </c:pt>
                <c:pt idx="6">
                  <c:v>-44.423299999999998</c:v>
                </c:pt>
                <c:pt idx="7">
                  <c:v>-10.436159999999999</c:v>
                </c:pt>
                <c:pt idx="8">
                  <c:v>-43.8202</c:v>
                </c:pt>
                <c:pt idx="9">
                  <c:v>-15.698510000000001</c:v>
                </c:pt>
                <c:pt idx="10">
                  <c:v>-58.096380000000003</c:v>
                </c:pt>
                <c:pt idx="11">
                  <c:v>-58.108319999999999</c:v>
                </c:pt>
                <c:pt idx="12">
                  <c:v>38.682580000000002</c:v>
                </c:pt>
                <c:pt idx="13">
                  <c:v>-33.091050000000003</c:v>
                </c:pt>
                <c:pt idx="14">
                  <c:v>-47.796889999999998</c:v>
                </c:pt>
                <c:pt idx="15">
                  <c:v>-38.973379999999999</c:v>
                </c:pt>
                <c:pt idx="16">
                  <c:v>-13.367279999999999</c:v>
                </c:pt>
                <c:pt idx="17">
                  <c:v>-99.261740000000003</c:v>
                </c:pt>
                <c:pt idx="18">
                  <c:v>-118.45135999999999</c:v>
                </c:pt>
                <c:pt idx="19">
                  <c:v>-146.64347999999998</c:v>
                </c:pt>
                <c:pt idx="20">
                  <c:v>-146.50485999999998</c:v>
                </c:pt>
                <c:pt idx="21">
                  <c:v>-146.66023000000001</c:v>
                </c:pt>
                <c:pt idx="22">
                  <c:v>-152.45960000000002</c:v>
                </c:pt>
                <c:pt idx="23">
                  <c:v>-149.59948</c:v>
                </c:pt>
                <c:pt idx="24">
                  <c:v>83.756379999999993</c:v>
                </c:pt>
                <c:pt idx="25">
                  <c:v>-7.2315399999999999</c:v>
                </c:pt>
                <c:pt idx="26">
                  <c:v>-30.730499999999999</c:v>
                </c:pt>
                <c:pt idx="27">
                  <c:v>-1.1628700000000001</c:v>
                </c:pt>
                <c:pt idx="28">
                  <c:v>44.661740000000002</c:v>
                </c:pt>
                <c:pt idx="29">
                  <c:v>44.609450000000002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Sr!$J$5:$J$34</c:f>
              <c:numCache>
                <c:formatCode>0.0</c:formatCode>
                <c:ptCount val="30"/>
                <c:pt idx="0">
                  <c:v>-13.62144</c:v>
                </c:pt>
                <c:pt idx="1">
                  <c:v>-18.576177749999999</c:v>
                </c:pt>
                <c:pt idx="2">
                  <c:v>-22.551457750000001</c:v>
                </c:pt>
                <c:pt idx="3">
                  <c:v>-18.58263775</c:v>
                </c:pt>
                <c:pt idx="4">
                  <c:v>-26.711480874999999</c:v>
                </c:pt>
                <c:pt idx="5">
                  <c:v>-29.140006625000002</c:v>
                </c:pt>
                <c:pt idx="6">
                  <c:v>-46.305088399999995</c:v>
                </c:pt>
                <c:pt idx="7">
                  <c:v>-10.275770999999999</c:v>
                </c:pt>
                <c:pt idx="8">
                  <c:v>-46.172435499999999</c:v>
                </c:pt>
                <c:pt idx="9">
                  <c:v>-15.538121</c:v>
                </c:pt>
                <c:pt idx="10">
                  <c:v>-56.929441750000002</c:v>
                </c:pt>
                <c:pt idx="11">
                  <c:v>-56.941381749999998</c:v>
                </c:pt>
                <c:pt idx="12">
                  <c:v>38.842969000000004</c:v>
                </c:pt>
                <c:pt idx="13">
                  <c:v>-35.443285500000002</c:v>
                </c:pt>
                <c:pt idx="14">
                  <c:v>-46.629951749999996</c:v>
                </c:pt>
                <c:pt idx="15">
                  <c:v>-41.325615499999998</c:v>
                </c:pt>
                <c:pt idx="16">
                  <c:v>-11.516456124999999</c:v>
                </c:pt>
                <c:pt idx="17">
                  <c:v>-96.927863500000001</c:v>
                </c:pt>
                <c:pt idx="18">
                  <c:v>-114.74971224999999</c:v>
                </c:pt>
                <c:pt idx="19">
                  <c:v>-146.64347999999998</c:v>
                </c:pt>
                <c:pt idx="20">
                  <c:v>-146.50485999999998</c:v>
                </c:pt>
                <c:pt idx="21">
                  <c:v>-146.66023000000001</c:v>
                </c:pt>
                <c:pt idx="22">
                  <c:v>-152.45960000000002</c:v>
                </c:pt>
                <c:pt idx="23">
                  <c:v>-147.2656035</c:v>
                </c:pt>
                <c:pt idx="24">
                  <c:v>76.699673499999989</c:v>
                </c:pt>
                <c:pt idx="25">
                  <c:v>-6.7503729999999997</c:v>
                </c:pt>
                <c:pt idx="26">
                  <c:v>-30.730499999999999</c:v>
                </c:pt>
                <c:pt idx="27">
                  <c:v>-0.68170300000000017</c:v>
                </c:pt>
                <c:pt idx="28">
                  <c:v>50.214211625000004</c:v>
                </c:pt>
                <c:pt idx="29">
                  <c:v>45.090617000000002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8096"/>
        <c:axId val="199669632"/>
      </c:scatterChart>
      <c:valAx>
        <c:axId val="1996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69632"/>
        <c:crosses val="autoZero"/>
        <c:crossBetween val="midCat"/>
      </c:valAx>
      <c:valAx>
        <c:axId val="1996696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66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</c:v>
          </c:tx>
          <c:spPr>
            <a:ln w="28575">
              <a:noFill/>
            </a:ln>
          </c:spPr>
          <c:yVal>
            <c:numRef>
              <c:f>Sr!$D$5:$D$28</c:f>
              <c:numCache>
                <c:formatCode>General</c:formatCode>
                <c:ptCount val="24"/>
                <c:pt idx="0">
                  <c:v>7.2078262500000019</c:v>
                </c:pt>
                <c:pt idx="1">
                  <c:v>21.565272500000003</c:v>
                </c:pt>
                <c:pt idx="2">
                  <c:v>17.589992500000001</c:v>
                </c:pt>
                <c:pt idx="3">
                  <c:v>21.558812500000002</c:v>
                </c:pt>
                <c:pt idx="4">
                  <c:v>11.670382500000002</c:v>
                </c:pt>
                <c:pt idx="5">
                  <c:v>31.072168750000003</c:v>
                </c:pt>
                <c:pt idx="6">
                  <c:v>17.92123200000001</c:v>
                </c:pt>
                <c:pt idx="7">
                  <c:v>67.494505000000004</c:v>
                </c:pt>
                <c:pt idx="8">
                  <c:v>34.110465000000005</c:v>
                </c:pt>
                <c:pt idx="9">
                  <c:v>62.232155000000006</c:v>
                </c:pt>
                <c:pt idx="10">
                  <c:v>19.834285000000001</c:v>
                </c:pt>
                <c:pt idx="11">
                  <c:v>19.822345000000006</c:v>
                </c:pt>
                <c:pt idx="12">
                  <c:v>116.61324500000001</c:v>
                </c:pt>
                <c:pt idx="13">
                  <c:v>44.839615000000002</c:v>
                </c:pt>
                <c:pt idx="14">
                  <c:v>30.133775000000007</c:v>
                </c:pt>
                <c:pt idx="15">
                  <c:v>38.957285000000006</c:v>
                </c:pt>
                <c:pt idx="16">
                  <c:v>64.563385000000011</c:v>
                </c:pt>
                <c:pt idx="17">
                  <c:v>56.599590000000006</c:v>
                </c:pt>
                <c:pt idx="18">
                  <c:v>37.409970000000015</c:v>
                </c:pt>
                <c:pt idx="19">
                  <c:v>6.2664600000000235</c:v>
                </c:pt>
                <c:pt idx="20">
                  <c:v>6.2683400000000233</c:v>
                </c:pt>
                <c:pt idx="21">
                  <c:v>6.2656599999999969</c:v>
                </c:pt>
                <c:pt idx="22">
                  <c:v>0</c:v>
                </c:pt>
                <c:pt idx="23">
                  <c:v>6.2618500000000097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Sr!$G$5:$G$28</c:f>
              <c:numCache>
                <c:formatCode>General</c:formatCode>
                <c:ptCount val="24"/>
                <c:pt idx="0">
                  <c:v>5.4360100000000031</c:v>
                </c:pt>
                <c:pt idx="1">
                  <c:v>20.714840000000006</c:v>
                </c:pt>
                <c:pt idx="2">
                  <c:v>16.739560000000004</c:v>
                </c:pt>
                <c:pt idx="3">
                  <c:v>20.708380000000005</c:v>
                </c:pt>
                <c:pt idx="4">
                  <c:v>10.819950000000006</c:v>
                </c:pt>
                <c:pt idx="5">
                  <c:v>29.796520000000008</c:v>
                </c:pt>
                <c:pt idx="6">
                  <c:v>16.560540000000017</c:v>
                </c:pt>
                <c:pt idx="7">
                  <c:v>65.793640000000011</c:v>
                </c:pt>
                <c:pt idx="8">
                  <c:v>32.409600000000012</c:v>
                </c:pt>
                <c:pt idx="9">
                  <c:v>60.531290000000013</c:v>
                </c:pt>
                <c:pt idx="10">
                  <c:v>18.133420000000008</c:v>
                </c:pt>
                <c:pt idx="11">
                  <c:v>18.121480000000012</c:v>
                </c:pt>
                <c:pt idx="12">
                  <c:v>114.91238000000001</c:v>
                </c:pt>
                <c:pt idx="13">
                  <c:v>43.138750000000009</c:v>
                </c:pt>
                <c:pt idx="14">
                  <c:v>28.432910000000014</c:v>
                </c:pt>
                <c:pt idx="15">
                  <c:v>37.256420000000013</c:v>
                </c:pt>
                <c:pt idx="16">
                  <c:v>62.862520000000011</c:v>
                </c:pt>
                <c:pt idx="17">
                  <c:v>53.19786000000002</c:v>
                </c:pt>
                <c:pt idx="18">
                  <c:v>34.008240000000029</c:v>
                </c:pt>
                <c:pt idx="19">
                  <c:v>5.8161200000000406</c:v>
                </c:pt>
                <c:pt idx="20">
                  <c:v>5.9547400000000437</c:v>
                </c:pt>
                <c:pt idx="21">
                  <c:v>5.7993700000000104</c:v>
                </c:pt>
                <c:pt idx="22">
                  <c:v>0</c:v>
                </c:pt>
                <c:pt idx="23">
                  <c:v>2.8601200000000233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Sr!$K$5:$K$28</c:f>
              <c:numCache>
                <c:formatCode>General</c:formatCode>
                <c:ptCount val="24"/>
                <c:pt idx="0">
                  <c:v>5.4360100000000031</c:v>
                </c:pt>
                <c:pt idx="1">
                  <c:v>19.538722250000006</c:v>
                </c:pt>
                <c:pt idx="2">
                  <c:v>15.563442250000005</c:v>
                </c:pt>
                <c:pt idx="3">
                  <c:v>19.532262250000006</c:v>
                </c:pt>
                <c:pt idx="4">
                  <c:v>11.403419125000006</c:v>
                </c:pt>
                <c:pt idx="5">
                  <c:v>28.032343375000007</c:v>
                </c:pt>
                <c:pt idx="6">
                  <c:v>14.67875160000002</c:v>
                </c:pt>
                <c:pt idx="7">
                  <c:v>65.95402900000002</c:v>
                </c:pt>
                <c:pt idx="8">
                  <c:v>30.057364500000013</c:v>
                </c:pt>
                <c:pt idx="9">
                  <c:v>60.691679000000008</c:v>
                </c:pt>
                <c:pt idx="10">
                  <c:v>19.300358250000009</c:v>
                </c:pt>
                <c:pt idx="11">
                  <c:v>19.288418250000014</c:v>
                </c:pt>
                <c:pt idx="12">
                  <c:v>115.07276900000002</c:v>
                </c:pt>
                <c:pt idx="13">
                  <c:v>40.78651450000001</c:v>
                </c:pt>
                <c:pt idx="14">
                  <c:v>29.599848250000015</c:v>
                </c:pt>
                <c:pt idx="15">
                  <c:v>34.904184500000014</c:v>
                </c:pt>
                <c:pt idx="16">
                  <c:v>64.713343875000007</c:v>
                </c:pt>
                <c:pt idx="17">
                  <c:v>55.531736500000022</c:v>
                </c:pt>
                <c:pt idx="18">
                  <c:v>37.709887750000036</c:v>
                </c:pt>
                <c:pt idx="19">
                  <c:v>5.8161200000000406</c:v>
                </c:pt>
                <c:pt idx="20">
                  <c:v>5.9547400000000437</c:v>
                </c:pt>
                <c:pt idx="21">
                  <c:v>5.7993700000000104</c:v>
                </c:pt>
                <c:pt idx="22">
                  <c:v>0</c:v>
                </c:pt>
                <c:pt idx="23">
                  <c:v>5.1939965000000257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74592"/>
        <c:axId val="199776128"/>
      </c:scatterChart>
      <c:valAx>
        <c:axId val="19977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76128"/>
        <c:crosses val="autoZero"/>
        <c:crossBetween val="midCat"/>
      </c:valAx>
      <c:valAx>
        <c:axId val="19977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7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Sc!$B$5:$B$34</c:f>
              <c:numCache>
                <c:formatCode>0.0</c:formatCode>
                <c:ptCount val="30"/>
                <c:pt idx="0">
                  <c:v>-15.786099999999999</c:v>
                </c:pt>
                <c:pt idx="1">
                  <c:v>-39.098610000000001</c:v>
                </c:pt>
                <c:pt idx="2">
                  <c:v>-34.721580000000003</c:v>
                </c:pt>
                <c:pt idx="3">
                  <c:v>-39.089269999999999</c:v>
                </c:pt>
                <c:pt idx="4">
                  <c:v>-38.74738</c:v>
                </c:pt>
                <c:pt idx="5">
                  <c:v>-52.609729999999999</c:v>
                </c:pt>
                <c:pt idx="6">
                  <c:v>-55.787610000000001</c:v>
                </c:pt>
                <c:pt idx="7">
                  <c:v>-35.010150000000003</c:v>
                </c:pt>
                <c:pt idx="8">
                  <c:v>-70.677700000000002</c:v>
                </c:pt>
                <c:pt idx="9">
                  <c:v>-22.583349999999999</c:v>
                </c:pt>
                <c:pt idx="10">
                  <c:v>-88.623249999999999</c:v>
                </c:pt>
                <c:pt idx="11">
                  <c:v>-88.626360000000005</c:v>
                </c:pt>
                <c:pt idx="12">
                  <c:v>38.914200000000001</c:v>
                </c:pt>
                <c:pt idx="13">
                  <c:v>-68.414519999999996</c:v>
                </c:pt>
                <c:pt idx="14">
                  <c:v>-87.989630000000005</c:v>
                </c:pt>
                <c:pt idx="15">
                  <c:v>-76.725790000000003</c:v>
                </c:pt>
                <c:pt idx="16">
                  <c:v>-84.537760000000006</c:v>
                </c:pt>
                <c:pt idx="17">
                  <c:v>-130.93253000000001</c:v>
                </c:pt>
                <c:pt idx="18">
                  <c:v>-116.77941</c:v>
                </c:pt>
                <c:pt idx="19">
                  <c:v>-191.19779</c:v>
                </c:pt>
                <c:pt idx="20">
                  <c:v>-191.16822999999999</c:v>
                </c:pt>
                <c:pt idx="21">
                  <c:v>-191.21816000000001</c:v>
                </c:pt>
                <c:pt idx="22">
                  <c:v>-140.80346</c:v>
                </c:pt>
                <c:pt idx="23">
                  <c:v>-191.23552000000001</c:v>
                </c:pt>
                <c:pt idx="24">
                  <c:v>29.532520000000002</c:v>
                </c:pt>
                <c:pt idx="25">
                  <c:v>-162.36803</c:v>
                </c:pt>
                <c:pt idx="26">
                  <c:v>-122.92955000000001</c:v>
                </c:pt>
                <c:pt idx="27">
                  <c:v>34.527859999999997</c:v>
                </c:pt>
                <c:pt idx="28">
                  <c:v>-195.60687999999999</c:v>
                </c:pt>
                <c:pt idx="29">
                  <c:v>-193.55027000000001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Sc!$F$5:$F$34</c:f>
              <c:numCache>
                <c:formatCode>0.0</c:formatCode>
                <c:ptCount val="30"/>
                <c:pt idx="0">
                  <c:v>-15.49203</c:v>
                </c:pt>
                <c:pt idx="1">
                  <c:v>-38.454000000000001</c:v>
                </c:pt>
                <c:pt idx="2">
                  <c:v>-34.721580000000003</c:v>
                </c:pt>
                <c:pt idx="3">
                  <c:v>-24.153479999999998</c:v>
                </c:pt>
                <c:pt idx="4">
                  <c:v>-34.48751</c:v>
                </c:pt>
                <c:pt idx="5">
                  <c:v>-52.609729999999999</c:v>
                </c:pt>
                <c:pt idx="6">
                  <c:v>-55.787610000000001</c:v>
                </c:pt>
                <c:pt idx="7">
                  <c:v>-35.010150000000003</c:v>
                </c:pt>
                <c:pt idx="8">
                  <c:v>-70.677700000000002</c:v>
                </c:pt>
                <c:pt idx="9">
                  <c:v>-22.583349999999999</c:v>
                </c:pt>
                <c:pt idx="10">
                  <c:v>-81.079740000000001</c:v>
                </c:pt>
                <c:pt idx="11">
                  <c:v>-81.039590000000004</c:v>
                </c:pt>
                <c:pt idx="12">
                  <c:v>38.914200000000001</c:v>
                </c:pt>
                <c:pt idx="13">
                  <c:v>-68.414519999999996</c:v>
                </c:pt>
                <c:pt idx="14">
                  <c:v>-80.931560000000005</c:v>
                </c:pt>
                <c:pt idx="15">
                  <c:v>-76.725790000000003</c:v>
                </c:pt>
                <c:pt idx="16">
                  <c:v>-84.537760000000006</c:v>
                </c:pt>
                <c:pt idx="17">
                  <c:v>-130.93253000000001</c:v>
                </c:pt>
                <c:pt idx="18">
                  <c:v>-116.77941</c:v>
                </c:pt>
                <c:pt idx="19">
                  <c:v>-176.05413999999999</c:v>
                </c:pt>
                <c:pt idx="20">
                  <c:v>-175.82079999999999</c:v>
                </c:pt>
                <c:pt idx="21">
                  <c:v>-176.05759</c:v>
                </c:pt>
                <c:pt idx="22">
                  <c:v>-140.80346</c:v>
                </c:pt>
                <c:pt idx="23">
                  <c:v>-191.23552000000001</c:v>
                </c:pt>
                <c:pt idx="24">
                  <c:v>29.532520000000002</c:v>
                </c:pt>
                <c:pt idx="25">
                  <c:v>-162.36803</c:v>
                </c:pt>
                <c:pt idx="26">
                  <c:v>-122.92955000000001</c:v>
                </c:pt>
                <c:pt idx="27">
                  <c:v>34.527859999999997</c:v>
                </c:pt>
                <c:pt idx="28">
                  <c:v>-177.45124999999999</c:v>
                </c:pt>
                <c:pt idx="29">
                  <c:v>-175.53262000000001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Sc!$J$5:$J$34</c:f>
              <c:numCache>
                <c:formatCode>0.0</c:formatCode>
                <c:ptCount val="30"/>
                <c:pt idx="0">
                  <c:v>-15.49203</c:v>
                </c:pt>
                <c:pt idx="1">
                  <c:v>-38.454000000000001</c:v>
                </c:pt>
                <c:pt idx="2">
                  <c:v>-29.986640937500002</c:v>
                </c:pt>
                <c:pt idx="3">
                  <c:v>-24.153479999999998</c:v>
                </c:pt>
                <c:pt idx="4">
                  <c:v>-34.48751</c:v>
                </c:pt>
                <c:pt idx="5">
                  <c:v>-45.50732140625</c:v>
                </c:pt>
                <c:pt idx="6">
                  <c:v>-48.211707500000003</c:v>
                </c:pt>
                <c:pt idx="7">
                  <c:v>-26.849420416666668</c:v>
                </c:pt>
                <c:pt idx="8">
                  <c:v>-61.207821875</c:v>
                </c:pt>
                <c:pt idx="9">
                  <c:v>-14.422620416666666</c:v>
                </c:pt>
                <c:pt idx="10">
                  <c:v>-81.079740000000001</c:v>
                </c:pt>
                <c:pt idx="11">
                  <c:v>-81.039590000000004</c:v>
                </c:pt>
                <c:pt idx="12">
                  <c:v>47.074929583333336</c:v>
                </c:pt>
                <c:pt idx="13">
                  <c:v>-58.944641874999995</c:v>
                </c:pt>
                <c:pt idx="14">
                  <c:v>-80.931560000000005</c:v>
                </c:pt>
                <c:pt idx="15">
                  <c:v>-67.25591187500001</c:v>
                </c:pt>
                <c:pt idx="16">
                  <c:v>-77.410202083333346</c:v>
                </c:pt>
                <c:pt idx="17">
                  <c:v>-116.03603632575759</c:v>
                </c:pt>
                <c:pt idx="18">
                  <c:v>-102.52429416666666</c:v>
                </c:pt>
                <c:pt idx="19">
                  <c:v>-176.05413999999999</c:v>
                </c:pt>
                <c:pt idx="20">
                  <c:v>-175.82079999999999</c:v>
                </c:pt>
                <c:pt idx="21">
                  <c:v>-176.05759</c:v>
                </c:pt>
                <c:pt idx="22">
                  <c:v>-124.48200083333333</c:v>
                </c:pt>
                <c:pt idx="23">
                  <c:v>-176.33902632575757</c:v>
                </c:pt>
                <c:pt idx="24">
                  <c:v>57.942154375000001</c:v>
                </c:pt>
                <c:pt idx="25">
                  <c:v>-137.88584125</c:v>
                </c:pt>
                <c:pt idx="26">
                  <c:v>-98.44736125</c:v>
                </c:pt>
                <c:pt idx="27">
                  <c:v>54.827284374999998</c:v>
                </c:pt>
                <c:pt idx="28">
                  <c:v>-177.45124999999999</c:v>
                </c:pt>
                <c:pt idx="29">
                  <c:v>-175.53262000000001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39360"/>
        <c:axId val="200249344"/>
      </c:scatterChart>
      <c:valAx>
        <c:axId val="2002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49344"/>
        <c:crosses val="autoZero"/>
        <c:crossBetween val="midCat"/>
      </c:valAx>
      <c:valAx>
        <c:axId val="2002493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23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</c:v>
          </c:tx>
          <c:spPr>
            <a:ln w="28575">
              <a:noFill/>
            </a:ln>
          </c:spPr>
          <c:xVal>
            <c:numRef>
              <c:f>Li!$A$6:$A$22</c:f>
              <c:numCache>
                <c:formatCode>General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xVal>
          <c:yVal>
            <c:numRef>
              <c:f>Li!$D$6:$D$22</c:f>
              <c:numCache>
                <c:formatCode>0.0</c:formatCode>
                <c:ptCount val="17"/>
                <c:pt idx="0">
                  <c:v>4.9333800000000014</c:v>
                </c:pt>
                <c:pt idx="1">
                  <c:v>6.5355800000000031</c:v>
                </c:pt>
                <c:pt idx="2">
                  <c:v>6.6296500000000052</c:v>
                </c:pt>
                <c:pt idx="3">
                  <c:v>6.5220500000000001</c:v>
                </c:pt>
                <c:pt idx="4">
                  <c:v>12.656260000000003</c:v>
                </c:pt>
                <c:pt idx="5">
                  <c:v>12.39482000000001</c:v>
                </c:pt>
                <c:pt idx="6">
                  <c:v>8.9772980000000118</c:v>
                </c:pt>
                <c:pt idx="7">
                  <c:v>10.20523</c:v>
                </c:pt>
                <c:pt idx="8">
                  <c:v>7.9345100000000031</c:v>
                </c:pt>
                <c:pt idx="9">
                  <c:v>14.113</c:v>
                </c:pt>
                <c:pt idx="10">
                  <c:v>26.955480000000001</c:v>
                </c:pt>
                <c:pt idx="11">
                  <c:v>39.298200000000001</c:v>
                </c:pt>
                <c:pt idx="12">
                  <c:v>45.170270000000002</c:v>
                </c:pt>
                <c:pt idx="13">
                  <c:v>0</c:v>
                </c:pt>
                <c:pt idx="14">
                  <c:v>5.4690400000000068</c:v>
                </c:pt>
                <c:pt idx="15">
                  <c:v>16.163730000000001</c:v>
                </c:pt>
                <c:pt idx="16">
                  <c:v>4.4014700000000033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xVal>
            <c:numRef>
              <c:f>Li!$A$6:$A$22</c:f>
              <c:numCache>
                <c:formatCode>General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xVal>
          <c:yVal>
            <c:numRef>
              <c:f>Li!$G$6:$G$22</c:f>
              <c:numCache>
                <c:formatCode>General</c:formatCode>
                <c:ptCount val="17"/>
                <c:pt idx="0">
                  <c:v>4.5795200000000023</c:v>
                </c:pt>
                <c:pt idx="1">
                  <c:v>3.8926600000000064</c:v>
                </c:pt>
                <c:pt idx="2">
                  <c:v>6.1378400000000077</c:v>
                </c:pt>
                <c:pt idx="3">
                  <c:v>11.219680000000004</c:v>
                </c:pt>
                <c:pt idx="4">
                  <c:v>10.013340000000007</c:v>
                </c:pt>
                <c:pt idx="5">
                  <c:v>8.4304400000000115</c:v>
                </c:pt>
                <c:pt idx="6">
                  <c:v>4.7486260000000087</c:v>
                </c:pt>
                <c:pt idx="7">
                  <c:v>4.919390000000007</c:v>
                </c:pt>
                <c:pt idx="8">
                  <c:v>7.1940100000000058</c:v>
                </c:pt>
                <c:pt idx="9">
                  <c:v>8.8271600000000063</c:v>
                </c:pt>
                <c:pt idx="10">
                  <c:v>21.669640000000008</c:v>
                </c:pt>
                <c:pt idx="11">
                  <c:v>34.012360000000008</c:v>
                </c:pt>
                <c:pt idx="12">
                  <c:v>39.884430000000009</c:v>
                </c:pt>
                <c:pt idx="13">
                  <c:v>0</c:v>
                </c:pt>
                <c:pt idx="14">
                  <c:v>6.1233900000000148</c:v>
                </c:pt>
                <c:pt idx="15">
                  <c:v>10.877890000000008</c:v>
                </c:pt>
                <c:pt idx="16">
                  <c:v>4.7531200000000098</c:v>
                </c:pt>
              </c:numCache>
            </c:numRef>
          </c:yVal>
          <c:smooth val="0"/>
        </c:ser>
        <c:ser>
          <c:idx val="2"/>
          <c:order val="2"/>
          <c:tx>
            <c:v>E entierement cor</c:v>
          </c:tx>
          <c:spPr>
            <a:ln w="28575">
              <a:noFill/>
            </a:ln>
          </c:spPr>
          <c:xVal>
            <c:numRef>
              <c:f>Li!$A$6:$A$22</c:f>
              <c:numCache>
                <c:formatCode>General</c:formatCode>
                <c:ptCount val="17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xVal>
          <c:yVal>
            <c:numRef>
              <c:f>Li!$K$6:$K$22</c:f>
              <c:numCache>
                <c:formatCode>General</c:formatCode>
                <c:ptCount val="17"/>
                <c:pt idx="0">
                  <c:v>4.5795200000000023</c:v>
                </c:pt>
                <c:pt idx="1">
                  <c:v>6.1811014285714343</c:v>
                </c:pt>
                <c:pt idx="2">
                  <c:v>6.1378400000000077</c:v>
                </c:pt>
                <c:pt idx="3">
                  <c:v>11.219680000000004</c:v>
                </c:pt>
                <c:pt idx="4">
                  <c:v>12.109600595238103</c:v>
                </c:pt>
                <c:pt idx="5">
                  <c:v>11.863102142857151</c:v>
                </c:pt>
                <c:pt idx="6">
                  <c:v>8.4101322857142975</c:v>
                </c:pt>
                <c:pt idx="7">
                  <c:v>11.242615714285719</c:v>
                </c:pt>
                <c:pt idx="8">
                  <c:v>7.1940100000000058</c:v>
                </c:pt>
                <c:pt idx="9">
                  <c:v>15.150385714285719</c:v>
                </c:pt>
                <c:pt idx="10">
                  <c:v>25.862161190476201</c:v>
                </c:pt>
                <c:pt idx="11">
                  <c:v>38.2048811904762</c:v>
                </c:pt>
                <c:pt idx="12">
                  <c:v>46.207655714285721</c:v>
                </c:pt>
                <c:pt idx="13">
                  <c:v>0</c:v>
                </c:pt>
                <c:pt idx="14">
                  <c:v>6.1233900000000148</c:v>
                </c:pt>
                <c:pt idx="15">
                  <c:v>15.454772857142864</c:v>
                </c:pt>
                <c:pt idx="16">
                  <c:v>4.7531200000000098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0224"/>
        <c:axId val="197781760"/>
      </c:scatterChart>
      <c:valAx>
        <c:axId val="1977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81760"/>
        <c:crosses val="autoZero"/>
        <c:crossBetween val="midCat"/>
      </c:valAx>
      <c:valAx>
        <c:axId val="1977817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778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</c:v>
          </c:tx>
          <c:spPr>
            <a:ln w="28575">
              <a:noFill/>
            </a:ln>
          </c:spPr>
          <c:yVal>
            <c:numRef>
              <c:f>Sc!$D$5:$D$34</c:f>
              <c:numCache>
                <c:formatCode>General</c:formatCode>
                <c:ptCount val="30"/>
                <c:pt idx="0">
                  <c:v>8.1136237500000004</c:v>
                </c:pt>
                <c:pt idx="1">
                  <c:v>8.7008374999999987</c:v>
                </c:pt>
                <c:pt idx="2">
                  <c:v>13.077867499999996</c:v>
                </c:pt>
                <c:pt idx="3">
                  <c:v>8.7101775000000004</c:v>
                </c:pt>
                <c:pt idx="4">
                  <c:v>9.0520674999999997</c:v>
                </c:pt>
                <c:pt idx="5">
                  <c:v>19.089441250000007</c:v>
                </c:pt>
                <c:pt idx="6">
                  <c:v>20.691506000000004</c:v>
                </c:pt>
                <c:pt idx="7">
                  <c:v>60.588744999999996</c:v>
                </c:pt>
                <c:pt idx="8">
                  <c:v>24.921194999999997</c:v>
                </c:pt>
                <c:pt idx="9">
                  <c:v>73.015545000000003</c:v>
                </c:pt>
                <c:pt idx="10">
                  <c:v>6.9756450000000001</c:v>
                </c:pt>
                <c:pt idx="11">
                  <c:v>6.9725349999999935</c:v>
                </c:pt>
                <c:pt idx="12">
                  <c:v>134.51309499999999</c:v>
                </c:pt>
                <c:pt idx="13">
                  <c:v>27.184375000000003</c:v>
                </c:pt>
                <c:pt idx="14">
                  <c:v>7.6092649999999935</c:v>
                </c:pt>
                <c:pt idx="15">
                  <c:v>18.873104999999995</c:v>
                </c:pt>
                <c:pt idx="16">
                  <c:v>11.061134999999993</c:v>
                </c:pt>
                <c:pt idx="17">
                  <c:v>60.265259999999984</c:v>
                </c:pt>
                <c:pt idx="18">
                  <c:v>74.418379999999999</c:v>
                </c:pt>
                <c:pt idx="19">
                  <c:v>0</c:v>
                </c:pt>
                <c:pt idx="20">
                  <c:v>2.9560000000003583E-2</c:v>
                </c:pt>
                <c:pt idx="21">
                  <c:v>-2.0370000000013988E-2</c:v>
                </c:pt>
                <c:pt idx="22">
                  <c:v>50.394329999999997</c:v>
                </c:pt>
                <c:pt idx="23">
                  <c:v>-3.7730000000010477E-2</c:v>
                </c:pt>
                <c:pt idx="24">
                  <c:v>225.13939999999999</c:v>
                </c:pt>
                <c:pt idx="25">
                  <c:v>33.238849999999985</c:v>
                </c:pt>
                <c:pt idx="26">
                  <c:v>72.677329999999984</c:v>
                </c:pt>
                <c:pt idx="27">
                  <c:v>230.13473999999999</c:v>
                </c:pt>
                <c:pt idx="28">
                  <c:v>0</c:v>
                </c:pt>
                <c:pt idx="29">
                  <c:v>2.0566099999999778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Sc!$G$5:$G$34</c:f>
              <c:numCache>
                <c:formatCode>General</c:formatCode>
                <c:ptCount val="30"/>
                <c:pt idx="0">
                  <c:v>6.514737499999999</c:v>
                </c:pt>
                <c:pt idx="1">
                  <c:v>5.5595349999999968</c:v>
                </c:pt>
                <c:pt idx="2">
                  <c:v>9.2919549999999944</c:v>
                </c:pt>
                <c:pt idx="3">
                  <c:v>19.860054999999999</c:v>
                </c:pt>
                <c:pt idx="4">
                  <c:v>9.5260249999999971</c:v>
                </c:pt>
                <c:pt idx="5">
                  <c:v>13.410572500000001</c:v>
                </c:pt>
                <c:pt idx="6">
                  <c:v>14.634045999999998</c:v>
                </c:pt>
                <c:pt idx="7">
                  <c:v>53.016919999999992</c:v>
                </c:pt>
                <c:pt idx="8">
                  <c:v>17.349369999999993</c:v>
                </c:pt>
                <c:pt idx="9">
                  <c:v>65.443719999999999</c:v>
                </c:pt>
                <c:pt idx="10">
                  <c:v>6.9473299999999938</c:v>
                </c:pt>
                <c:pt idx="11">
                  <c:v>6.9874799999999908</c:v>
                </c:pt>
                <c:pt idx="12">
                  <c:v>126.94127</c:v>
                </c:pt>
                <c:pt idx="13">
                  <c:v>19.612549999999999</c:v>
                </c:pt>
                <c:pt idx="14">
                  <c:v>7.0955099999999902</c:v>
                </c:pt>
                <c:pt idx="15">
                  <c:v>11.301279999999991</c:v>
                </c:pt>
                <c:pt idx="16">
                  <c:v>3.489309999999989</c:v>
                </c:pt>
                <c:pt idx="17">
                  <c:v>45.121609999999976</c:v>
                </c:pt>
                <c:pt idx="18">
                  <c:v>59.274729999999991</c:v>
                </c:pt>
                <c:pt idx="19">
                  <c:v>0</c:v>
                </c:pt>
                <c:pt idx="20">
                  <c:v>0.23333999999999833</c:v>
                </c:pt>
                <c:pt idx="21">
                  <c:v>-3.4500000000150521E-3</c:v>
                </c:pt>
                <c:pt idx="22">
                  <c:v>35.250679999999988</c:v>
                </c:pt>
                <c:pt idx="23">
                  <c:v>-15.181380000000019</c:v>
                </c:pt>
                <c:pt idx="24">
                  <c:v>206.98376999999999</c:v>
                </c:pt>
                <c:pt idx="25">
                  <c:v>15.083219999999983</c:v>
                </c:pt>
                <c:pt idx="26">
                  <c:v>54.521699999999981</c:v>
                </c:pt>
                <c:pt idx="27">
                  <c:v>211.97910999999999</c:v>
                </c:pt>
                <c:pt idx="28">
                  <c:v>0</c:v>
                </c:pt>
                <c:pt idx="29">
                  <c:v>1.918629999999979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Sc!$K$5:$K$34</c:f>
              <c:numCache>
                <c:formatCode>General</c:formatCode>
                <c:ptCount val="30"/>
                <c:pt idx="0">
                  <c:v>6.514737499999999</c:v>
                </c:pt>
                <c:pt idx="1">
                  <c:v>5.5595349999999968</c:v>
                </c:pt>
                <c:pt idx="2">
                  <c:v>14.026894062499995</c:v>
                </c:pt>
                <c:pt idx="3">
                  <c:v>19.860054999999999</c:v>
                </c:pt>
                <c:pt idx="4">
                  <c:v>9.5260249999999971</c:v>
                </c:pt>
                <c:pt idx="5">
                  <c:v>20.51298109375</c:v>
                </c:pt>
                <c:pt idx="6">
                  <c:v>22.209948499999996</c:v>
                </c:pt>
                <c:pt idx="7">
                  <c:v>61.177649583333327</c:v>
                </c:pt>
                <c:pt idx="8">
                  <c:v>26.819248124999994</c:v>
                </c:pt>
                <c:pt idx="9">
                  <c:v>73.604449583333334</c:v>
                </c:pt>
                <c:pt idx="10">
                  <c:v>6.9473299999999938</c:v>
                </c:pt>
                <c:pt idx="11">
                  <c:v>6.9874799999999908</c:v>
                </c:pt>
                <c:pt idx="12">
                  <c:v>135.10199958333334</c:v>
                </c:pt>
                <c:pt idx="13">
                  <c:v>29.082428125</c:v>
                </c:pt>
                <c:pt idx="14">
                  <c:v>7.0955099999999902</c:v>
                </c:pt>
                <c:pt idx="15">
                  <c:v>20.771158124999985</c:v>
                </c:pt>
                <c:pt idx="16">
                  <c:v>10.616867916666649</c:v>
                </c:pt>
                <c:pt idx="17">
                  <c:v>60.018103674242397</c:v>
                </c:pt>
                <c:pt idx="18">
                  <c:v>73.529845833333326</c:v>
                </c:pt>
                <c:pt idx="19">
                  <c:v>0</c:v>
                </c:pt>
                <c:pt idx="20">
                  <c:v>0.23333999999999833</c:v>
                </c:pt>
                <c:pt idx="21">
                  <c:v>-3.4500000000150521E-3</c:v>
                </c:pt>
                <c:pt idx="22">
                  <c:v>51.572139166666659</c:v>
                </c:pt>
                <c:pt idx="23">
                  <c:v>-0.28488632575758288</c:v>
                </c:pt>
                <c:pt idx="24">
                  <c:v>322.02336437500003</c:v>
                </c:pt>
                <c:pt idx="25">
                  <c:v>126.19536875</c:v>
                </c:pt>
                <c:pt idx="26">
                  <c:v>165.63384875</c:v>
                </c:pt>
                <c:pt idx="27">
                  <c:v>318.90849437499998</c:v>
                </c:pt>
                <c:pt idx="28">
                  <c:v>86.629960000000011</c:v>
                </c:pt>
                <c:pt idx="29">
                  <c:v>88.54858999999999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5072"/>
        <c:axId val="200276608"/>
      </c:scatterChart>
      <c:valAx>
        <c:axId val="2002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76608"/>
        <c:crosses val="autoZero"/>
        <c:crossBetween val="midCat"/>
      </c:valAx>
      <c:valAx>
        <c:axId val="2002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7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Y!$B$5:$B$34</c:f>
              <c:numCache>
                <c:formatCode>0.0</c:formatCode>
                <c:ptCount val="30"/>
                <c:pt idx="0">
                  <c:v>-17.10108</c:v>
                </c:pt>
                <c:pt idx="1">
                  <c:v>-35.856380000000001</c:v>
                </c:pt>
                <c:pt idx="2">
                  <c:v>-35.528750000000002</c:v>
                </c:pt>
                <c:pt idx="3">
                  <c:v>-35.868040000000001</c:v>
                </c:pt>
                <c:pt idx="4">
                  <c:v>-42.142850000000003</c:v>
                </c:pt>
                <c:pt idx="5">
                  <c:v>-53.320250000000001</c:v>
                </c:pt>
                <c:pt idx="6">
                  <c:v>-56.361960000000003</c:v>
                </c:pt>
                <c:pt idx="7">
                  <c:v>-30.229179999999999</c:v>
                </c:pt>
                <c:pt idx="8">
                  <c:v>-66.881230000000002</c:v>
                </c:pt>
                <c:pt idx="9">
                  <c:v>-33.762680000000003</c:v>
                </c:pt>
                <c:pt idx="10">
                  <c:v>-98.601519999999994</c:v>
                </c:pt>
                <c:pt idx="11">
                  <c:v>-98.607370000000003</c:v>
                </c:pt>
                <c:pt idx="12">
                  <c:v>50.745719999999999</c:v>
                </c:pt>
                <c:pt idx="13">
                  <c:v>-68.475049999999996</c:v>
                </c:pt>
                <c:pt idx="14">
                  <c:v>-91.122330000000005</c:v>
                </c:pt>
                <c:pt idx="15">
                  <c:v>-70.313509999999994</c:v>
                </c:pt>
                <c:pt idx="16">
                  <c:v>-85.156090000000006</c:v>
                </c:pt>
                <c:pt idx="17">
                  <c:v>-147.70645999999999</c:v>
                </c:pt>
                <c:pt idx="18">
                  <c:v>-128.28244000000001</c:v>
                </c:pt>
                <c:pt idx="19">
                  <c:v>-205.70244</c:v>
                </c:pt>
                <c:pt idx="20">
                  <c:v>-205.59929</c:v>
                </c:pt>
                <c:pt idx="21">
                  <c:v>-205.67608000000001</c:v>
                </c:pt>
                <c:pt idx="22">
                  <c:v>-160.3587</c:v>
                </c:pt>
                <c:pt idx="23">
                  <c:v>-205.66202000000001</c:v>
                </c:pt>
                <c:pt idx="24">
                  <c:v>-20.06982</c:v>
                </c:pt>
                <c:pt idx="25">
                  <c:v>-209.09657000000001</c:v>
                </c:pt>
                <c:pt idx="26">
                  <c:v>-166.37529000000001</c:v>
                </c:pt>
                <c:pt idx="27">
                  <c:v>15.867570000000001</c:v>
                </c:pt>
                <c:pt idx="28">
                  <c:v>-236.44573</c:v>
                </c:pt>
                <c:pt idx="29">
                  <c:v>-233.49512999999999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Y!$F$5:$F$34</c:f>
              <c:numCache>
                <c:formatCode>0.0</c:formatCode>
                <c:ptCount val="30"/>
                <c:pt idx="0">
                  <c:v>-17.10108</c:v>
                </c:pt>
                <c:pt idx="1">
                  <c:v>-35.856380000000001</c:v>
                </c:pt>
                <c:pt idx="2">
                  <c:v>-35.528750000000002</c:v>
                </c:pt>
                <c:pt idx="3">
                  <c:v>-35.868040000000001</c:v>
                </c:pt>
                <c:pt idx="4">
                  <c:v>-42.142850000000003</c:v>
                </c:pt>
                <c:pt idx="5">
                  <c:v>-53.320250000000001</c:v>
                </c:pt>
                <c:pt idx="6">
                  <c:v>-56.361960000000003</c:v>
                </c:pt>
                <c:pt idx="7">
                  <c:v>-30.229179999999999</c:v>
                </c:pt>
                <c:pt idx="8">
                  <c:v>-66.881230000000002</c:v>
                </c:pt>
                <c:pt idx="9">
                  <c:v>-33.762680000000003</c:v>
                </c:pt>
                <c:pt idx="10">
                  <c:v>-92.735349999999997</c:v>
                </c:pt>
                <c:pt idx="11">
                  <c:v>-92.760050000000007</c:v>
                </c:pt>
                <c:pt idx="12">
                  <c:v>50.745719999999999</c:v>
                </c:pt>
                <c:pt idx="13">
                  <c:v>-68.475049999999996</c:v>
                </c:pt>
                <c:pt idx="14">
                  <c:v>-86.270750000000007</c:v>
                </c:pt>
                <c:pt idx="15">
                  <c:v>-70.313509999999994</c:v>
                </c:pt>
                <c:pt idx="16">
                  <c:v>-85.156090000000006</c:v>
                </c:pt>
                <c:pt idx="17">
                  <c:v>-147.70645999999999</c:v>
                </c:pt>
                <c:pt idx="18">
                  <c:v>-128.28244000000001</c:v>
                </c:pt>
                <c:pt idx="19">
                  <c:v>-194.07651999999999</c:v>
                </c:pt>
                <c:pt idx="20">
                  <c:v>-193.92886999999999</c:v>
                </c:pt>
                <c:pt idx="21">
                  <c:v>-193.96573000000001</c:v>
                </c:pt>
                <c:pt idx="22">
                  <c:v>-160.3587</c:v>
                </c:pt>
                <c:pt idx="23">
                  <c:v>-205.66202000000001</c:v>
                </c:pt>
                <c:pt idx="24">
                  <c:v>-20.06982</c:v>
                </c:pt>
                <c:pt idx="25">
                  <c:v>-209.09657000000001</c:v>
                </c:pt>
                <c:pt idx="26">
                  <c:v>-166.37529000000001</c:v>
                </c:pt>
                <c:pt idx="27">
                  <c:v>15.867570000000001</c:v>
                </c:pt>
                <c:pt idx="28">
                  <c:v>-221.99549999999999</c:v>
                </c:pt>
                <c:pt idx="29">
                  <c:v>-219.27946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Y!$J$5:$J$34</c:f>
              <c:numCache>
                <c:formatCode>0.0</c:formatCode>
                <c:ptCount val="30"/>
                <c:pt idx="0">
                  <c:v>-15.072081119791665</c:v>
                </c:pt>
                <c:pt idx="1">
                  <c:v>-31.798382239583333</c:v>
                </c:pt>
                <c:pt idx="2">
                  <c:v>-31.470752239583334</c:v>
                </c:pt>
                <c:pt idx="3">
                  <c:v>-31.810042239583332</c:v>
                </c:pt>
                <c:pt idx="4">
                  <c:v>-39.095667883522729</c:v>
                </c:pt>
                <c:pt idx="5">
                  <c:v>-47.233253359374999</c:v>
                </c:pt>
                <c:pt idx="6">
                  <c:v>-49.869163583333332</c:v>
                </c:pt>
                <c:pt idx="7">
                  <c:v>-24.776215624999999</c:v>
                </c:pt>
                <c:pt idx="8">
                  <c:v>-58.765234479166665</c:v>
                </c:pt>
                <c:pt idx="9">
                  <c:v>-28.309715625000003</c:v>
                </c:pt>
                <c:pt idx="10">
                  <c:v>-92.735349999999997</c:v>
                </c:pt>
                <c:pt idx="11">
                  <c:v>-92.760050000000007</c:v>
                </c:pt>
                <c:pt idx="12">
                  <c:v>56.198684374999999</c:v>
                </c:pt>
                <c:pt idx="13">
                  <c:v>-60.359054479166659</c:v>
                </c:pt>
                <c:pt idx="14">
                  <c:v>-86.270750000000007</c:v>
                </c:pt>
                <c:pt idx="15">
                  <c:v>-62.197514479166657</c:v>
                </c:pt>
                <c:pt idx="16">
                  <c:v>-79.382414687500003</c:v>
                </c:pt>
                <c:pt idx="17">
                  <c:v>-131.47446895833332</c:v>
                </c:pt>
                <c:pt idx="18">
                  <c:v>-116.735089375</c:v>
                </c:pt>
                <c:pt idx="19">
                  <c:v>-194.07651999999999</c:v>
                </c:pt>
                <c:pt idx="20">
                  <c:v>-193.92886999999999</c:v>
                </c:pt>
                <c:pt idx="21">
                  <c:v>-193.96573000000001</c:v>
                </c:pt>
                <c:pt idx="22">
                  <c:v>-149.45277125000001</c:v>
                </c:pt>
                <c:pt idx="23">
                  <c:v>-189.43002895833334</c:v>
                </c:pt>
                <c:pt idx="24">
                  <c:v>4.2781665625000009</c:v>
                </c:pt>
                <c:pt idx="25">
                  <c:v>-192.73767687500001</c:v>
                </c:pt>
                <c:pt idx="26">
                  <c:v>-150.016396875</c:v>
                </c:pt>
                <c:pt idx="27">
                  <c:v>32.105346562500003</c:v>
                </c:pt>
                <c:pt idx="28">
                  <c:v>-221.99549999999999</c:v>
                </c:pt>
                <c:pt idx="29">
                  <c:v>-219.27946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23456"/>
        <c:axId val="200324992"/>
      </c:scatterChart>
      <c:valAx>
        <c:axId val="2003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24992"/>
        <c:crosses val="autoZero"/>
        <c:crossBetween val="midCat"/>
      </c:valAx>
      <c:valAx>
        <c:axId val="200324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323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Y!$D$5:$D$34</c:f>
              <c:numCache>
                <c:formatCode>General</c:formatCode>
                <c:ptCount val="30"/>
                <c:pt idx="0">
                  <c:v>8.6117249999999999</c:v>
                </c:pt>
                <c:pt idx="1">
                  <c:v>15.569229999999997</c:v>
                </c:pt>
                <c:pt idx="2">
                  <c:v>15.896859999999997</c:v>
                </c:pt>
                <c:pt idx="3">
                  <c:v>15.557569999999998</c:v>
                </c:pt>
                <c:pt idx="4">
                  <c:v>9.2827599999999961</c:v>
                </c:pt>
                <c:pt idx="5">
                  <c:v>23.818164999999993</c:v>
                </c:pt>
                <c:pt idx="6">
                  <c:v>25.919016000000006</c:v>
                </c:pt>
                <c:pt idx="7">
                  <c:v>72.622039999999998</c:v>
                </c:pt>
                <c:pt idx="8">
                  <c:v>35.969989999999996</c:v>
                </c:pt>
                <c:pt idx="9">
                  <c:v>69.088539999999995</c:v>
                </c:pt>
                <c:pt idx="10">
                  <c:v>4.2497000000000043</c:v>
                </c:pt>
                <c:pt idx="11">
                  <c:v>4.2438499999999948</c:v>
                </c:pt>
                <c:pt idx="12">
                  <c:v>153.59693999999999</c:v>
                </c:pt>
                <c:pt idx="13">
                  <c:v>34.376170000000002</c:v>
                </c:pt>
                <c:pt idx="14">
                  <c:v>11.728889999999993</c:v>
                </c:pt>
                <c:pt idx="15">
                  <c:v>32.537710000000004</c:v>
                </c:pt>
                <c:pt idx="16">
                  <c:v>17.695129999999992</c:v>
                </c:pt>
                <c:pt idx="17">
                  <c:v>57.995980000000003</c:v>
                </c:pt>
                <c:pt idx="18">
                  <c:v>77.419999999999987</c:v>
                </c:pt>
                <c:pt idx="19">
                  <c:v>0</c:v>
                </c:pt>
                <c:pt idx="20">
                  <c:v>0.10314999999999941</c:v>
                </c:pt>
                <c:pt idx="21">
                  <c:v>2.635999999998262E-2</c:v>
                </c:pt>
                <c:pt idx="22">
                  <c:v>45.343739999999997</c:v>
                </c:pt>
                <c:pt idx="23">
                  <c:v>4.0419999999983247E-2</c:v>
                </c:pt>
                <c:pt idx="24">
                  <c:v>216.37591</c:v>
                </c:pt>
                <c:pt idx="25">
                  <c:v>27.349159999999983</c:v>
                </c:pt>
                <c:pt idx="26">
                  <c:v>70.070439999999991</c:v>
                </c:pt>
                <c:pt idx="27">
                  <c:v>252.3133</c:v>
                </c:pt>
                <c:pt idx="28">
                  <c:v>0</c:v>
                </c:pt>
                <c:pt idx="29">
                  <c:v>2.9506000000000085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Y!$G$5:$G$34</c:f>
              <c:numCache>
                <c:formatCode>General</c:formatCode>
                <c:ptCount val="30"/>
                <c:pt idx="0">
                  <c:v>7.1584849999999989</c:v>
                </c:pt>
                <c:pt idx="1">
                  <c:v>12.662749999999996</c:v>
                </c:pt>
                <c:pt idx="2">
                  <c:v>12.990379999999995</c:v>
                </c:pt>
                <c:pt idx="3">
                  <c:v>12.651089999999996</c:v>
                </c:pt>
                <c:pt idx="4">
                  <c:v>6.3762799999999942</c:v>
                </c:pt>
                <c:pt idx="5">
                  <c:v>19.458444999999998</c:v>
                </c:pt>
                <c:pt idx="6">
                  <c:v>21.268647999999992</c:v>
                </c:pt>
                <c:pt idx="7">
                  <c:v>66.809079999999994</c:v>
                </c:pt>
                <c:pt idx="8">
                  <c:v>30.157029999999992</c:v>
                </c:pt>
                <c:pt idx="9">
                  <c:v>63.275579999999991</c:v>
                </c:pt>
                <c:pt idx="10">
                  <c:v>4.3029099999999971</c:v>
                </c:pt>
                <c:pt idx="11">
                  <c:v>4.2782099999999872</c:v>
                </c:pt>
                <c:pt idx="12">
                  <c:v>147.78397999999999</c:v>
                </c:pt>
                <c:pt idx="13">
                  <c:v>28.563209999999998</c:v>
                </c:pt>
                <c:pt idx="14">
                  <c:v>10.767509999999987</c:v>
                </c:pt>
                <c:pt idx="15">
                  <c:v>26.72475</c:v>
                </c:pt>
                <c:pt idx="16">
                  <c:v>11.882169999999988</c:v>
                </c:pt>
                <c:pt idx="17">
                  <c:v>46.370059999999995</c:v>
                </c:pt>
                <c:pt idx="18">
                  <c:v>65.79407999999998</c:v>
                </c:pt>
                <c:pt idx="19">
                  <c:v>0</c:v>
                </c:pt>
                <c:pt idx="20">
                  <c:v>0.14764999999999873</c:v>
                </c:pt>
                <c:pt idx="21">
                  <c:v>0.11078999999998018</c:v>
                </c:pt>
                <c:pt idx="22">
                  <c:v>33.717819999999989</c:v>
                </c:pt>
                <c:pt idx="23">
                  <c:v>-11.585500000000025</c:v>
                </c:pt>
                <c:pt idx="24">
                  <c:v>201.92567999999997</c:v>
                </c:pt>
                <c:pt idx="25">
                  <c:v>12.89892999999995</c:v>
                </c:pt>
                <c:pt idx="26">
                  <c:v>55.620209999999958</c:v>
                </c:pt>
                <c:pt idx="27">
                  <c:v>237.86306999999996</c:v>
                </c:pt>
                <c:pt idx="28">
                  <c:v>0</c:v>
                </c:pt>
                <c:pt idx="29">
                  <c:v>2.716039999999964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Y!$K$5:$K$34</c:f>
              <c:numCache>
                <c:formatCode>General</c:formatCode>
                <c:ptCount val="30"/>
                <c:pt idx="0">
                  <c:v>9.1874838802083332</c:v>
                </c:pt>
                <c:pt idx="1">
                  <c:v>16.720747760416664</c:v>
                </c:pt>
                <c:pt idx="2">
                  <c:v>17.048377760416663</c:v>
                </c:pt>
                <c:pt idx="3">
                  <c:v>16.709087760416665</c:v>
                </c:pt>
                <c:pt idx="4">
                  <c:v>9.4234621164772676</c:v>
                </c:pt>
                <c:pt idx="5">
                  <c:v>25.545441640625</c:v>
                </c:pt>
                <c:pt idx="6">
                  <c:v>27.761444416666663</c:v>
                </c:pt>
                <c:pt idx="7">
                  <c:v>72.262044374999988</c:v>
                </c:pt>
                <c:pt idx="8">
                  <c:v>38.273025520833329</c:v>
                </c:pt>
                <c:pt idx="9">
                  <c:v>68.728544374999984</c:v>
                </c:pt>
                <c:pt idx="10">
                  <c:v>4.3029099999999971</c:v>
                </c:pt>
                <c:pt idx="11">
                  <c:v>4.2782099999999872</c:v>
                </c:pt>
                <c:pt idx="12">
                  <c:v>153.23694437500001</c:v>
                </c:pt>
                <c:pt idx="13">
                  <c:v>36.679205520833335</c:v>
                </c:pt>
                <c:pt idx="14">
                  <c:v>10.767509999999987</c:v>
                </c:pt>
                <c:pt idx="15">
                  <c:v>34.840745520833337</c:v>
                </c:pt>
                <c:pt idx="16">
                  <c:v>17.655845312499991</c:v>
                </c:pt>
                <c:pt idx="17">
                  <c:v>62.60205104166667</c:v>
                </c:pt>
                <c:pt idx="18">
                  <c:v>77.341430624999987</c:v>
                </c:pt>
                <c:pt idx="19">
                  <c:v>0</c:v>
                </c:pt>
                <c:pt idx="20">
                  <c:v>0.14764999999999873</c:v>
                </c:pt>
                <c:pt idx="21">
                  <c:v>0.11078999999998018</c:v>
                </c:pt>
                <c:pt idx="22">
                  <c:v>44.623748749999976</c:v>
                </c:pt>
                <c:pt idx="23">
                  <c:v>4.6464910416666498</c:v>
                </c:pt>
                <c:pt idx="24">
                  <c:v>226.27366656249995</c:v>
                </c:pt>
                <c:pt idx="25">
                  <c:v>29.257823124999959</c:v>
                </c:pt>
                <c:pt idx="26">
                  <c:v>71.979103124999966</c:v>
                </c:pt>
                <c:pt idx="27">
                  <c:v>254.10084656249995</c:v>
                </c:pt>
                <c:pt idx="28">
                  <c:v>0</c:v>
                </c:pt>
                <c:pt idx="29">
                  <c:v>2.716039999999964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3040"/>
        <c:axId val="200024832"/>
      </c:scatterChart>
      <c:valAx>
        <c:axId val="2000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24832"/>
        <c:crosses val="autoZero"/>
        <c:crossBetween val="midCat"/>
      </c:valAx>
      <c:valAx>
        <c:axId val="2000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2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Ti!$B$5:$B$34</c:f>
              <c:numCache>
                <c:formatCode>0.0</c:formatCode>
                <c:ptCount val="30"/>
                <c:pt idx="0">
                  <c:v>-10.140689999999999</c:v>
                </c:pt>
                <c:pt idx="1">
                  <c:v>-28.748799999999999</c:v>
                </c:pt>
                <c:pt idx="2">
                  <c:v>-26.594860000000001</c:v>
                </c:pt>
                <c:pt idx="3">
                  <c:v>-22.08267</c:v>
                </c:pt>
                <c:pt idx="4">
                  <c:v>-23.983799999999999</c:v>
                </c:pt>
                <c:pt idx="5">
                  <c:v>-43.5764</c:v>
                </c:pt>
                <c:pt idx="6">
                  <c:v>-48.444029999999998</c:v>
                </c:pt>
                <c:pt idx="7">
                  <c:v>-27.672940000000001</c:v>
                </c:pt>
                <c:pt idx="8">
                  <c:v>-58.590739999999997</c:v>
                </c:pt>
                <c:pt idx="9">
                  <c:v>-46.219009999999997</c:v>
                </c:pt>
                <c:pt idx="10">
                  <c:v>-70.996729999999999</c:v>
                </c:pt>
                <c:pt idx="11">
                  <c:v>-71.018420000000006</c:v>
                </c:pt>
                <c:pt idx="12">
                  <c:v>37.927900000000001</c:v>
                </c:pt>
                <c:pt idx="13">
                  <c:v>-61.785989999999998</c:v>
                </c:pt>
                <c:pt idx="14">
                  <c:v>-47.634680000000003</c:v>
                </c:pt>
                <c:pt idx="15">
                  <c:v>-53.072099999999999</c:v>
                </c:pt>
                <c:pt idx="16">
                  <c:v>-42.64499</c:v>
                </c:pt>
                <c:pt idx="17">
                  <c:v>-98.175790000000006</c:v>
                </c:pt>
                <c:pt idx="18">
                  <c:v>-79.290350000000004</c:v>
                </c:pt>
                <c:pt idx="19">
                  <c:v>-141.38212999999999</c:v>
                </c:pt>
                <c:pt idx="20">
                  <c:v>-76.196209999999994</c:v>
                </c:pt>
                <c:pt idx="21">
                  <c:v>-142.03335999999999</c:v>
                </c:pt>
                <c:pt idx="22">
                  <c:v>-107.51335</c:v>
                </c:pt>
                <c:pt idx="23">
                  <c:v>-141.44443000000001</c:v>
                </c:pt>
                <c:pt idx="24">
                  <c:v>127.93985000000001</c:v>
                </c:pt>
                <c:pt idx="25">
                  <c:v>-61.313969999999998</c:v>
                </c:pt>
                <c:pt idx="26">
                  <c:v>-37.58229</c:v>
                </c:pt>
                <c:pt idx="27">
                  <c:v>110.94001</c:v>
                </c:pt>
                <c:pt idx="28">
                  <c:v>-108.12783</c:v>
                </c:pt>
                <c:pt idx="29">
                  <c:v>-107.81728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Ti!$F$5:$F$34</c:f>
              <c:numCache>
                <c:formatCode>0.0</c:formatCode>
                <c:ptCount val="30"/>
                <c:pt idx="0">
                  <c:v>-9.3013499999999993</c:v>
                </c:pt>
                <c:pt idx="1">
                  <c:v>-28.748799999999999</c:v>
                </c:pt>
                <c:pt idx="2">
                  <c:v>-24.836090000000002</c:v>
                </c:pt>
                <c:pt idx="3">
                  <c:v>-22.08267</c:v>
                </c:pt>
                <c:pt idx="4">
                  <c:v>-23.983799999999999</c:v>
                </c:pt>
                <c:pt idx="5">
                  <c:v>-43.5764</c:v>
                </c:pt>
                <c:pt idx="6">
                  <c:v>-45.740209999999998</c:v>
                </c:pt>
                <c:pt idx="7">
                  <c:v>-27.672940000000001</c:v>
                </c:pt>
                <c:pt idx="8">
                  <c:v>-55.853349999999999</c:v>
                </c:pt>
                <c:pt idx="9">
                  <c:v>-46.219009999999997</c:v>
                </c:pt>
                <c:pt idx="10">
                  <c:v>-59.760019999999997</c:v>
                </c:pt>
                <c:pt idx="11">
                  <c:v>-59.799290000000006</c:v>
                </c:pt>
                <c:pt idx="12">
                  <c:v>37.927900000000001</c:v>
                </c:pt>
                <c:pt idx="13">
                  <c:v>-58.609229999999997</c:v>
                </c:pt>
                <c:pt idx="14">
                  <c:v>-47.634680000000003</c:v>
                </c:pt>
                <c:pt idx="15">
                  <c:v>-53.072099999999999</c:v>
                </c:pt>
                <c:pt idx="16">
                  <c:v>-42.64499</c:v>
                </c:pt>
                <c:pt idx="17">
                  <c:v>-98.175790000000006</c:v>
                </c:pt>
                <c:pt idx="18">
                  <c:v>-79.290350000000004</c:v>
                </c:pt>
                <c:pt idx="19">
                  <c:v>-121.62199999999999</c:v>
                </c:pt>
                <c:pt idx="20">
                  <c:v>-76.196209999999994</c:v>
                </c:pt>
                <c:pt idx="21">
                  <c:v>-121.89041999999999</c:v>
                </c:pt>
                <c:pt idx="22">
                  <c:v>-107.51335</c:v>
                </c:pt>
                <c:pt idx="23">
                  <c:v>-141.44443000000001</c:v>
                </c:pt>
                <c:pt idx="24">
                  <c:v>127.93985000000001</c:v>
                </c:pt>
                <c:pt idx="25">
                  <c:v>-61.313969999999998</c:v>
                </c:pt>
                <c:pt idx="26">
                  <c:v>-37.58229</c:v>
                </c:pt>
                <c:pt idx="27">
                  <c:v>110.94001</c:v>
                </c:pt>
                <c:pt idx="28">
                  <c:v>-88.553079999999994</c:v>
                </c:pt>
                <c:pt idx="29">
                  <c:v>-88.523009999999999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Ti!$J$5:$J$34</c:f>
              <c:numCache>
                <c:formatCode>0.0</c:formatCode>
                <c:ptCount val="30"/>
                <c:pt idx="0">
                  <c:v>-9.3013499999999993</c:v>
                </c:pt>
                <c:pt idx="1">
                  <c:v>-26.435446704545456</c:v>
                </c:pt>
                <c:pt idx="2">
                  <c:v>-24.836090000000002</c:v>
                </c:pt>
                <c:pt idx="3">
                  <c:v>-19.769316704545453</c:v>
                </c:pt>
                <c:pt idx="4">
                  <c:v>-23.983799999999999</c:v>
                </c:pt>
                <c:pt idx="5">
                  <c:v>-43.5764</c:v>
                </c:pt>
                <c:pt idx="6">
                  <c:v>-45.740209999999998</c:v>
                </c:pt>
                <c:pt idx="7">
                  <c:v>-21.169981818181817</c:v>
                </c:pt>
                <c:pt idx="8">
                  <c:v>-55.853349999999999</c:v>
                </c:pt>
                <c:pt idx="9">
                  <c:v>-39.716051818181818</c:v>
                </c:pt>
                <c:pt idx="10">
                  <c:v>-59.760019999999997</c:v>
                </c:pt>
                <c:pt idx="11">
                  <c:v>-59.799290000000006</c:v>
                </c:pt>
                <c:pt idx="12">
                  <c:v>44.430858181818181</c:v>
                </c:pt>
                <c:pt idx="13">
                  <c:v>-58.609229999999997</c:v>
                </c:pt>
                <c:pt idx="14">
                  <c:v>-38.912483986013989</c:v>
                </c:pt>
                <c:pt idx="15">
                  <c:v>-48.445393409090912</c:v>
                </c:pt>
                <c:pt idx="16">
                  <c:v>-35.975600075757576</c:v>
                </c:pt>
                <c:pt idx="17">
                  <c:v>-80.731397972027978</c:v>
                </c:pt>
                <c:pt idx="18">
                  <c:v>-65.951570151515156</c:v>
                </c:pt>
                <c:pt idx="19">
                  <c:v>-121.62199999999999</c:v>
                </c:pt>
                <c:pt idx="20">
                  <c:v>-62.857430151515146</c:v>
                </c:pt>
                <c:pt idx="21">
                  <c:v>-121.89041999999999</c:v>
                </c:pt>
                <c:pt idx="22">
                  <c:v>-94.507433636363643</c:v>
                </c:pt>
                <c:pt idx="23">
                  <c:v>-124.00003797202798</c:v>
                </c:pt>
                <c:pt idx="24">
                  <c:v>141.81996977272729</c:v>
                </c:pt>
                <c:pt idx="25">
                  <c:v>-41.805095454545452</c:v>
                </c:pt>
                <c:pt idx="26">
                  <c:v>-18.073415454545454</c:v>
                </c:pt>
                <c:pt idx="27">
                  <c:v>130.37211977272727</c:v>
                </c:pt>
                <c:pt idx="28">
                  <c:v>-88.553079999999994</c:v>
                </c:pt>
                <c:pt idx="29">
                  <c:v>-88.523009999999999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2384"/>
        <c:axId val="200122368"/>
      </c:scatterChart>
      <c:valAx>
        <c:axId val="2001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22368"/>
        <c:crosses val="autoZero"/>
        <c:crossBetween val="midCat"/>
      </c:valAx>
      <c:valAx>
        <c:axId val="2001223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11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Ti!$D$5:$D$34</c:f>
              <c:numCache>
                <c:formatCode>General</c:formatCode>
                <c:ptCount val="30"/>
                <c:pt idx="0">
                  <c:v>7.6134799999999991</c:v>
                </c:pt>
                <c:pt idx="1">
                  <c:v>6.7595399999999977</c:v>
                </c:pt>
                <c:pt idx="2">
                  <c:v>8.9134799999999963</c:v>
                </c:pt>
                <c:pt idx="3">
                  <c:v>13.425669999999997</c:v>
                </c:pt>
                <c:pt idx="4">
                  <c:v>11.524539999999998</c:v>
                </c:pt>
                <c:pt idx="5">
                  <c:v>9.6861099999999922</c:v>
                </c:pt>
                <c:pt idx="6">
                  <c:v>8.3693140000000028</c:v>
                </c:pt>
                <c:pt idx="7">
                  <c:v>43.343739999999997</c:v>
                </c:pt>
                <c:pt idx="8">
                  <c:v>12.425939999999997</c:v>
                </c:pt>
                <c:pt idx="9">
                  <c:v>24.797669999999997</c:v>
                </c:pt>
                <c:pt idx="10">
                  <c:v>1.9949999999994361E-2</c:v>
                </c:pt>
                <c:pt idx="11">
                  <c:v>-1.7400000000122873E-3</c:v>
                </c:pt>
                <c:pt idx="12">
                  <c:v>108.94458</c:v>
                </c:pt>
                <c:pt idx="13">
                  <c:v>9.2306899999999956</c:v>
                </c:pt>
                <c:pt idx="14">
                  <c:v>23.381999999999991</c:v>
                </c:pt>
                <c:pt idx="15">
                  <c:v>17.944579999999995</c:v>
                </c:pt>
                <c:pt idx="16">
                  <c:v>28.371689999999994</c:v>
                </c:pt>
                <c:pt idx="17">
                  <c:v>43.857569999999981</c:v>
                </c:pt>
                <c:pt idx="18">
                  <c:v>62.743009999999984</c:v>
                </c:pt>
                <c:pt idx="19">
                  <c:v>0.6512299999999982</c:v>
                </c:pt>
                <c:pt idx="20">
                  <c:v>65.837149999999994</c:v>
                </c:pt>
                <c:pt idx="21">
                  <c:v>0</c:v>
                </c:pt>
                <c:pt idx="22">
                  <c:v>34.520009999999985</c:v>
                </c:pt>
                <c:pt idx="23">
                  <c:v>0.58892999999997642</c:v>
                </c:pt>
                <c:pt idx="24">
                  <c:v>236.06768</c:v>
                </c:pt>
                <c:pt idx="25">
                  <c:v>46.813860000000005</c:v>
                </c:pt>
                <c:pt idx="26">
                  <c:v>70.545540000000017</c:v>
                </c:pt>
                <c:pt idx="27">
                  <c:v>219.06783999999999</c:v>
                </c:pt>
                <c:pt idx="28">
                  <c:v>0</c:v>
                </c:pt>
                <c:pt idx="29">
                  <c:v>0.31055000000000632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Ti!$G$5:$G$34</c:f>
              <c:numCache>
                <c:formatCode>General</c:formatCode>
                <c:ptCount val="30"/>
                <c:pt idx="0">
                  <c:v>5.9349524999999996</c:v>
                </c:pt>
                <c:pt idx="1">
                  <c:v>1.7238049999999987</c:v>
                </c:pt>
                <c:pt idx="2">
                  <c:v>5.6365149999999957</c:v>
                </c:pt>
                <c:pt idx="3">
                  <c:v>8.3899349999999977</c:v>
                </c:pt>
                <c:pt idx="4">
                  <c:v>6.4888049999999993</c:v>
                </c:pt>
                <c:pt idx="5">
                  <c:v>2.1325074999999956</c:v>
                </c:pt>
                <c:pt idx="6">
                  <c:v>3.0159580000000048</c:v>
                </c:pt>
                <c:pt idx="7">
                  <c:v>33.272269999999992</c:v>
                </c:pt>
                <c:pt idx="8">
                  <c:v>5.0918599999999969</c:v>
                </c:pt>
                <c:pt idx="9">
                  <c:v>14.726199999999999</c:v>
                </c:pt>
                <c:pt idx="10">
                  <c:v>1.1851899999999986</c:v>
                </c:pt>
                <c:pt idx="11">
                  <c:v>1.1459199999999896</c:v>
                </c:pt>
                <c:pt idx="12">
                  <c:v>98.873109999999997</c:v>
                </c:pt>
                <c:pt idx="13">
                  <c:v>2.3359799999999993</c:v>
                </c:pt>
                <c:pt idx="14">
                  <c:v>13.310529999999993</c:v>
                </c:pt>
                <c:pt idx="15">
                  <c:v>7.8731099999999969</c:v>
                </c:pt>
                <c:pt idx="16">
                  <c:v>18.300219999999996</c:v>
                </c:pt>
                <c:pt idx="17">
                  <c:v>23.714629999999985</c:v>
                </c:pt>
                <c:pt idx="18">
                  <c:v>42.600069999999988</c:v>
                </c:pt>
                <c:pt idx="19">
                  <c:v>0.2684200000000061</c:v>
                </c:pt>
                <c:pt idx="20">
                  <c:v>45.694209999999998</c:v>
                </c:pt>
                <c:pt idx="21">
                  <c:v>0</c:v>
                </c:pt>
                <c:pt idx="22">
                  <c:v>14.377069999999989</c:v>
                </c:pt>
                <c:pt idx="23">
                  <c:v>-19.554010000000019</c:v>
                </c:pt>
                <c:pt idx="24">
                  <c:v>216.49293</c:v>
                </c:pt>
                <c:pt idx="25">
                  <c:v>27.239109999999982</c:v>
                </c:pt>
                <c:pt idx="26">
                  <c:v>50.970789999999965</c:v>
                </c:pt>
                <c:pt idx="27">
                  <c:v>199.49309</c:v>
                </c:pt>
                <c:pt idx="28">
                  <c:v>0</c:v>
                </c:pt>
                <c:pt idx="29">
                  <c:v>3.0069999999966512E-2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Ti!$K$5:$K$34</c:f>
              <c:numCache>
                <c:formatCode>General</c:formatCode>
                <c:ptCount val="30"/>
                <c:pt idx="0">
                  <c:v>5.9349524999999996</c:v>
                </c:pt>
                <c:pt idx="1">
                  <c:v>4.0371582954545424</c:v>
                </c:pt>
                <c:pt idx="2">
                  <c:v>5.6365149999999957</c:v>
                </c:pt>
                <c:pt idx="3">
                  <c:v>10.703288295454545</c:v>
                </c:pt>
                <c:pt idx="4">
                  <c:v>6.4888049999999993</c:v>
                </c:pt>
                <c:pt idx="5">
                  <c:v>2.1325074999999956</c:v>
                </c:pt>
                <c:pt idx="6">
                  <c:v>3.0159580000000048</c:v>
                </c:pt>
                <c:pt idx="7">
                  <c:v>39.775228181818179</c:v>
                </c:pt>
                <c:pt idx="8">
                  <c:v>5.0918599999999969</c:v>
                </c:pt>
                <c:pt idx="9">
                  <c:v>21.229158181818178</c:v>
                </c:pt>
                <c:pt idx="10">
                  <c:v>1.1851899999999986</c:v>
                </c:pt>
                <c:pt idx="11">
                  <c:v>1.1459199999999896</c:v>
                </c:pt>
                <c:pt idx="12">
                  <c:v>105.37606818181817</c:v>
                </c:pt>
                <c:pt idx="13">
                  <c:v>2.3359799999999993</c:v>
                </c:pt>
                <c:pt idx="14">
                  <c:v>22.032726013986007</c:v>
                </c:pt>
                <c:pt idx="15">
                  <c:v>12.499816590909084</c:v>
                </c:pt>
                <c:pt idx="16">
                  <c:v>24.96960992424242</c:v>
                </c:pt>
                <c:pt idx="17">
                  <c:v>41.159022027972014</c:v>
                </c:pt>
                <c:pt idx="18">
                  <c:v>55.938849848484836</c:v>
                </c:pt>
                <c:pt idx="19">
                  <c:v>0.2684200000000061</c:v>
                </c:pt>
                <c:pt idx="20">
                  <c:v>59.032989848484846</c:v>
                </c:pt>
                <c:pt idx="21">
                  <c:v>0</c:v>
                </c:pt>
                <c:pt idx="22">
                  <c:v>27.382986363636348</c:v>
                </c:pt>
                <c:pt idx="23">
                  <c:v>-2.1096179720279906</c:v>
                </c:pt>
                <c:pt idx="24">
                  <c:v>230.37304977272726</c:v>
                </c:pt>
                <c:pt idx="25">
                  <c:v>46.747984545454528</c:v>
                </c:pt>
                <c:pt idx="26">
                  <c:v>70.479664545454526</c:v>
                </c:pt>
                <c:pt idx="27">
                  <c:v>218.92519977272724</c:v>
                </c:pt>
                <c:pt idx="28">
                  <c:v>0</c:v>
                </c:pt>
                <c:pt idx="29">
                  <c:v>3.0069999999966512E-2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8096"/>
        <c:axId val="200149632"/>
      </c:scatterChart>
      <c:valAx>
        <c:axId val="20014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49632"/>
        <c:crosses val="autoZero"/>
        <c:crossBetween val="midCat"/>
      </c:valAx>
      <c:valAx>
        <c:axId val="2001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4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Zr!$B$5:$B$34</c:f>
              <c:numCache>
                <c:formatCode>0.0</c:formatCode>
                <c:ptCount val="30"/>
                <c:pt idx="0">
                  <c:v>-11.568009999999999</c:v>
                </c:pt>
                <c:pt idx="1">
                  <c:v>-29.015219999999999</c:v>
                </c:pt>
                <c:pt idx="2">
                  <c:v>-27.29759</c:v>
                </c:pt>
                <c:pt idx="3">
                  <c:v>-20.694690000000001</c:v>
                </c:pt>
                <c:pt idx="4">
                  <c:v>-27.33785</c:v>
                </c:pt>
                <c:pt idx="5">
                  <c:v>-44.072279999999999</c:v>
                </c:pt>
                <c:pt idx="6">
                  <c:v>-49.218359999999997</c:v>
                </c:pt>
                <c:pt idx="7">
                  <c:v>-25.825659999999999</c:v>
                </c:pt>
                <c:pt idx="8">
                  <c:v>-57.689889999999998</c:v>
                </c:pt>
                <c:pt idx="9">
                  <c:v>-23.122579999999999</c:v>
                </c:pt>
                <c:pt idx="10">
                  <c:v>-82.73554</c:v>
                </c:pt>
                <c:pt idx="11">
                  <c:v>-82.956310000000002</c:v>
                </c:pt>
                <c:pt idx="12">
                  <c:v>47.43553</c:v>
                </c:pt>
                <c:pt idx="13">
                  <c:v>-61.453809999999997</c:v>
                </c:pt>
                <c:pt idx="14">
                  <c:v>-55.022359999999999</c:v>
                </c:pt>
                <c:pt idx="15">
                  <c:v>-49.632489999999997</c:v>
                </c:pt>
                <c:pt idx="16">
                  <c:v>-23.261759999999999</c:v>
                </c:pt>
                <c:pt idx="17">
                  <c:v>-126.49925</c:v>
                </c:pt>
                <c:pt idx="18">
                  <c:v>-101.35078</c:v>
                </c:pt>
                <c:pt idx="19">
                  <c:v>-162.99506</c:v>
                </c:pt>
                <c:pt idx="20">
                  <c:v>-165.48053999999999</c:v>
                </c:pt>
                <c:pt idx="21">
                  <c:v>-165.65312</c:v>
                </c:pt>
                <c:pt idx="22">
                  <c:v>-122.56301999999999</c:v>
                </c:pt>
                <c:pt idx="23">
                  <c:v>-163.04938000000001</c:v>
                </c:pt>
                <c:pt idx="24">
                  <c:v>82.694609999999997</c:v>
                </c:pt>
                <c:pt idx="25">
                  <c:v>-97.109650000000002</c:v>
                </c:pt>
                <c:pt idx="26">
                  <c:v>-77.596950000000007</c:v>
                </c:pt>
                <c:pt idx="27">
                  <c:v>85.584119999999999</c:v>
                </c:pt>
                <c:pt idx="28">
                  <c:v>-153.04773</c:v>
                </c:pt>
                <c:pt idx="29">
                  <c:v>-152.90154000000001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Zr!$F$5:$F$34</c:f>
              <c:numCache>
                <c:formatCode>0.0</c:formatCode>
                <c:ptCount val="30"/>
                <c:pt idx="0">
                  <c:v>-11.568009999999999</c:v>
                </c:pt>
                <c:pt idx="1">
                  <c:v>-29.015219999999999</c:v>
                </c:pt>
                <c:pt idx="2">
                  <c:v>-27.29759</c:v>
                </c:pt>
                <c:pt idx="3">
                  <c:v>-20.694690000000001</c:v>
                </c:pt>
                <c:pt idx="4">
                  <c:v>-27.33785</c:v>
                </c:pt>
                <c:pt idx="5">
                  <c:v>-44.072279999999999</c:v>
                </c:pt>
                <c:pt idx="6">
                  <c:v>-49.218359999999997</c:v>
                </c:pt>
                <c:pt idx="7">
                  <c:v>-25.825659999999999</c:v>
                </c:pt>
                <c:pt idx="8">
                  <c:v>-57.689889999999998</c:v>
                </c:pt>
                <c:pt idx="9">
                  <c:v>-23.122579999999999</c:v>
                </c:pt>
                <c:pt idx="10">
                  <c:v>-59.951049999999995</c:v>
                </c:pt>
                <c:pt idx="11">
                  <c:v>-73.354990000000001</c:v>
                </c:pt>
                <c:pt idx="12">
                  <c:v>47.43553</c:v>
                </c:pt>
                <c:pt idx="13">
                  <c:v>-61.453809999999997</c:v>
                </c:pt>
                <c:pt idx="14">
                  <c:v>-55.022359999999999</c:v>
                </c:pt>
                <c:pt idx="15">
                  <c:v>-49.632489999999997</c:v>
                </c:pt>
                <c:pt idx="16">
                  <c:v>-23.261759999999999</c:v>
                </c:pt>
                <c:pt idx="17">
                  <c:v>-126.49925</c:v>
                </c:pt>
                <c:pt idx="18">
                  <c:v>-101.35078</c:v>
                </c:pt>
                <c:pt idx="19">
                  <c:v>-146.08174</c:v>
                </c:pt>
                <c:pt idx="20">
                  <c:v>-148.37443999999999</c:v>
                </c:pt>
                <c:pt idx="21">
                  <c:v>-148.3228</c:v>
                </c:pt>
                <c:pt idx="22">
                  <c:v>-122.56301999999999</c:v>
                </c:pt>
                <c:pt idx="23">
                  <c:v>-163.04938000000001</c:v>
                </c:pt>
                <c:pt idx="24">
                  <c:v>82.694609999999997</c:v>
                </c:pt>
                <c:pt idx="25">
                  <c:v>-97.109650000000002</c:v>
                </c:pt>
                <c:pt idx="26">
                  <c:v>-77.596950000000007</c:v>
                </c:pt>
                <c:pt idx="27">
                  <c:v>85.584119999999999</c:v>
                </c:pt>
                <c:pt idx="28">
                  <c:v>-135.74011999999999</c:v>
                </c:pt>
                <c:pt idx="29">
                  <c:v>-152.90154000000001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Zr!$J$5:$J$34</c:f>
              <c:numCache>
                <c:formatCode>0.0</c:formatCode>
                <c:ptCount val="30"/>
                <c:pt idx="0">
                  <c:v>-9.894413888888888</c:v>
                </c:pt>
                <c:pt idx="1">
                  <c:v>-25.668027777777777</c:v>
                </c:pt>
                <c:pt idx="2">
                  <c:v>-23.950397777777777</c:v>
                </c:pt>
                <c:pt idx="3">
                  <c:v>-17.347497777777779</c:v>
                </c:pt>
                <c:pt idx="4">
                  <c:v>-21.942913066239317</c:v>
                </c:pt>
                <c:pt idx="5">
                  <c:v>-39.051491666666664</c:v>
                </c:pt>
                <c:pt idx="6">
                  <c:v>-43.862852444444442</c:v>
                </c:pt>
                <c:pt idx="7">
                  <c:v>-15.187346111111111</c:v>
                </c:pt>
                <c:pt idx="8">
                  <c:v>-50.995505555555553</c:v>
                </c:pt>
                <c:pt idx="9">
                  <c:v>-12.484266111111111</c:v>
                </c:pt>
                <c:pt idx="10">
                  <c:v>-59.951049999999995</c:v>
                </c:pt>
                <c:pt idx="11">
                  <c:v>-73.354990000000001</c:v>
                </c:pt>
                <c:pt idx="12">
                  <c:v>58.073843888888888</c:v>
                </c:pt>
                <c:pt idx="13">
                  <c:v>-54.759425555555552</c:v>
                </c:pt>
                <c:pt idx="14">
                  <c:v>-44.232486132478634</c:v>
                </c:pt>
                <c:pt idx="15">
                  <c:v>-42.938105555555552</c:v>
                </c:pt>
                <c:pt idx="16">
                  <c:v>-14.524692222222221</c:v>
                </c:pt>
                <c:pt idx="17">
                  <c:v>-104.91950226495727</c:v>
                </c:pt>
                <c:pt idx="18">
                  <c:v>-83.876644444444452</c:v>
                </c:pt>
                <c:pt idx="19">
                  <c:v>-146.08174</c:v>
                </c:pt>
                <c:pt idx="20">
                  <c:v>-148.37443999999999</c:v>
                </c:pt>
                <c:pt idx="21">
                  <c:v>-148.3228</c:v>
                </c:pt>
                <c:pt idx="22">
                  <c:v>-101.28639222222222</c:v>
                </c:pt>
                <c:pt idx="23">
                  <c:v>-141.46963226495728</c:v>
                </c:pt>
                <c:pt idx="24">
                  <c:v>102.77776333333333</c:v>
                </c:pt>
                <c:pt idx="25">
                  <c:v>-65.194708333333338</c:v>
                </c:pt>
                <c:pt idx="26">
                  <c:v>-45.682008333333343</c:v>
                </c:pt>
                <c:pt idx="27">
                  <c:v>111.21926333333333</c:v>
                </c:pt>
                <c:pt idx="28">
                  <c:v>-135.74011999999999</c:v>
                </c:pt>
                <c:pt idx="29">
                  <c:v>-127.26639666666668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84192"/>
        <c:axId val="200185728"/>
      </c:scatterChart>
      <c:valAx>
        <c:axId val="2001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85728"/>
        <c:crosses val="autoZero"/>
        <c:crossBetween val="midCat"/>
      </c:valAx>
      <c:valAx>
        <c:axId val="2001857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184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Zr!$D$5:$D$34</c:f>
              <c:numCache>
                <c:formatCode>General</c:formatCode>
                <c:ptCount val="30"/>
                <c:pt idx="0">
                  <c:v>9.1386300000000009</c:v>
                </c:pt>
                <c:pt idx="1">
                  <c:v>12.398060000000001</c:v>
                </c:pt>
                <c:pt idx="2">
                  <c:v>14.115690000000001</c:v>
                </c:pt>
                <c:pt idx="3">
                  <c:v>20.718589999999999</c:v>
                </c:pt>
                <c:pt idx="4">
                  <c:v>14.075430000000001</c:v>
                </c:pt>
                <c:pt idx="5">
                  <c:v>18.047640000000001</c:v>
                </c:pt>
                <c:pt idx="6">
                  <c:v>17.042888000000012</c:v>
                </c:pt>
                <c:pt idx="7">
                  <c:v>57.000900000000001</c:v>
                </c:pt>
                <c:pt idx="8">
                  <c:v>25.136670000000002</c:v>
                </c:pt>
                <c:pt idx="9">
                  <c:v>59.703980000000001</c:v>
                </c:pt>
                <c:pt idx="10">
                  <c:v>9.1020000000000323E-2</c:v>
                </c:pt>
                <c:pt idx="11">
                  <c:v>-0.12975000000000136</c:v>
                </c:pt>
                <c:pt idx="12">
                  <c:v>130.26209</c:v>
                </c:pt>
                <c:pt idx="13">
                  <c:v>21.372750000000003</c:v>
                </c:pt>
                <c:pt idx="14">
                  <c:v>27.804200000000002</c:v>
                </c:pt>
                <c:pt idx="15">
                  <c:v>33.194070000000004</c:v>
                </c:pt>
                <c:pt idx="16">
                  <c:v>59.564800000000005</c:v>
                </c:pt>
                <c:pt idx="17">
                  <c:v>39.153869999999998</c:v>
                </c:pt>
                <c:pt idx="18">
                  <c:v>64.302340000000001</c:v>
                </c:pt>
                <c:pt idx="19">
                  <c:v>2.6580600000000061</c:v>
                </c:pt>
                <c:pt idx="20">
                  <c:v>0.17258000000001061</c:v>
                </c:pt>
                <c:pt idx="21">
                  <c:v>0</c:v>
                </c:pt>
                <c:pt idx="22">
                  <c:v>43.090100000000007</c:v>
                </c:pt>
                <c:pt idx="23">
                  <c:v>2.6037399999999877</c:v>
                </c:pt>
                <c:pt idx="24">
                  <c:v>235.74234000000001</c:v>
                </c:pt>
                <c:pt idx="25">
                  <c:v>55.938080000000014</c:v>
                </c:pt>
                <c:pt idx="26">
                  <c:v>75.450779999999995</c:v>
                </c:pt>
                <c:pt idx="27">
                  <c:v>238.63184999999999</c:v>
                </c:pt>
                <c:pt idx="28">
                  <c:v>0</c:v>
                </c:pt>
                <c:pt idx="29">
                  <c:v>0.14618999999999005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Zr!$G$5:$G$34</c:f>
              <c:numCache>
                <c:formatCode>General</c:formatCode>
                <c:ptCount val="30"/>
                <c:pt idx="0">
                  <c:v>6.9723400000000009</c:v>
                </c:pt>
                <c:pt idx="1">
                  <c:v>8.0654800000000009</c:v>
                </c:pt>
                <c:pt idx="2">
                  <c:v>9.7831100000000006</c:v>
                </c:pt>
                <c:pt idx="3">
                  <c:v>16.386009999999999</c:v>
                </c:pt>
                <c:pt idx="4">
                  <c:v>9.7428500000000007</c:v>
                </c:pt>
                <c:pt idx="5">
                  <c:v>11.548769999999998</c:v>
                </c:pt>
                <c:pt idx="6">
                  <c:v>10.110760000000006</c:v>
                </c:pt>
                <c:pt idx="7">
                  <c:v>48.335740000000001</c:v>
                </c:pt>
                <c:pt idx="8">
                  <c:v>16.471510000000002</c:v>
                </c:pt>
                <c:pt idx="9">
                  <c:v>51.038820000000001</c:v>
                </c:pt>
                <c:pt idx="10">
                  <c:v>14.210350000000005</c:v>
                </c:pt>
                <c:pt idx="11">
                  <c:v>0.80640999999999963</c:v>
                </c:pt>
                <c:pt idx="12">
                  <c:v>121.59693</c:v>
                </c:pt>
                <c:pt idx="13">
                  <c:v>12.707590000000003</c:v>
                </c:pt>
                <c:pt idx="14">
                  <c:v>19.139040000000001</c:v>
                </c:pt>
                <c:pt idx="15">
                  <c:v>24.528910000000003</c:v>
                </c:pt>
                <c:pt idx="16">
                  <c:v>50.899640000000005</c:v>
                </c:pt>
                <c:pt idx="17">
                  <c:v>21.823549999999997</c:v>
                </c:pt>
                <c:pt idx="18">
                  <c:v>46.972020000000001</c:v>
                </c:pt>
                <c:pt idx="19">
                  <c:v>2.2410600000000045</c:v>
                </c:pt>
                <c:pt idx="20">
                  <c:v>-5.1639999999991915E-2</c:v>
                </c:pt>
                <c:pt idx="21">
                  <c:v>0</c:v>
                </c:pt>
                <c:pt idx="22">
                  <c:v>25.759780000000006</c:v>
                </c:pt>
                <c:pt idx="23">
                  <c:v>-14.726580000000013</c:v>
                </c:pt>
                <c:pt idx="24">
                  <c:v>218.43472999999994</c:v>
                </c:pt>
                <c:pt idx="25">
                  <c:v>38.630469999999946</c:v>
                </c:pt>
                <c:pt idx="26">
                  <c:v>58.143169999999955</c:v>
                </c:pt>
                <c:pt idx="27">
                  <c:v>221.32423999999997</c:v>
                </c:pt>
                <c:pt idx="28">
                  <c:v>0</c:v>
                </c:pt>
                <c:pt idx="29">
                  <c:v>-17.161420000000049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Zr!$K$5:$K$34</c:f>
              <c:numCache>
                <c:formatCode>General</c:formatCode>
                <c:ptCount val="30"/>
                <c:pt idx="0">
                  <c:v>8.6459361111111122</c:v>
                </c:pt>
                <c:pt idx="1">
                  <c:v>11.412672222222223</c:v>
                </c:pt>
                <c:pt idx="2">
                  <c:v>13.130302222222223</c:v>
                </c:pt>
                <c:pt idx="3">
                  <c:v>19.733202222222221</c:v>
                </c:pt>
                <c:pt idx="4">
                  <c:v>15.137786933760683</c:v>
                </c:pt>
                <c:pt idx="5">
                  <c:v>16.569558333333333</c:v>
                </c:pt>
                <c:pt idx="6">
                  <c:v>15.466267555555561</c:v>
                </c:pt>
                <c:pt idx="7">
                  <c:v>58.974053888888889</c:v>
                </c:pt>
                <c:pt idx="8">
                  <c:v>23.165894444444447</c:v>
                </c:pt>
                <c:pt idx="9">
                  <c:v>61.677133888888889</c:v>
                </c:pt>
                <c:pt idx="10">
                  <c:v>14.210350000000005</c:v>
                </c:pt>
                <c:pt idx="11">
                  <c:v>0.80640999999999963</c:v>
                </c:pt>
                <c:pt idx="12">
                  <c:v>132.23524388888887</c:v>
                </c:pt>
                <c:pt idx="13">
                  <c:v>19.401974444444448</c:v>
                </c:pt>
                <c:pt idx="14">
                  <c:v>29.928913867521366</c:v>
                </c:pt>
                <c:pt idx="15">
                  <c:v>31.223294444444448</c:v>
                </c:pt>
                <c:pt idx="16">
                  <c:v>59.636707777777779</c:v>
                </c:pt>
                <c:pt idx="17">
                  <c:v>43.403297735042727</c:v>
                </c:pt>
                <c:pt idx="18">
                  <c:v>64.446155555555549</c:v>
                </c:pt>
                <c:pt idx="19">
                  <c:v>2.2410600000000045</c:v>
                </c:pt>
                <c:pt idx="20">
                  <c:v>-5.1639999999991915E-2</c:v>
                </c:pt>
                <c:pt idx="21">
                  <c:v>0</c:v>
                </c:pt>
                <c:pt idx="22">
                  <c:v>47.036407777777782</c:v>
                </c:pt>
                <c:pt idx="23">
                  <c:v>6.8531677350427174</c:v>
                </c:pt>
                <c:pt idx="24">
                  <c:v>238.51788333333329</c:v>
                </c:pt>
                <c:pt idx="25">
                  <c:v>70.545411666666624</c:v>
                </c:pt>
                <c:pt idx="26">
                  <c:v>90.058111666666619</c:v>
                </c:pt>
                <c:pt idx="27">
                  <c:v>246.95938333333328</c:v>
                </c:pt>
                <c:pt idx="28">
                  <c:v>0</c:v>
                </c:pt>
                <c:pt idx="29">
                  <c:v>8.4737233333332824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8032"/>
        <c:axId val="200749824"/>
      </c:scatterChart>
      <c:valAx>
        <c:axId val="2007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49824"/>
        <c:crosses val="autoZero"/>
        <c:crossBetween val="midCat"/>
      </c:valAx>
      <c:valAx>
        <c:axId val="2007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4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Hf!$B$5:$B$34</c:f>
              <c:numCache>
                <c:formatCode>0.0</c:formatCode>
                <c:ptCount val="30"/>
                <c:pt idx="0">
                  <c:v>-5.7336900000000002</c:v>
                </c:pt>
                <c:pt idx="1">
                  <c:v>-16.983709999999999</c:v>
                </c:pt>
                <c:pt idx="2">
                  <c:v>-19.194230000000001</c:v>
                </c:pt>
                <c:pt idx="3">
                  <c:v>-14.21462</c:v>
                </c:pt>
                <c:pt idx="4">
                  <c:v>-26.279</c:v>
                </c:pt>
                <c:pt idx="5">
                  <c:v>-33.031010000000002</c:v>
                </c:pt>
                <c:pt idx="6">
                  <c:v>-37.266060000000003</c:v>
                </c:pt>
                <c:pt idx="7">
                  <c:v>-2.4897900000000002</c:v>
                </c:pt>
                <c:pt idx="8">
                  <c:v>-43.911490000000001</c:v>
                </c:pt>
                <c:pt idx="9">
                  <c:v>-31.099630000000001</c:v>
                </c:pt>
                <c:pt idx="10">
                  <c:v>-75.121849999999995</c:v>
                </c:pt>
                <c:pt idx="11">
                  <c:v>-75.135900000000007</c:v>
                </c:pt>
                <c:pt idx="12">
                  <c:v>70.339770000000001</c:v>
                </c:pt>
                <c:pt idx="13">
                  <c:v>-47.071280000000002</c:v>
                </c:pt>
                <c:pt idx="14">
                  <c:v>-44.510440000000003</c:v>
                </c:pt>
                <c:pt idx="15">
                  <c:v>-37.416640000000001</c:v>
                </c:pt>
                <c:pt idx="16">
                  <c:v>-13.477779999999999</c:v>
                </c:pt>
                <c:pt idx="17">
                  <c:v>-109.17586</c:v>
                </c:pt>
                <c:pt idx="18">
                  <c:v>-81.314499999999995</c:v>
                </c:pt>
                <c:pt idx="19">
                  <c:v>-137.31507999999999</c:v>
                </c:pt>
                <c:pt idx="20">
                  <c:v>-109.36271000000001</c:v>
                </c:pt>
                <c:pt idx="21">
                  <c:v>-140.88264000000001</c:v>
                </c:pt>
                <c:pt idx="22">
                  <c:v>-96.968320000000006</c:v>
                </c:pt>
                <c:pt idx="23">
                  <c:v>-137.33651</c:v>
                </c:pt>
                <c:pt idx="24">
                  <c:v>110.42350999999999</c:v>
                </c:pt>
                <c:pt idx="25">
                  <c:v>-56.512590000000003</c:v>
                </c:pt>
                <c:pt idx="26">
                  <c:v>-43.50076</c:v>
                </c:pt>
                <c:pt idx="27">
                  <c:v>121.64444</c:v>
                </c:pt>
                <c:pt idx="28">
                  <c:v>-124.97669</c:v>
                </c:pt>
                <c:pt idx="29">
                  <c:v>-124.68304000000001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Hf!$F$5:$F$34</c:f>
              <c:numCache>
                <c:formatCode>0.0</c:formatCode>
                <c:ptCount val="30"/>
                <c:pt idx="0">
                  <c:v>-5.1504900000000005</c:v>
                </c:pt>
                <c:pt idx="1">
                  <c:v>-16.983709999999999</c:v>
                </c:pt>
                <c:pt idx="2">
                  <c:v>-18.818450000000002</c:v>
                </c:pt>
                <c:pt idx="3">
                  <c:v>-14.21462</c:v>
                </c:pt>
                <c:pt idx="4">
                  <c:v>-21.822679999999998</c:v>
                </c:pt>
                <c:pt idx="5">
                  <c:v>-33.031010000000002</c:v>
                </c:pt>
                <c:pt idx="6">
                  <c:v>-37.266060000000003</c:v>
                </c:pt>
                <c:pt idx="7">
                  <c:v>-2.4897900000000002</c:v>
                </c:pt>
                <c:pt idx="8">
                  <c:v>-43.911490000000001</c:v>
                </c:pt>
                <c:pt idx="9">
                  <c:v>-31.099630000000001</c:v>
                </c:pt>
                <c:pt idx="10">
                  <c:v>-64.041389999999993</c:v>
                </c:pt>
                <c:pt idx="11">
                  <c:v>-64.051170000000013</c:v>
                </c:pt>
                <c:pt idx="12">
                  <c:v>70.339770000000001</c:v>
                </c:pt>
                <c:pt idx="13">
                  <c:v>-47.071280000000002</c:v>
                </c:pt>
                <c:pt idx="14">
                  <c:v>-44.510440000000003</c:v>
                </c:pt>
                <c:pt idx="15">
                  <c:v>-37.416640000000001</c:v>
                </c:pt>
                <c:pt idx="16">
                  <c:v>-13.477779999999999</c:v>
                </c:pt>
                <c:pt idx="17">
                  <c:v>-109.17586</c:v>
                </c:pt>
                <c:pt idx="18">
                  <c:v>-81.314499999999995</c:v>
                </c:pt>
                <c:pt idx="19">
                  <c:v>-118.17117999999999</c:v>
                </c:pt>
                <c:pt idx="20">
                  <c:v>-109.36271000000001</c:v>
                </c:pt>
                <c:pt idx="21">
                  <c:v>-121.53493</c:v>
                </c:pt>
                <c:pt idx="22">
                  <c:v>-96.968320000000006</c:v>
                </c:pt>
                <c:pt idx="23">
                  <c:v>-137.33651</c:v>
                </c:pt>
                <c:pt idx="24">
                  <c:v>110.42350999999999</c:v>
                </c:pt>
                <c:pt idx="25">
                  <c:v>-56.512590000000003</c:v>
                </c:pt>
                <c:pt idx="26">
                  <c:v>-43.50076</c:v>
                </c:pt>
                <c:pt idx="27">
                  <c:v>121.64444</c:v>
                </c:pt>
                <c:pt idx="28">
                  <c:v>-105.48834000000001</c:v>
                </c:pt>
                <c:pt idx="29">
                  <c:v>-105.26662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Hf!$J$5:$J$34</c:f>
              <c:numCache>
                <c:formatCode>0.0</c:formatCode>
                <c:ptCount val="30"/>
                <c:pt idx="0">
                  <c:v>-5.1504900000000005</c:v>
                </c:pt>
                <c:pt idx="1">
                  <c:v>-14.45231148148148</c:v>
                </c:pt>
                <c:pt idx="2">
                  <c:v>-18.818450000000002</c:v>
                </c:pt>
                <c:pt idx="3">
                  <c:v>-11.683221481481482</c:v>
                </c:pt>
                <c:pt idx="4">
                  <c:v>-21.822679999999998</c:v>
                </c:pt>
                <c:pt idx="5">
                  <c:v>-29.233912222222223</c:v>
                </c:pt>
                <c:pt idx="6">
                  <c:v>-33.215822370370375</c:v>
                </c:pt>
                <c:pt idx="7">
                  <c:v>4.8853490740740737</c:v>
                </c:pt>
                <c:pt idx="8">
                  <c:v>-38.848692962962964</c:v>
                </c:pt>
                <c:pt idx="9">
                  <c:v>-23.724490925925927</c:v>
                </c:pt>
                <c:pt idx="10">
                  <c:v>-64.041389999999993</c:v>
                </c:pt>
                <c:pt idx="11">
                  <c:v>-64.051170000000013</c:v>
                </c:pt>
                <c:pt idx="12">
                  <c:v>77.714909074074072</c:v>
                </c:pt>
                <c:pt idx="13">
                  <c:v>-42.008482962962965</c:v>
                </c:pt>
                <c:pt idx="14">
                  <c:v>-35.352153539886046</c:v>
                </c:pt>
                <c:pt idx="15">
                  <c:v>-32.353842962962965</c:v>
                </c:pt>
                <c:pt idx="16">
                  <c:v>-6.3722996296296284</c:v>
                </c:pt>
                <c:pt idx="17">
                  <c:v>-90.859287079772088</c:v>
                </c:pt>
                <c:pt idx="18">
                  <c:v>-67.10353925925925</c:v>
                </c:pt>
                <c:pt idx="19">
                  <c:v>-118.17117999999999</c:v>
                </c:pt>
                <c:pt idx="20">
                  <c:v>-95.151749259259262</c:v>
                </c:pt>
                <c:pt idx="21">
                  <c:v>-121.53493</c:v>
                </c:pt>
                <c:pt idx="22">
                  <c:v>-82.218041851851865</c:v>
                </c:pt>
                <c:pt idx="23">
                  <c:v>-119.01993707977209</c:v>
                </c:pt>
                <c:pt idx="24">
                  <c:v>125.61190111111111</c:v>
                </c:pt>
                <c:pt idx="25">
                  <c:v>-34.387172777777778</c:v>
                </c:pt>
                <c:pt idx="26">
                  <c:v>-21.375342777777778</c:v>
                </c:pt>
                <c:pt idx="27">
                  <c:v>142.38482111111111</c:v>
                </c:pt>
                <c:pt idx="28">
                  <c:v>-105.48834000000001</c:v>
                </c:pt>
                <c:pt idx="29">
                  <c:v>-105.26662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31872"/>
        <c:axId val="200441856"/>
      </c:scatterChart>
      <c:valAx>
        <c:axId val="2004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41856"/>
        <c:crosses val="autoZero"/>
        <c:crossBetween val="midCat"/>
      </c:valAx>
      <c:valAx>
        <c:axId val="2004418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43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Hf!$D$5:$D$34</c:f>
              <c:numCache>
                <c:formatCode>General</c:formatCode>
                <c:ptCount val="30"/>
                <c:pt idx="0">
                  <c:v>11.876640000000002</c:v>
                </c:pt>
                <c:pt idx="1">
                  <c:v>18.236950000000004</c:v>
                </c:pt>
                <c:pt idx="2">
                  <c:v>16.026430000000001</c:v>
                </c:pt>
                <c:pt idx="3">
                  <c:v>21.006040000000002</c:v>
                </c:pt>
                <c:pt idx="4">
                  <c:v>8.9416600000000024</c:v>
                </c:pt>
                <c:pt idx="5">
                  <c:v>19.799979999999998</c:v>
                </c:pt>
                <c:pt idx="6">
                  <c:v>19.086996000000006</c:v>
                </c:pt>
                <c:pt idx="7">
                  <c:v>67.951530000000005</c:v>
                </c:pt>
                <c:pt idx="8">
                  <c:v>26.529830000000004</c:v>
                </c:pt>
                <c:pt idx="9">
                  <c:v>39.34169</c:v>
                </c:pt>
                <c:pt idx="10">
                  <c:v>-4.6805299999999903</c:v>
                </c:pt>
                <c:pt idx="11">
                  <c:v>-4.694580000000002</c:v>
                </c:pt>
                <c:pt idx="12">
                  <c:v>140.78109000000001</c:v>
                </c:pt>
                <c:pt idx="13">
                  <c:v>23.370040000000003</c:v>
                </c:pt>
                <c:pt idx="14">
                  <c:v>25.930880000000002</c:v>
                </c:pt>
                <c:pt idx="15">
                  <c:v>33.024680000000004</c:v>
                </c:pt>
                <c:pt idx="16">
                  <c:v>56.963540000000009</c:v>
                </c:pt>
                <c:pt idx="17">
                  <c:v>31.706780000000009</c:v>
                </c:pt>
                <c:pt idx="18">
                  <c:v>59.568140000000014</c:v>
                </c:pt>
                <c:pt idx="19">
                  <c:v>3.5675600000000145</c:v>
                </c:pt>
                <c:pt idx="20">
                  <c:v>31.519930000000002</c:v>
                </c:pt>
                <c:pt idx="21">
                  <c:v>0</c:v>
                </c:pt>
                <c:pt idx="22">
                  <c:v>43.914320000000004</c:v>
                </c:pt>
                <c:pt idx="23">
                  <c:v>3.5461300000000051</c:v>
                </c:pt>
                <c:pt idx="24">
                  <c:v>235.40019999999998</c:v>
                </c:pt>
                <c:pt idx="25">
                  <c:v>68.464100000000002</c:v>
                </c:pt>
                <c:pt idx="26">
                  <c:v>81.475930000000005</c:v>
                </c:pt>
                <c:pt idx="27">
                  <c:v>246.62112999999999</c:v>
                </c:pt>
                <c:pt idx="28">
                  <c:v>0</c:v>
                </c:pt>
                <c:pt idx="29">
                  <c:v>0.29365000000001373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Hf!$G$5:$G$34</c:f>
              <c:numCache>
                <c:formatCode>General</c:formatCode>
                <c:ptCount val="30"/>
                <c:pt idx="0">
                  <c:v>10.041376249999999</c:v>
                </c:pt>
                <c:pt idx="1">
                  <c:v>13.400022500000002</c:v>
                </c:pt>
                <c:pt idx="2">
                  <c:v>11.565282499999999</c:v>
                </c:pt>
                <c:pt idx="3">
                  <c:v>16.169112500000001</c:v>
                </c:pt>
                <c:pt idx="4">
                  <c:v>8.5610525000000024</c:v>
                </c:pt>
                <c:pt idx="5">
                  <c:v>12.544588749999996</c:v>
                </c:pt>
                <c:pt idx="6">
                  <c:v>11.347912000000001</c:v>
                </c:pt>
                <c:pt idx="7">
                  <c:v>58.277675000000002</c:v>
                </c:pt>
                <c:pt idx="8">
                  <c:v>16.855975000000001</c:v>
                </c:pt>
                <c:pt idx="9">
                  <c:v>29.667835</c:v>
                </c:pt>
                <c:pt idx="10">
                  <c:v>-3.2739249999999913</c:v>
                </c:pt>
                <c:pt idx="11">
                  <c:v>-3.2837050000000119</c:v>
                </c:pt>
                <c:pt idx="12">
                  <c:v>131.107235</c:v>
                </c:pt>
                <c:pt idx="13">
                  <c:v>13.696185</c:v>
                </c:pt>
                <c:pt idx="14">
                  <c:v>16.257024999999999</c:v>
                </c:pt>
                <c:pt idx="15">
                  <c:v>23.350825</c:v>
                </c:pt>
                <c:pt idx="16">
                  <c:v>47.289685000000006</c:v>
                </c:pt>
                <c:pt idx="17">
                  <c:v>12.359070000000003</c:v>
                </c:pt>
                <c:pt idx="18">
                  <c:v>40.220430000000007</c:v>
                </c:pt>
                <c:pt idx="19">
                  <c:v>3.3637500000000102</c:v>
                </c:pt>
                <c:pt idx="20">
                  <c:v>12.172219999999996</c:v>
                </c:pt>
                <c:pt idx="21">
                  <c:v>0</c:v>
                </c:pt>
                <c:pt idx="22">
                  <c:v>24.566609999999997</c:v>
                </c:pt>
                <c:pt idx="23">
                  <c:v>-15.801580000000001</c:v>
                </c:pt>
                <c:pt idx="24">
                  <c:v>215.91185000000002</c:v>
                </c:pt>
                <c:pt idx="25">
                  <c:v>48.975750000000005</c:v>
                </c:pt>
                <c:pt idx="26">
                  <c:v>61.987580000000008</c:v>
                </c:pt>
                <c:pt idx="27">
                  <c:v>227.13278000000003</c:v>
                </c:pt>
                <c:pt idx="28">
                  <c:v>0</c:v>
                </c:pt>
                <c:pt idx="29">
                  <c:v>0.2217200000000048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Hf!$K$5:$K$34</c:f>
              <c:numCache>
                <c:formatCode>General</c:formatCode>
                <c:ptCount val="30"/>
                <c:pt idx="0">
                  <c:v>10.041376249999999</c:v>
                </c:pt>
                <c:pt idx="1">
                  <c:v>15.93142101851852</c:v>
                </c:pt>
                <c:pt idx="2">
                  <c:v>11.565282499999999</c:v>
                </c:pt>
                <c:pt idx="3">
                  <c:v>18.700511018518519</c:v>
                </c:pt>
                <c:pt idx="4">
                  <c:v>8.5610525000000024</c:v>
                </c:pt>
                <c:pt idx="5">
                  <c:v>16.341686527777775</c:v>
                </c:pt>
                <c:pt idx="6">
                  <c:v>15.398149629629629</c:v>
                </c:pt>
                <c:pt idx="7">
                  <c:v>65.652814074074072</c:v>
                </c:pt>
                <c:pt idx="8">
                  <c:v>21.918772037037037</c:v>
                </c:pt>
                <c:pt idx="9">
                  <c:v>37.042974074074074</c:v>
                </c:pt>
                <c:pt idx="10">
                  <c:v>-3.2739249999999913</c:v>
                </c:pt>
                <c:pt idx="11">
                  <c:v>-3.2837050000000119</c:v>
                </c:pt>
                <c:pt idx="12">
                  <c:v>138.48237407407407</c:v>
                </c:pt>
                <c:pt idx="13">
                  <c:v>18.758982037037036</c:v>
                </c:pt>
                <c:pt idx="14">
                  <c:v>25.415311460113955</c:v>
                </c:pt>
                <c:pt idx="15">
                  <c:v>28.413622037037037</c:v>
                </c:pt>
                <c:pt idx="16">
                  <c:v>54.395165370370371</c:v>
                </c:pt>
                <c:pt idx="17">
                  <c:v>30.675642920227915</c:v>
                </c:pt>
                <c:pt idx="18">
                  <c:v>54.431390740740753</c:v>
                </c:pt>
                <c:pt idx="19">
                  <c:v>3.3637500000000102</c:v>
                </c:pt>
                <c:pt idx="20">
                  <c:v>26.383180740740741</c:v>
                </c:pt>
                <c:pt idx="21">
                  <c:v>0</c:v>
                </c:pt>
                <c:pt idx="22">
                  <c:v>39.316888148148138</c:v>
                </c:pt>
                <c:pt idx="23">
                  <c:v>2.5149929202279111</c:v>
                </c:pt>
                <c:pt idx="24">
                  <c:v>231.10024111111113</c:v>
                </c:pt>
                <c:pt idx="25">
                  <c:v>71.10116722222223</c:v>
                </c:pt>
                <c:pt idx="26">
                  <c:v>84.112997222222234</c:v>
                </c:pt>
                <c:pt idx="27">
                  <c:v>247.87316111111113</c:v>
                </c:pt>
                <c:pt idx="28">
                  <c:v>0</c:v>
                </c:pt>
                <c:pt idx="29">
                  <c:v>0.2217200000000048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71680"/>
        <c:axId val="200473216"/>
      </c:scatterChart>
      <c:valAx>
        <c:axId val="2004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73216"/>
        <c:crosses val="autoZero"/>
        <c:crossBetween val="midCat"/>
      </c:valAx>
      <c:valAx>
        <c:axId val="2004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7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V!$B$5:$B$34</c:f>
              <c:numCache>
                <c:formatCode>0.0</c:formatCode>
                <c:ptCount val="30"/>
                <c:pt idx="0">
                  <c:v>12.01111</c:v>
                </c:pt>
                <c:pt idx="1">
                  <c:v>-20.55508</c:v>
                </c:pt>
                <c:pt idx="2">
                  <c:v>-1.34958</c:v>
                </c:pt>
                <c:pt idx="3">
                  <c:v>1.75953</c:v>
                </c:pt>
                <c:pt idx="4">
                  <c:v>-21.977209999999999</c:v>
                </c:pt>
                <c:pt idx="5">
                  <c:v>-15.745660000000001</c:v>
                </c:pt>
                <c:pt idx="6">
                  <c:v>-19.076530000000002</c:v>
                </c:pt>
                <c:pt idx="7">
                  <c:v>21.952629999999999</c:v>
                </c:pt>
                <c:pt idx="8">
                  <c:v>-29.288730000000001</c:v>
                </c:pt>
                <c:pt idx="9">
                  <c:v>3.7669100000000002</c:v>
                </c:pt>
                <c:pt idx="10">
                  <c:v>-36.488140000000001</c:v>
                </c:pt>
                <c:pt idx="11">
                  <c:v>-21.683319999999998</c:v>
                </c:pt>
                <c:pt idx="12">
                  <c:v>67.096969999999999</c:v>
                </c:pt>
                <c:pt idx="13">
                  <c:v>-30.350549999999998</c:v>
                </c:pt>
                <c:pt idx="14">
                  <c:v>-7.8594200000000001</c:v>
                </c:pt>
                <c:pt idx="15">
                  <c:v>-32.001390000000001</c:v>
                </c:pt>
                <c:pt idx="16">
                  <c:v>7.9431700000000003</c:v>
                </c:pt>
                <c:pt idx="17">
                  <c:v>-12.629659999999999</c:v>
                </c:pt>
                <c:pt idx="18">
                  <c:v>10.190009999999999</c:v>
                </c:pt>
                <c:pt idx="19">
                  <c:v>-60.633189999999999</c:v>
                </c:pt>
                <c:pt idx="20">
                  <c:v>18.346900000000002</c:v>
                </c:pt>
                <c:pt idx="21">
                  <c:v>-60.587400000000002</c:v>
                </c:pt>
                <c:pt idx="22">
                  <c:v>-39.832709999999999</c:v>
                </c:pt>
                <c:pt idx="23">
                  <c:v>-60.650590000000001</c:v>
                </c:pt>
                <c:pt idx="24">
                  <c:v>224.95039</c:v>
                </c:pt>
                <c:pt idx="25">
                  <c:v>46.831789999999998</c:v>
                </c:pt>
                <c:pt idx="26">
                  <c:v>68.719149999999999</c:v>
                </c:pt>
                <c:pt idx="27">
                  <c:v>209.97529</c:v>
                </c:pt>
                <c:pt idx="28">
                  <c:v>4.2804799999999998</c:v>
                </c:pt>
                <c:pt idx="29">
                  <c:v>5.9730999999999996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V!$F$5:$F$34</c:f>
              <c:numCache>
                <c:formatCode>0.0</c:formatCode>
                <c:ptCount val="30"/>
                <c:pt idx="0">
                  <c:v>12.01111</c:v>
                </c:pt>
                <c:pt idx="1">
                  <c:v>-18.768550000000001</c:v>
                </c:pt>
                <c:pt idx="2">
                  <c:v>-1.34958</c:v>
                </c:pt>
                <c:pt idx="3">
                  <c:v>1.75953</c:v>
                </c:pt>
                <c:pt idx="4">
                  <c:v>-15.954229999999999</c:v>
                </c:pt>
                <c:pt idx="5">
                  <c:v>-15.745660000000001</c:v>
                </c:pt>
                <c:pt idx="6">
                  <c:v>-19.076530000000002</c:v>
                </c:pt>
                <c:pt idx="7">
                  <c:v>21.952629999999999</c:v>
                </c:pt>
                <c:pt idx="8">
                  <c:v>-24.346400000000003</c:v>
                </c:pt>
                <c:pt idx="9">
                  <c:v>3.7669100000000002</c:v>
                </c:pt>
                <c:pt idx="10">
                  <c:v>-23.954640000000001</c:v>
                </c:pt>
                <c:pt idx="11">
                  <c:v>-21.683319999999998</c:v>
                </c:pt>
                <c:pt idx="12">
                  <c:v>67.096969999999999</c:v>
                </c:pt>
                <c:pt idx="13">
                  <c:v>-25.093669999999999</c:v>
                </c:pt>
                <c:pt idx="14">
                  <c:v>-7.8594200000000001</c:v>
                </c:pt>
                <c:pt idx="15">
                  <c:v>-26.416740000000001</c:v>
                </c:pt>
                <c:pt idx="16">
                  <c:v>7.9431700000000003</c:v>
                </c:pt>
                <c:pt idx="17">
                  <c:v>-12.629659999999999</c:v>
                </c:pt>
                <c:pt idx="18">
                  <c:v>10.190009999999999</c:v>
                </c:pt>
                <c:pt idx="19">
                  <c:v>-38.433819999999997</c:v>
                </c:pt>
                <c:pt idx="20">
                  <c:v>18.346900000000002</c:v>
                </c:pt>
                <c:pt idx="21">
                  <c:v>-38.740409999999997</c:v>
                </c:pt>
                <c:pt idx="22">
                  <c:v>-25.056219999999996</c:v>
                </c:pt>
                <c:pt idx="23">
                  <c:v>-60.650590000000001</c:v>
                </c:pt>
                <c:pt idx="24">
                  <c:v>224.95039</c:v>
                </c:pt>
                <c:pt idx="25">
                  <c:v>46.831789999999998</c:v>
                </c:pt>
                <c:pt idx="26">
                  <c:v>68.719149999999999</c:v>
                </c:pt>
                <c:pt idx="27">
                  <c:v>209.97529</c:v>
                </c:pt>
                <c:pt idx="28">
                  <c:v>23.982279999999999</c:v>
                </c:pt>
                <c:pt idx="29">
                  <c:v>24.63964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V!$J$5:$J$34</c:f>
              <c:numCache>
                <c:formatCode>0.0</c:formatCode>
                <c:ptCount val="30"/>
                <c:pt idx="0">
                  <c:v>13.590550321969697</c:v>
                </c:pt>
                <c:pt idx="1">
                  <c:v>-18.768550000000001</c:v>
                </c:pt>
                <c:pt idx="2">
                  <c:v>1.8093006439393937</c:v>
                </c:pt>
                <c:pt idx="3">
                  <c:v>4.918410643939394</c:v>
                </c:pt>
                <c:pt idx="4">
                  <c:v>-15.954229999999999</c:v>
                </c:pt>
                <c:pt idx="5">
                  <c:v>-11.007339034090911</c:v>
                </c:pt>
                <c:pt idx="6">
                  <c:v>-14.02232096969697</c:v>
                </c:pt>
                <c:pt idx="7">
                  <c:v>29.783289242424239</c:v>
                </c:pt>
                <c:pt idx="8">
                  <c:v>-24.346400000000003</c:v>
                </c:pt>
                <c:pt idx="9">
                  <c:v>11.597569242424242</c:v>
                </c:pt>
                <c:pt idx="10">
                  <c:v>-23.954640000000001</c:v>
                </c:pt>
                <c:pt idx="11">
                  <c:v>-12.416771003787879</c:v>
                </c:pt>
                <c:pt idx="12">
                  <c:v>74.927629242424246</c:v>
                </c:pt>
                <c:pt idx="13">
                  <c:v>-25.093669999999999</c:v>
                </c:pt>
                <c:pt idx="14">
                  <c:v>1.4071289962121192</c:v>
                </c:pt>
                <c:pt idx="15">
                  <c:v>-26.416740000000001</c:v>
                </c:pt>
                <c:pt idx="16">
                  <c:v>14.911052954545454</c:v>
                </c:pt>
                <c:pt idx="17">
                  <c:v>5.9034379924242391</c:v>
                </c:pt>
                <c:pt idx="18">
                  <c:v>24.125775909090905</c:v>
                </c:pt>
                <c:pt idx="19">
                  <c:v>-38.433819999999997</c:v>
                </c:pt>
                <c:pt idx="20">
                  <c:v>32.282665909090909</c:v>
                </c:pt>
                <c:pt idx="21">
                  <c:v>-38.740409999999997</c:v>
                </c:pt>
                <c:pt idx="22">
                  <c:v>-25.056219999999996</c:v>
                </c:pt>
                <c:pt idx="23">
                  <c:v>-36.650590000000001</c:v>
                </c:pt>
                <c:pt idx="24">
                  <c:v>243.90367386363636</c:v>
                </c:pt>
                <c:pt idx="25">
                  <c:v>70.323767727272724</c:v>
                </c:pt>
                <c:pt idx="26">
                  <c:v>92.211127727272725</c:v>
                </c:pt>
                <c:pt idx="27">
                  <c:v>231.05454886363637</c:v>
                </c:pt>
                <c:pt idx="28">
                  <c:v>23.982279999999999</c:v>
                </c:pt>
                <c:pt idx="29">
                  <c:v>24.63964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24160"/>
        <c:axId val="200525696"/>
      </c:scatterChart>
      <c:valAx>
        <c:axId val="2005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25696"/>
        <c:crosses val="autoZero"/>
        <c:crossBetween val="midCat"/>
      </c:valAx>
      <c:valAx>
        <c:axId val="2005256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52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Li!$D$6:$D$22</c:f>
              <c:numCache>
                <c:formatCode>0.0</c:formatCode>
                <c:ptCount val="17"/>
                <c:pt idx="0">
                  <c:v>4.9333800000000014</c:v>
                </c:pt>
                <c:pt idx="1">
                  <c:v>6.5355800000000031</c:v>
                </c:pt>
                <c:pt idx="2">
                  <c:v>6.6296500000000052</c:v>
                </c:pt>
                <c:pt idx="3">
                  <c:v>6.5220500000000001</c:v>
                </c:pt>
                <c:pt idx="4">
                  <c:v>12.656260000000003</c:v>
                </c:pt>
                <c:pt idx="5">
                  <c:v>12.39482000000001</c:v>
                </c:pt>
                <c:pt idx="6">
                  <c:v>8.9772980000000118</c:v>
                </c:pt>
                <c:pt idx="7">
                  <c:v>10.20523</c:v>
                </c:pt>
                <c:pt idx="8">
                  <c:v>7.9345100000000031</c:v>
                </c:pt>
                <c:pt idx="9">
                  <c:v>14.113</c:v>
                </c:pt>
                <c:pt idx="10">
                  <c:v>26.955480000000001</c:v>
                </c:pt>
                <c:pt idx="11">
                  <c:v>39.298200000000001</c:v>
                </c:pt>
                <c:pt idx="12">
                  <c:v>45.170270000000002</c:v>
                </c:pt>
                <c:pt idx="13">
                  <c:v>0</c:v>
                </c:pt>
                <c:pt idx="14">
                  <c:v>5.4690400000000068</c:v>
                </c:pt>
                <c:pt idx="15">
                  <c:v>16.163730000000001</c:v>
                </c:pt>
                <c:pt idx="16">
                  <c:v>4.4014700000000033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Li!$G$6:$G$22</c:f>
              <c:numCache>
                <c:formatCode>General</c:formatCode>
                <c:ptCount val="17"/>
                <c:pt idx="0">
                  <c:v>4.5795200000000023</c:v>
                </c:pt>
                <c:pt idx="1">
                  <c:v>3.8926600000000064</c:v>
                </c:pt>
                <c:pt idx="2">
                  <c:v>6.1378400000000077</c:v>
                </c:pt>
                <c:pt idx="3">
                  <c:v>11.219680000000004</c:v>
                </c:pt>
                <c:pt idx="4">
                  <c:v>10.013340000000007</c:v>
                </c:pt>
                <c:pt idx="5">
                  <c:v>8.4304400000000115</c:v>
                </c:pt>
                <c:pt idx="6">
                  <c:v>4.7486260000000087</c:v>
                </c:pt>
                <c:pt idx="7">
                  <c:v>4.919390000000007</c:v>
                </c:pt>
                <c:pt idx="8">
                  <c:v>7.1940100000000058</c:v>
                </c:pt>
                <c:pt idx="9">
                  <c:v>8.8271600000000063</c:v>
                </c:pt>
                <c:pt idx="10">
                  <c:v>21.669640000000008</c:v>
                </c:pt>
                <c:pt idx="11">
                  <c:v>34.012360000000008</c:v>
                </c:pt>
                <c:pt idx="12">
                  <c:v>39.884430000000009</c:v>
                </c:pt>
                <c:pt idx="13">
                  <c:v>0</c:v>
                </c:pt>
                <c:pt idx="14">
                  <c:v>6.1233900000000148</c:v>
                </c:pt>
                <c:pt idx="15">
                  <c:v>10.877890000000008</c:v>
                </c:pt>
                <c:pt idx="16">
                  <c:v>4.7531200000000098</c:v>
                </c:pt>
              </c:numCache>
            </c:numRef>
          </c:yVal>
          <c:smooth val="0"/>
        </c:ser>
        <c:ser>
          <c:idx val="2"/>
          <c:order val="2"/>
          <c:tx>
            <c:v>Ecart entierement cor</c:v>
          </c:tx>
          <c:spPr>
            <a:ln w="28575">
              <a:noFill/>
            </a:ln>
          </c:spPr>
          <c:yVal>
            <c:numRef>
              <c:f>Li!$K$6:$K$22</c:f>
              <c:numCache>
                <c:formatCode>General</c:formatCode>
                <c:ptCount val="17"/>
                <c:pt idx="0">
                  <c:v>4.5795200000000023</c:v>
                </c:pt>
                <c:pt idx="1">
                  <c:v>6.1811014285714343</c:v>
                </c:pt>
                <c:pt idx="2">
                  <c:v>6.1378400000000077</c:v>
                </c:pt>
                <c:pt idx="3">
                  <c:v>11.219680000000004</c:v>
                </c:pt>
                <c:pt idx="4">
                  <c:v>12.109600595238103</c:v>
                </c:pt>
                <c:pt idx="5">
                  <c:v>11.863102142857151</c:v>
                </c:pt>
                <c:pt idx="6">
                  <c:v>8.4101322857142975</c:v>
                </c:pt>
                <c:pt idx="7">
                  <c:v>11.242615714285719</c:v>
                </c:pt>
                <c:pt idx="8">
                  <c:v>7.1940100000000058</c:v>
                </c:pt>
                <c:pt idx="9">
                  <c:v>15.150385714285719</c:v>
                </c:pt>
                <c:pt idx="10">
                  <c:v>25.862161190476201</c:v>
                </c:pt>
                <c:pt idx="11">
                  <c:v>38.2048811904762</c:v>
                </c:pt>
                <c:pt idx="12">
                  <c:v>46.207655714285721</c:v>
                </c:pt>
                <c:pt idx="13">
                  <c:v>0</c:v>
                </c:pt>
                <c:pt idx="14">
                  <c:v>6.1233900000000148</c:v>
                </c:pt>
                <c:pt idx="15">
                  <c:v>15.454772857142864</c:v>
                </c:pt>
                <c:pt idx="16">
                  <c:v>4.7531200000000098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0352"/>
        <c:axId val="199382144"/>
      </c:scatterChart>
      <c:valAx>
        <c:axId val="1993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82144"/>
        <c:crosses val="autoZero"/>
        <c:crossBetween val="midCat"/>
      </c:valAx>
      <c:valAx>
        <c:axId val="1993821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38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V!$D$5:$D$34</c:f>
              <c:numCache>
                <c:formatCode>General</c:formatCode>
                <c:ptCount val="30"/>
                <c:pt idx="0">
                  <c:v>22.288650000000001</c:v>
                </c:pt>
                <c:pt idx="1">
                  <c:v>0</c:v>
                </c:pt>
                <c:pt idx="2">
                  <c:v>19.205500000000001</c:v>
                </c:pt>
                <c:pt idx="3">
                  <c:v>22.314610000000002</c:v>
                </c:pt>
                <c:pt idx="4">
                  <c:v>-1.4221299999999992</c:v>
                </c:pt>
                <c:pt idx="5">
                  <c:v>11.489105000000002</c:v>
                </c:pt>
                <c:pt idx="6">
                  <c:v>9.4941720000000025</c:v>
                </c:pt>
                <c:pt idx="7">
                  <c:v>55.867080000000001</c:v>
                </c:pt>
                <c:pt idx="8">
                  <c:v>4.6257200000000012</c:v>
                </c:pt>
                <c:pt idx="9">
                  <c:v>37.681359999999998</c:v>
                </c:pt>
                <c:pt idx="10">
                  <c:v>-2.5736899999999991</c:v>
                </c:pt>
                <c:pt idx="11">
                  <c:v>12.231130000000004</c:v>
                </c:pt>
                <c:pt idx="12">
                  <c:v>101.01142</c:v>
                </c:pt>
                <c:pt idx="13">
                  <c:v>3.5639000000000038</c:v>
                </c:pt>
                <c:pt idx="14">
                  <c:v>26.055030000000002</c:v>
                </c:pt>
                <c:pt idx="15">
                  <c:v>1.9130600000000015</c:v>
                </c:pt>
                <c:pt idx="16">
                  <c:v>41.857620000000004</c:v>
                </c:pt>
                <c:pt idx="17">
                  <c:v>48.003529999999998</c:v>
                </c:pt>
                <c:pt idx="18">
                  <c:v>70.8232</c:v>
                </c:pt>
                <c:pt idx="19">
                  <c:v>0</c:v>
                </c:pt>
                <c:pt idx="20">
                  <c:v>78.980090000000004</c:v>
                </c:pt>
                <c:pt idx="21">
                  <c:v>4.5789999999996667E-2</c:v>
                </c:pt>
                <c:pt idx="22">
                  <c:v>20.80048</c:v>
                </c:pt>
                <c:pt idx="23">
                  <c:v>-1.740000000000208E-2</c:v>
                </c:pt>
                <c:pt idx="24">
                  <c:v>220.66991000000002</c:v>
                </c:pt>
                <c:pt idx="25">
                  <c:v>42.551310000000001</c:v>
                </c:pt>
                <c:pt idx="26">
                  <c:v>64.438670000000016</c:v>
                </c:pt>
                <c:pt idx="27">
                  <c:v>205.69481000000002</c:v>
                </c:pt>
                <c:pt idx="28">
                  <c:v>0</c:v>
                </c:pt>
                <c:pt idx="29">
                  <c:v>1.6926200000000051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V!$G$5:$G$34</c:f>
              <c:numCache>
                <c:formatCode>General</c:formatCode>
                <c:ptCount val="30"/>
                <c:pt idx="0">
                  <c:v>21.395385000000001</c:v>
                </c:pt>
                <c:pt idx="1">
                  <c:v>0</c:v>
                </c:pt>
                <c:pt idx="2">
                  <c:v>17.418970000000002</c:v>
                </c:pt>
                <c:pt idx="3">
                  <c:v>20.528080000000003</c:v>
                </c:pt>
                <c:pt idx="4">
                  <c:v>2.8143200000000022</c:v>
                </c:pt>
                <c:pt idx="5">
                  <c:v>6.300435000000002</c:v>
                </c:pt>
                <c:pt idx="6">
                  <c:v>3.6250740000000015</c:v>
                </c:pt>
                <c:pt idx="7">
                  <c:v>47.276270000000004</c:v>
                </c:pt>
                <c:pt idx="8">
                  <c:v>0.97724000000000011</c:v>
                </c:pt>
                <c:pt idx="9">
                  <c:v>29.090550000000004</c:v>
                </c:pt>
                <c:pt idx="10">
                  <c:v>1.3690000000000015</c:v>
                </c:pt>
                <c:pt idx="11">
                  <c:v>3.6403200000000044</c:v>
                </c:pt>
                <c:pt idx="12">
                  <c:v>92.420610000000011</c:v>
                </c:pt>
                <c:pt idx="13">
                  <c:v>0.22997000000000334</c:v>
                </c:pt>
                <c:pt idx="14">
                  <c:v>17.464220000000005</c:v>
                </c:pt>
                <c:pt idx="15">
                  <c:v>-1.093099999999998</c:v>
                </c:pt>
                <c:pt idx="16">
                  <c:v>33.266810000000007</c:v>
                </c:pt>
                <c:pt idx="17">
                  <c:v>25.804160000000003</c:v>
                </c:pt>
                <c:pt idx="18">
                  <c:v>48.623829999999998</c:v>
                </c:pt>
                <c:pt idx="19">
                  <c:v>0</c:v>
                </c:pt>
                <c:pt idx="20">
                  <c:v>56.780720000000002</c:v>
                </c:pt>
                <c:pt idx="21">
                  <c:v>-0.30658999999999637</c:v>
                </c:pt>
                <c:pt idx="22">
                  <c:v>13.377600000000005</c:v>
                </c:pt>
                <c:pt idx="23">
                  <c:v>-22.216770000000004</c:v>
                </c:pt>
                <c:pt idx="24">
                  <c:v>200.96811000000002</c:v>
                </c:pt>
                <c:pt idx="25">
                  <c:v>22.849510000000009</c:v>
                </c:pt>
                <c:pt idx="26">
                  <c:v>44.736870000000025</c:v>
                </c:pt>
                <c:pt idx="27">
                  <c:v>185.99301000000003</c:v>
                </c:pt>
                <c:pt idx="28">
                  <c:v>0</c:v>
                </c:pt>
                <c:pt idx="29">
                  <c:v>0.65736000000003969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V!$K$5:$K$34</c:f>
              <c:numCache>
                <c:formatCode>General</c:formatCode>
                <c:ptCount val="30"/>
                <c:pt idx="0">
                  <c:v>22.974825321969696</c:v>
                </c:pt>
                <c:pt idx="1">
                  <c:v>0</c:v>
                </c:pt>
                <c:pt idx="2">
                  <c:v>20.577850643939396</c:v>
                </c:pt>
                <c:pt idx="3">
                  <c:v>23.686960643939393</c:v>
                </c:pt>
                <c:pt idx="4">
                  <c:v>2.8143200000000022</c:v>
                </c:pt>
                <c:pt idx="5">
                  <c:v>11.038755965909091</c:v>
                </c:pt>
                <c:pt idx="6">
                  <c:v>8.6792830303030328</c:v>
                </c:pt>
                <c:pt idx="7">
                  <c:v>55.106929242424243</c:v>
                </c:pt>
                <c:pt idx="8">
                  <c:v>0.97724000000000011</c:v>
                </c:pt>
                <c:pt idx="9">
                  <c:v>36.921209242424247</c:v>
                </c:pt>
                <c:pt idx="10">
                  <c:v>1.3690000000000015</c:v>
                </c:pt>
                <c:pt idx="11">
                  <c:v>12.906868996212124</c:v>
                </c:pt>
                <c:pt idx="12">
                  <c:v>100.25126924242426</c:v>
                </c:pt>
                <c:pt idx="13">
                  <c:v>0.22997000000000334</c:v>
                </c:pt>
                <c:pt idx="14">
                  <c:v>26.73076899621212</c:v>
                </c:pt>
                <c:pt idx="15">
                  <c:v>-1.093099999999998</c:v>
                </c:pt>
                <c:pt idx="16">
                  <c:v>40.234692954545459</c:v>
                </c:pt>
                <c:pt idx="17">
                  <c:v>44.337257992424242</c:v>
                </c:pt>
                <c:pt idx="18">
                  <c:v>62.559595909090909</c:v>
                </c:pt>
                <c:pt idx="19">
                  <c:v>0</c:v>
                </c:pt>
                <c:pt idx="20">
                  <c:v>70.71648590909092</c:v>
                </c:pt>
                <c:pt idx="21">
                  <c:v>-0.30658999999999637</c:v>
                </c:pt>
                <c:pt idx="22">
                  <c:v>13.377600000000005</c:v>
                </c:pt>
                <c:pt idx="23">
                  <c:v>1.7832299999999996</c:v>
                </c:pt>
                <c:pt idx="24">
                  <c:v>219.92139386363638</c:v>
                </c:pt>
                <c:pt idx="25">
                  <c:v>46.341487727272749</c:v>
                </c:pt>
                <c:pt idx="26">
                  <c:v>68.22884772727275</c:v>
                </c:pt>
                <c:pt idx="27">
                  <c:v>207.0722688636364</c:v>
                </c:pt>
                <c:pt idx="28">
                  <c:v>0</c:v>
                </c:pt>
                <c:pt idx="29">
                  <c:v>0.65736000000003969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08768"/>
        <c:axId val="200614656"/>
      </c:scatterChart>
      <c:valAx>
        <c:axId val="2006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4656"/>
        <c:crosses val="autoZero"/>
        <c:crossBetween val="midCat"/>
      </c:valAx>
      <c:valAx>
        <c:axId val="2006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0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Nb!$B$5:$B$34</c:f>
              <c:numCache>
                <c:formatCode>0.0</c:formatCode>
                <c:ptCount val="30"/>
                <c:pt idx="0">
                  <c:v>20.308129999999998</c:v>
                </c:pt>
                <c:pt idx="1">
                  <c:v>-16.93684</c:v>
                </c:pt>
                <c:pt idx="2">
                  <c:v>8.1725399999999997</c:v>
                </c:pt>
                <c:pt idx="3">
                  <c:v>9.4802</c:v>
                </c:pt>
                <c:pt idx="4">
                  <c:v>-21.816859999999998</c:v>
                </c:pt>
                <c:pt idx="5">
                  <c:v>-6.2864199999999997</c:v>
                </c:pt>
                <c:pt idx="6">
                  <c:v>-9.6047700000000003</c:v>
                </c:pt>
                <c:pt idx="7">
                  <c:v>35.47157</c:v>
                </c:pt>
                <c:pt idx="8">
                  <c:v>-19.346019999999999</c:v>
                </c:pt>
                <c:pt idx="9">
                  <c:v>16.946249999999999</c:v>
                </c:pt>
                <c:pt idx="10">
                  <c:v>-42.146250000000002</c:v>
                </c:pt>
                <c:pt idx="11">
                  <c:v>-24.693460000000002</c:v>
                </c:pt>
                <c:pt idx="12">
                  <c:v>90.995599999999996</c:v>
                </c:pt>
                <c:pt idx="13">
                  <c:v>-20.627469999999999</c:v>
                </c:pt>
                <c:pt idx="14">
                  <c:v>-4.87751</c:v>
                </c:pt>
                <c:pt idx="15">
                  <c:v>-21.342649999999999</c:v>
                </c:pt>
                <c:pt idx="16">
                  <c:v>16.350629999999999</c:v>
                </c:pt>
                <c:pt idx="17">
                  <c:v>-22.723269999999999</c:v>
                </c:pt>
                <c:pt idx="18">
                  <c:v>7.1610100000000001</c:v>
                </c:pt>
                <c:pt idx="19">
                  <c:v>-65.620859999999993</c:v>
                </c:pt>
                <c:pt idx="20">
                  <c:v>-11.522</c:v>
                </c:pt>
                <c:pt idx="21">
                  <c:v>-65.585430000000002</c:v>
                </c:pt>
                <c:pt idx="22">
                  <c:v>-42.251089999999998</c:v>
                </c:pt>
                <c:pt idx="23">
                  <c:v>-65.652910000000006</c:v>
                </c:pt>
                <c:pt idx="24">
                  <c:v>205.48614000000001</c:v>
                </c:pt>
                <c:pt idx="25">
                  <c:v>42.253419999999998</c:v>
                </c:pt>
                <c:pt idx="26">
                  <c:v>59.759920000000001</c:v>
                </c:pt>
                <c:pt idx="27">
                  <c:v>208.03761</c:v>
                </c:pt>
                <c:pt idx="28">
                  <c:v>-14.322190000000001</c:v>
                </c:pt>
                <c:pt idx="29">
                  <c:v>-9.4835999999999991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Nb!$F$5:$F$34</c:f>
              <c:numCache>
                <c:formatCode>0.0</c:formatCode>
                <c:ptCount val="30"/>
                <c:pt idx="0">
                  <c:v>20.308129999999998</c:v>
                </c:pt>
                <c:pt idx="1">
                  <c:v>-16.93684</c:v>
                </c:pt>
                <c:pt idx="2">
                  <c:v>8.1725399999999997</c:v>
                </c:pt>
                <c:pt idx="3">
                  <c:v>9.4802</c:v>
                </c:pt>
                <c:pt idx="4">
                  <c:v>-16.82996</c:v>
                </c:pt>
                <c:pt idx="5">
                  <c:v>-6.2864199999999997</c:v>
                </c:pt>
                <c:pt idx="6">
                  <c:v>-9.6047700000000003</c:v>
                </c:pt>
                <c:pt idx="7">
                  <c:v>35.47157</c:v>
                </c:pt>
                <c:pt idx="8">
                  <c:v>-19.346019999999999</c:v>
                </c:pt>
                <c:pt idx="9">
                  <c:v>16.946249999999999</c:v>
                </c:pt>
                <c:pt idx="10">
                  <c:v>-31.313340000000004</c:v>
                </c:pt>
                <c:pt idx="11">
                  <c:v>-24.693460000000002</c:v>
                </c:pt>
                <c:pt idx="12">
                  <c:v>90.995599999999996</c:v>
                </c:pt>
                <c:pt idx="13">
                  <c:v>-20.627469999999999</c:v>
                </c:pt>
                <c:pt idx="14">
                  <c:v>-4.87751</c:v>
                </c:pt>
                <c:pt idx="15">
                  <c:v>-21.342649999999999</c:v>
                </c:pt>
                <c:pt idx="16">
                  <c:v>16.350629999999999</c:v>
                </c:pt>
                <c:pt idx="17">
                  <c:v>-22.723269999999999</c:v>
                </c:pt>
                <c:pt idx="18">
                  <c:v>7.1610100000000001</c:v>
                </c:pt>
                <c:pt idx="19">
                  <c:v>-46.99651999999999</c:v>
                </c:pt>
                <c:pt idx="20">
                  <c:v>-11.522</c:v>
                </c:pt>
                <c:pt idx="21">
                  <c:v>-46.988300000000002</c:v>
                </c:pt>
                <c:pt idx="22">
                  <c:v>-42.251089999999998</c:v>
                </c:pt>
                <c:pt idx="23">
                  <c:v>-65.652910000000006</c:v>
                </c:pt>
                <c:pt idx="24">
                  <c:v>205.48614000000001</c:v>
                </c:pt>
                <c:pt idx="25">
                  <c:v>42.253419999999998</c:v>
                </c:pt>
                <c:pt idx="26">
                  <c:v>59.759920000000001</c:v>
                </c:pt>
                <c:pt idx="27">
                  <c:v>208.03761</c:v>
                </c:pt>
                <c:pt idx="28">
                  <c:v>2.0383699999999987</c:v>
                </c:pt>
                <c:pt idx="29">
                  <c:v>-9.4835999999999991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Nb!$J$5:$J$34</c:f>
              <c:numCache>
                <c:formatCode>0.0</c:formatCode>
                <c:ptCount val="30"/>
                <c:pt idx="0">
                  <c:v>22.030512041666665</c:v>
                </c:pt>
                <c:pt idx="1">
                  <c:v>-16.93684</c:v>
                </c:pt>
                <c:pt idx="2">
                  <c:v>11.617304083333334</c:v>
                </c:pt>
                <c:pt idx="3">
                  <c:v>12.924964083333332</c:v>
                </c:pt>
                <c:pt idx="4">
                  <c:v>-16.82996</c:v>
                </c:pt>
                <c:pt idx="5">
                  <c:v>-1.1192738749999993</c:v>
                </c:pt>
                <c:pt idx="6">
                  <c:v>-4.0931474666666663</c:v>
                </c:pt>
                <c:pt idx="7">
                  <c:v>44.445762999999999</c:v>
                </c:pt>
                <c:pt idx="8">
                  <c:v>-12.456491833333333</c:v>
                </c:pt>
                <c:pt idx="9">
                  <c:v>25.920442999999999</c:v>
                </c:pt>
                <c:pt idx="10">
                  <c:v>-31.313340000000004</c:v>
                </c:pt>
                <c:pt idx="11">
                  <c:v>-14.855144125000002</c:v>
                </c:pt>
                <c:pt idx="12">
                  <c:v>99.969792999999996</c:v>
                </c:pt>
                <c:pt idx="13">
                  <c:v>-13.737941833333332</c:v>
                </c:pt>
                <c:pt idx="14">
                  <c:v>4.9608058749999993</c:v>
                </c:pt>
                <c:pt idx="15">
                  <c:v>-14.453121833333332</c:v>
                </c:pt>
                <c:pt idx="16">
                  <c:v>23.890279833333331</c:v>
                </c:pt>
                <c:pt idx="17">
                  <c:v>-3.0466382500000009</c:v>
                </c:pt>
                <c:pt idx="18">
                  <c:v>22.240309666666668</c:v>
                </c:pt>
                <c:pt idx="19">
                  <c:v>-46.99651999999999</c:v>
                </c:pt>
                <c:pt idx="20">
                  <c:v>3.5572996666666672</c:v>
                </c:pt>
                <c:pt idx="21">
                  <c:v>-46.988300000000002</c:v>
                </c:pt>
                <c:pt idx="22">
                  <c:v>-25.696369499999996</c:v>
                </c:pt>
                <c:pt idx="23">
                  <c:v>-45.976278250000007</c:v>
                </c:pt>
                <c:pt idx="24">
                  <c:v>226.15472450000001</c:v>
                </c:pt>
                <c:pt idx="25">
                  <c:v>69.17599899999999</c:v>
                </c:pt>
                <c:pt idx="26">
                  <c:v>86.682499000000007</c:v>
                </c:pt>
                <c:pt idx="27">
                  <c:v>230.83216949999999</c:v>
                </c:pt>
                <c:pt idx="28">
                  <c:v>2.0383699999999987</c:v>
                </c:pt>
                <c:pt idx="29">
                  <c:v>-9.4835999999999991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0480"/>
        <c:axId val="201154560"/>
      </c:scatterChart>
      <c:valAx>
        <c:axId val="20114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54560"/>
        <c:crosses val="autoZero"/>
        <c:crossBetween val="midCat"/>
      </c:valAx>
      <c:valAx>
        <c:axId val="2011545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114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Nb!$D$5:$D$34</c:f>
              <c:numCache>
                <c:formatCode>General</c:formatCode>
                <c:ptCount val="30"/>
                <c:pt idx="0">
                  <c:v>30.844692500000001</c:v>
                </c:pt>
                <c:pt idx="1">
                  <c:v>4.1362850000000009</c:v>
                </c:pt>
                <c:pt idx="2">
                  <c:v>29.245665000000002</c:v>
                </c:pt>
                <c:pt idx="3">
                  <c:v>30.553325000000001</c:v>
                </c:pt>
                <c:pt idx="4">
                  <c:v>-0.74373499999999737</c:v>
                </c:pt>
                <c:pt idx="5">
                  <c:v>25.3232675</c:v>
                </c:pt>
                <c:pt idx="6">
                  <c:v>24.112230000000004</c:v>
                </c:pt>
                <c:pt idx="7">
                  <c:v>77.617819999999995</c:v>
                </c:pt>
                <c:pt idx="8">
                  <c:v>22.800230000000003</c:v>
                </c:pt>
                <c:pt idx="9">
                  <c:v>59.092500000000001</c:v>
                </c:pt>
                <c:pt idx="10">
                  <c:v>0</c:v>
                </c:pt>
                <c:pt idx="11">
                  <c:v>17.45279</c:v>
                </c:pt>
                <c:pt idx="12">
                  <c:v>133.14185000000001</c:v>
                </c:pt>
                <c:pt idx="13">
                  <c:v>21.518780000000003</c:v>
                </c:pt>
                <c:pt idx="14">
                  <c:v>37.268740000000001</c:v>
                </c:pt>
                <c:pt idx="15">
                  <c:v>20.803600000000003</c:v>
                </c:pt>
                <c:pt idx="16">
                  <c:v>58.496880000000004</c:v>
                </c:pt>
                <c:pt idx="17">
                  <c:v>42.897589999999994</c:v>
                </c:pt>
                <c:pt idx="18">
                  <c:v>72.781869999999998</c:v>
                </c:pt>
                <c:pt idx="19">
                  <c:v>0</c:v>
                </c:pt>
                <c:pt idx="20">
                  <c:v>54.098859999999995</c:v>
                </c:pt>
                <c:pt idx="21">
                  <c:v>3.5429999999990969E-2</c:v>
                </c:pt>
                <c:pt idx="22">
                  <c:v>23.369769999999995</c:v>
                </c:pt>
                <c:pt idx="23">
                  <c:v>-3.2050000000012346E-2</c:v>
                </c:pt>
                <c:pt idx="24">
                  <c:v>219.80832999999998</c:v>
                </c:pt>
                <c:pt idx="25">
                  <c:v>56.575609999999983</c:v>
                </c:pt>
                <c:pt idx="26">
                  <c:v>74.082109999999972</c:v>
                </c:pt>
                <c:pt idx="27">
                  <c:v>222.35979999999998</c:v>
                </c:pt>
                <c:pt idx="28">
                  <c:v>0</c:v>
                </c:pt>
                <c:pt idx="29">
                  <c:v>4.8385899999999822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Nb!$G$5:$G$34</c:f>
              <c:numCache>
                <c:formatCode>General</c:formatCode>
                <c:ptCount val="30"/>
                <c:pt idx="0">
                  <c:v>28.136465000000001</c:v>
                </c:pt>
                <c:pt idx="1">
                  <c:v>-1.2801699999999983</c:v>
                </c:pt>
                <c:pt idx="2">
                  <c:v>23.829210000000003</c:v>
                </c:pt>
                <c:pt idx="3">
                  <c:v>25.136870000000002</c:v>
                </c:pt>
                <c:pt idx="4">
                  <c:v>-1.1732899999999979</c:v>
                </c:pt>
                <c:pt idx="5">
                  <c:v>17.198585000000001</c:v>
                </c:pt>
                <c:pt idx="6">
                  <c:v>15.445902000000006</c:v>
                </c:pt>
                <c:pt idx="7">
                  <c:v>66.784909999999996</c:v>
                </c:pt>
                <c:pt idx="8">
                  <c:v>11.967320000000004</c:v>
                </c:pt>
                <c:pt idx="9">
                  <c:v>48.259590000000003</c:v>
                </c:pt>
                <c:pt idx="10">
                  <c:v>0</c:v>
                </c:pt>
                <c:pt idx="11">
                  <c:v>6.619880000000002</c:v>
                </c:pt>
                <c:pt idx="12">
                  <c:v>122.30894000000001</c:v>
                </c:pt>
                <c:pt idx="13">
                  <c:v>10.685870000000005</c:v>
                </c:pt>
                <c:pt idx="14">
                  <c:v>26.435830000000003</c:v>
                </c:pt>
                <c:pt idx="15">
                  <c:v>9.9706900000000047</c:v>
                </c:pt>
                <c:pt idx="16">
                  <c:v>47.663970000000006</c:v>
                </c:pt>
                <c:pt idx="17">
                  <c:v>24.273249999999987</c:v>
                </c:pt>
                <c:pt idx="18">
                  <c:v>54.15752999999998</c:v>
                </c:pt>
                <c:pt idx="19">
                  <c:v>0</c:v>
                </c:pt>
                <c:pt idx="20">
                  <c:v>35.474519999999984</c:v>
                </c:pt>
                <c:pt idx="21">
                  <c:v>8.2199999999836848E-3</c:v>
                </c:pt>
                <c:pt idx="22">
                  <c:v>4.7454299999999883</c:v>
                </c:pt>
                <c:pt idx="23">
                  <c:v>-18.65639000000002</c:v>
                </c:pt>
                <c:pt idx="24">
                  <c:v>203.44776999999999</c:v>
                </c:pt>
                <c:pt idx="25">
                  <c:v>40.215049999999991</c:v>
                </c:pt>
                <c:pt idx="26">
                  <c:v>57.721549999999979</c:v>
                </c:pt>
                <c:pt idx="27">
                  <c:v>205.99923999999999</c:v>
                </c:pt>
                <c:pt idx="28">
                  <c:v>0</c:v>
                </c:pt>
                <c:pt idx="29">
                  <c:v>-11.52197000000001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Nb!$K$5:$K$34</c:f>
              <c:numCache>
                <c:formatCode>General</c:formatCode>
                <c:ptCount val="30"/>
                <c:pt idx="0">
                  <c:v>29.858847041666664</c:v>
                </c:pt>
                <c:pt idx="1">
                  <c:v>-1.2801699999999983</c:v>
                </c:pt>
                <c:pt idx="2">
                  <c:v>27.273974083333336</c:v>
                </c:pt>
                <c:pt idx="3">
                  <c:v>28.581634083333334</c:v>
                </c:pt>
                <c:pt idx="4">
                  <c:v>-1.1732899999999979</c:v>
                </c:pt>
                <c:pt idx="5">
                  <c:v>22.365731125000003</c:v>
                </c:pt>
                <c:pt idx="6">
                  <c:v>20.957524533333341</c:v>
                </c:pt>
                <c:pt idx="7">
                  <c:v>75.75910300000001</c:v>
                </c:pt>
                <c:pt idx="8">
                  <c:v>18.856848166666673</c:v>
                </c:pt>
                <c:pt idx="9">
                  <c:v>57.233783000000003</c:v>
                </c:pt>
                <c:pt idx="10">
                  <c:v>0</c:v>
                </c:pt>
                <c:pt idx="11">
                  <c:v>16.458195875000001</c:v>
                </c:pt>
                <c:pt idx="12">
                  <c:v>131.28313299999999</c:v>
                </c:pt>
                <c:pt idx="13">
                  <c:v>17.575398166666673</c:v>
                </c:pt>
                <c:pt idx="14">
                  <c:v>36.274145875000002</c:v>
                </c:pt>
                <c:pt idx="15">
                  <c:v>16.86021816666667</c:v>
                </c:pt>
                <c:pt idx="16">
                  <c:v>55.203619833333335</c:v>
                </c:pt>
                <c:pt idx="17">
                  <c:v>43.949881749999989</c:v>
                </c:pt>
                <c:pt idx="18">
                  <c:v>69.236829666666651</c:v>
                </c:pt>
                <c:pt idx="19">
                  <c:v>0</c:v>
                </c:pt>
                <c:pt idx="20">
                  <c:v>50.553819666666655</c:v>
                </c:pt>
                <c:pt idx="21">
                  <c:v>8.2199999999836848E-3</c:v>
                </c:pt>
                <c:pt idx="22">
                  <c:v>21.30015049999999</c:v>
                </c:pt>
                <c:pt idx="23">
                  <c:v>1.020241749999979</c:v>
                </c:pt>
                <c:pt idx="24">
                  <c:v>224.1163545</c:v>
                </c:pt>
                <c:pt idx="25">
                  <c:v>67.137628999999976</c:v>
                </c:pt>
                <c:pt idx="26">
                  <c:v>84.644128999999992</c:v>
                </c:pt>
                <c:pt idx="27">
                  <c:v>228.79379949999998</c:v>
                </c:pt>
                <c:pt idx="28">
                  <c:v>0</c:v>
                </c:pt>
                <c:pt idx="29">
                  <c:v>-11.52197000000001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8480"/>
        <c:axId val="201190016"/>
      </c:scatterChart>
      <c:valAx>
        <c:axId val="20118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90016"/>
        <c:crosses val="autoZero"/>
        <c:crossBetween val="midCat"/>
      </c:valAx>
      <c:valAx>
        <c:axId val="2011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8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Ta!$B$5:$B$34</c:f>
              <c:numCache>
                <c:formatCode>0.0</c:formatCode>
                <c:ptCount val="30"/>
                <c:pt idx="0">
                  <c:v>16.302969999999998</c:v>
                </c:pt>
                <c:pt idx="1">
                  <c:v>-12.943680000000001</c:v>
                </c:pt>
                <c:pt idx="2">
                  <c:v>6.9234999999999998</c:v>
                </c:pt>
                <c:pt idx="3">
                  <c:v>11.51857</c:v>
                </c:pt>
                <c:pt idx="4">
                  <c:v>-21.650690000000001</c:v>
                </c:pt>
                <c:pt idx="5">
                  <c:v>-1.98377</c:v>
                </c:pt>
                <c:pt idx="6">
                  <c:v>-4.1484800000000002</c:v>
                </c:pt>
                <c:pt idx="7">
                  <c:v>64.379649999999998</c:v>
                </c:pt>
                <c:pt idx="8">
                  <c:v>-8.8129500000000007</c:v>
                </c:pt>
                <c:pt idx="9">
                  <c:v>33.961039999999997</c:v>
                </c:pt>
                <c:pt idx="10">
                  <c:v>-30.381789999999999</c:v>
                </c:pt>
                <c:pt idx="11">
                  <c:v>-14.362550000000001</c:v>
                </c:pt>
                <c:pt idx="12">
                  <c:v>118.1414</c:v>
                </c:pt>
                <c:pt idx="13">
                  <c:v>-9.1004199999999997</c:v>
                </c:pt>
                <c:pt idx="14">
                  <c:v>-0.19134000000000001</c:v>
                </c:pt>
                <c:pt idx="15">
                  <c:v>14.147169999999999</c:v>
                </c:pt>
                <c:pt idx="16">
                  <c:v>51.328409999999998</c:v>
                </c:pt>
                <c:pt idx="17">
                  <c:v>5.74702</c:v>
                </c:pt>
                <c:pt idx="18">
                  <c:v>31.0791</c:v>
                </c:pt>
                <c:pt idx="19">
                  <c:v>-26.21536</c:v>
                </c:pt>
                <c:pt idx="20">
                  <c:v>38.105530000000002</c:v>
                </c:pt>
                <c:pt idx="21">
                  <c:v>-26.20346</c:v>
                </c:pt>
                <c:pt idx="22">
                  <c:v>-16.253620000000002</c:v>
                </c:pt>
                <c:pt idx="23">
                  <c:v>20.867270000000001</c:v>
                </c:pt>
                <c:pt idx="24">
                  <c:v>244.05690000000001</c:v>
                </c:pt>
                <c:pt idx="25">
                  <c:v>91.614289999999997</c:v>
                </c:pt>
                <c:pt idx="26">
                  <c:v>109.31143</c:v>
                </c:pt>
                <c:pt idx="27">
                  <c:v>248.75953999999999</c:v>
                </c:pt>
                <c:pt idx="28">
                  <c:v>24.40222</c:v>
                </c:pt>
                <c:pt idx="29">
                  <c:v>34.359340000000003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Ta!$F$5:$F$34</c:f>
              <c:numCache>
                <c:formatCode>0.0</c:formatCode>
                <c:ptCount val="30"/>
                <c:pt idx="0">
                  <c:v>16.302969999999998</c:v>
                </c:pt>
                <c:pt idx="1">
                  <c:v>-12.943680000000001</c:v>
                </c:pt>
                <c:pt idx="2">
                  <c:v>6.9234999999999998</c:v>
                </c:pt>
                <c:pt idx="3">
                  <c:v>11.51857</c:v>
                </c:pt>
                <c:pt idx="4">
                  <c:v>-16.106090000000002</c:v>
                </c:pt>
                <c:pt idx="5">
                  <c:v>-1.98377</c:v>
                </c:pt>
                <c:pt idx="6">
                  <c:v>-4.1484800000000002</c:v>
                </c:pt>
                <c:pt idx="7">
                  <c:v>64.379649999999998</c:v>
                </c:pt>
                <c:pt idx="8">
                  <c:v>-8.8129500000000007</c:v>
                </c:pt>
                <c:pt idx="9">
                  <c:v>33.961039999999997</c:v>
                </c:pt>
                <c:pt idx="10">
                  <c:v>-18.58276</c:v>
                </c:pt>
                <c:pt idx="11">
                  <c:v>-14.362550000000001</c:v>
                </c:pt>
                <c:pt idx="12">
                  <c:v>118.1414</c:v>
                </c:pt>
                <c:pt idx="13">
                  <c:v>-9.1004199999999997</c:v>
                </c:pt>
                <c:pt idx="14">
                  <c:v>-0.19134000000000001</c:v>
                </c:pt>
                <c:pt idx="15">
                  <c:v>14.147169999999999</c:v>
                </c:pt>
                <c:pt idx="16">
                  <c:v>51.328409999999998</c:v>
                </c:pt>
                <c:pt idx="17">
                  <c:v>5.74702</c:v>
                </c:pt>
                <c:pt idx="18">
                  <c:v>31.0791</c:v>
                </c:pt>
                <c:pt idx="19">
                  <c:v>-6.651600000000002</c:v>
                </c:pt>
                <c:pt idx="20">
                  <c:v>38.105530000000002</c:v>
                </c:pt>
                <c:pt idx="21">
                  <c:v>-6.72532</c:v>
                </c:pt>
                <c:pt idx="22">
                  <c:v>-0.70800000000000196</c:v>
                </c:pt>
                <c:pt idx="23">
                  <c:v>20.867270000000001</c:v>
                </c:pt>
                <c:pt idx="24">
                  <c:v>244.05690000000001</c:v>
                </c:pt>
                <c:pt idx="25">
                  <c:v>91.614289999999997</c:v>
                </c:pt>
                <c:pt idx="26">
                  <c:v>109.31143</c:v>
                </c:pt>
                <c:pt idx="27">
                  <c:v>248.75953999999999</c:v>
                </c:pt>
                <c:pt idx="28">
                  <c:v>43.285820000000001</c:v>
                </c:pt>
                <c:pt idx="29">
                  <c:v>34.359340000000003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Ta!$J$5:$J$34</c:f>
              <c:numCache>
                <c:formatCode>0.0</c:formatCode>
                <c:ptCount val="30"/>
                <c:pt idx="0">
                  <c:v>18.080172152777777</c:v>
                </c:pt>
                <c:pt idx="1">
                  <c:v>-12.943680000000001</c:v>
                </c:pt>
                <c:pt idx="2">
                  <c:v>10.477904305555555</c:v>
                </c:pt>
                <c:pt idx="3">
                  <c:v>15.072974305555556</c:v>
                </c:pt>
                <c:pt idx="4">
                  <c:v>-16.106090000000002</c:v>
                </c:pt>
                <c:pt idx="5">
                  <c:v>3.3478364583333331</c:v>
                </c:pt>
                <c:pt idx="6">
                  <c:v>1.538566888888889</c:v>
                </c:pt>
                <c:pt idx="7">
                  <c:v>73.792403888888884</c:v>
                </c:pt>
                <c:pt idx="8">
                  <c:v>-1.7041413888888899</c:v>
                </c:pt>
                <c:pt idx="9">
                  <c:v>43.373793888888883</c:v>
                </c:pt>
                <c:pt idx="10">
                  <c:v>-18.58276</c:v>
                </c:pt>
                <c:pt idx="11">
                  <c:v>-4.3049536805555579</c:v>
                </c:pt>
                <c:pt idx="12">
                  <c:v>127.55415388888889</c:v>
                </c:pt>
                <c:pt idx="13">
                  <c:v>-1.9916113888888889</c:v>
                </c:pt>
                <c:pt idx="14">
                  <c:v>9.8662563194444424</c:v>
                </c:pt>
                <c:pt idx="15">
                  <c:v>21.255978611111111</c:v>
                </c:pt>
                <c:pt idx="16">
                  <c:v>59.087340277777777</c:v>
                </c:pt>
                <c:pt idx="17">
                  <c:v>25.862212638888884</c:v>
                </c:pt>
                <c:pt idx="18">
                  <c:v>46.596960555555555</c:v>
                </c:pt>
                <c:pt idx="19">
                  <c:v>-6.651600000000002</c:v>
                </c:pt>
                <c:pt idx="20">
                  <c:v>53.623390555555559</c:v>
                </c:pt>
                <c:pt idx="21">
                  <c:v>-6.72532</c:v>
                </c:pt>
                <c:pt idx="22">
                  <c:v>-0.70800000000000196</c:v>
                </c:pt>
                <c:pt idx="23">
                  <c:v>40.98246263888889</c:v>
                </c:pt>
                <c:pt idx="24">
                  <c:v>265.38332583333334</c:v>
                </c:pt>
                <c:pt idx="25">
                  <c:v>119.85255166666667</c:v>
                </c:pt>
                <c:pt idx="26">
                  <c:v>137.54969166666666</c:v>
                </c:pt>
                <c:pt idx="27">
                  <c:v>272.2119408333333</c:v>
                </c:pt>
                <c:pt idx="28">
                  <c:v>43.285820000000001</c:v>
                </c:pt>
                <c:pt idx="29">
                  <c:v>34.359340000000003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09184"/>
        <c:axId val="200910720"/>
      </c:scatterChart>
      <c:valAx>
        <c:axId val="2009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10720"/>
        <c:crosses val="autoZero"/>
        <c:crossBetween val="midCat"/>
      </c:valAx>
      <c:valAx>
        <c:axId val="200910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0909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</c:v>
          </c:tx>
          <c:spPr>
            <a:ln w="28575">
              <a:noFill/>
            </a:ln>
          </c:spPr>
          <c:yVal>
            <c:numRef>
              <c:f>Ta!$D$5:$D$34</c:f>
              <c:numCache>
                <c:formatCode>General</c:formatCode>
                <c:ptCount val="30"/>
                <c:pt idx="0">
                  <c:v>27.128315000000001</c:v>
                </c:pt>
                <c:pt idx="1">
                  <c:v>8.7070100000000004</c:v>
                </c:pt>
                <c:pt idx="2">
                  <c:v>28.574190000000002</c:v>
                </c:pt>
                <c:pt idx="3">
                  <c:v>33.169260000000001</c:v>
                </c:pt>
                <c:pt idx="4">
                  <c:v>0</c:v>
                </c:pt>
                <c:pt idx="5">
                  <c:v>24.03247</c:v>
                </c:pt>
                <c:pt idx="6">
                  <c:v>22.740870000000001</c:v>
                </c:pt>
                <c:pt idx="7">
                  <c:v>94.761439999999993</c:v>
                </c:pt>
                <c:pt idx="8">
                  <c:v>21.568839999999998</c:v>
                </c:pt>
                <c:pt idx="9">
                  <c:v>64.342829999999992</c:v>
                </c:pt>
                <c:pt idx="10">
                  <c:v>0</c:v>
                </c:pt>
                <c:pt idx="11">
                  <c:v>16.019239999999996</c:v>
                </c:pt>
                <c:pt idx="12">
                  <c:v>148.52319</c:v>
                </c:pt>
                <c:pt idx="13">
                  <c:v>21.281369999999999</c:v>
                </c:pt>
                <c:pt idx="14">
                  <c:v>30.190449999999998</c:v>
                </c:pt>
                <c:pt idx="15">
                  <c:v>44.528959999999998</c:v>
                </c:pt>
                <c:pt idx="16">
                  <c:v>81.710199999999986</c:v>
                </c:pt>
                <c:pt idx="17">
                  <c:v>31.962380000000003</c:v>
                </c:pt>
                <c:pt idx="18">
                  <c:v>57.294460000000001</c:v>
                </c:pt>
                <c:pt idx="19">
                  <c:v>0</c:v>
                </c:pt>
                <c:pt idx="20">
                  <c:v>64.320890000000006</c:v>
                </c:pt>
                <c:pt idx="21">
                  <c:v>1.1900000000004241E-2</c:v>
                </c:pt>
                <c:pt idx="22">
                  <c:v>9.9617400000000025</c:v>
                </c:pt>
                <c:pt idx="23">
                  <c:v>47.082630000000009</c:v>
                </c:pt>
                <c:pt idx="24">
                  <c:v>219.65468000000001</c:v>
                </c:pt>
                <c:pt idx="25">
                  <c:v>67.212069999999997</c:v>
                </c:pt>
                <c:pt idx="26">
                  <c:v>84.909210000000002</c:v>
                </c:pt>
                <c:pt idx="27">
                  <c:v>224.35731999999999</c:v>
                </c:pt>
                <c:pt idx="28">
                  <c:v>0</c:v>
                </c:pt>
                <c:pt idx="29">
                  <c:v>9.9571200000000033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Ta!$G$5:$G$34</c:f>
              <c:numCache>
                <c:formatCode>General</c:formatCode>
                <c:ptCount val="30"/>
                <c:pt idx="0">
                  <c:v>24.356014999999999</c:v>
                </c:pt>
                <c:pt idx="1">
                  <c:v>3.1624100000000013</c:v>
                </c:pt>
                <c:pt idx="2">
                  <c:v>23.029590000000002</c:v>
                </c:pt>
                <c:pt idx="3">
                  <c:v>27.624660000000002</c:v>
                </c:pt>
                <c:pt idx="4">
                  <c:v>0</c:v>
                </c:pt>
                <c:pt idx="5">
                  <c:v>15.360655000000001</c:v>
                </c:pt>
                <c:pt idx="6">
                  <c:v>13.443612000000002</c:v>
                </c:pt>
                <c:pt idx="7">
                  <c:v>82.962410000000006</c:v>
                </c:pt>
                <c:pt idx="8">
                  <c:v>9.7698099999999997</c:v>
                </c:pt>
                <c:pt idx="9">
                  <c:v>52.543799999999997</c:v>
                </c:pt>
                <c:pt idx="10">
                  <c:v>0</c:v>
                </c:pt>
                <c:pt idx="11">
                  <c:v>4.2202099999999998</c:v>
                </c:pt>
                <c:pt idx="12">
                  <c:v>136.72416000000001</c:v>
                </c:pt>
                <c:pt idx="13">
                  <c:v>9.4823400000000007</c:v>
                </c:pt>
                <c:pt idx="14">
                  <c:v>18.39142</c:v>
                </c:pt>
                <c:pt idx="15">
                  <c:v>32.729929999999996</c:v>
                </c:pt>
                <c:pt idx="16">
                  <c:v>69.911169999999998</c:v>
                </c:pt>
                <c:pt idx="17">
                  <c:v>12.398620000000001</c:v>
                </c:pt>
                <c:pt idx="18">
                  <c:v>37.730699999999999</c:v>
                </c:pt>
                <c:pt idx="19">
                  <c:v>0</c:v>
                </c:pt>
                <c:pt idx="20">
                  <c:v>44.757130000000004</c:v>
                </c:pt>
                <c:pt idx="21">
                  <c:v>-7.3719999999998009E-2</c:v>
                </c:pt>
                <c:pt idx="22">
                  <c:v>5.9436</c:v>
                </c:pt>
                <c:pt idx="23">
                  <c:v>27.518870000000003</c:v>
                </c:pt>
                <c:pt idx="24">
                  <c:v>200.77108000000001</c:v>
                </c:pt>
                <c:pt idx="25">
                  <c:v>48.328469999999996</c:v>
                </c:pt>
                <c:pt idx="26">
                  <c:v>66.02561</c:v>
                </c:pt>
                <c:pt idx="27">
                  <c:v>205.47371999999999</c:v>
                </c:pt>
                <c:pt idx="28">
                  <c:v>0</c:v>
                </c:pt>
                <c:pt idx="29">
                  <c:v>-8.926479999999998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Ta!$K$5:$K$34</c:f>
              <c:numCache>
                <c:formatCode>General</c:formatCode>
                <c:ptCount val="30"/>
                <c:pt idx="0">
                  <c:v>26.133217152777778</c:v>
                </c:pt>
                <c:pt idx="1">
                  <c:v>3.1624100000000013</c:v>
                </c:pt>
                <c:pt idx="2">
                  <c:v>26.583994305555557</c:v>
                </c:pt>
                <c:pt idx="3">
                  <c:v>31.179064305555556</c:v>
                </c:pt>
                <c:pt idx="4">
                  <c:v>0</c:v>
                </c:pt>
                <c:pt idx="5">
                  <c:v>20.692261458333334</c:v>
                </c:pt>
                <c:pt idx="6">
                  <c:v>19.130658888888888</c:v>
                </c:pt>
                <c:pt idx="7">
                  <c:v>92.375163888888892</c:v>
                </c:pt>
                <c:pt idx="8">
                  <c:v>16.878618611111111</c:v>
                </c:pt>
                <c:pt idx="9">
                  <c:v>61.956553888888884</c:v>
                </c:pt>
                <c:pt idx="10">
                  <c:v>0</c:v>
                </c:pt>
                <c:pt idx="11">
                  <c:v>14.277806319444442</c:v>
                </c:pt>
                <c:pt idx="12">
                  <c:v>146.1369138888889</c:v>
                </c:pt>
                <c:pt idx="13">
                  <c:v>16.591148611111112</c:v>
                </c:pt>
                <c:pt idx="14">
                  <c:v>28.449016319444443</c:v>
                </c:pt>
                <c:pt idx="15">
                  <c:v>39.838738611111111</c:v>
                </c:pt>
                <c:pt idx="16">
                  <c:v>77.670100277777777</c:v>
                </c:pt>
                <c:pt idx="17">
                  <c:v>32.513812638888886</c:v>
                </c:pt>
                <c:pt idx="18">
                  <c:v>53.248560555555557</c:v>
                </c:pt>
                <c:pt idx="19">
                  <c:v>0</c:v>
                </c:pt>
                <c:pt idx="20">
                  <c:v>60.274990555555561</c:v>
                </c:pt>
                <c:pt idx="21">
                  <c:v>-7.3719999999998009E-2</c:v>
                </c:pt>
                <c:pt idx="22">
                  <c:v>5.9436</c:v>
                </c:pt>
                <c:pt idx="23">
                  <c:v>47.634062638888892</c:v>
                </c:pt>
                <c:pt idx="24">
                  <c:v>222.09750583333334</c:v>
                </c:pt>
                <c:pt idx="25">
                  <c:v>76.566731666666669</c:v>
                </c:pt>
                <c:pt idx="26">
                  <c:v>94.26387166666666</c:v>
                </c:pt>
                <c:pt idx="27">
                  <c:v>228.9261208333333</c:v>
                </c:pt>
                <c:pt idx="28">
                  <c:v>0</c:v>
                </c:pt>
                <c:pt idx="29">
                  <c:v>-8.926479999999998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28640"/>
        <c:axId val="200946816"/>
      </c:scatterChart>
      <c:valAx>
        <c:axId val="2009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46816"/>
        <c:crosses val="autoZero"/>
        <c:crossBetween val="midCat"/>
      </c:valAx>
      <c:valAx>
        <c:axId val="2009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2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Cr!$B$5:$B$34</c:f>
              <c:numCache>
                <c:formatCode>0.0</c:formatCode>
                <c:ptCount val="30"/>
                <c:pt idx="0">
                  <c:v>31.786049999999999</c:v>
                </c:pt>
                <c:pt idx="1">
                  <c:v>12.44665</c:v>
                </c:pt>
                <c:pt idx="2">
                  <c:v>19.16104</c:v>
                </c:pt>
                <c:pt idx="3">
                  <c:v>23.567499999999999</c:v>
                </c:pt>
                <c:pt idx="4">
                  <c:v>21.351870000000002</c:v>
                </c:pt>
                <c:pt idx="5">
                  <c:v>14.86927</c:v>
                </c:pt>
                <c:pt idx="6">
                  <c:v>12.61468</c:v>
                </c:pt>
                <c:pt idx="7">
                  <c:v>78.507720000000006</c:v>
                </c:pt>
                <c:pt idx="8">
                  <c:v>0.15095</c:v>
                </c:pt>
                <c:pt idx="9">
                  <c:v>84.228279999999998</c:v>
                </c:pt>
                <c:pt idx="10">
                  <c:v>57.483699999999999</c:v>
                </c:pt>
                <c:pt idx="11">
                  <c:v>56.507379999999998</c:v>
                </c:pt>
                <c:pt idx="12">
                  <c:v>220.32096999999999</c:v>
                </c:pt>
                <c:pt idx="13">
                  <c:v>5.6275399999999998</c:v>
                </c:pt>
                <c:pt idx="14">
                  <c:v>37.571399999999997</c:v>
                </c:pt>
                <c:pt idx="15">
                  <c:v>-3.3812000000000002</c:v>
                </c:pt>
                <c:pt idx="16">
                  <c:v>51.414679999999997</c:v>
                </c:pt>
                <c:pt idx="17">
                  <c:v>64.82517</c:v>
                </c:pt>
                <c:pt idx="18">
                  <c:v>63.799959999999999</c:v>
                </c:pt>
                <c:pt idx="19">
                  <c:v>21.580939999999998</c:v>
                </c:pt>
                <c:pt idx="20">
                  <c:v>20.324919999999999</c:v>
                </c:pt>
                <c:pt idx="21">
                  <c:v>20.707329999999999</c:v>
                </c:pt>
                <c:pt idx="22">
                  <c:v>28.646529999999998</c:v>
                </c:pt>
                <c:pt idx="23">
                  <c:v>20.847950000000001</c:v>
                </c:pt>
                <c:pt idx="24">
                  <c:v>272.52965</c:v>
                </c:pt>
                <c:pt idx="25">
                  <c:v>149.49171999999999</c:v>
                </c:pt>
                <c:pt idx="26">
                  <c:v>165.19298000000001</c:v>
                </c:pt>
                <c:pt idx="27">
                  <c:v>260.44666000000001</c:v>
                </c:pt>
                <c:pt idx="28">
                  <c:v>76.172349999999994</c:v>
                </c:pt>
                <c:pt idx="29">
                  <c:v>76.712100000000007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Cr!$F$5:$F$34</c:f>
              <c:numCache>
                <c:formatCode>0.0</c:formatCode>
                <c:ptCount val="30"/>
                <c:pt idx="0">
                  <c:v>31.786049999999999</c:v>
                </c:pt>
                <c:pt idx="1">
                  <c:v>12.44665</c:v>
                </c:pt>
                <c:pt idx="2">
                  <c:v>19.16104</c:v>
                </c:pt>
                <c:pt idx="3">
                  <c:v>23.567499999999999</c:v>
                </c:pt>
                <c:pt idx="4">
                  <c:v>21.351870000000002</c:v>
                </c:pt>
                <c:pt idx="5">
                  <c:v>14.86927</c:v>
                </c:pt>
                <c:pt idx="6">
                  <c:v>12.61468</c:v>
                </c:pt>
                <c:pt idx="7">
                  <c:v>78.507720000000006</c:v>
                </c:pt>
                <c:pt idx="8">
                  <c:v>6.3973100000000001</c:v>
                </c:pt>
                <c:pt idx="9">
                  <c:v>84.228279999999998</c:v>
                </c:pt>
                <c:pt idx="10">
                  <c:v>57.483699999999999</c:v>
                </c:pt>
                <c:pt idx="11">
                  <c:v>56.507379999999998</c:v>
                </c:pt>
                <c:pt idx="12">
                  <c:v>220.32096999999999</c:v>
                </c:pt>
                <c:pt idx="13">
                  <c:v>11.049799999999999</c:v>
                </c:pt>
                <c:pt idx="14">
                  <c:v>37.571399999999997</c:v>
                </c:pt>
                <c:pt idx="15">
                  <c:v>3.2830499999999998</c:v>
                </c:pt>
                <c:pt idx="16">
                  <c:v>51.414679999999997</c:v>
                </c:pt>
                <c:pt idx="17">
                  <c:v>64.82517</c:v>
                </c:pt>
                <c:pt idx="18">
                  <c:v>63.799959999999999</c:v>
                </c:pt>
                <c:pt idx="19">
                  <c:v>42.499129999999994</c:v>
                </c:pt>
                <c:pt idx="20">
                  <c:v>40.351389999999995</c:v>
                </c:pt>
                <c:pt idx="21">
                  <c:v>20.707329999999999</c:v>
                </c:pt>
                <c:pt idx="22">
                  <c:v>43.865470000000002</c:v>
                </c:pt>
                <c:pt idx="23">
                  <c:v>40.866489999999999</c:v>
                </c:pt>
                <c:pt idx="24">
                  <c:v>272.52965</c:v>
                </c:pt>
                <c:pt idx="25">
                  <c:v>149.49171999999999</c:v>
                </c:pt>
                <c:pt idx="26">
                  <c:v>165.19298000000001</c:v>
                </c:pt>
                <c:pt idx="27">
                  <c:v>260.44666000000001</c:v>
                </c:pt>
                <c:pt idx="28">
                  <c:v>76.172349999999994</c:v>
                </c:pt>
                <c:pt idx="29">
                  <c:v>86.110320000000002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Cr!$J$5:$J$34</c:f>
              <c:numCache>
                <c:formatCode>0.0</c:formatCode>
                <c:ptCount val="30"/>
                <c:pt idx="0">
                  <c:v>33.353468874999997</c:v>
                </c:pt>
                <c:pt idx="1">
                  <c:v>15.581487750000001</c:v>
                </c:pt>
                <c:pt idx="2">
                  <c:v>22.295877749999999</c:v>
                </c:pt>
                <c:pt idx="3">
                  <c:v>26.702337749999998</c:v>
                </c:pt>
                <c:pt idx="4">
                  <c:v>25.618944062500002</c:v>
                </c:pt>
                <c:pt idx="5">
                  <c:v>19.571526625000001</c:v>
                </c:pt>
                <c:pt idx="6">
                  <c:v>17.630420399999998</c:v>
                </c:pt>
                <c:pt idx="7">
                  <c:v>85.95230500000001</c:v>
                </c:pt>
                <c:pt idx="8">
                  <c:v>6.3973100000000001</c:v>
                </c:pt>
                <c:pt idx="9">
                  <c:v>91.672865000000002</c:v>
                </c:pt>
                <c:pt idx="10">
                  <c:v>66.017848125</c:v>
                </c:pt>
                <c:pt idx="11">
                  <c:v>65.041528124999999</c:v>
                </c:pt>
                <c:pt idx="12">
                  <c:v>227.76555499999998</c:v>
                </c:pt>
                <c:pt idx="13">
                  <c:v>11.049799999999999</c:v>
                </c:pt>
                <c:pt idx="14">
                  <c:v>46.105548124999999</c:v>
                </c:pt>
                <c:pt idx="15">
                  <c:v>3.2830499999999998</c:v>
                </c:pt>
                <c:pt idx="16">
                  <c:v>59.935752499999992</c:v>
                </c:pt>
                <c:pt idx="17">
                  <c:v>81.893466250000003</c:v>
                </c:pt>
                <c:pt idx="18">
                  <c:v>80.842105000000004</c:v>
                </c:pt>
                <c:pt idx="19">
                  <c:v>42.499129999999994</c:v>
                </c:pt>
                <c:pt idx="20">
                  <c:v>40.351389999999995</c:v>
                </c:pt>
                <c:pt idx="21">
                  <c:v>20.707329999999999</c:v>
                </c:pt>
                <c:pt idx="22">
                  <c:v>43.865470000000002</c:v>
                </c:pt>
                <c:pt idx="23">
                  <c:v>40.866489999999999</c:v>
                </c:pt>
                <c:pt idx="24">
                  <c:v>291.33867650000002</c:v>
                </c:pt>
                <c:pt idx="25">
                  <c:v>171.82547499999998</c:v>
                </c:pt>
                <c:pt idx="26">
                  <c:v>187.526735</c:v>
                </c:pt>
                <c:pt idx="27">
                  <c:v>276.31264750000003</c:v>
                </c:pt>
                <c:pt idx="28">
                  <c:v>76.172349999999994</c:v>
                </c:pt>
                <c:pt idx="29">
                  <c:v>86.110320000000002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0496"/>
        <c:axId val="201216384"/>
      </c:scatterChart>
      <c:valAx>
        <c:axId val="2012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16384"/>
        <c:crosses val="autoZero"/>
        <c:crossBetween val="midCat"/>
      </c:valAx>
      <c:valAx>
        <c:axId val="2012163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121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Cr!$D$5:$D$34</c:f>
              <c:numCache>
                <c:formatCode>General</c:formatCode>
                <c:ptCount val="30"/>
                <c:pt idx="0">
                  <c:v>32.631349999999998</c:v>
                </c:pt>
                <c:pt idx="1">
                  <c:v>14.13725</c:v>
                </c:pt>
                <c:pt idx="2">
                  <c:v>20.85164</c:v>
                </c:pt>
                <c:pt idx="3">
                  <c:v>25.258099999999999</c:v>
                </c:pt>
                <c:pt idx="4">
                  <c:v>23.042470000000002</c:v>
                </c:pt>
                <c:pt idx="5">
                  <c:v>17.405170000000002</c:v>
                </c:pt>
                <c:pt idx="6">
                  <c:v>15.31964</c:v>
                </c:pt>
                <c:pt idx="7">
                  <c:v>81.888920000000013</c:v>
                </c:pt>
                <c:pt idx="8">
                  <c:v>3.5321500000000001</c:v>
                </c:pt>
                <c:pt idx="9">
                  <c:v>87.609480000000005</c:v>
                </c:pt>
                <c:pt idx="10">
                  <c:v>60.864899999999999</c:v>
                </c:pt>
                <c:pt idx="11">
                  <c:v>59.888579999999997</c:v>
                </c:pt>
                <c:pt idx="12">
                  <c:v>223.70217</c:v>
                </c:pt>
                <c:pt idx="13">
                  <c:v>9.0087399999999995</c:v>
                </c:pt>
                <c:pt idx="14">
                  <c:v>40.952599999999997</c:v>
                </c:pt>
                <c:pt idx="15">
                  <c:v>0</c:v>
                </c:pt>
                <c:pt idx="16">
                  <c:v>54.795879999999997</c:v>
                </c:pt>
                <c:pt idx="17">
                  <c:v>44.500250000000001</c:v>
                </c:pt>
                <c:pt idx="18">
                  <c:v>43.47504</c:v>
                </c:pt>
                <c:pt idx="19">
                  <c:v>1.2560199999999995</c:v>
                </c:pt>
                <c:pt idx="20">
                  <c:v>0</c:v>
                </c:pt>
                <c:pt idx="21">
                  <c:v>0.38241000000000014</c:v>
                </c:pt>
                <c:pt idx="22">
                  <c:v>8.3216099999999997</c:v>
                </c:pt>
                <c:pt idx="23">
                  <c:v>0.5230300000000021</c:v>
                </c:pt>
                <c:pt idx="24">
                  <c:v>195.81754999999998</c:v>
                </c:pt>
                <c:pt idx="25">
                  <c:v>72.77961999999998</c:v>
                </c:pt>
                <c:pt idx="26">
                  <c:v>88.480879999999999</c:v>
                </c:pt>
                <c:pt idx="27">
                  <c:v>183.73455999999999</c:v>
                </c:pt>
                <c:pt idx="28">
                  <c:v>-0.53975000000001216</c:v>
                </c:pt>
                <c:pt idx="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Cr!$G$5:$G$34</c:f>
              <c:numCache>
                <c:formatCode>General</c:formatCode>
                <c:ptCount val="30"/>
                <c:pt idx="0">
                  <c:v>30.965287499999999</c:v>
                </c:pt>
                <c:pt idx="1">
                  <c:v>10.805125</c:v>
                </c:pt>
                <c:pt idx="2">
                  <c:v>17.519514999999998</c:v>
                </c:pt>
                <c:pt idx="3">
                  <c:v>21.925974999999998</c:v>
                </c:pt>
                <c:pt idx="4">
                  <c:v>19.710345</c:v>
                </c:pt>
                <c:pt idx="5">
                  <c:v>12.4069825</c:v>
                </c:pt>
                <c:pt idx="6">
                  <c:v>9.9882399999999993</c:v>
                </c:pt>
                <c:pt idx="7">
                  <c:v>75.224670000000003</c:v>
                </c:pt>
                <c:pt idx="8">
                  <c:v>3.1142600000000003</c:v>
                </c:pt>
                <c:pt idx="9">
                  <c:v>80.945229999999995</c:v>
                </c:pt>
                <c:pt idx="10">
                  <c:v>54.200649999999996</c:v>
                </c:pt>
                <c:pt idx="11">
                  <c:v>53.224329999999995</c:v>
                </c:pt>
                <c:pt idx="12">
                  <c:v>217.03791999999999</c:v>
                </c:pt>
                <c:pt idx="13">
                  <c:v>7.76675</c:v>
                </c:pt>
                <c:pt idx="14">
                  <c:v>34.288349999999994</c:v>
                </c:pt>
                <c:pt idx="15">
                  <c:v>0</c:v>
                </c:pt>
                <c:pt idx="16">
                  <c:v>48.131629999999994</c:v>
                </c:pt>
                <c:pt idx="17">
                  <c:v>24.473780000000005</c:v>
                </c:pt>
                <c:pt idx="18">
                  <c:v>23.448570000000004</c:v>
                </c:pt>
                <c:pt idx="19">
                  <c:v>2.1477399999999989</c:v>
                </c:pt>
                <c:pt idx="20">
                  <c:v>0</c:v>
                </c:pt>
                <c:pt idx="21">
                  <c:v>-19.644059999999996</c:v>
                </c:pt>
                <c:pt idx="22">
                  <c:v>3.514080000000007</c:v>
                </c:pt>
                <c:pt idx="23">
                  <c:v>0.51510000000000389</c:v>
                </c:pt>
                <c:pt idx="24">
                  <c:v>186.41933000000003</c:v>
                </c:pt>
                <c:pt idx="25">
                  <c:v>63.381400000000006</c:v>
                </c:pt>
                <c:pt idx="26">
                  <c:v>79.082660000000033</c:v>
                </c:pt>
                <c:pt idx="27">
                  <c:v>174.33634000000004</c:v>
                </c:pt>
                <c:pt idx="28">
                  <c:v>-9.9379699999999858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Cr!$K$5:$K$34</c:f>
              <c:numCache>
                <c:formatCode>General</c:formatCode>
                <c:ptCount val="30"/>
                <c:pt idx="0">
                  <c:v>32.532706374999997</c:v>
                </c:pt>
                <c:pt idx="1">
                  <c:v>13.939962750000001</c:v>
                </c:pt>
                <c:pt idx="2">
                  <c:v>20.654352749999997</c:v>
                </c:pt>
                <c:pt idx="3">
                  <c:v>25.060812749999997</c:v>
                </c:pt>
                <c:pt idx="4">
                  <c:v>23.977419062500001</c:v>
                </c:pt>
                <c:pt idx="5">
                  <c:v>17.109239125000002</c:v>
                </c:pt>
                <c:pt idx="6">
                  <c:v>15.003980399999998</c:v>
                </c:pt>
                <c:pt idx="7">
                  <c:v>82.669255000000007</c:v>
                </c:pt>
                <c:pt idx="8">
                  <c:v>3.1142600000000003</c:v>
                </c:pt>
                <c:pt idx="9">
                  <c:v>88.389814999999999</c:v>
                </c:pt>
                <c:pt idx="10">
                  <c:v>62.734798124999998</c:v>
                </c:pt>
                <c:pt idx="11">
                  <c:v>61.758478124999996</c:v>
                </c:pt>
                <c:pt idx="12">
                  <c:v>224.48250499999997</c:v>
                </c:pt>
                <c:pt idx="13">
                  <c:v>7.76675</c:v>
                </c:pt>
                <c:pt idx="14">
                  <c:v>42.822498124999996</c:v>
                </c:pt>
                <c:pt idx="15">
                  <c:v>0</c:v>
                </c:pt>
                <c:pt idx="16">
                  <c:v>56.65270249999999</c:v>
                </c:pt>
                <c:pt idx="17">
                  <c:v>41.542076250000008</c:v>
                </c:pt>
                <c:pt idx="18">
                  <c:v>40.490715000000009</c:v>
                </c:pt>
                <c:pt idx="19">
                  <c:v>2.1477399999999989</c:v>
                </c:pt>
                <c:pt idx="20">
                  <c:v>0</c:v>
                </c:pt>
                <c:pt idx="21">
                  <c:v>-19.644059999999996</c:v>
                </c:pt>
                <c:pt idx="22">
                  <c:v>3.514080000000007</c:v>
                </c:pt>
                <c:pt idx="23">
                  <c:v>0.51510000000000389</c:v>
                </c:pt>
                <c:pt idx="24">
                  <c:v>205.22835650000005</c:v>
                </c:pt>
                <c:pt idx="25">
                  <c:v>85.71515500000001</c:v>
                </c:pt>
                <c:pt idx="26">
                  <c:v>101.41641500000003</c:v>
                </c:pt>
                <c:pt idx="27">
                  <c:v>190.20232750000005</c:v>
                </c:pt>
                <c:pt idx="28">
                  <c:v>-9.9379699999999858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4400"/>
        <c:axId val="201255936"/>
      </c:scatterChart>
      <c:valAx>
        <c:axId val="201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55936"/>
        <c:crosses val="autoZero"/>
        <c:crossBetween val="midCat"/>
      </c:valAx>
      <c:valAx>
        <c:axId val="201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5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Mo!$B$5:$B$34</c:f>
              <c:numCache>
                <c:formatCode>0.0</c:formatCode>
                <c:ptCount val="30"/>
                <c:pt idx="0">
                  <c:v>17.591159999999999</c:v>
                </c:pt>
                <c:pt idx="1">
                  <c:v>16.95515</c:v>
                </c:pt>
                <c:pt idx="2">
                  <c:v>24.48255</c:v>
                </c:pt>
                <c:pt idx="3">
                  <c:v>26.733730000000001</c:v>
                </c:pt>
                <c:pt idx="4">
                  <c:v>21.97109</c:v>
                </c:pt>
                <c:pt idx="5">
                  <c:v>16.25996</c:v>
                </c:pt>
                <c:pt idx="6">
                  <c:v>13.94903</c:v>
                </c:pt>
                <c:pt idx="7">
                  <c:v>90.637410000000003</c:v>
                </c:pt>
                <c:pt idx="8">
                  <c:v>1.0190600000000001</c:v>
                </c:pt>
                <c:pt idx="9">
                  <c:v>48.18139</c:v>
                </c:pt>
                <c:pt idx="10">
                  <c:v>35.026699999999998</c:v>
                </c:pt>
                <c:pt idx="11">
                  <c:v>35.00985</c:v>
                </c:pt>
                <c:pt idx="12">
                  <c:v>146.69567000000001</c:v>
                </c:pt>
                <c:pt idx="13">
                  <c:v>7.4272600000000004</c:v>
                </c:pt>
                <c:pt idx="14">
                  <c:v>37.698590000000003</c:v>
                </c:pt>
                <c:pt idx="15">
                  <c:v>-2.6631300000000002</c:v>
                </c:pt>
                <c:pt idx="16">
                  <c:v>57.304600000000001</c:v>
                </c:pt>
                <c:pt idx="17">
                  <c:v>57.308259999999997</c:v>
                </c:pt>
                <c:pt idx="18">
                  <c:v>99.622119999999995</c:v>
                </c:pt>
                <c:pt idx="19">
                  <c:v>21.017230000000001</c:v>
                </c:pt>
                <c:pt idx="20">
                  <c:v>21.065020000000001</c:v>
                </c:pt>
                <c:pt idx="21">
                  <c:v>21.065550000000002</c:v>
                </c:pt>
                <c:pt idx="22">
                  <c:v>22.678039999999999</c:v>
                </c:pt>
                <c:pt idx="23">
                  <c:v>52.329300000000003</c:v>
                </c:pt>
                <c:pt idx="24">
                  <c:v>282.76729999999998</c:v>
                </c:pt>
                <c:pt idx="25">
                  <c:v>159.33437000000001</c:v>
                </c:pt>
                <c:pt idx="26">
                  <c:v>185.11335</c:v>
                </c:pt>
                <c:pt idx="27">
                  <c:v>294.89112</c:v>
                </c:pt>
                <c:pt idx="28">
                  <c:v>98.200159999999997</c:v>
                </c:pt>
                <c:pt idx="29">
                  <c:v>109.26497000000001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Mo!$F$5:$F$34</c:f>
              <c:numCache>
                <c:formatCode>0.0</c:formatCode>
                <c:ptCount val="30"/>
                <c:pt idx="0">
                  <c:v>17.591159999999999</c:v>
                </c:pt>
                <c:pt idx="1">
                  <c:v>16.95515</c:v>
                </c:pt>
                <c:pt idx="2">
                  <c:v>24.48255</c:v>
                </c:pt>
                <c:pt idx="3">
                  <c:v>26.733730000000001</c:v>
                </c:pt>
                <c:pt idx="4">
                  <c:v>21.97109</c:v>
                </c:pt>
                <c:pt idx="5">
                  <c:v>16.25996</c:v>
                </c:pt>
                <c:pt idx="6">
                  <c:v>13.94903</c:v>
                </c:pt>
                <c:pt idx="7">
                  <c:v>90.637410000000003</c:v>
                </c:pt>
                <c:pt idx="8">
                  <c:v>4.4782100000000007</c:v>
                </c:pt>
                <c:pt idx="9">
                  <c:v>48.18139</c:v>
                </c:pt>
                <c:pt idx="10">
                  <c:v>35.026699999999998</c:v>
                </c:pt>
                <c:pt idx="11">
                  <c:v>35.00985</c:v>
                </c:pt>
                <c:pt idx="12">
                  <c:v>146.69567000000001</c:v>
                </c:pt>
                <c:pt idx="13">
                  <c:v>7.4272600000000004</c:v>
                </c:pt>
                <c:pt idx="14">
                  <c:v>37.698590000000003</c:v>
                </c:pt>
                <c:pt idx="15">
                  <c:v>1.0186799999999998</c:v>
                </c:pt>
                <c:pt idx="16">
                  <c:v>57.304600000000001</c:v>
                </c:pt>
                <c:pt idx="17">
                  <c:v>57.308259999999997</c:v>
                </c:pt>
                <c:pt idx="18">
                  <c:v>99.622119999999995</c:v>
                </c:pt>
                <c:pt idx="19">
                  <c:v>38.577370000000002</c:v>
                </c:pt>
                <c:pt idx="20">
                  <c:v>39.428789999999999</c:v>
                </c:pt>
                <c:pt idx="21">
                  <c:v>39.558369999999996</c:v>
                </c:pt>
                <c:pt idx="22">
                  <c:v>36.664180000000002</c:v>
                </c:pt>
                <c:pt idx="23">
                  <c:v>52.329300000000003</c:v>
                </c:pt>
                <c:pt idx="24">
                  <c:v>282.76729999999998</c:v>
                </c:pt>
                <c:pt idx="25">
                  <c:v>159.33437000000001</c:v>
                </c:pt>
                <c:pt idx="26">
                  <c:v>185.11335</c:v>
                </c:pt>
                <c:pt idx="27">
                  <c:v>294.89112</c:v>
                </c:pt>
                <c:pt idx="28">
                  <c:v>98.200159999999997</c:v>
                </c:pt>
                <c:pt idx="29" formatCode="General">
                  <c:v>109.26497000000001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Mo!$J$5:$J$34</c:f>
              <c:numCache>
                <c:formatCode>0.0</c:formatCode>
                <c:ptCount val="30"/>
                <c:pt idx="0">
                  <c:v>19.089305645833331</c:v>
                </c:pt>
                <c:pt idx="1">
                  <c:v>19.951441291666669</c:v>
                </c:pt>
                <c:pt idx="2">
                  <c:v>27.478841291666669</c:v>
                </c:pt>
                <c:pt idx="3">
                  <c:v>29.730021291666667</c:v>
                </c:pt>
                <c:pt idx="4">
                  <c:v>26.099617604166667</c:v>
                </c:pt>
                <c:pt idx="5">
                  <c:v>20.754396937500001</c:v>
                </c:pt>
                <c:pt idx="6">
                  <c:v>18.743096066666666</c:v>
                </c:pt>
                <c:pt idx="7">
                  <c:v>97.527809166666671</c:v>
                </c:pt>
                <c:pt idx="8">
                  <c:v>4.4782100000000007</c:v>
                </c:pt>
                <c:pt idx="9">
                  <c:v>55.071789166666669</c:v>
                </c:pt>
                <c:pt idx="10">
                  <c:v>43.283755208333332</c:v>
                </c:pt>
                <c:pt idx="11">
                  <c:v>43.266905208333334</c:v>
                </c:pt>
                <c:pt idx="12">
                  <c:v>153.58606916666668</c:v>
                </c:pt>
                <c:pt idx="13">
                  <c:v>13.419842583333335</c:v>
                </c:pt>
                <c:pt idx="14">
                  <c:v>45.955645208333337</c:v>
                </c:pt>
                <c:pt idx="15">
                  <c:v>1.0186799999999998</c:v>
                </c:pt>
                <c:pt idx="16">
                  <c:v>65.548579583333336</c:v>
                </c:pt>
                <c:pt idx="17">
                  <c:v>73.822370416666672</c:v>
                </c:pt>
                <c:pt idx="18">
                  <c:v>116.11007916666667</c:v>
                </c:pt>
                <c:pt idx="19">
                  <c:v>38.577370000000002</c:v>
                </c:pt>
                <c:pt idx="20">
                  <c:v>39.428789999999999</c:v>
                </c:pt>
                <c:pt idx="21">
                  <c:v>39.558369999999996</c:v>
                </c:pt>
                <c:pt idx="22">
                  <c:v>36.664180000000002</c:v>
                </c:pt>
                <c:pt idx="23">
                  <c:v>68.843410416666671</c:v>
                </c:pt>
                <c:pt idx="24">
                  <c:v>300.74504774999997</c:v>
                </c:pt>
                <c:pt idx="25">
                  <c:v>180.00556750000001</c:v>
                </c:pt>
                <c:pt idx="26">
                  <c:v>205.7845475</c:v>
                </c:pt>
                <c:pt idx="27">
                  <c:v>309.92582874999999</c:v>
                </c:pt>
                <c:pt idx="28">
                  <c:v>122.93209874999999</c:v>
                </c:pt>
                <c:pt idx="29">
                  <c:v>124.29967875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94592"/>
        <c:axId val="201296128"/>
      </c:scatterChart>
      <c:valAx>
        <c:axId val="2012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96128"/>
        <c:crosses val="autoZero"/>
        <c:crossBetween val="midCat"/>
      </c:valAx>
      <c:valAx>
        <c:axId val="2012961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129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Mo!$D$5:$D$28</c:f>
              <c:numCache>
                <c:formatCode>General</c:formatCode>
                <c:ptCount val="24"/>
                <c:pt idx="0">
                  <c:v>18.256942499999997</c:v>
                </c:pt>
                <c:pt idx="1">
                  <c:v>18.286715000000001</c:v>
                </c:pt>
                <c:pt idx="2">
                  <c:v>25.814115000000001</c:v>
                </c:pt>
                <c:pt idx="3">
                  <c:v>28.065295000000003</c:v>
                </c:pt>
                <c:pt idx="4">
                  <c:v>23.302655000000001</c:v>
                </c:pt>
                <c:pt idx="5">
                  <c:v>18.2573075</c:v>
                </c:pt>
                <c:pt idx="6">
                  <c:v>16.079534000000002</c:v>
                </c:pt>
                <c:pt idx="7">
                  <c:v>93.300539999999998</c:v>
                </c:pt>
                <c:pt idx="8">
                  <c:v>3.6821900000000003</c:v>
                </c:pt>
                <c:pt idx="9">
                  <c:v>50.844520000000003</c:v>
                </c:pt>
                <c:pt idx="10">
                  <c:v>37.689830000000001</c:v>
                </c:pt>
                <c:pt idx="11">
                  <c:v>37.672980000000003</c:v>
                </c:pt>
                <c:pt idx="12">
                  <c:v>149.3588</c:v>
                </c:pt>
                <c:pt idx="13">
                  <c:v>10.090390000000001</c:v>
                </c:pt>
                <c:pt idx="14">
                  <c:v>40.361720000000005</c:v>
                </c:pt>
                <c:pt idx="15">
                  <c:v>0</c:v>
                </c:pt>
                <c:pt idx="16">
                  <c:v>59.967730000000003</c:v>
                </c:pt>
                <c:pt idx="17">
                  <c:v>34.630219999999994</c:v>
                </c:pt>
                <c:pt idx="18">
                  <c:v>76.944079999999985</c:v>
                </c:pt>
                <c:pt idx="19">
                  <c:v>-1.6608100000000015</c:v>
                </c:pt>
                <c:pt idx="20">
                  <c:v>-1.6130200000000023</c:v>
                </c:pt>
                <c:pt idx="21">
                  <c:v>-1.6124900000000011</c:v>
                </c:pt>
                <c:pt idx="22">
                  <c:v>0</c:v>
                </c:pt>
                <c:pt idx="23">
                  <c:v>29.651260000000001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Mo!$G$5:$G$28</c:f>
              <c:numCache>
                <c:formatCode>General</c:formatCode>
                <c:ptCount val="24"/>
                <c:pt idx="0">
                  <c:v>17.336489999999998</c:v>
                </c:pt>
                <c:pt idx="1">
                  <c:v>16.445810000000002</c:v>
                </c:pt>
                <c:pt idx="2">
                  <c:v>23.973210000000002</c:v>
                </c:pt>
                <c:pt idx="3">
                  <c:v>26.22439</c:v>
                </c:pt>
                <c:pt idx="4">
                  <c:v>21.461750000000002</c:v>
                </c:pt>
                <c:pt idx="5">
                  <c:v>15.495950000000001</c:v>
                </c:pt>
                <c:pt idx="6">
                  <c:v>13.134086</c:v>
                </c:pt>
                <c:pt idx="7">
                  <c:v>89.618729999999999</c:v>
                </c:pt>
                <c:pt idx="8">
                  <c:v>3.4595300000000009</c:v>
                </c:pt>
                <c:pt idx="9">
                  <c:v>47.162710000000004</c:v>
                </c:pt>
                <c:pt idx="10">
                  <c:v>34.008020000000002</c:v>
                </c:pt>
                <c:pt idx="11">
                  <c:v>33.991169999999997</c:v>
                </c:pt>
                <c:pt idx="12">
                  <c:v>145.67699000000002</c:v>
                </c:pt>
                <c:pt idx="13">
                  <c:v>6.4085800000000006</c:v>
                </c:pt>
                <c:pt idx="14">
                  <c:v>36.679910000000007</c:v>
                </c:pt>
                <c:pt idx="15">
                  <c:v>0</c:v>
                </c:pt>
                <c:pt idx="16">
                  <c:v>56.285920000000004</c:v>
                </c:pt>
                <c:pt idx="17">
                  <c:v>20.644079999999995</c:v>
                </c:pt>
                <c:pt idx="18">
                  <c:v>62.957939999999994</c:v>
                </c:pt>
                <c:pt idx="19">
                  <c:v>1.9131900000000002</c:v>
                </c:pt>
                <c:pt idx="20">
                  <c:v>2.7646099999999976</c:v>
                </c:pt>
                <c:pt idx="21">
                  <c:v>2.8941899999999947</c:v>
                </c:pt>
                <c:pt idx="22">
                  <c:v>0</c:v>
                </c:pt>
                <c:pt idx="23">
                  <c:v>15.665120000000002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Mo!$K$5:$K$28</c:f>
              <c:numCache>
                <c:formatCode>General</c:formatCode>
                <c:ptCount val="24"/>
                <c:pt idx="0">
                  <c:v>18.83463564583333</c:v>
                </c:pt>
                <c:pt idx="1">
                  <c:v>19.442101291666667</c:v>
                </c:pt>
                <c:pt idx="2">
                  <c:v>26.969501291666667</c:v>
                </c:pt>
                <c:pt idx="3">
                  <c:v>29.220681291666665</c:v>
                </c:pt>
                <c:pt idx="4">
                  <c:v>25.590277604166666</c:v>
                </c:pt>
                <c:pt idx="5">
                  <c:v>19.990386937500002</c:v>
                </c:pt>
                <c:pt idx="6">
                  <c:v>17.928152066666666</c:v>
                </c:pt>
                <c:pt idx="7">
                  <c:v>96.509129166666668</c:v>
                </c:pt>
                <c:pt idx="8">
                  <c:v>3.4595300000000009</c:v>
                </c:pt>
                <c:pt idx="9">
                  <c:v>54.053109166666673</c:v>
                </c:pt>
                <c:pt idx="10">
                  <c:v>42.265075208333329</c:v>
                </c:pt>
                <c:pt idx="11">
                  <c:v>42.248225208333338</c:v>
                </c:pt>
                <c:pt idx="12">
                  <c:v>152.56738916666669</c:v>
                </c:pt>
                <c:pt idx="13">
                  <c:v>12.401162583333335</c:v>
                </c:pt>
                <c:pt idx="14">
                  <c:v>44.936965208333334</c:v>
                </c:pt>
                <c:pt idx="15">
                  <c:v>0</c:v>
                </c:pt>
                <c:pt idx="16">
                  <c:v>64.529899583333332</c:v>
                </c:pt>
                <c:pt idx="17">
                  <c:v>37.15819041666667</c:v>
                </c:pt>
                <c:pt idx="18">
                  <c:v>79.445899166666663</c:v>
                </c:pt>
                <c:pt idx="19">
                  <c:v>1.9131900000000002</c:v>
                </c:pt>
                <c:pt idx="20">
                  <c:v>2.7646099999999976</c:v>
                </c:pt>
                <c:pt idx="21">
                  <c:v>2.8941899999999947</c:v>
                </c:pt>
                <c:pt idx="22">
                  <c:v>0</c:v>
                </c:pt>
                <c:pt idx="23">
                  <c:v>32.17923041666667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7360"/>
        <c:axId val="201328896"/>
      </c:scatterChart>
      <c:valAx>
        <c:axId val="2013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28896"/>
        <c:crosses val="autoZero"/>
        <c:crossBetween val="midCat"/>
      </c:valAx>
      <c:valAx>
        <c:axId val="2013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27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Mn!$B$5:$B$34</c:f>
              <c:numCache>
                <c:formatCode>0.0</c:formatCode>
                <c:ptCount val="30"/>
                <c:pt idx="0">
                  <c:v>-4.00441</c:v>
                </c:pt>
                <c:pt idx="1">
                  <c:v>-21.01943</c:v>
                </c:pt>
                <c:pt idx="2">
                  <c:v>-6.7447499999999998</c:v>
                </c:pt>
                <c:pt idx="3">
                  <c:v>-21.018370000000001</c:v>
                </c:pt>
                <c:pt idx="4">
                  <c:v>10.42348</c:v>
                </c:pt>
                <c:pt idx="5">
                  <c:v>-10.46294</c:v>
                </c:pt>
                <c:pt idx="6">
                  <c:v>-13.677709999999999</c:v>
                </c:pt>
                <c:pt idx="7">
                  <c:v>62.971510000000002</c:v>
                </c:pt>
                <c:pt idx="8">
                  <c:v>-21.29487</c:v>
                </c:pt>
                <c:pt idx="9">
                  <c:v>8.9031800000000008</c:v>
                </c:pt>
                <c:pt idx="10">
                  <c:v>7.4629899999999996</c:v>
                </c:pt>
                <c:pt idx="11">
                  <c:v>8.3424399999999999</c:v>
                </c:pt>
                <c:pt idx="12">
                  <c:v>110.14230000000001</c:v>
                </c:pt>
                <c:pt idx="13">
                  <c:v>-16.687439999999999</c:v>
                </c:pt>
                <c:pt idx="14">
                  <c:v>18.573119999999999</c:v>
                </c:pt>
                <c:pt idx="15">
                  <c:v>-25.287109999999998</c:v>
                </c:pt>
                <c:pt idx="16">
                  <c:v>29.563490000000002</c:v>
                </c:pt>
                <c:pt idx="17">
                  <c:v>32.243729999999999</c:v>
                </c:pt>
                <c:pt idx="18">
                  <c:v>15.035310000000001</c:v>
                </c:pt>
                <c:pt idx="19">
                  <c:v>-10.90015</c:v>
                </c:pt>
                <c:pt idx="20">
                  <c:v>-10.853</c:v>
                </c:pt>
                <c:pt idx="21">
                  <c:v>-10.88435</c:v>
                </c:pt>
                <c:pt idx="22">
                  <c:v>15.378690000000001</c:v>
                </c:pt>
                <c:pt idx="23">
                  <c:v>-10.882440000000001</c:v>
                </c:pt>
                <c:pt idx="24">
                  <c:v>266.88078999999999</c:v>
                </c:pt>
                <c:pt idx="25">
                  <c:v>135.22727</c:v>
                </c:pt>
                <c:pt idx="26">
                  <c:v>157.33031</c:v>
                </c:pt>
                <c:pt idx="27">
                  <c:v>229.31286</c:v>
                </c:pt>
                <c:pt idx="28">
                  <c:v>75.657640000000001</c:v>
                </c:pt>
                <c:pt idx="29">
                  <c:v>77.220389999999995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Mn!$F$5:$F$34</c:f>
              <c:numCache>
                <c:formatCode>0.0</c:formatCode>
                <c:ptCount val="30"/>
                <c:pt idx="0">
                  <c:v>-2.5557499999999997</c:v>
                </c:pt>
                <c:pt idx="1">
                  <c:v>-17.195219999999999</c:v>
                </c:pt>
                <c:pt idx="2">
                  <c:v>-6.7447499999999998</c:v>
                </c:pt>
                <c:pt idx="3">
                  <c:v>-17.322900000000001</c:v>
                </c:pt>
                <c:pt idx="4">
                  <c:v>10.42348</c:v>
                </c:pt>
                <c:pt idx="5">
                  <c:v>-10.46294</c:v>
                </c:pt>
                <c:pt idx="6">
                  <c:v>-13.677709999999999</c:v>
                </c:pt>
                <c:pt idx="7">
                  <c:v>62.971510000000002</c:v>
                </c:pt>
                <c:pt idx="8">
                  <c:v>-21.29487</c:v>
                </c:pt>
                <c:pt idx="9">
                  <c:v>8.9031800000000008</c:v>
                </c:pt>
                <c:pt idx="10">
                  <c:v>7.4629899999999996</c:v>
                </c:pt>
                <c:pt idx="11">
                  <c:v>8.3424399999999999</c:v>
                </c:pt>
                <c:pt idx="12">
                  <c:v>110.14230000000001</c:v>
                </c:pt>
                <c:pt idx="13">
                  <c:v>-11.118599999999999</c:v>
                </c:pt>
                <c:pt idx="14">
                  <c:v>18.573119999999999</c:v>
                </c:pt>
                <c:pt idx="15">
                  <c:v>-18.484819999999999</c:v>
                </c:pt>
                <c:pt idx="16">
                  <c:v>29.563490000000002</c:v>
                </c:pt>
                <c:pt idx="17">
                  <c:v>32.243729999999999</c:v>
                </c:pt>
                <c:pt idx="18">
                  <c:v>15.035310000000001</c:v>
                </c:pt>
                <c:pt idx="19">
                  <c:v>8.2545800000000007</c:v>
                </c:pt>
                <c:pt idx="20">
                  <c:v>3.1371599999999997</c:v>
                </c:pt>
                <c:pt idx="21">
                  <c:v>3.65245</c:v>
                </c:pt>
                <c:pt idx="22">
                  <c:v>15.378690000000001</c:v>
                </c:pt>
                <c:pt idx="23">
                  <c:v>-10.882440000000001</c:v>
                </c:pt>
                <c:pt idx="24">
                  <c:v>266.88078999999999</c:v>
                </c:pt>
                <c:pt idx="25">
                  <c:v>135.22727</c:v>
                </c:pt>
                <c:pt idx="26">
                  <c:v>157.33031</c:v>
                </c:pt>
                <c:pt idx="27">
                  <c:v>229.31286</c:v>
                </c:pt>
                <c:pt idx="28">
                  <c:v>75.657640000000001</c:v>
                </c:pt>
                <c:pt idx="29">
                  <c:v>84.107669999999999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Mn!$J$5:$J$34</c:f>
              <c:numCache>
                <c:formatCode>0.0</c:formatCode>
                <c:ptCount val="30"/>
                <c:pt idx="0">
                  <c:v>-2.5557499999999997</c:v>
                </c:pt>
                <c:pt idx="1">
                  <c:v>-17.195219999999999</c:v>
                </c:pt>
                <c:pt idx="2">
                  <c:v>-3.7955634722222218</c:v>
                </c:pt>
                <c:pt idx="3">
                  <c:v>-17.322900000000001</c:v>
                </c:pt>
                <c:pt idx="4">
                  <c:v>14.120048611111111</c:v>
                </c:pt>
                <c:pt idx="5">
                  <c:v>-6.0391602083333327</c:v>
                </c:pt>
                <c:pt idx="6">
                  <c:v>-8.9590115555555556</c:v>
                </c:pt>
                <c:pt idx="7">
                  <c:v>69.565036111111112</c:v>
                </c:pt>
                <c:pt idx="8">
                  <c:v>-15.396496944444443</c:v>
                </c:pt>
                <c:pt idx="9">
                  <c:v>15.496706111111113</c:v>
                </c:pt>
                <c:pt idx="10">
                  <c:v>14.856127222222222</c:v>
                </c:pt>
                <c:pt idx="11">
                  <c:v>15.735577222222222</c:v>
                </c:pt>
                <c:pt idx="12">
                  <c:v>116.73582611111112</c:v>
                </c:pt>
                <c:pt idx="13">
                  <c:v>-11.118599999999999</c:v>
                </c:pt>
                <c:pt idx="14">
                  <c:v>25.966257222222222</c:v>
                </c:pt>
                <c:pt idx="15">
                  <c:v>-18.484819999999999</c:v>
                </c:pt>
                <c:pt idx="16">
                  <c:v>36.357793055555561</c:v>
                </c:pt>
                <c:pt idx="17">
                  <c:v>47.030004444444444</c:v>
                </c:pt>
                <c:pt idx="18">
                  <c:v>28.623916111111114</c:v>
                </c:pt>
                <c:pt idx="19">
                  <c:v>8.2545800000000007</c:v>
                </c:pt>
                <c:pt idx="20">
                  <c:v>3.1371599999999997</c:v>
                </c:pt>
                <c:pt idx="21">
                  <c:v>3.65245</c:v>
                </c:pt>
                <c:pt idx="22">
                  <c:v>27.60494111111111</c:v>
                </c:pt>
                <c:pt idx="23">
                  <c:v>3.9038344444444437</c:v>
                </c:pt>
                <c:pt idx="24">
                  <c:v>284.57590916666663</c:v>
                </c:pt>
                <c:pt idx="25">
                  <c:v>155.00784833333333</c:v>
                </c:pt>
                <c:pt idx="26">
                  <c:v>177.11088833333332</c:v>
                </c:pt>
                <c:pt idx="27">
                  <c:v>242.64678916666668</c:v>
                </c:pt>
                <c:pt idx="28">
                  <c:v>75.657640000000001</c:v>
                </c:pt>
                <c:pt idx="29">
                  <c:v>84.107669999999999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94816"/>
        <c:axId val="201400704"/>
      </c:scatterChart>
      <c:valAx>
        <c:axId val="2013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00704"/>
        <c:crosses val="autoZero"/>
        <c:crossBetween val="midCat"/>
      </c:valAx>
      <c:valAx>
        <c:axId val="201400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139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Li!$B$6:$B$35</c:f>
              <c:numCache>
                <c:formatCode>0.0</c:formatCode>
                <c:ptCount val="30"/>
                <c:pt idx="0">
                  <c:v>-15.21346</c:v>
                </c:pt>
                <c:pt idx="1">
                  <c:v>-33.758099999999999</c:v>
                </c:pt>
                <c:pt idx="2">
                  <c:v>-33.664029999999997</c:v>
                </c:pt>
                <c:pt idx="3">
                  <c:v>-33.771630000000002</c:v>
                </c:pt>
                <c:pt idx="4">
                  <c:v>-27.637419999999999</c:v>
                </c:pt>
                <c:pt idx="5">
                  <c:v>-48.045699999999997</c:v>
                </c:pt>
                <c:pt idx="6">
                  <c:v>-55.49259</c:v>
                </c:pt>
                <c:pt idx="7">
                  <c:v>-70.382130000000004</c:v>
                </c:pt>
                <c:pt idx="8">
                  <c:v>-72.652850000000001</c:v>
                </c:pt>
                <c:pt idx="9">
                  <c:v>-66.474360000000004</c:v>
                </c:pt>
                <c:pt idx="10">
                  <c:v>-53.631880000000002</c:v>
                </c:pt>
                <c:pt idx="11">
                  <c:v>-41.289160000000003</c:v>
                </c:pt>
                <c:pt idx="12">
                  <c:v>-35.417090000000002</c:v>
                </c:pt>
                <c:pt idx="13">
                  <c:v>-80.587360000000004</c:v>
                </c:pt>
                <c:pt idx="14">
                  <c:v>-75.118319999999997</c:v>
                </c:pt>
                <c:pt idx="15">
                  <c:v>-64.423630000000003</c:v>
                </c:pt>
                <c:pt idx="16">
                  <c:v>-76.185890000000001</c:v>
                </c:pt>
                <c:pt idx="17">
                  <c:v>60.96895</c:v>
                </c:pt>
                <c:pt idx="18">
                  <c:v>150.03917999999999</c:v>
                </c:pt>
                <c:pt idx="19" formatCode="General">
                  <c:v>75.593649999999997</c:v>
                </c:pt>
                <c:pt idx="20">
                  <c:v>153.26141999999999</c:v>
                </c:pt>
                <c:pt idx="21">
                  <c:v>49.322229999999998</c:v>
                </c:pt>
                <c:pt idx="22">
                  <c:v>81.575670000000002</c:v>
                </c:pt>
                <c:pt idx="23">
                  <c:v>75.543400000000005</c:v>
                </c:pt>
                <c:pt idx="24">
                  <c:v>221.34154000000001</c:v>
                </c:pt>
                <c:pt idx="25">
                  <c:v>214.22785999999999</c:v>
                </c:pt>
                <c:pt idx="26">
                  <c:v>24.197949999999999</c:v>
                </c:pt>
                <c:pt idx="27">
                  <c:v>70.962950000000006</c:v>
                </c:pt>
                <c:pt idx="28">
                  <c:v>210.32543999999999</c:v>
                </c:pt>
                <c:pt idx="29">
                  <c:v>184.01889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Li!$F$6:$F$35</c:f>
              <c:numCache>
                <c:formatCode>0.0</c:formatCode>
                <c:ptCount val="30"/>
                <c:pt idx="0">
                  <c:v>-14.24586</c:v>
                </c:pt>
                <c:pt idx="1">
                  <c:v>-33.758099999999999</c:v>
                </c:pt>
                <c:pt idx="2">
                  <c:v>-31.512919999999998</c:v>
                </c:pt>
                <c:pt idx="3">
                  <c:v>-26.431080000000001</c:v>
                </c:pt>
                <c:pt idx="4">
                  <c:v>-27.637419999999999</c:v>
                </c:pt>
                <c:pt idx="5">
                  <c:v>-48.045699999999997</c:v>
                </c:pt>
                <c:pt idx="6">
                  <c:v>-55.49259</c:v>
                </c:pt>
                <c:pt idx="7">
                  <c:v>-70.382130000000004</c:v>
                </c:pt>
                <c:pt idx="8">
                  <c:v>-68.107510000000005</c:v>
                </c:pt>
                <c:pt idx="9">
                  <c:v>-66.474360000000004</c:v>
                </c:pt>
                <c:pt idx="10">
                  <c:v>-53.631880000000002</c:v>
                </c:pt>
                <c:pt idx="11">
                  <c:v>-41.289160000000003</c:v>
                </c:pt>
                <c:pt idx="12">
                  <c:v>-35.417090000000002</c:v>
                </c:pt>
                <c:pt idx="13">
                  <c:v>-75.301520000000011</c:v>
                </c:pt>
                <c:pt idx="14">
                  <c:v>-69.178129999999996</c:v>
                </c:pt>
                <c:pt idx="15">
                  <c:v>-64.423630000000003</c:v>
                </c:pt>
                <c:pt idx="16">
                  <c:v>-70.548400000000001</c:v>
                </c:pt>
                <c:pt idx="17" formatCode="General">
                  <c:v>60.96895</c:v>
                </c:pt>
                <c:pt idx="18" formatCode="General">
                  <c:v>150.03917999999999</c:v>
                </c:pt>
                <c:pt idx="19" formatCode="General">
                  <c:v>75.593649999999997</c:v>
                </c:pt>
                <c:pt idx="20" formatCode="General">
                  <c:v>153.26141999999999</c:v>
                </c:pt>
                <c:pt idx="21" formatCode="General">
                  <c:v>49.322229999999998</c:v>
                </c:pt>
                <c:pt idx="22" formatCode="General">
                  <c:v>81.575670000000002</c:v>
                </c:pt>
                <c:pt idx="23" formatCode="General">
                  <c:v>75.543400000000005</c:v>
                </c:pt>
                <c:pt idx="24" formatCode="General">
                  <c:v>221.34154000000001</c:v>
                </c:pt>
                <c:pt idx="25" formatCode="General">
                  <c:v>214.22785999999999</c:v>
                </c:pt>
                <c:pt idx="26" formatCode="General">
                  <c:v>24.197949999999999</c:v>
                </c:pt>
                <c:pt idx="27" formatCode="General">
                  <c:v>70.962950000000006</c:v>
                </c:pt>
                <c:pt idx="28" formatCode="General">
                  <c:v>210.32543999999999</c:v>
                </c:pt>
                <c:pt idx="29" formatCode="General">
                  <c:v>184.01889</c:v>
                </c:pt>
              </c:numCache>
            </c:numRef>
          </c:yVal>
          <c:smooth val="0"/>
        </c:ser>
        <c:ser>
          <c:idx val="2"/>
          <c:order val="2"/>
          <c:tx>
            <c:v>E entierement cor</c:v>
          </c:tx>
          <c:spPr>
            <a:ln w="28575">
              <a:noFill/>
            </a:ln>
          </c:spPr>
          <c:yVal>
            <c:numRef>
              <c:f>Li!$J$6:$J$35</c:f>
              <c:numCache>
                <c:formatCode>0.0</c:formatCode>
                <c:ptCount val="30"/>
                <c:pt idx="0">
                  <c:v>-14.24586</c:v>
                </c:pt>
                <c:pt idx="1">
                  <c:v>-31.469658571428571</c:v>
                </c:pt>
                <c:pt idx="2">
                  <c:v>-31.512919999999998</c:v>
                </c:pt>
                <c:pt idx="3">
                  <c:v>-26.431080000000001</c:v>
                </c:pt>
                <c:pt idx="4">
                  <c:v>-25.541159404761903</c:v>
                </c:pt>
                <c:pt idx="5">
                  <c:v>-44.613037857142857</c:v>
                </c:pt>
                <c:pt idx="6">
                  <c:v>-51.831083714285711</c:v>
                </c:pt>
                <c:pt idx="7">
                  <c:v>-64.058904285714291</c:v>
                </c:pt>
                <c:pt idx="8">
                  <c:v>-68.107510000000005</c:v>
                </c:pt>
                <c:pt idx="9">
                  <c:v>-60.151134285714292</c:v>
                </c:pt>
                <c:pt idx="10">
                  <c:v>-49.43935880952381</c:v>
                </c:pt>
                <c:pt idx="11">
                  <c:v>-37.09663880952381</c:v>
                </c:pt>
                <c:pt idx="12">
                  <c:v>-29.09386428571429</c:v>
                </c:pt>
                <c:pt idx="13">
                  <c:v>-75.301520000000011</c:v>
                </c:pt>
                <c:pt idx="14">
                  <c:v>-69.178129999999996</c:v>
                </c:pt>
                <c:pt idx="15">
                  <c:v>-59.846747142857147</c:v>
                </c:pt>
                <c:pt idx="16">
                  <c:v>-70.548400000000001</c:v>
                </c:pt>
                <c:pt idx="17">
                  <c:v>69.353992380952377</c:v>
                </c:pt>
                <c:pt idx="18">
                  <c:v>158.32305238095236</c:v>
                </c:pt>
                <c:pt idx="19">
                  <c:v>83.978692380952381</c:v>
                </c:pt>
                <c:pt idx="20">
                  <c:v>161.54529238095236</c:v>
                </c:pt>
                <c:pt idx="21">
                  <c:v>57.707272380952375</c:v>
                </c:pt>
                <c:pt idx="22">
                  <c:v>94.222121428571427</c:v>
                </c:pt>
                <c:pt idx="23">
                  <c:v>83.92844238095239</c:v>
                </c:pt>
                <c:pt idx="24">
                  <c:v>235.07218857142857</c:v>
                </c:pt>
                <c:pt idx="25">
                  <c:v>233.19753714285713</c:v>
                </c:pt>
                <c:pt idx="26">
                  <c:v>24.197949999999999</c:v>
                </c:pt>
                <c:pt idx="27">
                  <c:v>89.932627142857143</c:v>
                </c:pt>
                <c:pt idx="28">
                  <c:v>222.75124857142856</c:v>
                </c:pt>
                <c:pt idx="29">
                  <c:v>202.98856714285714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1952"/>
        <c:axId val="199423488"/>
      </c:scatterChart>
      <c:valAx>
        <c:axId val="1994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23488"/>
        <c:crosses val="autoZero"/>
        <c:crossBetween val="midCat"/>
      </c:valAx>
      <c:valAx>
        <c:axId val="1994234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421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Mn!$D$5:$D$34</c:f>
              <c:numCache>
                <c:formatCode>General</c:formatCode>
                <c:ptCount val="30"/>
                <c:pt idx="0">
                  <c:v>6.5053049999999999</c:v>
                </c:pt>
                <c:pt idx="1">
                  <c:v>0</c:v>
                </c:pt>
                <c:pt idx="2">
                  <c:v>14.27468</c:v>
                </c:pt>
                <c:pt idx="3">
                  <c:v>1.0599999999989507E-3</c:v>
                </c:pt>
                <c:pt idx="4">
                  <c:v>31.442909999999998</c:v>
                </c:pt>
                <c:pt idx="5">
                  <c:v>12.690329999999999</c:v>
                </c:pt>
                <c:pt idx="6">
                  <c:v>9.9023280000000007</c:v>
                </c:pt>
                <c:pt idx="7">
                  <c:v>88.258619999999993</c:v>
                </c:pt>
                <c:pt idx="8">
                  <c:v>3.9922399999999989</c:v>
                </c:pt>
                <c:pt idx="9">
                  <c:v>34.190289999999997</c:v>
                </c:pt>
                <c:pt idx="10">
                  <c:v>32.750099999999996</c:v>
                </c:pt>
                <c:pt idx="11">
                  <c:v>33.629549999999995</c:v>
                </c:pt>
                <c:pt idx="12">
                  <c:v>135.42941000000002</c:v>
                </c:pt>
                <c:pt idx="13">
                  <c:v>8.5996699999999997</c:v>
                </c:pt>
                <c:pt idx="14">
                  <c:v>43.860230000000001</c:v>
                </c:pt>
                <c:pt idx="15">
                  <c:v>0</c:v>
                </c:pt>
                <c:pt idx="16">
                  <c:v>54.8506</c:v>
                </c:pt>
                <c:pt idx="17">
                  <c:v>43.143879999999996</c:v>
                </c:pt>
                <c:pt idx="18">
                  <c:v>25.935459999999999</c:v>
                </c:pt>
                <c:pt idx="19">
                  <c:v>0</c:v>
                </c:pt>
                <c:pt idx="20">
                  <c:v>4.7149999999994918E-2</c:v>
                </c:pt>
                <c:pt idx="21">
                  <c:v>1.5799999999998704E-2</c:v>
                </c:pt>
                <c:pt idx="22">
                  <c:v>26.278839999999995</c:v>
                </c:pt>
                <c:pt idx="23">
                  <c:v>1.7709999999993897E-2</c:v>
                </c:pt>
                <c:pt idx="24">
                  <c:v>189.66040000000001</c:v>
                </c:pt>
                <c:pt idx="25">
                  <c:v>58.006880000000024</c:v>
                </c:pt>
                <c:pt idx="26">
                  <c:v>80.109920000000017</c:v>
                </c:pt>
                <c:pt idx="27">
                  <c:v>152.09247000000002</c:v>
                </c:pt>
                <c:pt idx="28">
                  <c:v>-1.5627499999999657</c:v>
                </c:pt>
                <c:pt idx="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Mn!$G$5:$G$34</c:f>
              <c:numCache>
                <c:formatCode>General</c:formatCode>
                <c:ptCount val="30"/>
                <c:pt idx="0">
                  <c:v>6.0418599999999998</c:v>
                </c:pt>
                <c:pt idx="1">
                  <c:v>0</c:v>
                </c:pt>
                <c:pt idx="2">
                  <c:v>10.450469999999999</c:v>
                </c:pt>
                <c:pt idx="3">
                  <c:v>-0.12768000000000157</c:v>
                </c:pt>
                <c:pt idx="4">
                  <c:v>27.618699999999997</c:v>
                </c:pt>
                <c:pt idx="5">
                  <c:v>7.3770799999999994</c:v>
                </c:pt>
                <c:pt idx="6">
                  <c:v>4.2912700000000008</c:v>
                </c:pt>
                <c:pt idx="7">
                  <c:v>81.456330000000008</c:v>
                </c:pt>
                <c:pt idx="8">
                  <c:v>-2.8100500000000004</c:v>
                </c:pt>
                <c:pt idx="9">
                  <c:v>27.387999999999998</c:v>
                </c:pt>
                <c:pt idx="10">
                  <c:v>25.947809999999997</c:v>
                </c:pt>
                <c:pt idx="11">
                  <c:v>26.827259999999999</c:v>
                </c:pt>
                <c:pt idx="12">
                  <c:v>128.62711999999999</c:v>
                </c:pt>
                <c:pt idx="13">
                  <c:v>7.3662200000000002</c:v>
                </c:pt>
                <c:pt idx="14">
                  <c:v>37.057940000000002</c:v>
                </c:pt>
                <c:pt idx="15">
                  <c:v>0</c:v>
                </c:pt>
                <c:pt idx="16">
                  <c:v>48.048310000000001</c:v>
                </c:pt>
                <c:pt idx="17">
                  <c:v>29.106569999999998</c:v>
                </c:pt>
                <c:pt idx="18">
                  <c:v>11.898150000000001</c:v>
                </c:pt>
                <c:pt idx="19">
                  <c:v>5.1174200000000027</c:v>
                </c:pt>
                <c:pt idx="20">
                  <c:v>0</c:v>
                </c:pt>
                <c:pt idx="21">
                  <c:v>0.51529000000000025</c:v>
                </c:pt>
                <c:pt idx="22">
                  <c:v>12.241529999999997</c:v>
                </c:pt>
                <c:pt idx="23">
                  <c:v>-14.019600000000004</c:v>
                </c:pt>
                <c:pt idx="24">
                  <c:v>182.77311999999998</c:v>
                </c:pt>
                <c:pt idx="25">
                  <c:v>51.119599999999991</c:v>
                </c:pt>
                <c:pt idx="26">
                  <c:v>73.222639999999984</c:v>
                </c:pt>
                <c:pt idx="27">
                  <c:v>145.20518999999999</c:v>
                </c:pt>
                <c:pt idx="28">
                  <c:v>-8.4500299999999982</c:v>
                </c:pt>
                <c:pt idx="2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Mn!$K$5:$K$34</c:f>
              <c:numCache>
                <c:formatCode>General</c:formatCode>
                <c:ptCount val="30"/>
                <c:pt idx="0">
                  <c:v>6.0418599999999998</c:v>
                </c:pt>
                <c:pt idx="1">
                  <c:v>0</c:v>
                </c:pt>
                <c:pt idx="2">
                  <c:v>13.399656527777777</c:v>
                </c:pt>
                <c:pt idx="3">
                  <c:v>-0.12768000000000157</c:v>
                </c:pt>
                <c:pt idx="4">
                  <c:v>31.315268611111108</c:v>
                </c:pt>
                <c:pt idx="5">
                  <c:v>11.800859791666667</c:v>
                </c:pt>
                <c:pt idx="6">
                  <c:v>9.0099684444444428</c:v>
                </c:pt>
                <c:pt idx="7">
                  <c:v>88.049856111111112</c:v>
                </c:pt>
                <c:pt idx="8">
                  <c:v>3.0883230555555556</c:v>
                </c:pt>
                <c:pt idx="9">
                  <c:v>33.981526111111108</c:v>
                </c:pt>
                <c:pt idx="10">
                  <c:v>33.340947222222219</c:v>
                </c:pt>
                <c:pt idx="11">
                  <c:v>34.220397222222218</c:v>
                </c:pt>
                <c:pt idx="12">
                  <c:v>135.22064611111114</c:v>
                </c:pt>
                <c:pt idx="13">
                  <c:v>7.3662200000000002</c:v>
                </c:pt>
                <c:pt idx="14">
                  <c:v>44.451077222222224</c:v>
                </c:pt>
                <c:pt idx="15">
                  <c:v>0</c:v>
                </c:pt>
                <c:pt idx="16">
                  <c:v>54.84261305555556</c:v>
                </c:pt>
                <c:pt idx="17">
                  <c:v>43.892844444444442</c:v>
                </c:pt>
                <c:pt idx="18">
                  <c:v>25.486756111111113</c:v>
                </c:pt>
                <c:pt idx="19">
                  <c:v>5.1174200000000027</c:v>
                </c:pt>
                <c:pt idx="20">
                  <c:v>0</c:v>
                </c:pt>
                <c:pt idx="21">
                  <c:v>0.51529000000000025</c:v>
                </c:pt>
                <c:pt idx="22">
                  <c:v>24.467781111111108</c:v>
                </c:pt>
                <c:pt idx="23">
                  <c:v>0.76667444444444044</c:v>
                </c:pt>
                <c:pt idx="24">
                  <c:v>200.46823916666662</c:v>
                </c:pt>
                <c:pt idx="25">
                  <c:v>70.900178333333315</c:v>
                </c:pt>
                <c:pt idx="26">
                  <c:v>93.003218333333308</c:v>
                </c:pt>
                <c:pt idx="27">
                  <c:v>158.53911916666667</c:v>
                </c:pt>
                <c:pt idx="28">
                  <c:v>-8.4500299999999982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4624"/>
        <c:axId val="201436160"/>
      </c:scatterChart>
      <c:valAx>
        <c:axId val="20143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36160"/>
        <c:crosses val="autoZero"/>
        <c:crossBetween val="midCat"/>
      </c:valAx>
      <c:valAx>
        <c:axId val="2014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3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Tc!$B$5:$B$34</c:f>
              <c:numCache>
                <c:formatCode>0.0</c:formatCode>
                <c:ptCount val="30"/>
                <c:pt idx="0">
                  <c:v>7.8243900000000002</c:v>
                </c:pt>
                <c:pt idx="1">
                  <c:v>-11.796670000000001</c:v>
                </c:pt>
                <c:pt idx="2">
                  <c:v>6.4140800000000002</c:v>
                </c:pt>
                <c:pt idx="3">
                  <c:v>-11.837440000000001</c:v>
                </c:pt>
                <c:pt idx="4">
                  <c:v>11.791090000000001</c:v>
                </c:pt>
                <c:pt idx="5">
                  <c:v>4.13469</c:v>
                </c:pt>
                <c:pt idx="6">
                  <c:v>2.6211500000000001</c:v>
                </c:pt>
                <c:pt idx="7">
                  <c:v>92.563890000000001</c:v>
                </c:pt>
                <c:pt idx="8">
                  <c:v>-3.08934</c:v>
                </c:pt>
                <c:pt idx="9">
                  <c:v>91.777360000000002</c:v>
                </c:pt>
                <c:pt idx="10">
                  <c:v>80.2714</c:v>
                </c:pt>
                <c:pt idx="11">
                  <c:v>42.744970000000002</c:v>
                </c:pt>
                <c:pt idx="12">
                  <c:v>153.32397</c:v>
                </c:pt>
                <c:pt idx="13">
                  <c:v>0.61094000000000004</c:v>
                </c:pt>
                <c:pt idx="14">
                  <c:v>29.61561</c:v>
                </c:pt>
                <c:pt idx="15">
                  <c:v>-12.565110000000001</c:v>
                </c:pt>
                <c:pt idx="16">
                  <c:v>41.594149999999999</c:v>
                </c:pt>
                <c:pt idx="17">
                  <c:v>90.634389999999996</c:v>
                </c:pt>
                <c:pt idx="18">
                  <c:v>112.08801</c:v>
                </c:pt>
                <c:pt idx="19">
                  <c:v>53.580570000000002</c:v>
                </c:pt>
                <c:pt idx="20">
                  <c:v>104.72239</c:v>
                </c:pt>
                <c:pt idx="21">
                  <c:v>53.649290000000001</c:v>
                </c:pt>
                <c:pt idx="22">
                  <c:v>54.521850000000001</c:v>
                </c:pt>
                <c:pt idx="23">
                  <c:v>72.231759999999994</c:v>
                </c:pt>
                <c:pt idx="24">
                  <c:v>277.02085</c:v>
                </c:pt>
                <c:pt idx="25">
                  <c:v>211.35316</c:v>
                </c:pt>
                <c:pt idx="26">
                  <c:v>229.61985000000001</c:v>
                </c:pt>
                <c:pt idx="27">
                  <c:v>295.35829000000001</c:v>
                </c:pt>
                <c:pt idx="28">
                  <c:v>129.52028000000001</c:v>
                </c:pt>
                <c:pt idx="29">
                  <c:v>144.41800000000001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Tc!$F$5:$F$34</c:f>
              <c:numCache>
                <c:formatCode>0.0</c:formatCode>
                <c:ptCount val="30"/>
                <c:pt idx="0">
                  <c:v>7.8243900000000002</c:v>
                </c:pt>
                <c:pt idx="1">
                  <c:v>-9.3420699999999997</c:v>
                </c:pt>
                <c:pt idx="2">
                  <c:v>6.4140800000000002</c:v>
                </c:pt>
                <c:pt idx="3">
                  <c:v>-9.5053600000000014</c:v>
                </c:pt>
                <c:pt idx="4">
                  <c:v>11.791090000000001</c:v>
                </c:pt>
                <c:pt idx="5">
                  <c:v>4.13469</c:v>
                </c:pt>
                <c:pt idx="6">
                  <c:v>2.6211500000000001</c:v>
                </c:pt>
                <c:pt idx="7">
                  <c:v>92.563890000000001</c:v>
                </c:pt>
                <c:pt idx="8">
                  <c:v>-3.08934</c:v>
                </c:pt>
                <c:pt idx="9">
                  <c:v>91.777360000000002</c:v>
                </c:pt>
                <c:pt idx="10">
                  <c:v>80.2714</c:v>
                </c:pt>
                <c:pt idx="11">
                  <c:v>42.744970000000002</c:v>
                </c:pt>
                <c:pt idx="12">
                  <c:v>153.32397</c:v>
                </c:pt>
                <c:pt idx="13">
                  <c:v>0.61094000000000004</c:v>
                </c:pt>
                <c:pt idx="14">
                  <c:v>29.61561</c:v>
                </c:pt>
                <c:pt idx="15">
                  <c:v>-13.717840000000001</c:v>
                </c:pt>
                <c:pt idx="16">
                  <c:v>41.594149999999999</c:v>
                </c:pt>
                <c:pt idx="17">
                  <c:v>90.634389999999996</c:v>
                </c:pt>
                <c:pt idx="18">
                  <c:v>112.08801</c:v>
                </c:pt>
                <c:pt idx="19">
                  <c:v>69.045529999999999</c:v>
                </c:pt>
                <c:pt idx="20">
                  <c:v>104.72239</c:v>
                </c:pt>
                <c:pt idx="21">
                  <c:v>53.649290000000001</c:v>
                </c:pt>
                <c:pt idx="22">
                  <c:v>65.787300000000002</c:v>
                </c:pt>
                <c:pt idx="23">
                  <c:v>72.231759999999994</c:v>
                </c:pt>
                <c:pt idx="24">
                  <c:v>277.02085</c:v>
                </c:pt>
                <c:pt idx="25">
                  <c:v>211.35316</c:v>
                </c:pt>
                <c:pt idx="26">
                  <c:v>229.61985000000001</c:v>
                </c:pt>
                <c:pt idx="27">
                  <c:v>295.35829000000001</c:v>
                </c:pt>
                <c:pt idx="28">
                  <c:v>129.52028000000001</c:v>
                </c:pt>
                <c:pt idx="29" formatCode="General">
                  <c:v>144.41800000000001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Tc!$J$5:$J$34</c:f>
              <c:numCache>
                <c:formatCode>0.0</c:formatCode>
                <c:ptCount val="30"/>
                <c:pt idx="0">
                  <c:v>7.8243900000000002</c:v>
                </c:pt>
                <c:pt idx="1">
                  <c:v>-6.8874699999999995</c:v>
                </c:pt>
                <c:pt idx="2">
                  <c:v>8.8041767499999999</c:v>
                </c:pt>
                <c:pt idx="3">
                  <c:v>-9.5053600000000014</c:v>
                </c:pt>
                <c:pt idx="4">
                  <c:v>14.928568833333333</c:v>
                </c:pt>
                <c:pt idx="5">
                  <c:v>7.7198351250000004</c:v>
                </c:pt>
                <c:pt idx="6">
                  <c:v>6.4453048000000006</c:v>
                </c:pt>
                <c:pt idx="7">
                  <c:v>96.921057000000005</c:v>
                </c:pt>
                <c:pt idx="8">
                  <c:v>1.6908535000000002</c:v>
                </c:pt>
                <c:pt idx="9">
                  <c:v>96.134527000000006</c:v>
                </c:pt>
                <c:pt idx="10">
                  <c:v>86.546357666666665</c:v>
                </c:pt>
                <c:pt idx="11">
                  <c:v>49.019927666666668</c:v>
                </c:pt>
                <c:pt idx="12">
                  <c:v>157.68113700000001</c:v>
                </c:pt>
                <c:pt idx="13">
                  <c:v>5.3911335000000005</c:v>
                </c:pt>
                <c:pt idx="14">
                  <c:v>35.890567666666669</c:v>
                </c:pt>
                <c:pt idx="15">
                  <c:v>-13.717840000000001</c:v>
                </c:pt>
                <c:pt idx="16">
                  <c:v>47.270273500000002</c:v>
                </c:pt>
                <c:pt idx="17">
                  <c:v>103.18430533333333</c:v>
                </c:pt>
                <c:pt idx="18">
                  <c:v>123.440257</c:v>
                </c:pt>
                <c:pt idx="19">
                  <c:v>69.045529999999999</c:v>
                </c:pt>
                <c:pt idx="20">
                  <c:v>116.07463700000001</c:v>
                </c:pt>
                <c:pt idx="21">
                  <c:v>66.199205333333339</c:v>
                </c:pt>
                <c:pt idx="22">
                  <c:v>65.787300000000002</c:v>
                </c:pt>
                <c:pt idx="23">
                  <c:v>84.781675333333325</c:v>
                </c:pt>
                <c:pt idx="24">
                  <c:v>291.36143049999998</c:v>
                </c:pt>
                <c:pt idx="25">
                  <c:v>224.42466100000001</c:v>
                </c:pt>
                <c:pt idx="26">
                  <c:v>242.69135100000003</c:v>
                </c:pt>
                <c:pt idx="27">
                  <c:v>305.33768050000003</c:v>
                </c:pt>
                <c:pt idx="28">
                  <c:v>129.52028000000001</c:v>
                </c:pt>
                <c:pt idx="29">
                  <c:v>154.3973905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7088"/>
        <c:axId val="202938624"/>
      </c:scatterChart>
      <c:valAx>
        <c:axId val="20293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38624"/>
        <c:crosses val="autoZero"/>
        <c:crossBetween val="midCat"/>
      </c:valAx>
      <c:valAx>
        <c:axId val="2029386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93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Tc!$D$5:$D$28</c:f>
              <c:numCache>
                <c:formatCode>General</c:formatCode>
                <c:ptCount val="24"/>
                <c:pt idx="0">
                  <c:v>13.743110000000001</c:v>
                </c:pt>
                <c:pt idx="1">
                  <c:v>4.0770000000000195E-2</c:v>
                </c:pt>
                <c:pt idx="2">
                  <c:v>18.251519999999999</c:v>
                </c:pt>
                <c:pt idx="3">
                  <c:v>0</c:v>
                </c:pt>
                <c:pt idx="4">
                  <c:v>23.628530000000001</c:v>
                </c:pt>
                <c:pt idx="5">
                  <c:v>16.335965000000002</c:v>
                </c:pt>
                <c:pt idx="6">
                  <c:v>14.895192000000002</c:v>
                </c:pt>
                <c:pt idx="7">
                  <c:v>105.12899999999999</c:v>
                </c:pt>
                <c:pt idx="8">
                  <c:v>9.4757700000000007</c:v>
                </c:pt>
                <c:pt idx="9">
                  <c:v>104.34246999999999</c:v>
                </c:pt>
                <c:pt idx="10">
                  <c:v>92.836510000000004</c:v>
                </c:pt>
                <c:pt idx="11">
                  <c:v>55.310079999999999</c:v>
                </c:pt>
                <c:pt idx="12">
                  <c:v>165.88908000000001</c:v>
                </c:pt>
                <c:pt idx="13">
                  <c:v>13.17605</c:v>
                </c:pt>
                <c:pt idx="14">
                  <c:v>42.180720000000001</c:v>
                </c:pt>
                <c:pt idx="15">
                  <c:v>0</c:v>
                </c:pt>
                <c:pt idx="16">
                  <c:v>54.159260000000003</c:v>
                </c:pt>
                <c:pt idx="17">
                  <c:v>37.053820000000002</c:v>
                </c:pt>
                <c:pt idx="18">
                  <c:v>58.507440000000003</c:v>
                </c:pt>
                <c:pt idx="19">
                  <c:v>0</c:v>
                </c:pt>
                <c:pt idx="20">
                  <c:v>51.14182000000001</c:v>
                </c:pt>
                <c:pt idx="21">
                  <c:v>6.8720000000013215E-2</c:v>
                </c:pt>
                <c:pt idx="22">
                  <c:v>0.94128000000000611</c:v>
                </c:pt>
                <c:pt idx="23">
                  <c:v>18.65119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Tc!$G$5:$G$28</c:f>
              <c:numCache>
                <c:formatCode>General</c:formatCode>
                <c:ptCount val="24"/>
                <c:pt idx="0">
                  <c:v>12.577070000000001</c:v>
                </c:pt>
                <c:pt idx="1">
                  <c:v>0.16329000000000171</c:v>
                </c:pt>
                <c:pt idx="2">
                  <c:v>15.919440000000002</c:v>
                </c:pt>
                <c:pt idx="3">
                  <c:v>0</c:v>
                </c:pt>
                <c:pt idx="4">
                  <c:v>21.29645</c:v>
                </c:pt>
                <c:pt idx="5">
                  <c:v>15.74629</c:v>
                </c:pt>
                <c:pt idx="6">
                  <c:v>14.653998000000001</c:v>
                </c:pt>
                <c:pt idx="7">
                  <c:v>106.28173</c:v>
                </c:pt>
                <c:pt idx="8">
                  <c:v>10.628500000000001</c:v>
                </c:pt>
                <c:pt idx="9">
                  <c:v>105.4952</c:v>
                </c:pt>
                <c:pt idx="10">
                  <c:v>93.989239999999995</c:v>
                </c:pt>
                <c:pt idx="11">
                  <c:v>56.462810000000005</c:v>
                </c:pt>
                <c:pt idx="12">
                  <c:v>167.04181</c:v>
                </c:pt>
                <c:pt idx="13">
                  <c:v>14.32878</c:v>
                </c:pt>
                <c:pt idx="14">
                  <c:v>43.333450000000006</c:v>
                </c:pt>
                <c:pt idx="15">
                  <c:v>0</c:v>
                </c:pt>
                <c:pt idx="16">
                  <c:v>55.311990000000002</c:v>
                </c:pt>
                <c:pt idx="17">
                  <c:v>24.847090000000009</c:v>
                </c:pt>
                <c:pt idx="18">
                  <c:v>46.300710000000009</c:v>
                </c:pt>
                <c:pt idx="19">
                  <c:v>3.2582300000000117</c:v>
                </c:pt>
                <c:pt idx="20">
                  <c:v>38.935090000000017</c:v>
                </c:pt>
                <c:pt idx="21">
                  <c:v>-12.13800999999998</c:v>
                </c:pt>
                <c:pt idx="22">
                  <c:v>0</c:v>
                </c:pt>
                <c:pt idx="23">
                  <c:v>6.4444600000000065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Tc!$K$5:$K$28</c:f>
              <c:numCache>
                <c:formatCode>General</c:formatCode>
                <c:ptCount val="24"/>
                <c:pt idx="0">
                  <c:v>12.577070000000001</c:v>
                </c:pt>
                <c:pt idx="1">
                  <c:v>2.6178900000000018</c:v>
                </c:pt>
                <c:pt idx="2">
                  <c:v>18.309536749999999</c:v>
                </c:pt>
                <c:pt idx="3">
                  <c:v>0</c:v>
                </c:pt>
                <c:pt idx="4">
                  <c:v>24.433928833333333</c:v>
                </c:pt>
                <c:pt idx="5">
                  <c:v>19.331435124999999</c:v>
                </c:pt>
                <c:pt idx="6">
                  <c:v>18.478152800000004</c:v>
                </c:pt>
                <c:pt idx="7">
                  <c:v>110.638897</c:v>
                </c:pt>
                <c:pt idx="8">
                  <c:v>15.4086935</c:v>
                </c:pt>
                <c:pt idx="9">
                  <c:v>109.852367</c:v>
                </c:pt>
                <c:pt idx="10">
                  <c:v>100.26419766666666</c:v>
                </c:pt>
                <c:pt idx="11">
                  <c:v>62.73776766666667</c:v>
                </c:pt>
                <c:pt idx="12">
                  <c:v>171.398977</c:v>
                </c:pt>
                <c:pt idx="13">
                  <c:v>19.108973500000001</c:v>
                </c:pt>
                <c:pt idx="14">
                  <c:v>49.608407666666672</c:v>
                </c:pt>
                <c:pt idx="15">
                  <c:v>0</c:v>
                </c:pt>
                <c:pt idx="16">
                  <c:v>60.988113500000004</c:v>
                </c:pt>
                <c:pt idx="17">
                  <c:v>37.39700533333334</c:v>
                </c:pt>
                <c:pt idx="18">
                  <c:v>57.652957000000015</c:v>
                </c:pt>
                <c:pt idx="19">
                  <c:v>3.2582300000000117</c:v>
                </c:pt>
                <c:pt idx="20">
                  <c:v>50.287337000000022</c:v>
                </c:pt>
                <c:pt idx="21">
                  <c:v>0.41190533333335111</c:v>
                </c:pt>
                <c:pt idx="22">
                  <c:v>0</c:v>
                </c:pt>
                <c:pt idx="23">
                  <c:v>18.994375333333338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7568"/>
        <c:axId val="202959104"/>
      </c:scatterChart>
      <c:valAx>
        <c:axId val="2029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59104"/>
        <c:crosses val="autoZero"/>
        <c:crossBetween val="midCat"/>
      </c:valAx>
      <c:valAx>
        <c:axId val="2029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5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Fe!$B$5:$B$28</c:f>
              <c:numCache>
                <c:formatCode>0.0</c:formatCode>
                <c:ptCount val="24"/>
                <c:pt idx="0">
                  <c:v>12.900230000000001</c:v>
                </c:pt>
                <c:pt idx="1">
                  <c:v>3.24884</c:v>
                </c:pt>
                <c:pt idx="2">
                  <c:v>6.8951599999999997</c:v>
                </c:pt>
                <c:pt idx="3">
                  <c:v>9.8492599999999992</c:v>
                </c:pt>
                <c:pt idx="4">
                  <c:v>5.2781799999999999</c:v>
                </c:pt>
                <c:pt idx="5">
                  <c:v>5.9622700000000002</c:v>
                </c:pt>
                <c:pt idx="6">
                  <c:v>5.0536399999999997</c:v>
                </c:pt>
                <c:pt idx="7">
                  <c:v>43.912939999999999</c:v>
                </c:pt>
                <c:pt idx="8">
                  <c:v>0.37703999999999999</c:v>
                </c:pt>
                <c:pt idx="9">
                  <c:v>46.104179999999999</c:v>
                </c:pt>
                <c:pt idx="10">
                  <c:v>17.58409</c:v>
                </c:pt>
                <c:pt idx="11">
                  <c:v>8.8316999999999997</c:v>
                </c:pt>
                <c:pt idx="12">
                  <c:v>89.421319999999994</c:v>
                </c:pt>
                <c:pt idx="13">
                  <c:v>2.5974300000000001</c:v>
                </c:pt>
                <c:pt idx="14">
                  <c:v>20.75065</c:v>
                </c:pt>
                <c:pt idx="15">
                  <c:v>-5.67E-2</c:v>
                </c:pt>
                <c:pt idx="16">
                  <c:v>30.97561</c:v>
                </c:pt>
                <c:pt idx="17">
                  <c:v>70.105230000000006</c:v>
                </c:pt>
                <c:pt idx="18">
                  <c:v>58.533250000000002</c:v>
                </c:pt>
                <c:pt idx="19">
                  <c:v>27.714020000000001</c:v>
                </c:pt>
                <c:pt idx="20">
                  <c:v>27.940329999999999</c:v>
                </c:pt>
                <c:pt idx="21">
                  <c:v>27.709769999999999</c:v>
                </c:pt>
                <c:pt idx="22">
                  <c:v>52.80086</c:v>
                </c:pt>
                <c:pt idx="23">
                  <c:v>27.72054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Fe!$F$5:$F$28</c:f>
              <c:numCache>
                <c:formatCode>0.0</c:formatCode>
                <c:ptCount val="24"/>
                <c:pt idx="0">
                  <c:v>12.900230000000001</c:v>
                </c:pt>
                <c:pt idx="1">
                  <c:v>3.68465</c:v>
                </c:pt>
                <c:pt idx="2">
                  <c:v>6.8951599999999997</c:v>
                </c:pt>
                <c:pt idx="3">
                  <c:v>9.8492599999999992</c:v>
                </c:pt>
                <c:pt idx="4">
                  <c:v>8.7023700000000002</c:v>
                </c:pt>
                <c:pt idx="5">
                  <c:v>5.9622700000000002</c:v>
                </c:pt>
                <c:pt idx="6">
                  <c:v>5.0536399999999997</c:v>
                </c:pt>
                <c:pt idx="7">
                  <c:v>43.912939999999999</c:v>
                </c:pt>
                <c:pt idx="8">
                  <c:v>2.4623200000000001</c:v>
                </c:pt>
                <c:pt idx="9">
                  <c:v>46.104179999999999</c:v>
                </c:pt>
                <c:pt idx="10">
                  <c:v>17.58409</c:v>
                </c:pt>
                <c:pt idx="11">
                  <c:v>8.8316999999999997</c:v>
                </c:pt>
                <c:pt idx="12">
                  <c:v>89.421319999999994</c:v>
                </c:pt>
                <c:pt idx="13">
                  <c:v>6.3956999999999997</c:v>
                </c:pt>
                <c:pt idx="14">
                  <c:v>20.75065</c:v>
                </c:pt>
                <c:pt idx="15">
                  <c:v>3.89208</c:v>
                </c:pt>
                <c:pt idx="16">
                  <c:v>30.97561</c:v>
                </c:pt>
                <c:pt idx="17">
                  <c:v>70.105230000000006</c:v>
                </c:pt>
                <c:pt idx="18">
                  <c:v>58.533250000000002</c:v>
                </c:pt>
                <c:pt idx="19">
                  <c:v>40.854619999999997</c:v>
                </c:pt>
                <c:pt idx="20">
                  <c:v>41.454989999999995</c:v>
                </c:pt>
                <c:pt idx="21">
                  <c:v>41.505159999999997</c:v>
                </c:pt>
                <c:pt idx="22">
                  <c:v>52.80086</c:v>
                </c:pt>
                <c:pt idx="23">
                  <c:v>27.72054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Fe!$J$5:$J$28</c:f>
              <c:numCache>
                <c:formatCode>0.0</c:formatCode>
                <c:ptCount val="24"/>
                <c:pt idx="0">
                  <c:v>14.191537223011364</c:v>
                </c:pt>
                <c:pt idx="1">
                  <c:v>3.68465</c:v>
                </c:pt>
                <c:pt idx="2">
                  <c:v>9.4777744460227282</c:v>
                </c:pt>
                <c:pt idx="3">
                  <c:v>12.431874446022727</c:v>
                </c:pt>
                <c:pt idx="4">
                  <c:v>8.7023700000000002</c:v>
                </c:pt>
                <c:pt idx="5">
                  <c:v>5.9622700000000002</c:v>
                </c:pt>
                <c:pt idx="6">
                  <c:v>9.1858231136363635</c:v>
                </c:pt>
                <c:pt idx="7">
                  <c:v>48.635146874999997</c:v>
                </c:pt>
                <c:pt idx="8">
                  <c:v>2.4623200000000001</c:v>
                </c:pt>
                <c:pt idx="9">
                  <c:v>50.826386874999997</c:v>
                </c:pt>
                <c:pt idx="10">
                  <c:v>22.908088937500001</c:v>
                </c:pt>
                <c:pt idx="11">
                  <c:v>14.155698937499999</c:v>
                </c:pt>
                <c:pt idx="12">
                  <c:v>94.143526874999992</c:v>
                </c:pt>
                <c:pt idx="13">
                  <c:v>6.3956999999999997</c:v>
                </c:pt>
                <c:pt idx="14">
                  <c:v>26.074648937500001</c:v>
                </c:pt>
                <c:pt idx="15">
                  <c:v>3.89208</c:v>
                </c:pt>
                <c:pt idx="16">
                  <c:v>36.7153784375</c:v>
                </c:pt>
                <c:pt idx="17">
                  <c:v>80.753227875000007</c:v>
                </c:pt>
                <c:pt idx="18">
                  <c:v>70.012786875000003</c:v>
                </c:pt>
                <c:pt idx="19">
                  <c:v>40.854619999999997</c:v>
                </c:pt>
                <c:pt idx="20">
                  <c:v>41.454989999999995</c:v>
                </c:pt>
                <c:pt idx="21">
                  <c:v>41.505159999999997</c:v>
                </c:pt>
                <c:pt idx="22">
                  <c:v>60.085406875000004</c:v>
                </c:pt>
                <c:pt idx="23">
                  <c:v>38.368537875000001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15136"/>
        <c:axId val="202716672"/>
      </c:scatterChart>
      <c:valAx>
        <c:axId val="20271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16672"/>
        <c:crosses val="autoZero"/>
        <c:crossBetween val="midCat"/>
      </c:valAx>
      <c:valAx>
        <c:axId val="2027166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71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Fe!$D$5:$D$28</c:f>
              <c:numCache>
                <c:formatCode>General</c:formatCode>
                <c:ptCount val="24"/>
                <c:pt idx="0">
                  <c:v>12.80597</c:v>
                </c:pt>
                <c:pt idx="1">
                  <c:v>3.0603199999999999</c:v>
                </c:pt>
                <c:pt idx="2">
                  <c:v>6.7066400000000002</c:v>
                </c:pt>
                <c:pt idx="3">
                  <c:v>9.6607399999999988</c:v>
                </c:pt>
                <c:pt idx="4">
                  <c:v>5.0896600000000003</c:v>
                </c:pt>
                <c:pt idx="5">
                  <c:v>5.6794900000000004</c:v>
                </c:pt>
                <c:pt idx="6">
                  <c:v>4.752008</c:v>
                </c:pt>
                <c:pt idx="7">
                  <c:v>43.535899999999998</c:v>
                </c:pt>
                <c:pt idx="8">
                  <c:v>0</c:v>
                </c:pt>
                <c:pt idx="9">
                  <c:v>45.727139999999999</c:v>
                </c:pt>
                <c:pt idx="10">
                  <c:v>17.207049999999999</c:v>
                </c:pt>
                <c:pt idx="11">
                  <c:v>8.4546600000000005</c:v>
                </c:pt>
                <c:pt idx="12">
                  <c:v>89.044280000000001</c:v>
                </c:pt>
                <c:pt idx="13">
                  <c:v>2.2203900000000001</c:v>
                </c:pt>
                <c:pt idx="14">
                  <c:v>20.373609999999999</c:v>
                </c:pt>
                <c:pt idx="15">
                  <c:v>-0.43374000000000001</c:v>
                </c:pt>
                <c:pt idx="16">
                  <c:v>30.598569999999999</c:v>
                </c:pt>
                <c:pt idx="17">
                  <c:v>42.395460000000007</c:v>
                </c:pt>
                <c:pt idx="18">
                  <c:v>30.823480000000004</c:v>
                </c:pt>
                <c:pt idx="19">
                  <c:v>4.2500000000025295E-3</c:v>
                </c:pt>
                <c:pt idx="20">
                  <c:v>0.23056000000000054</c:v>
                </c:pt>
                <c:pt idx="21">
                  <c:v>0</c:v>
                </c:pt>
                <c:pt idx="22">
                  <c:v>25.091090000000001</c:v>
                </c:pt>
                <c:pt idx="23">
                  <c:v>1.0770000000000834E-2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Fe!$G$5:$G$28</c:f>
              <c:numCache>
                <c:formatCode>General</c:formatCode>
                <c:ptCount val="24"/>
                <c:pt idx="0">
                  <c:v>12.284650000000001</c:v>
                </c:pt>
                <c:pt idx="1">
                  <c:v>2.4534899999999999</c:v>
                </c:pt>
                <c:pt idx="2">
                  <c:v>5.6639999999999997</c:v>
                </c:pt>
                <c:pt idx="3">
                  <c:v>8.6180999999999983</c:v>
                </c:pt>
                <c:pt idx="4">
                  <c:v>7.4712100000000001</c:v>
                </c:pt>
                <c:pt idx="5">
                  <c:v>4.1155299999999997</c:v>
                </c:pt>
                <c:pt idx="6">
                  <c:v>3.0837839999999996</c:v>
                </c:pt>
                <c:pt idx="7">
                  <c:v>41.450620000000001</c:v>
                </c:pt>
                <c:pt idx="8">
                  <c:v>0</c:v>
                </c:pt>
                <c:pt idx="9">
                  <c:v>43.641860000000001</c:v>
                </c:pt>
                <c:pt idx="10">
                  <c:v>15.12177</c:v>
                </c:pt>
                <c:pt idx="11">
                  <c:v>6.3693799999999996</c:v>
                </c:pt>
                <c:pt idx="12">
                  <c:v>86.958999999999989</c:v>
                </c:pt>
                <c:pt idx="13">
                  <c:v>3.9333799999999997</c:v>
                </c:pt>
                <c:pt idx="14">
                  <c:v>18.288330000000002</c:v>
                </c:pt>
                <c:pt idx="15">
                  <c:v>1.4297599999999999</c:v>
                </c:pt>
                <c:pt idx="16">
                  <c:v>28.513289999999998</c:v>
                </c:pt>
                <c:pt idx="17">
                  <c:v>29.250610000000009</c:v>
                </c:pt>
                <c:pt idx="18">
                  <c:v>17.678630000000005</c:v>
                </c:pt>
                <c:pt idx="19">
                  <c:v>0</c:v>
                </c:pt>
                <c:pt idx="20">
                  <c:v>0.60036999999999807</c:v>
                </c:pt>
                <c:pt idx="21">
                  <c:v>0.65053999999999945</c:v>
                </c:pt>
                <c:pt idx="22">
                  <c:v>11.946240000000003</c:v>
                </c:pt>
                <c:pt idx="23">
                  <c:v>-13.134079999999997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Fe!$K$5:$K$28</c:f>
              <c:numCache>
                <c:formatCode>General</c:formatCode>
                <c:ptCount val="24"/>
                <c:pt idx="0">
                  <c:v>13.575957223011365</c:v>
                </c:pt>
                <c:pt idx="1">
                  <c:v>2.4534899999999999</c:v>
                </c:pt>
                <c:pt idx="2">
                  <c:v>8.2466144460227291</c:v>
                </c:pt>
                <c:pt idx="3">
                  <c:v>11.200714446022726</c:v>
                </c:pt>
                <c:pt idx="4">
                  <c:v>7.4712100000000001</c:v>
                </c:pt>
                <c:pt idx="5">
                  <c:v>4.1155299999999997</c:v>
                </c:pt>
                <c:pt idx="6">
                  <c:v>7.2159671136363635</c:v>
                </c:pt>
                <c:pt idx="7">
                  <c:v>46.172826874999998</c:v>
                </c:pt>
                <c:pt idx="8">
                  <c:v>0</c:v>
                </c:pt>
                <c:pt idx="9">
                  <c:v>48.364066874999999</c:v>
                </c:pt>
                <c:pt idx="10">
                  <c:v>20.445768937499999</c:v>
                </c:pt>
                <c:pt idx="11">
                  <c:v>11.693378937499999</c:v>
                </c:pt>
                <c:pt idx="12">
                  <c:v>91.681206874999987</c:v>
                </c:pt>
                <c:pt idx="13">
                  <c:v>3.9333799999999997</c:v>
                </c:pt>
                <c:pt idx="14">
                  <c:v>23.612328937500003</c:v>
                </c:pt>
                <c:pt idx="15">
                  <c:v>1.4297599999999999</c:v>
                </c:pt>
                <c:pt idx="16">
                  <c:v>34.253058437500002</c:v>
                </c:pt>
                <c:pt idx="17">
                  <c:v>39.89860787500001</c:v>
                </c:pt>
                <c:pt idx="18">
                  <c:v>29.158166875000006</c:v>
                </c:pt>
                <c:pt idx="19">
                  <c:v>0</c:v>
                </c:pt>
                <c:pt idx="20">
                  <c:v>0.60036999999999807</c:v>
                </c:pt>
                <c:pt idx="21">
                  <c:v>0.65053999999999945</c:v>
                </c:pt>
                <c:pt idx="22">
                  <c:v>19.230786875000007</c:v>
                </c:pt>
                <c:pt idx="23">
                  <c:v>-2.4860821249999958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7920"/>
        <c:axId val="202760192"/>
      </c:scatterChart>
      <c:valAx>
        <c:axId val="2027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60192"/>
        <c:crosses val="autoZero"/>
        <c:crossBetween val="midCat"/>
      </c:valAx>
      <c:valAx>
        <c:axId val="2027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3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Ru!$B$5:$B$34</c:f>
              <c:numCache>
                <c:formatCode>0.0</c:formatCode>
                <c:ptCount val="30"/>
                <c:pt idx="0">
                  <c:v>15.772959999999999</c:v>
                </c:pt>
                <c:pt idx="1">
                  <c:v>13.27613</c:v>
                </c:pt>
                <c:pt idx="2">
                  <c:v>19.18357</c:v>
                </c:pt>
                <c:pt idx="3">
                  <c:v>13.30397</c:v>
                </c:pt>
                <c:pt idx="4">
                  <c:v>25.737729999999999</c:v>
                </c:pt>
                <c:pt idx="5">
                  <c:v>22.823070000000001</c:v>
                </c:pt>
                <c:pt idx="6">
                  <c:v>22.378730000000001</c:v>
                </c:pt>
                <c:pt idx="7">
                  <c:v>86.26558</c:v>
                </c:pt>
                <c:pt idx="8">
                  <c:v>27.664079999999998</c:v>
                </c:pt>
                <c:pt idx="9">
                  <c:v>46.03192</c:v>
                </c:pt>
                <c:pt idx="10">
                  <c:v>92.061250000000001</c:v>
                </c:pt>
                <c:pt idx="11">
                  <c:v>61.074710000000003</c:v>
                </c:pt>
                <c:pt idx="12">
                  <c:v>162.16307</c:v>
                </c:pt>
                <c:pt idx="13">
                  <c:v>25.497820000000001</c:v>
                </c:pt>
                <c:pt idx="14">
                  <c:v>57.839669999999998</c:v>
                </c:pt>
                <c:pt idx="15">
                  <c:v>33.261299999999999</c:v>
                </c:pt>
                <c:pt idx="16">
                  <c:v>64.395769999999999</c:v>
                </c:pt>
                <c:pt idx="17">
                  <c:v>97.099230000000006</c:v>
                </c:pt>
                <c:pt idx="18">
                  <c:v>98.343000000000004</c:v>
                </c:pt>
                <c:pt idx="19">
                  <c:v>70.611140000000006</c:v>
                </c:pt>
                <c:pt idx="20">
                  <c:v>93.719480000000004</c:v>
                </c:pt>
                <c:pt idx="21">
                  <c:v>70.477779999999996</c:v>
                </c:pt>
                <c:pt idx="22">
                  <c:v>80.617710000000002</c:v>
                </c:pt>
                <c:pt idx="23">
                  <c:v>90.493690000000001</c:v>
                </c:pt>
                <c:pt idx="24">
                  <c:v>273.81310000000002</c:v>
                </c:pt>
                <c:pt idx="25">
                  <c:v>218.08589000000001</c:v>
                </c:pt>
                <c:pt idx="26">
                  <c:v>231.99079</c:v>
                </c:pt>
                <c:pt idx="27">
                  <c:v>269.07951000000003</c:v>
                </c:pt>
                <c:pt idx="28">
                  <c:v>123.22763</c:v>
                </c:pt>
                <c:pt idx="29">
                  <c:v>136.16757999999999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Ru!$F$5:$F$34</c:f>
              <c:numCache>
                <c:formatCode>0.0</c:formatCode>
                <c:ptCount val="30"/>
                <c:pt idx="0">
                  <c:v>15.772959999999999</c:v>
                </c:pt>
                <c:pt idx="1">
                  <c:v>14.052849999999999</c:v>
                </c:pt>
                <c:pt idx="2">
                  <c:v>19.18357</c:v>
                </c:pt>
                <c:pt idx="3">
                  <c:v>39.416309999999996</c:v>
                </c:pt>
                <c:pt idx="4">
                  <c:v>25.737729999999999</c:v>
                </c:pt>
                <c:pt idx="5">
                  <c:v>22.755240000000001</c:v>
                </c:pt>
                <c:pt idx="6">
                  <c:v>21.953530000000001</c:v>
                </c:pt>
                <c:pt idx="7">
                  <c:v>86.26558</c:v>
                </c:pt>
                <c:pt idx="8">
                  <c:v>27.270909999999997</c:v>
                </c:pt>
                <c:pt idx="9">
                  <c:v>46.03192</c:v>
                </c:pt>
                <c:pt idx="10">
                  <c:v>92.061250000000001</c:v>
                </c:pt>
                <c:pt idx="11">
                  <c:v>61.074710000000003</c:v>
                </c:pt>
                <c:pt idx="12">
                  <c:v>162.16307</c:v>
                </c:pt>
                <c:pt idx="13">
                  <c:v>24.374829999999999</c:v>
                </c:pt>
                <c:pt idx="14">
                  <c:v>57.839669999999998</c:v>
                </c:pt>
                <c:pt idx="15">
                  <c:v>32.608089999999997</c:v>
                </c:pt>
                <c:pt idx="16">
                  <c:v>64.395769999999999</c:v>
                </c:pt>
                <c:pt idx="17">
                  <c:v>97.099230000000006</c:v>
                </c:pt>
                <c:pt idx="18">
                  <c:v>98.343000000000004</c:v>
                </c:pt>
                <c:pt idx="19">
                  <c:v>80.049790000000002</c:v>
                </c:pt>
                <c:pt idx="20">
                  <c:v>93.719480000000004</c:v>
                </c:pt>
                <c:pt idx="21">
                  <c:v>79.664289999999994</c:v>
                </c:pt>
                <c:pt idx="22">
                  <c:v>85.74239</c:v>
                </c:pt>
                <c:pt idx="23">
                  <c:v>90.493690000000001</c:v>
                </c:pt>
                <c:pt idx="24" formatCode="General">
                  <c:v>273.81310000000002</c:v>
                </c:pt>
                <c:pt idx="25" formatCode="General">
                  <c:v>218.08589000000001</c:v>
                </c:pt>
                <c:pt idx="26" formatCode="General">
                  <c:v>231.99079</c:v>
                </c:pt>
                <c:pt idx="27" formatCode="General">
                  <c:v>269.07951000000003</c:v>
                </c:pt>
                <c:pt idx="28" formatCode="General">
                  <c:v>123.22763</c:v>
                </c:pt>
                <c:pt idx="29" formatCode="General">
                  <c:v>136.16757999999999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Ru!$J$5:$J$34</c:f>
              <c:numCache>
                <c:formatCode>0.0</c:formatCode>
                <c:ptCount val="30"/>
                <c:pt idx="0">
                  <c:v>17.259762988636364</c:v>
                </c:pt>
                <c:pt idx="1">
                  <c:v>14.052849999999999</c:v>
                </c:pt>
                <c:pt idx="2">
                  <c:v>22.157175977272725</c:v>
                </c:pt>
                <c:pt idx="3">
                  <c:v>39.416309999999996</c:v>
                </c:pt>
                <c:pt idx="4">
                  <c:v>28.790720999999998</c:v>
                </c:pt>
                <c:pt idx="5">
                  <c:v>22.755240000000001</c:v>
                </c:pt>
                <c:pt idx="6">
                  <c:v>21.953530000000001</c:v>
                </c:pt>
                <c:pt idx="7">
                  <c:v>92.551753000000005</c:v>
                </c:pt>
                <c:pt idx="8">
                  <c:v>27.270909999999997</c:v>
                </c:pt>
                <c:pt idx="9">
                  <c:v>52.318092999999998</c:v>
                </c:pt>
                <c:pt idx="10">
                  <c:v>98.167231999999998</c:v>
                </c:pt>
                <c:pt idx="11">
                  <c:v>67.180692000000008</c:v>
                </c:pt>
                <c:pt idx="12">
                  <c:v>168.449243</c:v>
                </c:pt>
                <c:pt idx="13">
                  <c:v>24.374829999999999</c:v>
                </c:pt>
                <c:pt idx="14">
                  <c:v>63.945651999999995</c:v>
                </c:pt>
                <c:pt idx="15">
                  <c:v>32.608089999999997</c:v>
                </c:pt>
                <c:pt idx="16">
                  <c:v>70.917521499999992</c:v>
                </c:pt>
                <c:pt idx="17">
                  <c:v>109.311194</c:v>
                </c:pt>
                <c:pt idx="18">
                  <c:v>111.386503</c:v>
                </c:pt>
                <c:pt idx="19">
                  <c:v>80.049790000000002</c:v>
                </c:pt>
                <c:pt idx="20">
                  <c:v>106.76298300000001</c:v>
                </c:pt>
                <c:pt idx="21">
                  <c:v>79.664289999999994</c:v>
                </c:pt>
                <c:pt idx="22">
                  <c:v>85.74239</c:v>
                </c:pt>
                <c:pt idx="23">
                  <c:v>102.705654</c:v>
                </c:pt>
                <c:pt idx="24">
                  <c:v>291.6547358636364</c:v>
                </c:pt>
                <c:pt idx="25">
                  <c:v>236.94440900000001</c:v>
                </c:pt>
                <c:pt idx="26">
                  <c:v>250.84930900000001</c:v>
                </c:pt>
                <c:pt idx="27">
                  <c:v>287.93802900000003</c:v>
                </c:pt>
                <c:pt idx="28">
                  <c:v>123.22763</c:v>
                </c:pt>
                <c:pt idx="29">
                  <c:v>155.02609899999999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8880"/>
        <c:axId val="202860416"/>
      </c:scatterChart>
      <c:valAx>
        <c:axId val="2028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60416"/>
        <c:crosses val="autoZero"/>
        <c:crossBetween val="midCat"/>
      </c:valAx>
      <c:valAx>
        <c:axId val="2028604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285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Ru!$D$5:$D$28</c:f>
              <c:numCache>
                <c:formatCode>General</c:formatCode>
                <c:ptCount val="24"/>
                <c:pt idx="0">
                  <c:v>9.3985050000000001</c:v>
                </c:pt>
                <c:pt idx="1">
                  <c:v>0.5272199999999998</c:v>
                </c:pt>
                <c:pt idx="2">
                  <c:v>6.4346599999999992</c:v>
                </c:pt>
                <c:pt idx="3">
                  <c:v>0.55505999999999922</c:v>
                </c:pt>
                <c:pt idx="4">
                  <c:v>12.988819999999999</c:v>
                </c:pt>
                <c:pt idx="5">
                  <c:v>3.6997050000000016</c:v>
                </c:pt>
                <c:pt idx="6">
                  <c:v>1.9804739999999974</c:v>
                </c:pt>
                <c:pt idx="7">
                  <c:v>60.767759999999996</c:v>
                </c:pt>
                <c:pt idx="8">
                  <c:v>2.1662599999999976</c:v>
                </c:pt>
                <c:pt idx="9">
                  <c:v>20.534099999999999</c:v>
                </c:pt>
                <c:pt idx="10">
                  <c:v>66.563429999999997</c:v>
                </c:pt>
                <c:pt idx="11">
                  <c:v>35.576890000000006</c:v>
                </c:pt>
                <c:pt idx="12">
                  <c:v>136.66525000000001</c:v>
                </c:pt>
                <c:pt idx="13">
                  <c:v>0</c:v>
                </c:pt>
                <c:pt idx="14">
                  <c:v>32.341849999999994</c:v>
                </c:pt>
                <c:pt idx="15">
                  <c:v>7.7634799999999977</c:v>
                </c:pt>
                <c:pt idx="16">
                  <c:v>38.897949999999994</c:v>
                </c:pt>
                <c:pt idx="17">
                  <c:v>26.488090000000007</c:v>
                </c:pt>
                <c:pt idx="18">
                  <c:v>27.731860000000005</c:v>
                </c:pt>
                <c:pt idx="19">
                  <c:v>0</c:v>
                </c:pt>
                <c:pt idx="20">
                  <c:v>23.108340000000005</c:v>
                </c:pt>
                <c:pt idx="21">
                  <c:v>-0.13336000000000325</c:v>
                </c:pt>
                <c:pt idx="22">
                  <c:v>10.006570000000004</c:v>
                </c:pt>
                <c:pt idx="23">
                  <c:v>19.882550000000002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Ru!$G$5:$G$28</c:f>
              <c:numCache>
                <c:formatCode>General</c:formatCode>
                <c:ptCount val="24"/>
                <c:pt idx="0">
                  <c:v>9.6792525000000005</c:v>
                </c:pt>
                <c:pt idx="1">
                  <c:v>1.8654349999999997</c:v>
                </c:pt>
                <c:pt idx="2">
                  <c:v>6.9961549999999999</c:v>
                </c:pt>
                <c:pt idx="3">
                  <c:v>27.228894999999994</c:v>
                </c:pt>
                <c:pt idx="4">
                  <c:v>13.550314999999999</c:v>
                </c:pt>
                <c:pt idx="5">
                  <c:v>4.474117500000002</c:v>
                </c:pt>
                <c:pt idx="6">
                  <c:v>2.4536659999999983</c:v>
                </c:pt>
                <c:pt idx="7">
                  <c:v>61.890749999999997</c:v>
                </c:pt>
                <c:pt idx="8">
                  <c:v>2.8960799999999978</c:v>
                </c:pt>
                <c:pt idx="9">
                  <c:v>21.65709</c:v>
                </c:pt>
                <c:pt idx="10">
                  <c:v>67.686419999999998</c:v>
                </c:pt>
                <c:pt idx="11">
                  <c:v>36.699880000000007</c:v>
                </c:pt>
                <c:pt idx="12">
                  <c:v>137.78824</c:v>
                </c:pt>
                <c:pt idx="13">
                  <c:v>0</c:v>
                </c:pt>
                <c:pt idx="14">
                  <c:v>33.464839999999995</c:v>
                </c:pt>
                <c:pt idx="15">
                  <c:v>8.2332599999999978</c:v>
                </c:pt>
                <c:pt idx="16">
                  <c:v>40.020939999999996</c:v>
                </c:pt>
                <c:pt idx="17">
                  <c:v>17.049440000000004</c:v>
                </c:pt>
                <c:pt idx="18">
                  <c:v>18.293210000000002</c:v>
                </c:pt>
                <c:pt idx="19">
                  <c:v>0</c:v>
                </c:pt>
                <c:pt idx="20">
                  <c:v>13.669690000000003</c:v>
                </c:pt>
                <c:pt idx="21">
                  <c:v>-0.3855000000000075</c:v>
                </c:pt>
                <c:pt idx="22">
                  <c:v>5.6925999999999988</c:v>
                </c:pt>
                <c:pt idx="23">
                  <c:v>10.443899999999999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Ru!$K$5:$K$28</c:f>
              <c:numCache>
                <c:formatCode>General</c:formatCode>
                <c:ptCount val="24"/>
                <c:pt idx="0">
                  <c:v>11.166055488636363</c:v>
                </c:pt>
                <c:pt idx="1">
                  <c:v>1.8654349999999997</c:v>
                </c:pt>
                <c:pt idx="2">
                  <c:v>9.9697609772727258</c:v>
                </c:pt>
                <c:pt idx="3">
                  <c:v>27.228894999999994</c:v>
                </c:pt>
                <c:pt idx="4">
                  <c:v>16.603305999999996</c:v>
                </c:pt>
                <c:pt idx="5">
                  <c:v>4.474117500000002</c:v>
                </c:pt>
                <c:pt idx="6">
                  <c:v>2.4536659999999983</c:v>
                </c:pt>
                <c:pt idx="7">
                  <c:v>68.176923000000002</c:v>
                </c:pt>
                <c:pt idx="8">
                  <c:v>2.8960799999999978</c:v>
                </c:pt>
                <c:pt idx="9">
                  <c:v>27.943262999999998</c:v>
                </c:pt>
                <c:pt idx="10">
                  <c:v>73.792401999999996</c:v>
                </c:pt>
                <c:pt idx="11">
                  <c:v>42.805862000000005</c:v>
                </c:pt>
                <c:pt idx="12">
                  <c:v>144.07441299999999</c:v>
                </c:pt>
                <c:pt idx="13">
                  <c:v>0</c:v>
                </c:pt>
                <c:pt idx="14">
                  <c:v>39.570821999999993</c:v>
                </c:pt>
                <c:pt idx="15">
                  <c:v>8.2332599999999978</c:v>
                </c:pt>
                <c:pt idx="16">
                  <c:v>46.542691499999989</c:v>
                </c:pt>
                <c:pt idx="17">
                  <c:v>29.261403999999999</c:v>
                </c:pt>
                <c:pt idx="18">
                  <c:v>31.336713000000003</c:v>
                </c:pt>
                <c:pt idx="19">
                  <c:v>0</c:v>
                </c:pt>
                <c:pt idx="20">
                  <c:v>26.713193000000004</c:v>
                </c:pt>
                <c:pt idx="21">
                  <c:v>-0.3855000000000075</c:v>
                </c:pt>
                <c:pt idx="22">
                  <c:v>5.6925999999999988</c:v>
                </c:pt>
                <c:pt idx="23">
                  <c:v>22.655863999999994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9360"/>
        <c:axId val="202880896"/>
      </c:scatterChart>
      <c:valAx>
        <c:axId val="2028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80896"/>
        <c:crosses val="autoZero"/>
        <c:crossBetween val="midCat"/>
      </c:valAx>
      <c:valAx>
        <c:axId val="2028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7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Co!$B$5:$B$34</c:f>
              <c:numCache>
                <c:formatCode>0.0</c:formatCode>
                <c:ptCount val="30"/>
                <c:pt idx="0">
                  <c:v>5.0585899999999997</c:v>
                </c:pt>
                <c:pt idx="1">
                  <c:v>1.4994000000000001</c:v>
                </c:pt>
                <c:pt idx="2">
                  <c:v>6.5694299999999997</c:v>
                </c:pt>
                <c:pt idx="3">
                  <c:v>1.49963</c:v>
                </c:pt>
                <c:pt idx="4">
                  <c:v>15.031029999999999</c:v>
                </c:pt>
                <c:pt idx="5">
                  <c:v>6.5362499999999999</c:v>
                </c:pt>
                <c:pt idx="6">
                  <c:v>6.2932499999999996</c:v>
                </c:pt>
                <c:pt idx="7">
                  <c:v>49.821159999999999</c:v>
                </c:pt>
                <c:pt idx="8">
                  <c:v>6.27102</c:v>
                </c:pt>
                <c:pt idx="9">
                  <c:v>27.966259999999998</c:v>
                </c:pt>
                <c:pt idx="10">
                  <c:v>40.804960000000001</c:v>
                </c:pt>
                <c:pt idx="11">
                  <c:v>29.65944</c:v>
                </c:pt>
                <c:pt idx="12">
                  <c:v>105.89988</c:v>
                </c:pt>
                <c:pt idx="13">
                  <c:v>5.8900899999999998</c:v>
                </c:pt>
                <c:pt idx="14">
                  <c:v>25.023610000000001</c:v>
                </c:pt>
                <c:pt idx="15">
                  <c:v>8.7984899999999993</c:v>
                </c:pt>
                <c:pt idx="16">
                  <c:v>30.885750000000002</c:v>
                </c:pt>
                <c:pt idx="17">
                  <c:v>71.4559</c:v>
                </c:pt>
                <c:pt idx="18">
                  <c:v>54.537689999999998</c:v>
                </c:pt>
                <c:pt idx="19">
                  <c:v>31.511700000000001</c:v>
                </c:pt>
                <c:pt idx="20">
                  <c:v>31.544280000000001</c:v>
                </c:pt>
                <c:pt idx="21">
                  <c:v>31.486429999999999</c:v>
                </c:pt>
                <c:pt idx="22">
                  <c:v>57.819400000000002</c:v>
                </c:pt>
                <c:pt idx="23">
                  <c:v>31.49231</c:v>
                </c:pt>
                <c:pt idx="24">
                  <c:v>274.30419000000001</c:v>
                </c:pt>
                <c:pt idx="25">
                  <c:v>187.96562</c:v>
                </c:pt>
                <c:pt idx="26">
                  <c:v>209.15212</c:v>
                </c:pt>
                <c:pt idx="27">
                  <c:v>244.83322999999999</c:v>
                </c:pt>
                <c:pt idx="28">
                  <c:v>112.10453</c:v>
                </c:pt>
                <c:pt idx="29">
                  <c:v>113.87769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Co!$F$5:$F$34</c:f>
              <c:numCache>
                <c:formatCode>0.0</c:formatCode>
                <c:ptCount val="30"/>
                <c:pt idx="0">
                  <c:v>5.6073399999999998</c:v>
                </c:pt>
                <c:pt idx="1">
                  <c:v>2.794</c:v>
                </c:pt>
                <c:pt idx="2">
                  <c:v>6.5694299999999997</c:v>
                </c:pt>
                <c:pt idx="3">
                  <c:v>2.8563799999999997</c:v>
                </c:pt>
                <c:pt idx="4">
                  <c:v>15.031029999999999</c:v>
                </c:pt>
                <c:pt idx="5">
                  <c:v>7.7256900000000002</c:v>
                </c:pt>
                <c:pt idx="6">
                  <c:v>7.3860299999999999</c:v>
                </c:pt>
                <c:pt idx="7">
                  <c:v>49.821159999999999</c:v>
                </c:pt>
                <c:pt idx="8">
                  <c:v>7.49071</c:v>
                </c:pt>
                <c:pt idx="9">
                  <c:v>27.966259999999998</c:v>
                </c:pt>
                <c:pt idx="10">
                  <c:v>40.804960000000001</c:v>
                </c:pt>
                <c:pt idx="11">
                  <c:v>29.65944</c:v>
                </c:pt>
                <c:pt idx="12">
                  <c:v>105.89988</c:v>
                </c:pt>
                <c:pt idx="13">
                  <c:v>6.9898899999999999</c:v>
                </c:pt>
                <c:pt idx="14">
                  <c:v>25.023610000000001</c:v>
                </c:pt>
                <c:pt idx="15">
                  <c:v>9.9435199999999995</c:v>
                </c:pt>
                <c:pt idx="16">
                  <c:v>30.885750000000002</c:v>
                </c:pt>
                <c:pt idx="17">
                  <c:v>64.790139999999994</c:v>
                </c:pt>
                <c:pt idx="18">
                  <c:v>54.537689999999998</c:v>
                </c:pt>
                <c:pt idx="19">
                  <c:v>43.727429999999998</c:v>
                </c:pt>
                <c:pt idx="20">
                  <c:v>43.801969999999997</c:v>
                </c:pt>
                <c:pt idx="21">
                  <c:v>43.564079999999997</c:v>
                </c:pt>
                <c:pt idx="22">
                  <c:v>57.819400000000002</c:v>
                </c:pt>
                <c:pt idx="23">
                  <c:v>31.49231</c:v>
                </c:pt>
                <c:pt idx="24" formatCode="General">
                  <c:v>274.30419000000001</c:v>
                </c:pt>
                <c:pt idx="25" formatCode="General">
                  <c:v>187.96562</c:v>
                </c:pt>
                <c:pt idx="26" formatCode="General">
                  <c:v>209.15212</c:v>
                </c:pt>
                <c:pt idx="27" formatCode="General">
                  <c:v>244.83322999999999</c:v>
                </c:pt>
                <c:pt idx="28" formatCode="General">
                  <c:v>112.10453</c:v>
                </c:pt>
                <c:pt idx="29" formatCode="General">
                  <c:v>113.87769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Co!$J$5:$J$34</c:f>
              <c:numCache>
                <c:formatCode>0.0</c:formatCode>
                <c:ptCount val="30"/>
                <c:pt idx="0">
                  <c:v>5.6073399999999998</c:v>
                </c:pt>
                <c:pt idx="1">
                  <c:v>2.794</c:v>
                </c:pt>
                <c:pt idx="2">
                  <c:v>7.3774364772727266</c:v>
                </c:pt>
                <c:pt idx="3">
                  <c:v>2.8563799999999997</c:v>
                </c:pt>
                <c:pt idx="4">
                  <c:v>16.762409829545454</c:v>
                </c:pt>
                <c:pt idx="5">
                  <c:v>7.7256900000000002</c:v>
                </c:pt>
                <c:pt idx="6">
                  <c:v>7.3860299999999999</c:v>
                </c:pt>
                <c:pt idx="7">
                  <c:v>52.747491818181814</c:v>
                </c:pt>
                <c:pt idx="8">
                  <c:v>7.49071</c:v>
                </c:pt>
                <c:pt idx="9">
                  <c:v>30.892591818181817</c:v>
                </c:pt>
                <c:pt idx="10">
                  <c:v>44.267719659090908</c:v>
                </c:pt>
                <c:pt idx="11">
                  <c:v>33.12219965909091</c:v>
                </c:pt>
                <c:pt idx="12">
                  <c:v>108.82621181818182</c:v>
                </c:pt>
                <c:pt idx="13">
                  <c:v>6.9898899999999999</c:v>
                </c:pt>
                <c:pt idx="14">
                  <c:v>28.486369659090911</c:v>
                </c:pt>
                <c:pt idx="15">
                  <c:v>9.9435199999999995</c:v>
                </c:pt>
                <c:pt idx="16">
                  <c:v>34.34308840909091</c:v>
                </c:pt>
                <c:pt idx="17">
                  <c:v>71.715659318181807</c:v>
                </c:pt>
                <c:pt idx="18">
                  <c:v>61.452366818181815</c:v>
                </c:pt>
                <c:pt idx="19">
                  <c:v>43.727429999999998</c:v>
                </c:pt>
                <c:pt idx="20">
                  <c:v>43.801969999999997</c:v>
                </c:pt>
                <c:pt idx="21">
                  <c:v>43.564079999999997</c:v>
                </c:pt>
                <c:pt idx="22">
                  <c:v>63.672063636363639</c:v>
                </c:pt>
                <c:pt idx="23">
                  <c:v>38.417829318181816</c:v>
                </c:pt>
                <c:pt idx="24">
                  <c:v>279.15222886363637</c:v>
                </c:pt>
                <c:pt idx="25">
                  <c:v>196.74461545454545</c:v>
                </c:pt>
                <c:pt idx="26">
                  <c:v>217.93111545454545</c:v>
                </c:pt>
                <c:pt idx="27">
                  <c:v>253.61222545454544</c:v>
                </c:pt>
                <c:pt idx="28">
                  <c:v>112.10453</c:v>
                </c:pt>
                <c:pt idx="29">
                  <c:v>113.87769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20864"/>
        <c:axId val="203427840"/>
      </c:scatterChart>
      <c:valAx>
        <c:axId val="1996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27840"/>
        <c:crosses val="autoZero"/>
        <c:crossBetween val="midCat"/>
      </c:valAx>
      <c:valAx>
        <c:axId val="2034278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62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Co!$D$5:$D$28</c:f>
              <c:numCache>
                <c:formatCode>General</c:formatCode>
                <c:ptCount val="24"/>
                <c:pt idx="0">
                  <c:v>3.5860674999999995</c:v>
                </c:pt>
                <c:pt idx="1">
                  <c:v>-1.4456449999999998</c:v>
                </c:pt>
                <c:pt idx="2">
                  <c:v>3.6243849999999997</c:v>
                </c:pt>
                <c:pt idx="3">
                  <c:v>-1.4454149999999999</c:v>
                </c:pt>
                <c:pt idx="4">
                  <c:v>12.085984999999999</c:v>
                </c:pt>
                <c:pt idx="5">
                  <c:v>2.1186825000000002</c:v>
                </c:pt>
                <c:pt idx="6">
                  <c:v>1.5811779999999995</c:v>
                </c:pt>
                <c:pt idx="7">
                  <c:v>43.931069999999998</c:v>
                </c:pt>
                <c:pt idx="8">
                  <c:v>0.38093000000000021</c:v>
                </c:pt>
                <c:pt idx="9">
                  <c:v>22.076169999999998</c:v>
                </c:pt>
                <c:pt idx="10">
                  <c:v>34.914870000000001</c:v>
                </c:pt>
                <c:pt idx="11">
                  <c:v>23.769349999999999</c:v>
                </c:pt>
                <c:pt idx="12">
                  <c:v>100.00979</c:v>
                </c:pt>
                <c:pt idx="13">
                  <c:v>0</c:v>
                </c:pt>
                <c:pt idx="14">
                  <c:v>19.133520000000001</c:v>
                </c:pt>
                <c:pt idx="15">
                  <c:v>2.9083999999999994</c:v>
                </c:pt>
                <c:pt idx="16">
                  <c:v>24.995660000000001</c:v>
                </c:pt>
                <c:pt idx="17">
                  <c:v>39.944199999999995</c:v>
                </c:pt>
                <c:pt idx="18">
                  <c:v>23.025989999999997</c:v>
                </c:pt>
                <c:pt idx="19">
                  <c:v>0</c:v>
                </c:pt>
                <c:pt idx="20">
                  <c:v>3.2579999999999387E-2</c:v>
                </c:pt>
                <c:pt idx="21">
                  <c:v>-2.5270000000002568E-2</c:v>
                </c:pt>
                <c:pt idx="22">
                  <c:v>26.307700000000001</c:v>
                </c:pt>
                <c:pt idx="23">
                  <c:v>-1.9390000000001351E-2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Co!$G$5:$G$28</c:f>
              <c:numCache>
                <c:formatCode>General</c:formatCode>
                <c:ptCount val="24"/>
                <c:pt idx="0">
                  <c:v>3.8598675</c:v>
                </c:pt>
                <c:pt idx="1">
                  <c:v>-0.70094499999999993</c:v>
                </c:pt>
                <c:pt idx="2">
                  <c:v>3.0744849999999997</c:v>
                </c:pt>
                <c:pt idx="3">
                  <c:v>-0.63856500000000027</c:v>
                </c:pt>
                <c:pt idx="4">
                  <c:v>11.536085</c:v>
                </c:pt>
                <c:pt idx="5">
                  <c:v>2.4832725</c:v>
                </c:pt>
                <c:pt idx="6">
                  <c:v>1.7941179999999992</c:v>
                </c:pt>
                <c:pt idx="7">
                  <c:v>42.831269999999996</c:v>
                </c:pt>
                <c:pt idx="8">
                  <c:v>0.50082000000000004</c:v>
                </c:pt>
                <c:pt idx="9">
                  <c:v>20.976369999999999</c:v>
                </c:pt>
                <c:pt idx="10">
                  <c:v>33.815069999999999</c:v>
                </c:pt>
                <c:pt idx="11">
                  <c:v>22.669550000000001</c:v>
                </c:pt>
                <c:pt idx="12">
                  <c:v>98.909989999999993</c:v>
                </c:pt>
                <c:pt idx="13">
                  <c:v>0</c:v>
                </c:pt>
                <c:pt idx="14">
                  <c:v>18.033720000000002</c:v>
                </c:pt>
                <c:pt idx="15">
                  <c:v>2.9536299999999995</c:v>
                </c:pt>
                <c:pt idx="16">
                  <c:v>23.895860000000003</c:v>
                </c:pt>
                <c:pt idx="17">
                  <c:v>21.062709999999996</c:v>
                </c:pt>
                <c:pt idx="18">
                  <c:v>10.81026</c:v>
                </c:pt>
                <c:pt idx="19">
                  <c:v>0</c:v>
                </c:pt>
                <c:pt idx="20">
                  <c:v>7.453999999999894E-2</c:v>
                </c:pt>
                <c:pt idx="21">
                  <c:v>-0.16335000000000122</c:v>
                </c:pt>
                <c:pt idx="22">
                  <c:v>14.091970000000003</c:v>
                </c:pt>
                <c:pt idx="23">
                  <c:v>-12.235119999999995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Co!$K$5:$K$28</c:f>
              <c:numCache>
                <c:formatCode>General</c:formatCode>
                <c:ptCount val="24"/>
                <c:pt idx="0">
                  <c:v>3.8598675</c:v>
                </c:pt>
                <c:pt idx="1">
                  <c:v>-0.70094499999999993</c:v>
                </c:pt>
                <c:pt idx="2">
                  <c:v>3.8824914772727266</c:v>
                </c:pt>
                <c:pt idx="3">
                  <c:v>-0.63856500000000027</c:v>
                </c:pt>
                <c:pt idx="4">
                  <c:v>13.267464829545455</c:v>
                </c:pt>
                <c:pt idx="5">
                  <c:v>2.4832725</c:v>
                </c:pt>
                <c:pt idx="6">
                  <c:v>1.7941179999999992</c:v>
                </c:pt>
                <c:pt idx="7">
                  <c:v>45.757601818181811</c:v>
                </c:pt>
                <c:pt idx="8">
                  <c:v>0.50082000000000004</c:v>
                </c:pt>
                <c:pt idx="9">
                  <c:v>23.902701818181818</c:v>
                </c:pt>
                <c:pt idx="10">
                  <c:v>37.277829659090905</c:v>
                </c:pt>
                <c:pt idx="11">
                  <c:v>26.132309659090911</c:v>
                </c:pt>
                <c:pt idx="12">
                  <c:v>101.83632181818182</c:v>
                </c:pt>
                <c:pt idx="13">
                  <c:v>0</c:v>
                </c:pt>
                <c:pt idx="14">
                  <c:v>21.496479659090912</c:v>
                </c:pt>
                <c:pt idx="15">
                  <c:v>2.9536299999999995</c:v>
                </c:pt>
                <c:pt idx="16">
                  <c:v>27.353198409090911</c:v>
                </c:pt>
                <c:pt idx="17">
                  <c:v>27.988229318181808</c:v>
                </c:pt>
                <c:pt idx="18">
                  <c:v>17.724936818181817</c:v>
                </c:pt>
                <c:pt idx="19">
                  <c:v>0</c:v>
                </c:pt>
                <c:pt idx="20">
                  <c:v>7.453999999999894E-2</c:v>
                </c:pt>
                <c:pt idx="21">
                  <c:v>-0.16335000000000122</c:v>
                </c:pt>
                <c:pt idx="22">
                  <c:v>19.944633636363641</c:v>
                </c:pt>
                <c:pt idx="23">
                  <c:v>-5.309600681818182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0624"/>
        <c:axId val="203468800"/>
      </c:scatterChart>
      <c:valAx>
        <c:axId val="2034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68800"/>
        <c:crosses val="autoZero"/>
        <c:crossBetween val="midCat"/>
      </c:valAx>
      <c:valAx>
        <c:axId val="2034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5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Rh!$B$5:$B$34</c:f>
              <c:numCache>
                <c:formatCode>0.0</c:formatCode>
                <c:ptCount val="30"/>
                <c:pt idx="0">
                  <c:v>5.7851100000000004</c:v>
                </c:pt>
                <c:pt idx="1">
                  <c:v>12.451359999999999</c:v>
                </c:pt>
                <c:pt idx="2">
                  <c:v>9.0735499999999991</c:v>
                </c:pt>
                <c:pt idx="3">
                  <c:v>12.50559</c:v>
                </c:pt>
                <c:pt idx="4">
                  <c:v>17.57827</c:v>
                </c:pt>
                <c:pt idx="5">
                  <c:v>11.23152</c:v>
                </c:pt>
                <c:pt idx="6">
                  <c:v>10.86544</c:v>
                </c:pt>
                <c:pt idx="7">
                  <c:v>37.151899999999998</c:v>
                </c:pt>
                <c:pt idx="8">
                  <c:v>11.76995</c:v>
                </c:pt>
                <c:pt idx="9">
                  <c:v>22.63916</c:v>
                </c:pt>
                <c:pt idx="10">
                  <c:v>27.157160000000001</c:v>
                </c:pt>
                <c:pt idx="11">
                  <c:v>23.974350000000001</c:v>
                </c:pt>
                <c:pt idx="12">
                  <c:v>113.23523</c:v>
                </c:pt>
                <c:pt idx="13">
                  <c:v>10.89648</c:v>
                </c:pt>
                <c:pt idx="14">
                  <c:v>22.370339999999999</c:v>
                </c:pt>
                <c:pt idx="15">
                  <c:v>14.792299999999999</c:v>
                </c:pt>
                <c:pt idx="16">
                  <c:v>22.542359999999999</c:v>
                </c:pt>
                <c:pt idx="17">
                  <c:v>37.779470000000003</c:v>
                </c:pt>
                <c:pt idx="18">
                  <c:v>21.95495</c:v>
                </c:pt>
                <c:pt idx="19">
                  <c:v>7.4496500000000001</c:v>
                </c:pt>
                <c:pt idx="20">
                  <c:v>7.5396000000000001</c:v>
                </c:pt>
                <c:pt idx="21">
                  <c:v>7.4314200000000001</c:v>
                </c:pt>
                <c:pt idx="22">
                  <c:v>30.615400000000001</c:v>
                </c:pt>
                <c:pt idx="23">
                  <c:v>7.4419700000000004</c:v>
                </c:pt>
                <c:pt idx="24">
                  <c:v>232.66493</c:v>
                </c:pt>
                <c:pt idx="25">
                  <c:v>184.77599000000001</c:v>
                </c:pt>
                <c:pt idx="26">
                  <c:v>198.85633000000001</c:v>
                </c:pt>
                <c:pt idx="27">
                  <c:v>192.30797999999999</c:v>
                </c:pt>
                <c:pt idx="28">
                  <c:v>81.239180000000005</c:v>
                </c:pt>
                <c:pt idx="29">
                  <c:v>91.236930000000001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Rh!$F$5:$F$34</c:f>
              <c:numCache>
                <c:formatCode>0.0</c:formatCode>
                <c:ptCount val="30"/>
                <c:pt idx="0">
                  <c:v>5.37195</c:v>
                </c:pt>
                <c:pt idx="1">
                  <c:v>12.451359999999999</c:v>
                </c:pt>
                <c:pt idx="2">
                  <c:v>7.424529999999999</c:v>
                </c:pt>
                <c:pt idx="3">
                  <c:v>12.50559</c:v>
                </c:pt>
                <c:pt idx="4">
                  <c:v>17.57827</c:v>
                </c:pt>
                <c:pt idx="5">
                  <c:v>11.23152</c:v>
                </c:pt>
                <c:pt idx="6">
                  <c:v>10.86544</c:v>
                </c:pt>
                <c:pt idx="7">
                  <c:v>37.151899999999998</c:v>
                </c:pt>
                <c:pt idx="8">
                  <c:v>11.76995</c:v>
                </c:pt>
                <c:pt idx="9">
                  <c:v>22.63916</c:v>
                </c:pt>
                <c:pt idx="10">
                  <c:v>27.157160000000001</c:v>
                </c:pt>
                <c:pt idx="11">
                  <c:v>23.974350000000001</c:v>
                </c:pt>
                <c:pt idx="12">
                  <c:v>113.23523</c:v>
                </c:pt>
                <c:pt idx="13">
                  <c:v>5.2956800000000008</c:v>
                </c:pt>
                <c:pt idx="14">
                  <c:v>22.370339999999999</c:v>
                </c:pt>
                <c:pt idx="15">
                  <c:v>14.792299999999999</c:v>
                </c:pt>
                <c:pt idx="16">
                  <c:v>22.542359999999999</c:v>
                </c:pt>
                <c:pt idx="17">
                  <c:v>37.779470000000003</c:v>
                </c:pt>
                <c:pt idx="18">
                  <c:v>21.95495</c:v>
                </c:pt>
                <c:pt idx="19">
                  <c:v>11.17841</c:v>
                </c:pt>
                <c:pt idx="20">
                  <c:v>11.235289999999999</c:v>
                </c:pt>
                <c:pt idx="21">
                  <c:v>11.40278</c:v>
                </c:pt>
                <c:pt idx="22">
                  <c:v>30.615400000000001</c:v>
                </c:pt>
                <c:pt idx="23">
                  <c:v>7.4419700000000004</c:v>
                </c:pt>
                <c:pt idx="24">
                  <c:v>232.66493</c:v>
                </c:pt>
                <c:pt idx="25">
                  <c:v>184.77599000000001</c:v>
                </c:pt>
                <c:pt idx="26" formatCode="General">
                  <c:v>198.85633000000001</c:v>
                </c:pt>
                <c:pt idx="27" formatCode="General">
                  <c:v>192.30797999999999</c:v>
                </c:pt>
                <c:pt idx="28" formatCode="General">
                  <c:v>81.239180000000005</c:v>
                </c:pt>
                <c:pt idx="29" formatCode="General">
                  <c:v>91.236930000000001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Rh!$J$5:$J$34</c:f>
              <c:numCache>
                <c:formatCode>0.0</c:formatCode>
                <c:ptCount val="30"/>
                <c:pt idx="0">
                  <c:v>5.37195</c:v>
                </c:pt>
                <c:pt idx="1">
                  <c:v>12.325551231060606</c:v>
                </c:pt>
                <c:pt idx="2">
                  <c:v>7.424529999999999</c:v>
                </c:pt>
                <c:pt idx="3">
                  <c:v>12.379781231060607</c:v>
                </c:pt>
                <c:pt idx="4">
                  <c:v>18.375834583333333</c:v>
                </c:pt>
                <c:pt idx="5">
                  <c:v>11.042806846590908</c:v>
                </c:pt>
                <c:pt idx="6">
                  <c:v>10.664145969696969</c:v>
                </c:pt>
                <c:pt idx="7">
                  <c:v>36.342970833333332</c:v>
                </c:pt>
                <c:pt idx="8">
                  <c:v>11.518332462121212</c:v>
                </c:pt>
                <c:pt idx="9">
                  <c:v>21.830230833333335</c:v>
                </c:pt>
                <c:pt idx="10">
                  <c:v>28.752289166666667</c:v>
                </c:pt>
                <c:pt idx="11">
                  <c:v>25.569479166666667</c:v>
                </c:pt>
                <c:pt idx="12">
                  <c:v>112.42630083333333</c:v>
                </c:pt>
                <c:pt idx="13">
                  <c:v>5.2956800000000008</c:v>
                </c:pt>
                <c:pt idx="14">
                  <c:v>23.965469166666665</c:v>
                </c:pt>
                <c:pt idx="15">
                  <c:v>14.540682462121211</c:v>
                </c:pt>
                <c:pt idx="16">
                  <c:v>24.132067916666664</c:v>
                </c:pt>
                <c:pt idx="17">
                  <c:v>40.969728333333336</c:v>
                </c:pt>
                <c:pt idx="18">
                  <c:v>25.134365833333334</c:v>
                </c:pt>
                <c:pt idx="19">
                  <c:v>11.17841</c:v>
                </c:pt>
                <c:pt idx="20">
                  <c:v>11.235289999999999</c:v>
                </c:pt>
                <c:pt idx="21">
                  <c:v>11.40278</c:v>
                </c:pt>
                <c:pt idx="22">
                  <c:v>28.997541666666667</c:v>
                </c:pt>
                <c:pt idx="23">
                  <c:v>10.632228333333334</c:v>
                </c:pt>
                <c:pt idx="24">
                  <c:v>231.91007738636364</c:v>
                </c:pt>
                <c:pt idx="25">
                  <c:v>182.34920250000002</c:v>
                </c:pt>
                <c:pt idx="26">
                  <c:v>196.42954250000003</c:v>
                </c:pt>
                <c:pt idx="27">
                  <c:v>189.8811925</c:v>
                </c:pt>
                <c:pt idx="28">
                  <c:v>81.239180000000005</c:v>
                </c:pt>
                <c:pt idx="29">
                  <c:v>88.810142499999998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2464"/>
        <c:axId val="203184000"/>
      </c:scatterChart>
      <c:valAx>
        <c:axId val="2031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84000"/>
        <c:crosses val="autoZero"/>
        <c:crossBetween val="midCat"/>
      </c:valAx>
      <c:valAx>
        <c:axId val="203184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8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 </c:v>
          </c:tx>
          <c:spPr>
            <a:ln w="28575">
              <a:noFill/>
            </a:ln>
          </c:spPr>
          <c:yVal>
            <c:numRef>
              <c:f>Na!$B$5:$B$34</c:f>
              <c:numCache>
                <c:formatCode>0.0</c:formatCode>
                <c:ptCount val="30"/>
                <c:pt idx="0">
                  <c:v>9.3850000000000003E-2</c:v>
                </c:pt>
                <c:pt idx="1">
                  <c:v>-7.8496800000000002</c:v>
                </c:pt>
                <c:pt idx="2">
                  <c:v>-3.8164600000000002</c:v>
                </c:pt>
                <c:pt idx="3">
                  <c:v>-7.8505000000000003</c:v>
                </c:pt>
                <c:pt idx="4">
                  <c:v>-3.9819300000000002</c:v>
                </c:pt>
                <c:pt idx="5">
                  <c:v>-11.83949</c:v>
                </c:pt>
                <c:pt idx="6">
                  <c:v>-17.895610000000001</c:v>
                </c:pt>
                <c:pt idx="7">
                  <c:v>-31.540679999999998</c:v>
                </c:pt>
                <c:pt idx="8">
                  <c:v>-34.833669999999998</c:v>
                </c:pt>
                <c:pt idx="9">
                  <c:v>-12.530889999999999</c:v>
                </c:pt>
                <c:pt idx="10">
                  <c:v>-21.009969999999999</c:v>
                </c:pt>
                <c:pt idx="11">
                  <c:v>-12.369120000000001</c:v>
                </c:pt>
                <c:pt idx="12">
                  <c:v>-9.5535300000000003</c:v>
                </c:pt>
                <c:pt idx="13">
                  <c:v>-40.221469999999997</c:v>
                </c:pt>
                <c:pt idx="14">
                  <c:v>-35.120159999999998</c:v>
                </c:pt>
                <c:pt idx="15">
                  <c:v>-29.605630000000001</c:v>
                </c:pt>
                <c:pt idx="16">
                  <c:v>-35.117829999999998</c:v>
                </c:pt>
                <c:pt idx="17" formatCode="General">
                  <c:v>81.58717</c:v>
                </c:pt>
                <c:pt idx="18" formatCode="General">
                  <c:v>186.97659999999999</c:v>
                </c:pt>
                <c:pt idx="19" formatCode="General">
                  <c:v>156.64021</c:v>
                </c:pt>
                <c:pt idx="20" formatCode="General">
                  <c:v>200.70815999999999</c:v>
                </c:pt>
                <c:pt idx="21" formatCode="General">
                  <c:v>98.915149999999997</c:v>
                </c:pt>
                <c:pt idx="22" formatCode="General">
                  <c:v>141.97488999999999</c:v>
                </c:pt>
                <c:pt idx="23" formatCode="General">
                  <c:v>156.63750999999999</c:v>
                </c:pt>
                <c:pt idx="24" formatCode="General">
                  <c:v>304.89089000000001</c:v>
                </c:pt>
                <c:pt idx="25" formatCode="General">
                  <c:v>311.93929000000003</c:v>
                </c:pt>
                <c:pt idx="26" formatCode="General">
                  <c:v>280.75835999999998</c:v>
                </c:pt>
                <c:pt idx="27" formatCode="General">
                  <c:v>56.352679999999999</c:v>
                </c:pt>
                <c:pt idx="28" formatCode="General">
                  <c:v>66.612679999999997</c:v>
                </c:pt>
                <c:pt idx="29" formatCode="General">
                  <c:v>354.20146999999997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Na!$F$5:$F$34</c:f>
              <c:numCache>
                <c:formatCode>0.0</c:formatCode>
                <c:ptCount val="30"/>
                <c:pt idx="0">
                  <c:v>9.3850000000000003E-2</c:v>
                </c:pt>
                <c:pt idx="1">
                  <c:v>-7.8496800000000002</c:v>
                </c:pt>
                <c:pt idx="2">
                  <c:v>-3.8164600000000002</c:v>
                </c:pt>
                <c:pt idx="3">
                  <c:v>-7.8505000000000003</c:v>
                </c:pt>
                <c:pt idx="4">
                  <c:v>-3.9819300000000002</c:v>
                </c:pt>
                <c:pt idx="5">
                  <c:v>-11.83949</c:v>
                </c:pt>
                <c:pt idx="6">
                  <c:v>-17.895610000000001</c:v>
                </c:pt>
                <c:pt idx="7">
                  <c:v>-31.540679999999998</c:v>
                </c:pt>
                <c:pt idx="8">
                  <c:v>-33.915079999999996</c:v>
                </c:pt>
                <c:pt idx="9">
                  <c:v>-12.530889999999999</c:v>
                </c:pt>
                <c:pt idx="10">
                  <c:v>-21.009969999999999</c:v>
                </c:pt>
                <c:pt idx="11">
                  <c:v>-12.369120000000001</c:v>
                </c:pt>
                <c:pt idx="12">
                  <c:v>-9.5535300000000003</c:v>
                </c:pt>
                <c:pt idx="13">
                  <c:v>-38.836179999999999</c:v>
                </c:pt>
                <c:pt idx="14">
                  <c:v>-33.5672</c:v>
                </c:pt>
                <c:pt idx="15">
                  <c:v>-29.605630000000001</c:v>
                </c:pt>
                <c:pt idx="16">
                  <c:v>-33.557659999999998</c:v>
                </c:pt>
                <c:pt idx="17">
                  <c:v>81.58717</c:v>
                </c:pt>
                <c:pt idx="18" formatCode="General">
                  <c:v>186.97659999999999</c:v>
                </c:pt>
                <c:pt idx="19" formatCode="General">
                  <c:v>156.64021</c:v>
                </c:pt>
                <c:pt idx="20" formatCode="General">
                  <c:v>200.70815999999999</c:v>
                </c:pt>
                <c:pt idx="21" formatCode="General">
                  <c:v>98.915149999999997</c:v>
                </c:pt>
                <c:pt idx="22" formatCode="General">
                  <c:v>141.97488999999999</c:v>
                </c:pt>
                <c:pt idx="23" formatCode="General">
                  <c:v>156.63750999999999</c:v>
                </c:pt>
                <c:pt idx="24" formatCode="General">
                  <c:v>304.89089000000001</c:v>
                </c:pt>
                <c:pt idx="25" formatCode="General">
                  <c:v>311.93929000000003</c:v>
                </c:pt>
                <c:pt idx="26" formatCode="General">
                  <c:v>280.75835999999998</c:v>
                </c:pt>
                <c:pt idx="27" formatCode="General">
                  <c:v>56.352679999999999</c:v>
                </c:pt>
                <c:pt idx="28" formatCode="General">
                  <c:v>66.612679999999997</c:v>
                </c:pt>
                <c:pt idx="29" formatCode="General">
                  <c:v>354.20146999999997</c:v>
                </c:pt>
              </c:numCache>
            </c:numRef>
          </c:yVal>
          <c:smooth val="0"/>
        </c:ser>
        <c:ser>
          <c:idx val="2"/>
          <c:order val="2"/>
          <c:tx>
            <c:v>E ent. cor</c:v>
          </c:tx>
          <c:spPr>
            <a:ln w="28575">
              <a:noFill/>
            </a:ln>
          </c:spPr>
          <c:yVal>
            <c:numRef>
              <c:f>Na!$J$5:$J$34</c:f>
              <c:numCache>
                <c:formatCode>0.0</c:formatCode>
                <c:ptCount val="30"/>
                <c:pt idx="0">
                  <c:v>0.61694906250000003</c:v>
                </c:pt>
                <c:pt idx="1">
                  <c:v>-6.8034818750000001</c:v>
                </c:pt>
                <c:pt idx="2">
                  <c:v>-2.7702618750000001</c:v>
                </c:pt>
                <c:pt idx="3">
                  <c:v>-6.8043018750000002</c:v>
                </c:pt>
                <c:pt idx="4">
                  <c:v>-3.1279127083333336</c:v>
                </c:pt>
                <c:pt idx="5">
                  <c:v>-10.270192812499999</c:v>
                </c:pt>
                <c:pt idx="6">
                  <c:v>-16.221693000000002</c:v>
                </c:pt>
                <c:pt idx="7">
                  <c:v>-30.186427499999997</c:v>
                </c:pt>
                <c:pt idx="8">
                  <c:v>-33.915079999999996</c:v>
                </c:pt>
                <c:pt idx="9">
                  <c:v>-11.1766375</c:v>
                </c:pt>
                <c:pt idx="10">
                  <c:v>-19.301935416666666</c:v>
                </c:pt>
                <c:pt idx="11">
                  <c:v>-10.661085416666667</c:v>
                </c:pt>
                <c:pt idx="12">
                  <c:v>-8.1992775000000009</c:v>
                </c:pt>
                <c:pt idx="13">
                  <c:v>-38.836179999999999</c:v>
                </c:pt>
                <c:pt idx="14">
                  <c:v>-33.5672</c:v>
                </c:pt>
                <c:pt idx="15">
                  <c:v>-27.513233750000001</c:v>
                </c:pt>
                <c:pt idx="16">
                  <c:v>-33.557659999999998</c:v>
                </c:pt>
                <c:pt idx="17">
                  <c:v>85.003239166666674</c:v>
                </c:pt>
                <c:pt idx="18">
                  <c:v>190.29149916666665</c:v>
                </c:pt>
                <c:pt idx="19">
                  <c:v>160.05627916666666</c:v>
                </c:pt>
                <c:pt idx="20">
                  <c:v>204.02305916666666</c:v>
                </c:pt>
                <c:pt idx="21">
                  <c:v>102.33121916666667</c:v>
                </c:pt>
                <c:pt idx="22">
                  <c:v>144.68339499999999</c:v>
                </c:pt>
                <c:pt idx="23">
                  <c:v>160.05357916666665</c:v>
                </c:pt>
                <c:pt idx="24">
                  <c:v>311.16807875000001</c:v>
                </c:pt>
                <c:pt idx="25">
                  <c:v>316.0020475</c:v>
                </c:pt>
                <c:pt idx="26">
                  <c:v>284.82111749999996</c:v>
                </c:pt>
                <c:pt idx="27">
                  <c:v>56.352679999999999</c:v>
                </c:pt>
                <c:pt idx="28">
                  <c:v>71.585028749999992</c:v>
                </c:pt>
                <c:pt idx="29">
                  <c:v>358.26422749999995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5168"/>
        <c:axId val="199176960"/>
      </c:scatterChart>
      <c:valAx>
        <c:axId val="1991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76960"/>
        <c:crosses val="autoZero"/>
        <c:crossBetween val="midCat"/>
      </c:valAx>
      <c:valAx>
        <c:axId val="1991769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17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Rh!$D$5:$D$28</c:f>
              <c:numCache>
                <c:formatCode>General</c:formatCode>
                <c:ptCount val="24"/>
                <c:pt idx="0">
                  <c:v>3.0609900000000003</c:v>
                </c:pt>
                <c:pt idx="1">
                  <c:v>7.0031199999999991</c:v>
                </c:pt>
                <c:pt idx="2">
                  <c:v>3.6253099999999989</c:v>
                </c:pt>
                <c:pt idx="3">
                  <c:v>7.0573499999999996</c:v>
                </c:pt>
                <c:pt idx="4">
                  <c:v>12.13003</c:v>
                </c:pt>
                <c:pt idx="5">
                  <c:v>3.0591599999999985</c:v>
                </c:pt>
                <c:pt idx="6">
                  <c:v>2.1482559999999982</c:v>
                </c:pt>
                <c:pt idx="7">
                  <c:v>26.255419999999997</c:v>
                </c:pt>
                <c:pt idx="8">
                  <c:v>0.8734699999999993</c:v>
                </c:pt>
                <c:pt idx="9">
                  <c:v>11.74268</c:v>
                </c:pt>
                <c:pt idx="10">
                  <c:v>16.260680000000001</c:v>
                </c:pt>
                <c:pt idx="11">
                  <c:v>13.077870000000001</c:v>
                </c:pt>
                <c:pt idx="12">
                  <c:v>102.33875</c:v>
                </c:pt>
                <c:pt idx="13">
                  <c:v>0</c:v>
                </c:pt>
                <c:pt idx="14">
                  <c:v>11.473859999999998</c:v>
                </c:pt>
                <c:pt idx="15">
                  <c:v>3.8958199999999987</c:v>
                </c:pt>
                <c:pt idx="16">
                  <c:v>11.645879999999998</c:v>
                </c:pt>
                <c:pt idx="17">
                  <c:v>30.329819999999998</c:v>
                </c:pt>
                <c:pt idx="18">
                  <c:v>14.505299999999998</c:v>
                </c:pt>
                <c:pt idx="19">
                  <c:v>0</c:v>
                </c:pt>
                <c:pt idx="20">
                  <c:v>8.9949999999998198E-2</c:v>
                </c:pt>
                <c:pt idx="21">
                  <c:v>-1.8230000000002633E-2</c:v>
                </c:pt>
                <c:pt idx="22">
                  <c:v>23.165750000000003</c:v>
                </c:pt>
                <c:pt idx="23">
                  <c:v>-7.6800000000005753E-3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Rh!$G$5:$G$28</c:f>
              <c:numCache>
                <c:formatCode>General</c:formatCode>
                <c:ptCount val="24"/>
                <c:pt idx="0">
                  <c:v>4.0480299999999998</c:v>
                </c:pt>
                <c:pt idx="1">
                  <c:v>9.8035199999999989</c:v>
                </c:pt>
                <c:pt idx="2">
                  <c:v>4.7766899999999985</c:v>
                </c:pt>
                <c:pt idx="3">
                  <c:v>9.8577499999999993</c:v>
                </c:pt>
                <c:pt idx="4">
                  <c:v>14.930429999999999</c:v>
                </c:pt>
                <c:pt idx="5">
                  <c:v>7.2597599999999991</c:v>
                </c:pt>
                <c:pt idx="6">
                  <c:v>6.6288959999999983</c:v>
                </c:pt>
                <c:pt idx="7">
                  <c:v>31.856219999999997</c:v>
                </c:pt>
                <c:pt idx="8">
                  <c:v>6.4742699999999989</c:v>
                </c:pt>
                <c:pt idx="9">
                  <c:v>17.34348</c:v>
                </c:pt>
                <c:pt idx="10">
                  <c:v>21.86148</c:v>
                </c:pt>
                <c:pt idx="11">
                  <c:v>18.67867</c:v>
                </c:pt>
                <c:pt idx="12">
                  <c:v>107.93955</c:v>
                </c:pt>
                <c:pt idx="13">
                  <c:v>0</c:v>
                </c:pt>
                <c:pt idx="14">
                  <c:v>17.074659999999998</c:v>
                </c:pt>
                <c:pt idx="15">
                  <c:v>9.4966199999999983</c:v>
                </c:pt>
                <c:pt idx="16">
                  <c:v>17.246679999999998</c:v>
                </c:pt>
                <c:pt idx="17">
                  <c:v>26.601060000000004</c:v>
                </c:pt>
                <c:pt idx="18">
                  <c:v>10.776540000000001</c:v>
                </c:pt>
                <c:pt idx="19">
                  <c:v>0</c:v>
                </c:pt>
                <c:pt idx="20">
                  <c:v>5.6879999999999598E-2</c:v>
                </c:pt>
                <c:pt idx="21">
                  <c:v>0.2243700000000004</c:v>
                </c:pt>
                <c:pt idx="22">
                  <c:v>19.436990000000002</c:v>
                </c:pt>
                <c:pt idx="23">
                  <c:v>-3.7364399999999991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Rh!$K$5:$K$28</c:f>
              <c:numCache>
                <c:formatCode>General</c:formatCode>
                <c:ptCount val="24"/>
                <c:pt idx="0">
                  <c:v>4.0480299999999998</c:v>
                </c:pt>
                <c:pt idx="1">
                  <c:v>9.6777112310606057</c:v>
                </c:pt>
                <c:pt idx="2">
                  <c:v>4.7766899999999985</c:v>
                </c:pt>
                <c:pt idx="3">
                  <c:v>9.7319412310606062</c:v>
                </c:pt>
                <c:pt idx="4">
                  <c:v>15.727994583333333</c:v>
                </c:pt>
                <c:pt idx="5">
                  <c:v>7.0710468465909075</c:v>
                </c:pt>
                <c:pt idx="6">
                  <c:v>6.4276019696969682</c:v>
                </c:pt>
                <c:pt idx="7">
                  <c:v>31.047290833333332</c:v>
                </c:pt>
                <c:pt idx="8">
                  <c:v>6.2226524621212107</c:v>
                </c:pt>
                <c:pt idx="9">
                  <c:v>16.534550833333334</c:v>
                </c:pt>
                <c:pt idx="10">
                  <c:v>23.456609166666667</c:v>
                </c:pt>
                <c:pt idx="11">
                  <c:v>20.273799166666667</c:v>
                </c:pt>
                <c:pt idx="12">
                  <c:v>107.13062083333332</c:v>
                </c:pt>
                <c:pt idx="13">
                  <c:v>0</c:v>
                </c:pt>
                <c:pt idx="14">
                  <c:v>18.669789166666664</c:v>
                </c:pt>
                <c:pt idx="15">
                  <c:v>9.2450024621212101</c:v>
                </c:pt>
                <c:pt idx="16">
                  <c:v>18.836387916666663</c:v>
                </c:pt>
                <c:pt idx="17">
                  <c:v>29.791318333333336</c:v>
                </c:pt>
                <c:pt idx="18">
                  <c:v>13.955955833333334</c:v>
                </c:pt>
                <c:pt idx="19">
                  <c:v>0</c:v>
                </c:pt>
                <c:pt idx="20">
                  <c:v>5.6879999999999598E-2</c:v>
                </c:pt>
                <c:pt idx="21">
                  <c:v>0.2243700000000004</c:v>
                </c:pt>
                <c:pt idx="22">
                  <c:v>17.819131666666667</c:v>
                </c:pt>
                <c:pt idx="23">
                  <c:v>-0.54618166666666568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9328"/>
        <c:axId val="203220864"/>
      </c:scatterChart>
      <c:valAx>
        <c:axId val="2032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20864"/>
        <c:crosses val="autoZero"/>
        <c:crossBetween val="midCat"/>
      </c:valAx>
      <c:valAx>
        <c:axId val="2032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1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Ni!$B$5:$B$34</c:f>
              <c:numCache>
                <c:formatCode>0.0</c:formatCode>
                <c:ptCount val="30"/>
                <c:pt idx="0">
                  <c:v>2.2176100000000001</c:v>
                </c:pt>
                <c:pt idx="1">
                  <c:v>1.653E-2</c:v>
                </c:pt>
                <c:pt idx="2">
                  <c:v>0.61165999999999998</c:v>
                </c:pt>
                <c:pt idx="3">
                  <c:v>1.804E-2</c:v>
                </c:pt>
                <c:pt idx="4">
                  <c:v>8.3607700000000005</c:v>
                </c:pt>
                <c:pt idx="5">
                  <c:v>-2.9902000000000002</c:v>
                </c:pt>
                <c:pt idx="6">
                  <c:v>-4.3378899999999998</c:v>
                </c:pt>
                <c:pt idx="7">
                  <c:v>20.26634</c:v>
                </c:pt>
                <c:pt idx="8">
                  <c:v>-6.78695</c:v>
                </c:pt>
                <c:pt idx="9">
                  <c:v>8.4207900000000002</c:v>
                </c:pt>
                <c:pt idx="10">
                  <c:v>7.5813600000000001</c:v>
                </c:pt>
                <c:pt idx="11">
                  <c:v>5.5260600000000002</c:v>
                </c:pt>
                <c:pt idx="12">
                  <c:v>75.933840000000004</c:v>
                </c:pt>
                <c:pt idx="13">
                  <c:v>-6.9974699999999999</c:v>
                </c:pt>
                <c:pt idx="14">
                  <c:v>-1.23095</c:v>
                </c:pt>
                <c:pt idx="15">
                  <c:v>-5.5843400000000001</c:v>
                </c:pt>
                <c:pt idx="16">
                  <c:v>6.4489200000000002</c:v>
                </c:pt>
                <c:pt idx="17">
                  <c:v>57.791260000000001</c:v>
                </c:pt>
                <c:pt idx="18">
                  <c:v>18.240629999999999</c:v>
                </c:pt>
                <c:pt idx="19">
                  <c:v>18.448709999999998</c:v>
                </c:pt>
                <c:pt idx="20">
                  <c:v>25.830500000000001</c:v>
                </c:pt>
                <c:pt idx="21">
                  <c:v>18.545970000000001</c:v>
                </c:pt>
                <c:pt idx="22">
                  <c:v>47.179409999999997</c:v>
                </c:pt>
                <c:pt idx="23">
                  <c:v>18.415050000000001</c:v>
                </c:pt>
                <c:pt idx="24">
                  <c:v>283.83278999999999</c:v>
                </c:pt>
                <c:pt idx="25">
                  <c:v>247.14164</c:v>
                </c:pt>
                <c:pt idx="26">
                  <c:v>192.98942</c:v>
                </c:pt>
                <c:pt idx="27">
                  <c:v>225.10254</c:v>
                </c:pt>
                <c:pt idx="28">
                  <c:v>147.14500000000001</c:v>
                </c:pt>
                <c:pt idx="29">
                  <c:v>151.94857999999999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Ni!$F$5:$F$34</c:f>
              <c:numCache>
                <c:formatCode>0.0</c:formatCode>
                <c:ptCount val="30"/>
                <c:pt idx="0">
                  <c:v>2.48827</c:v>
                </c:pt>
                <c:pt idx="1">
                  <c:v>8.8930000000000009E-2</c:v>
                </c:pt>
                <c:pt idx="2">
                  <c:v>0.75187999999999999</c:v>
                </c:pt>
                <c:pt idx="3">
                  <c:v>1.804E-2</c:v>
                </c:pt>
                <c:pt idx="4">
                  <c:v>8.3607700000000005</c:v>
                </c:pt>
                <c:pt idx="5">
                  <c:v>-2.1532900000000001</c:v>
                </c:pt>
                <c:pt idx="6">
                  <c:v>-4.6975799999999994</c:v>
                </c:pt>
                <c:pt idx="7">
                  <c:v>20.26634</c:v>
                </c:pt>
                <c:pt idx="8">
                  <c:v>-7.29427</c:v>
                </c:pt>
                <c:pt idx="9">
                  <c:v>8.4207900000000002</c:v>
                </c:pt>
                <c:pt idx="10">
                  <c:v>7.5813600000000001</c:v>
                </c:pt>
                <c:pt idx="11">
                  <c:v>5.5260600000000002</c:v>
                </c:pt>
                <c:pt idx="12">
                  <c:v>75.933840000000004</c:v>
                </c:pt>
                <c:pt idx="13">
                  <c:v>-7.8850600000000002</c:v>
                </c:pt>
                <c:pt idx="14">
                  <c:v>-1.23095</c:v>
                </c:pt>
                <c:pt idx="15">
                  <c:v>-6.3911800000000003</c:v>
                </c:pt>
                <c:pt idx="16">
                  <c:v>6.4489200000000002</c:v>
                </c:pt>
                <c:pt idx="17">
                  <c:v>57.791260000000001</c:v>
                </c:pt>
                <c:pt idx="18">
                  <c:v>29.204189999999997</c:v>
                </c:pt>
                <c:pt idx="19">
                  <c:v>26.841519999999999</c:v>
                </c:pt>
                <c:pt idx="20">
                  <c:v>37.269620000000003</c:v>
                </c:pt>
                <c:pt idx="21">
                  <c:v>26.940170000000002</c:v>
                </c:pt>
                <c:pt idx="22">
                  <c:v>47.179409999999997</c:v>
                </c:pt>
                <c:pt idx="23">
                  <c:v>18.415050000000001</c:v>
                </c:pt>
                <c:pt idx="24" formatCode="General">
                  <c:v>283.83278999999999</c:v>
                </c:pt>
                <c:pt idx="25" formatCode="General">
                  <c:v>247.14164</c:v>
                </c:pt>
                <c:pt idx="26" formatCode="General">
                  <c:v>192.98942</c:v>
                </c:pt>
                <c:pt idx="27" formatCode="General">
                  <c:v>225.10254</c:v>
                </c:pt>
                <c:pt idx="28" formatCode="General">
                  <c:v>147.14500000000001</c:v>
                </c:pt>
                <c:pt idx="29" formatCode="General">
                  <c:v>151.94857999999999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Ni!$J$5:$J$34</c:f>
              <c:numCache>
                <c:formatCode>0.0</c:formatCode>
                <c:ptCount val="30"/>
                <c:pt idx="0">
                  <c:v>2.48827</c:v>
                </c:pt>
                <c:pt idx="1">
                  <c:v>8.8930000000000009E-2</c:v>
                </c:pt>
                <c:pt idx="2">
                  <c:v>0.75187999999999999</c:v>
                </c:pt>
                <c:pt idx="3">
                  <c:v>-0.22479273958333346</c:v>
                </c:pt>
                <c:pt idx="4">
                  <c:v>9.4714468576388899</c:v>
                </c:pt>
                <c:pt idx="5">
                  <c:v>-2.1532900000000001</c:v>
                </c:pt>
                <c:pt idx="6">
                  <c:v>-4.6975799999999994</c:v>
                </c:pt>
                <c:pt idx="7">
                  <c:v>21.896943541666666</c:v>
                </c:pt>
                <c:pt idx="8">
                  <c:v>-7.29427</c:v>
                </c:pt>
                <c:pt idx="9">
                  <c:v>10.051393541666666</c:v>
                </c:pt>
                <c:pt idx="10">
                  <c:v>9.8027137152777772</c:v>
                </c:pt>
                <c:pt idx="11">
                  <c:v>7.7474137152777782</c:v>
                </c:pt>
                <c:pt idx="12">
                  <c:v>77.564443541666677</c:v>
                </c:pt>
                <c:pt idx="13">
                  <c:v>-7.8850600000000002</c:v>
                </c:pt>
                <c:pt idx="14">
                  <c:v>0.9904037152777776</c:v>
                </c:pt>
                <c:pt idx="15">
                  <c:v>-6.3911800000000003</c:v>
                </c:pt>
                <c:pt idx="16">
                  <c:v>9.3049157708333325</c:v>
                </c:pt>
                <c:pt idx="17">
                  <c:v>62.233967430555559</c:v>
                </c:pt>
                <c:pt idx="18">
                  <c:v>29.204189999999997</c:v>
                </c:pt>
                <c:pt idx="19">
                  <c:v>26.841519999999999</c:v>
                </c:pt>
                <c:pt idx="20">
                  <c:v>37.269620000000003</c:v>
                </c:pt>
                <c:pt idx="21">
                  <c:v>26.940170000000002</c:v>
                </c:pt>
                <c:pt idx="22">
                  <c:v>51.601326041666667</c:v>
                </c:pt>
                <c:pt idx="23">
                  <c:v>22.857757430555555</c:v>
                </c:pt>
                <c:pt idx="24">
                  <c:v>282.37579356250001</c:v>
                </c:pt>
                <c:pt idx="25">
                  <c:v>252.033450625</c:v>
                </c:pt>
                <c:pt idx="26">
                  <c:v>197.881230625</c:v>
                </c:pt>
                <c:pt idx="27">
                  <c:v>229.99435062500001</c:v>
                </c:pt>
                <c:pt idx="28">
                  <c:v>147.14500000000001</c:v>
                </c:pt>
                <c:pt idx="29">
                  <c:v>156.840390625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6416"/>
        <c:axId val="203362304"/>
      </c:scatterChart>
      <c:valAx>
        <c:axId val="2033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62304"/>
        <c:crosses val="autoZero"/>
        <c:crossBetween val="midCat"/>
      </c:valAx>
      <c:valAx>
        <c:axId val="2033623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35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Ni!$D$5:$D$28</c:f>
              <c:numCache>
                <c:formatCode>General</c:formatCode>
                <c:ptCount val="24"/>
                <c:pt idx="0">
                  <c:v>3.9669775</c:v>
                </c:pt>
                <c:pt idx="1">
                  <c:v>3.5152649999999999</c:v>
                </c:pt>
                <c:pt idx="2">
                  <c:v>4.1103949999999996</c:v>
                </c:pt>
                <c:pt idx="3">
                  <c:v>3.516775</c:v>
                </c:pt>
                <c:pt idx="4">
                  <c:v>11.859505</c:v>
                </c:pt>
                <c:pt idx="5">
                  <c:v>2.2579024999999997</c:v>
                </c:pt>
                <c:pt idx="6">
                  <c:v>1.2600860000000003</c:v>
                </c:pt>
                <c:pt idx="7">
                  <c:v>27.263809999999999</c:v>
                </c:pt>
                <c:pt idx="8">
                  <c:v>0.21051999999999982</c:v>
                </c:pt>
                <c:pt idx="9">
                  <c:v>15.41826</c:v>
                </c:pt>
                <c:pt idx="10">
                  <c:v>14.57883</c:v>
                </c:pt>
                <c:pt idx="11">
                  <c:v>12.523530000000001</c:v>
                </c:pt>
                <c:pt idx="12">
                  <c:v>82.931309999999996</c:v>
                </c:pt>
                <c:pt idx="13">
                  <c:v>0</c:v>
                </c:pt>
                <c:pt idx="14">
                  <c:v>5.7665199999999999</c:v>
                </c:pt>
                <c:pt idx="15">
                  <c:v>1.4131299999999998</c:v>
                </c:pt>
                <c:pt idx="16">
                  <c:v>13.446390000000001</c:v>
                </c:pt>
                <c:pt idx="17">
                  <c:v>39.342550000000003</c:v>
                </c:pt>
                <c:pt idx="18">
                  <c:v>-0.20808000000000249</c:v>
                </c:pt>
                <c:pt idx="19">
                  <c:v>0</c:v>
                </c:pt>
                <c:pt idx="20">
                  <c:v>7.3817900000000023</c:v>
                </c:pt>
                <c:pt idx="21">
                  <c:v>9.725999999999857E-2</c:v>
                </c:pt>
                <c:pt idx="22">
                  <c:v>28.730699999999999</c:v>
                </c:pt>
                <c:pt idx="23">
                  <c:v>-3.3659999999997581E-2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Ni!$G$5:$G$28</c:f>
              <c:numCache>
                <c:formatCode>General</c:formatCode>
                <c:ptCount val="24"/>
                <c:pt idx="0">
                  <c:v>4.4595349999999998</c:v>
                </c:pt>
                <c:pt idx="1">
                  <c:v>4.03146</c:v>
                </c:pt>
                <c:pt idx="2">
                  <c:v>4.6944100000000004</c:v>
                </c:pt>
                <c:pt idx="3">
                  <c:v>3.9605700000000001</c:v>
                </c:pt>
                <c:pt idx="4">
                  <c:v>12.3033</c:v>
                </c:pt>
                <c:pt idx="5">
                  <c:v>3.7605050000000002</c:v>
                </c:pt>
                <c:pt idx="6">
                  <c:v>1.6104680000000009</c:v>
                </c:pt>
                <c:pt idx="7">
                  <c:v>28.151399999999999</c:v>
                </c:pt>
                <c:pt idx="8">
                  <c:v>0.59079000000000015</c:v>
                </c:pt>
                <c:pt idx="9">
                  <c:v>16.30585</c:v>
                </c:pt>
                <c:pt idx="10">
                  <c:v>15.466419999999999</c:v>
                </c:pt>
                <c:pt idx="11">
                  <c:v>13.41112</c:v>
                </c:pt>
                <c:pt idx="12">
                  <c:v>83.818899999999999</c:v>
                </c:pt>
                <c:pt idx="13">
                  <c:v>0</c:v>
                </c:pt>
                <c:pt idx="14">
                  <c:v>6.6541100000000002</c:v>
                </c:pt>
                <c:pt idx="15">
                  <c:v>1.4938799999999999</c:v>
                </c:pt>
                <c:pt idx="16">
                  <c:v>14.33398</c:v>
                </c:pt>
                <c:pt idx="17">
                  <c:v>30.949739999999998</c:v>
                </c:pt>
                <c:pt idx="18">
                  <c:v>2.3626699999999943</c:v>
                </c:pt>
                <c:pt idx="19">
                  <c:v>0</c:v>
                </c:pt>
                <c:pt idx="20">
                  <c:v>10.428100000000001</c:v>
                </c:pt>
                <c:pt idx="21">
                  <c:v>9.8649999999999238E-2</c:v>
                </c:pt>
                <c:pt idx="22">
                  <c:v>20.337889999999994</c:v>
                </c:pt>
                <c:pt idx="23">
                  <c:v>-8.4264700000000019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Ni!$K$5:$K$28</c:f>
              <c:numCache>
                <c:formatCode>General</c:formatCode>
                <c:ptCount val="24"/>
                <c:pt idx="0">
                  <c:v>4.4595349999999998</c:v>
                </c:pt>
                <c:pt idx="1">
                  <c:v>4.03146</c:v>
                </c:pt>
                <c:pt idx="2">
                  <c:v>4.6944100000000004</c:v>
                </c:pt>
                <c:pt idx="3">
                  <c:v>3.7177372604166665</c:v>
                </c:pt>
                <c:pt idx="4">
                  <c:v>13.41397685763889</c:v>
                </c:pt>
                <c:pt idx="5">
                  <c:v>3.7605050000000002</c:v>
                </c:pt>
                <c:pt idx="6">
                  <c:v>1.6104680000000009</c:v>
                </c:pt>
                <c:pt idx="7">
                  <c:v>29.782003541666665</c:v>
                </c:pt>
                <c:pt idx="8">
                  <c:v>0.59079000000000015</c:v>
                </c:pt>
                <c:pt idx="9">
                  <c:v>17.936453541666666</c:v>
                </c:pt>
                <c:pt idx="10">
                  <c:v>17.687773715277778</c:v>
                </c:pt>
                <c:pt idx="11">
                  <c:v>15.632473715277779</c:v>
                </c:pt>
                <c:pt idx="12">
                  <c:v>85.449503541666672</c:v>
                </c:pt>
                <c:pt idx="13">
                  <c:v>0</c:v>
                </c:pt>
                <c:pt idx="14">
                  <c:v>8.8754637152777782</c:v>
                </c:pt>
                <c:pt idx="15">
                  <c:v>1.4938799999999999</c:v>
                </c:pt>
                <c:pt idx="16">
                  <c:v>17.189975770833332</c:v>
                </c:pt>
                <c:pt idx="17">
                  <c:v>35.392447430555556</c:v>
                </c:pt>
                <c:pt idx="18">
                  <c:v>2.3626699999999943</c:v>
                </c:pt>
                <c:pt idx="19">
                  <c:v>0</c:v>
                </c:pt>
                <c:pt idx="20">
                  <c:v>10.428100000000001</c:v>
                </c:pt>
                <c:pt idx="21">
                  <c:v>9.8649999999999238E-2</c:v>
                </c:pt>
                <c:pt idx="22">
                  <c:v>24.759806041666664</c:v>
                </c:pt>
                <c:pt idx="23">
                  <c:v>-3.9837625694444512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5568"/>
        <c:axId val="203415552"/>
      </c:scatterChart>
      <c:valAx>
        <c:axId val="2034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15552"/>
        <c:crosses val="autoZero"/>
        <c:crossBetween val="midCat"/>
      </c:valAx>
      <c:valAx>
        <c:axId val="2034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0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Pd!$B$5:$B$34</c:f>
              <c:numCache>
                <c:formatCode>0.0</c:formatCode>
                <c:ptCount val="30"/>
                <c:pt idx="0">
                  <c:v>-3.5516399999999999</c:v>
                </c:pt>
                <c:pt idx="1">
                  <c:v>-7.1970900000000002</c:v>
                </c:pt>
                <c:pt idx="2">
                  <c:v>-7.9027000000000003</c:v>
                </c:pt>
                <c:pt idx="3">
                  <c:v>-7.1948600000000003</c:v>
                </c:pt>
                <c:pt idx="4">
                  <c:v>-10.071870000000001</c:v>
                </c:pt>
                <c:pt idx="5">
                  <c:v>-11.243040000000001</c:v>
                </c:pt>
                <c:pt idx="6">
                  <c:v>-12.17375</c:v>
                </c:pt>
                <c:pt idx="7">
                  <c:v>13.813650000000001</c:v>
                </c:pt>
                <c:pt idx="8">
                  <c:v>-11.28833</c:v>
                </c:pt>
                <c:pt idx="9">
                  <c:v>-1.60063</c:v>
                </c:pt>
                <c:pt idx="10">
                  <c:v>-16.75694</c:v>
                </c:pt>
                <c:pt idx="11">
                  <c:v>-16.79149</c:v>
                </c:pt>
                <c:pt idx="12">
                  <c:v>77.094179999999994</c:v>
                </c:pt>
                <c:pt idx="13">
                  <c:v>-11.9223</c:v>
                </c:pt>
                <c:pt idx="14">
                  <c:v>-16.56409</c:v>
                </c:pt>
                <c:pt idx="15">
                  <c:v>-9.2279400000000003</c:v>
                </c:pt>
                <c:pt idx="16">
                  <c:v>-7.3574000000000002</c:v>
                </c:pt>
                <c:pt idx="17">
                  <c:v>50.734729999999999</c:v>
                </c:pt>
                <c:pt idx="18">
                  <c:v>3.12398</c:v>
                </c:pt>
                <c:pt idx="19">
                  <c:v>15.918699999999999</c:v>
                </c:pt>
                <c:pt idx="20">
                  <c:v>10.266159999999999</c:v>
                </c:pt>
                <c:pt idx="21">
                  <c:v>16.052959999999999</c:v>
                </c:pt>
                <c:pt idx="22">
                  <c:v>1.77952</c:v>
                </c:pt>
                <c:pt idx="23">
                  <c:v>15.94252</c:v>
                </c:pt>
                <c:pt idx="24">
                  <c:v>268.26632999999998</c:v>
                </c:pt>
                <c:pt idx="25">
                  <c:v>287.08521000000002</c:v>
                </c:pt>
                <c:pt idx="26">
                  <c:v>264.64515999999998</c:v>
                </c:pt>
                <c:pt idx="27">
                  <c:v>220.57597999999999</c:v>
                </c:pt>
                <c:pt idx="28">
                  <c:v>137.33035000000001</c:v>
                </c:pt>
                <c:pt idx="29">
                  <c:v>166.38472999999999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Pd!$F$5:$F$34</c:f>
              <c:numCache>
                <c:formatCode>0.0</c:formatCode>
                <c:ptCount val="30"/>
                <c:pt idx="0">
                  <c:v>-5.13748</c:v>
                </c:pt>
                <c:pt idx="1">
                  <c:v>-9.9059299999999997</c:v>
                </c:pt>
                <c:pt idx="2">
                  <c:v>-10.40634</c:v>
                </c:pt>
                <c:pt idx="3">
                  <c:v>-9.6971300000000014</c:v>
                </c:pt>
                <c:pt idx="4">
                  <c:v>-7.4064399999999999</c:v>
                </c:pt>
                <c:pt idx="5">
                  <c:v>-15.59262</c:v>
                </c:pt>
                <c:pt idx="6">
                  <c:v>-16.43993</c:v>
                </c:pt>
                <c:pt idx="7">
                  <c:v>13.813650000000001</c:v>
                </c:pt>
                <c:pt idx="8">
                  <c:v>-11.28833</c:v>
                </c:pt>
                <c:pt idx="9">
                  <c:v>-1.60063</c:v>
                </c:pt>
                <c:pt idx="10">
                  <c:v>-11.951129999999999</c:v>
                </c:pt>
                <c:pt idx="11">
                  <c:v>-12.09314</c:v>
                </c:pt>
                <c:pt idx="12">
                  <c:v>77.094179999999994</c:v>
                </c:pt>
                <c:pt idx="13">
                  <c:v>-18.018689999999999</c:v>
                </c:pt>
                <c:pt idx="14">
                  <c:v>-11.95749</c:v>
                </c:pt>
                <c:pt idx="15">
                  <c:v>-9.2279400000000003</c:v>
                </c:pt>
                <c:pt idx="16">
                  <c:v>-7.3574000000000002</c:v>
                </c:pt>
                <c:pt idx="17">
                  <c:v>50.734729999999999</c:v>
                </c:pt>
                <c:pt idx="18">
                  <c:v>11.01609</c:v>
                </c:pt>
                <c:pt idx="19">
                  <c:v>14.109639999999999</c:v>
                </c:pt>
                <c:pt idx="20">
                  <c:v>16.93093</c:v>
                </c:pt>
                <c:pt idx="21">
                  <c:v>16.052959999999999</c:v>
                </c:pt>
                <c:pt idx="22">
                  <c:v>9.0534499999999998</c:v>
                </c:pt>
                <c:pt idx="23">
                  <c:v>15.94252</c:v>
                </c:pt>
                <c:pt idx="24">
                  <c:v>268.26632999999998</c:v>
                </c:pt>
                <c:pt idx="25">
                  <c:v>287.08521000000002</c:v>
                </c:pt>
                <c:pt idx="26">
                  <c:v>264.64515999999998</c:v>
                </c:pt>
                <c:pt idx="27">
                  <c:v>220.57597999999999</c:v>
                </c:pt>
                <c:pt idx="28">
                  <c:v>137.33035000000001</c:v>
                </c:pt>
                <c:pt idx="29">
                  <c:v>166.38472999999999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Pd!$J$5:$J$34</c:f>
              <c:numCache>
                <c:formatCode>0.0</c:formatCode>
                <c:ptCount val="30"/>
                <c:pt idx="0">
                  <c:v>-5.13748</c:v>
                </c:pt>
                <c:pt idx="1">
                  <c:v>-9.9059299999999997</c:v>
                </c:pt>
                <c:pt idx="2">
                  <c:v>-10.40634</c:v>
                </c:pt>
                <c:pt idx="3">
                  <c:v>-9.6971300000000014</c:v>
                </c:pt>
                <c:pt idx="4">
                  <c:v>-7.4064399999999999</c:v>
                </c:pt>
                <c:pt idx="5">
                  <c:v>-15.59262</c:v>
                </c:pt>
                <c:pt idx="6">
                  <c:v>-16.43993</c:v>
                </c:pt>
                <c:pt idx="7">
                  <c:v>13.177055333333334</c:v>
                </c:pt>
                <c:pt idx="8">
                  <c:v>-12.907594583333333</c:v>
                </c:pt>
                <c:pt idx="9">
                  <c:v>-2.2372246666666666</c:v>
                </c:pt>
                <c:pt idx="10">
                  <c:v>-11.951129999999999</c:v>
                </c:pt>
                <c:pt idx="11">
                  <c:v>-12.09314</c:v>
                </c:pt>
                <c:pt idx="12">
                  <c:v>76.457585333333327</c:v>
                </c:pt>
                <c:pt idx="13">
                  <c:v>-18.018689999999999</c:v>
                </c:pt>
                <c:pt idx="14">
                  <c:v>-11.95749</c:v>
                </c:pt>
                <c:pt idx="15">
                  <c:v>-10.847204583333333</c:v>
                </c:pt>
                <c:pt idx="16">
                  <c:v>-5.6350033333333336</c:v>
                </c:pt>
                <c:pt idx="17">
                  <c:v>52.910239222222224</c:v>
                </c:pt>
                <c:pt idx="18">
                  <c:v>11.01609</c:v>
                </c:pt>
                <c:pt idx="19">
                  <c:v>14.109639999999999</c:v>
                </c:pt>
                <c:pt idx="20">
                  <c:v>16.93093</c:v>
                </c:pt>
                <c:pt idx="21">
                  <c:v>18.22846922222222</c:v>
                </c:pt>
                <c:pt idx="22">
                  <c:v>9.0534499999999998</c:v>
                </c:pt>
                <c:pt idx="23">
                  <c:v>18.118029222222223</c:v>
                </c:pt>
                <c:pt idx="24">
                  <c:v>263.40853625</c:v>
                </c:pt>
                <c:pt idx="25">
                  <c:v>285.17542600000002</c:v>
                </c:pt>
                <c:pt idx="26">
                  <c:v>262.73537599999997</c:v>
                </c:pt>
                <c:pt idx="27">
                  <c:v>218.66619599999999</c:v>
                </c:pt>
                <c:pt idx="28">
                  <c:v>137.33035000000001</c:v>
                </c:pt>
                <c:pt idx="29">
                  <c:v>164.47494599999999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5168"/>
        <c:axId val="203896704"/>
      </c:scatterChart>
      <c:valAx>
        <c:axId val="2038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6704"/>
        <c:crosses val="autoZero"/>
        <c:crossBetween val="midCat"/>
      </c:valAx>
      <c:valAx>
        <c:axId val="203896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89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</c:v>
          </c:tx>
          <c:spPr>
            <a:ln w="28575">
              <a:noFill/>
            </a:ln>
          </c:spPr>
          <c:yVal>
            <c:numRef>
              <c:f>Pd!$D$5:$D$28</c:f>
              <c:numCache>
                <c:formatCode>General</c:formatCode>
                <c:ptCount val="24"/>
                <c:pt idx="0">
                  <c:v>-0.57106499999999993</c:v>
                </c:pt>
                <c:pt idx="1">
                  <c:v>-1.2359400000000003</c:v>
                </c:pt>
                <c:pt idx="2">
                  <c:v>-1.9415500000000003</c:v>
                </c:pt>
                <c:pt idx="3">
                  <c:v>-1.2337100000000003</c:v>
                </c:pt>
                <c:pt idx="4">
                  <c:v>-4.1107200000000006</c:v>
                </c:pt>
                <c:pt idx="5">
                  <c:v>-2.3013150000000007</c:v>
                </c:pt>
                <c:pt idx="6">
                  <c:v>-2.6359099999999991</c:v>
                </c:pt>
                <c:pt idx="7">
                  <c:v>25.735950000000003</c:v>
                </c:pt>
                <c:pt idx="8">
                  <c:v>0.6339699999999997</c:v>
                </c:pt>
                <c:pt idx="9">
                  <c:v>10.321669999999999</c:v>
                </c:pt>
                <c:pt idx="10">
                  <c:v>-4.8346400000000003</c:v>
                </c:pt>
                <c:pt idx="11">
                  <c:v>-4.8691899999999997</c:v>
                </c:pt>
                <c:pt idx="12">
                  <c:v>89.016480000000001</c:v>
                </c:pt>
                <c:pt idx="13">
                  <c:v>0</c:v>
                </c:pt>
                <c:pt idx="14">
                  <c:v>-4.6417900000000003</c:v>
                </c:pt>
                <c:pt idx="15">
                  <c:v>2.6943599999999996</c:v>
                </c:pt>
                <c:pt idx="16">
                  <c:v>4.5648999999999997</c:v>
                </c:pt>
                <c:pt idx="17">
                  <c:v>48.955210000000001</c:v>
                </c:pt>
                <c:pt idx="18">
                  <c:v>1.3444600000000015</c:v>
                </c:pt>
                <c:pt idx="19">
                  <c:v>14.139180000000001</c:v>
                </c:pt>
                <c:pt idx="20">
                  <c:v>8.4866400000000013</c:v>
                </c:pt>
                <c:pt idx="21">
                  <c:v>14.273440000000001</c:v>
                </c:pt>
                <c:pt idx="22">
                  <c:v>0</c:v>
                </c:pt>
                <c:pt idx="23">
                  <c:v>14.163000000000002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Pd!$G$5:$G$28</c:f>
              <c:numCache>
                <c:formatCode>General</c:formatCode>
                <c:ptCount val="24"/>
                <c:pt idx="0">
                  <c:v>-0.63280750000000019</c:v>
                </c:pt>
                <c:pt idx="1">
                  <c:v>-0.89658499999999997</c:v>
                </c:pt>
                <c:pt idx="2">
                  <c:v>-1.3969950000000004</c:v>
                </c:pt>
                <c:pt idx="3">
                  <c:v>-0.68778500000000165</c:v>
                </c:pt>
                <c:pt idx="4">
                  <c:v>1.6029049999999998</c:v>
                </c:pt>
                <c:pt idx="5">
                  <c:v>-2.0786025000000006</c:v>
                </c:pt>
                <c:pt idx="6">
                  <c:v>-2.0249780000000008</c:v>
                </c:pt>
                <c:pt idx="7">
                  <c:v>31.832340000000002</c:v>
                </c:pt>
                <c:pt idx="8">
                  <c:v>6.7303599999999992</c:v>
                </c:pt>
                <c:pt idx="9">
                  <c:v>16.418060000000001</c:v>
                </c:pt>
                <c:pt idx="10">
                  <c:v>6.0675600000000003</c:v>
                </c:pt>
                <c:pt idx="11">
                  <c:v>5.9255499999999994</c:v>
                </c:pt>
                <c:pt idx="12">
                  <c:v>95.112869999999987</c:v>
                </c:pt>
                <c:pt idx="13">
                  <c:v>0</c:v>
                </c:pt>
                <c:pt idx="14">
                  <c:v>6.0611999999999995</c:v>
                </c:pt>
                <c:pt idx="15">
                  <c:v>8.7907499999999992</c:v>
                </c:pt>
                <c:pt idx="16">
                  <c:v>10.661289999999999</c:v>
                </c:pt>
                <c:pt idx="17">
                  <c:v>41.681280000000001</c:v>
                </c:pt>
                <c:pt idx="18">
                  <c:v>1.9626400000000004</c:v>
                </c:pt>
                <c:pt idx="19">
                  <c:v>5.0561900000000009</c:v>
                </c:pt>
                <c:pt idx="20">
                  <c:v>7.8774800000000056</c:v>
                </c:pt>
                <c:pt idx="21">
                  <c:v>6.9995100000000008</c:v>
                </c:pt>
                <c:pt idx="22">
                  <c:v>0</c:v>
                </c:pt>
                <c:pt idx="23">
                  <c:v>6.8890700000000038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Pd!$K$5:$K$28</c:f>
              <c:numCache>
                <c:formatCode>General</c:formatCode>
                <c:ptCount val="24"/>
                <c:pt idx="0">
                  <c:v>-0.63280750000000019</c:v>
                </c:pt>
                <c:pt idx="1">
                  <c:v>-0.89658499999999997</c:v>
                </c:pt>
                <c:pt idx="2">
                  <c:v>-1.3969950000000004</c:v>
                </c:pt>
                <c:pt idx="3">
                  <c:v>-0.68778500000000165</c:v>
                </c:pt>
                <c:pt idx="4">
                  <c:v>1.6029049999999998</c:v>
                </c:pt>
                <c:pt idx="5">
                  <c:v>-2.0786025000000006</c:v>
                </c:pt>
                <c:pt idx="6">
                  <c:v>-2.0249780000000008</c:v>
                </c:pt>
                <c:pt idx="7">
                  <c:v>31.195745333333335</c:v>
                </c:pt>
                <c:pt idx="8">
                  <c:v>5.1110954166666662</c:v>
                </c:pt>
                <c:pt idx="9">
                  <c:v>15.781465333333333</c:v>
                </c:pt>
                <c:pt idx="10">
                  <c:v>6.0675600000000003</c:v>
                </c:pt>
                <c:pt idx="11">
                  <c:v>5.9255499999999994</c:v>
                </c:pt>
                <c:pt idx="12">
                  <c:v>94.476275333333319</c:v>
                </c:pt>
                <c:pt idx="13">
                  <c:v>0</c:v>
                </c:pt>
                <c:pt idx="14">
                  <c:v>6.0611999999999995</c:v>
                </c:pt>
                <c:pt idx="15">
                  <c:v>7.1714854166666662</c:v>
                </c:pt>
                <c:pt idx="16">
                  <c:v>12.383686666666666</c:v>
                </c:pt>
                <c:pt idx="17">
                  <c:v>43.856789222222226</c:v>
                </c:pt>
                <c:pt idx="18">
                  <c:v>1.9626400000000004</c:v>
                </c:pt>
                <c:pt idx="19">
                  <c:v>5.0561900000000009</c:v>
                </c:pt>
                <c:pt idx="20">
                  <c:v>7.8774800000000056</c:v>
                </c:pt>
                <c:pt idx="21">
                  <c:v>9.1750192222222182</c:v>
                </c:pt>
                <c:pt idx="22">
                  <c:v>0</c:v>
                </c:pt>
                <c:pt idx="23">
                  <c:v>9.0645792222222212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6128"/>
        <c:axId val="203937664"/>
      </c:scatterChart>
      <c:valAx>
        <c:axId val="20393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37664"/>
        <c:crosses val="autoZero"/>
        <c:crossBetween val="midCat"/>
      </c:valAx>
      <c:valAx>
        <c:axId val="2039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3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Pt!$B$5:$B$34</c:f>
              <c:numCache>
                <c:formatCode>0.0</c:formatCode>
                <c:ptCount val="30"/>
                <c:pt idx="0">
                  <c:v>14.38794</c:v>
                </c:pt>
                <c:pt idx="1">
                  <c:v>17.660959999999999</c:v>
                </c:pt>
                <c:pt idx="2">
                  <c:v>22.31568</c:v>
                </c:pt>
                <c:pt idx="3">
                  <c:v>24.48029</c:v>
                </c:pt>
                <c:pt idx="4">
                  <c:v>15.863960000000001</c:v>
                </c:pt>
                <c:pt idx="5">
                  <c:v>37.34836</c:v>
                </c:pt>
                <c:pt idx="6">
                  <c:v>39.14629</c:v>
                </c:pt>
                <c:pt idx="7">
                  <c:v>43.456229999999998</c:v>
                </c:pt>
                <c:pt idx="8">
                  <c:v>47.927680000000002</c:v>
                </c:pt>
                <c:pt idx="9">
                  <c:v>410.14483999999999</c:v>
                </c:pt>
                <c:pt idx="10">
                  <c:v>31.661059999999999</c:v>
                </c:pt>
                <c:pt idx="11">
                  <c:v>32.167789999999997</c:v>
                </c:pt>
                <c:pt idx="12">
                  <c:v>108.65637</c:v>
                </c:pt>
                <c:pt idx="13">
                  <c:v>48.866500000000002</c:v>
                </c:pt>
                <c:pt idx="14">
                  <c:v>25.695799999999998</c:v>
                </c:pt>
                <c:pt idx="15">
                  <c:v>48.103839999999998</c:v>
                </c:pt>
                <c:pt idx="16">
                  <c:v>42.120060000000002</c:v>
                </c:pt>
                <c:pt idx="17">
                  <c:v>65.722329999999999</c:v>
                </c:pt>
                <c:pt idx="18">
                  <c:v>22.11786</c:v>
                </c:pt>
                <c:pt idx="19">
                  <c:v>84.771270000000001</c:v>
                </c:pt>
                <c:pt idx="20">
                  <c:v>34.038119999999999</c:v>
                </c:pt>
                <c:pt idx="21">
                  <c:v>84.898240000000001</c:v>
                </c:pt>
                <c:pt idx="22">
                  <c:v>26.206710000000001</c:v>
                </c:pt>
                <c:pt idx="23">
                  <c:v>67.486879999999999</c:v>
                </c:pt>
                <c:pt idx="24">
                  <c:v>263.35656999999998</c:v>
                </c:pt>
                <c:pt idx="25">
                  <c:v>343.44977</c:v>
                </c:pt>
                <c:pt idx="26">
                  <c:v>356.90007000000003</c:v>
                </c:pt>
                <c:pt idx="27">
                  <c:v>144.54652999999999</c:v>
                </c:pt>
                <c:pt idx="28">
                  <c:v>135.34703999999999</c:v>
                </c:pt>
                <c:pt idx="29">
                  <c:v>151.6645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Pt!$F$5:$F$34</c:f>
              <c:numCache>
                <c:formatCode>0.0</c:formatCode>
                <c:ptCount val="30"/>
                <c:pt idx="0">
                  <c:v>14.38794</c:v>
                </c:pt>
                <c:pt idx="1">
                  <c:v>17.660959999999999</c:v>
                </c:pt>
                <c:pt idx="2">
                  <c:v>22.31568</c:v>
                </c:pt>
                <c:pt idx="3">
                  <c:v>24.48029</c:v>
                </c:pt>
                <c:pt idx="4">
                  <c:v>16.493470000000002</c:v>
                </c:pt>
                <c:pt idx="5">
                  <c:v>37.34836</c:v>
                </c:pt>
                <c:pt idx="6">
                  <c:v>39.14629</c:v>
                </c:pt>
                <c:pt idx="7">
                  <c:v>43.456229999999998</c:v>
                </c:pt>
                <c:pt idx="8">
                  <c:v>47.927680000000002</c:v>
                </c:pt>
                <c:pt idx="9">
                  <c:v>410.14483999999999</c:v>
                </c:pt>
                <c:pt idx="10">
                  <c:v>31.661059999999999</c:v>
                </c:pt>
                <c:pt idx="11">
                  <c:v>32.167789999999997</c:v>
                </c:pt>
                <c:pt idx="12">
                  <c:v>108.65637</c:v>
                </c:pt>
                <c:pt idx="13">
                  <c:v>48.866500000000002</c:v>
                </c:pt>
                <c:pt idx="14">
                  <c:v>22.81512</c:v>
                </c:pt>
                <c:pt idx="15">
                  <c:v>48.103839999999998</c:v>
                </c:pt>
                <c:pt idx="16">
                  <c:v>42.120060000000002</c:v>
                </c:pt>
                <c:pt idx="17">
                  <c:v>65.722329999999999</c:v>
                </c:pt>
                <c:pt idx="18">
                  <c:v>22.11786</c:v>
                </c:pt>
                <c:pt idx="19">
                  <c:v>84.771270000000001</c:v>
                </c:pt>
                <c:pt idx="20">
                  <c:v>37.892440000000001</c:v>
                </c:pt>
                <c:pt idx="21">
                  <c:v>84.898240000000001</c:v>
                </c:pt>
                <c:pt idx="22">
                  <c:v>30.098030000000001</c:v>
                </c:pt>
                <c:pt idx="23">
                  <c:v>67.486879999999999</c:v>
                </c:pt>
                <c:pt idx="24" formatCode="General">
                  <c:v>263.35656999999998</c:v>
                </c:pt>
                <c:pt idx="25" formatCode="General">
                  <c:v>343.44977</c:v>
                </c:pt>
                <c:pt idx="26" formatCode="General">
                  <c:v>356.90007000000003</c:v>
                </c:pt>
                <c:pt idx="27" formatCode="General">
                  <c:v>144.54652999999999</c:v>
                </c:pt>
                <c:pt idx="28" formatCode="General">
                  <c:v>135.34703999999999</c:v>
                </c:pt>
                <c:pt idx="29" formatCode="General">
                  <c:v>151.6645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Pt!$J$5:$J$34</c:f>
              <c:numCache>
                <c:formatCode>0.0</c:formatCode>
                <c:ptCount val="30"/>
                <c:pt idx="0">
                  <c:v>14.1330469375</c:v>
                </c:pt>
                <c:pt idx="1">
                  <c:v>17.660959999999999</c:v>
                </c:pt>
                <c:pt idx="2">
                  <c:v>22.31568</c:v>
                </c:pt>
                <c:pt idx="3">
                  <c:v>24.48029</c:v>
                </c:pt>
                <c:pt idx="4">
                  <c:v>16.493470000000002</c:v>
                </c:pt>
                <c:pt idx="5">
                  <c:v>37.34836</c:v>
                </c:pt>
                <c:pt idx="6">
                  <c:v>38.330632200000004</c:v>
                </c:pt>
                <c:pt idx="7">
                  <c:v>44.019019999999998</c:v>
                </c:pt>
                <c:pt idx="8">
                  <c:v>46.908107749999999</c:v>
                </c:pt>
                <c:pt idx="9">
                  <c:v>410.70762999999999</c:v>
                </c:pt>
                <c:pt idx="10">
                  <c:v>33.348506944444445</c:v>
                </c:pt>
                <c:pt idx="11">
                  <c:v>33.855236944444442</c:v>
                </c:pt>
                <c:pt idx="12">
                  <c:v>109.21916</c:v>
                </c:pt>
                <c:pt idx="13">
                  <c:v>48.866500000000002</c:v>
                </c:pt>
                <c:pt idx="14">
                  <c:v>22.81512</c:v>
                </c:pt>
                <c:pt idx="15">
                  <c:v>47.084267749999995</c:v>
                </c:pt>
                <c:pt idx="16">
                  <c:v>44.442149000000001</c:v>
                </c:pt>
                <c:pt idx="17">
                  <c:v>69.097223888888891</c:v>
                </c:pt>
                <c:pt idx="18">
                  <c:v>22.11786</c:v>
                </c:pt>
                <c:pt idx="19">
                  <c:v>88.146163888888893</c:v>
                </c:pt>
                <c:pt idx="20">
                  <c:v>37.892440000000001</c:v>
                </c:pt>
                <c:pt idx="21">
                  <c:v>88.273133888888893</c:v>
                </c:pt>
                <c:pt idx="22">
                  <c:v>30.098030000000001</c:v>
                </c:pt>
                <c:pt idx="23">
                  <c:v>70.861773888888891</c:v>
                </c:pt>
                <c:pt idx="24">
                  <c:v>260.29785325</c:v>
                </c:pt>
                <c:pt idx="25">
                  <c:v>345.13814000000002</c:v>
                </c:pt>
                <c:pt idx="26">
                  <c:v>358.58844000000005</c:v>
                </c:pt>
                <c:pt idx="27">
                  <c:v>146.23489999999998</c:v>
                </c:pt>
                <c:pt idx="28">
                  <c:v>135.34703999999999</c:v>
                </c:pt>
                <c:pt idx="29">
                  <c:v>153.35287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1776"/>
        <c:axId val="204021760"/>
      </c:scatterChart>
      <c:valAx>
        <c:axId val="2040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21760"/>
        <c:crosses val="autoZero"/>
        <c:crossBetween val="midCat"/>
      </c:valAx>
      <c:valAx>
        <c:axId val="2040217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4011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</c:v>
          </c:tx>
          <c:spPr>
            <a:ln w="28575">
              <a:noFill/>
            </a:ln>
          </c:spPr>
          <c:yVal>
            <c:numRef>
              <c:f>Pt!$D$5:$D$28</c:f>
              <c:numCache>
                <c:formatCode>General</c:formatCode>
                <c:ptCount val="24"/>
                <c:pt idx="0">
                  <c:v>11.11210125</c:v>
                </c:pt>
                <c:pt idx="1">
                  <c:v>11.109282499999999</c:v>
                </c:pt>
                <c:pt idx="2">
                  <c:v>15.7640025</c:v>
                </c:pt>
                <c:pt idx="3">
                  <c:v>17.9286125</c:v>
                </c:pt>
                <c:pt idx="4">
                  <c:v>9.3122825000000002</c:v>
                </c:pt>
                <c:pt idx="5">
                  <c:v>27.520843749999997</c:v>
                </c:pt>
                <c:pt idx="6">
                  <c:v>28.663606000000001</c:v>
                </c:pt>
                <c:pt idx="7">
                  <c:v>30.352874999999997</c:v>
                </c:pt>
                <c:pt idx="8">
                  <c:v>34.824325000000002</c:v>
                </c:pt>
                <c:pt idx="9">
                  <c:v>397.04148499999997</c:v>
                </c:pt>
                <c:pt idx="10">
                  <c:v>18.557704999999999</c:v>
                </c:pt>
                <c:pt idx="11">
                  <c:v>19.064434999999996</c:v>
                </c:pt>
                <c:pt idx="12">
                  <c:v>95.553014999999988</c:v>
                </c:pt>
                <c:pt idx="13">
                  <c:v>35.763145000000002</c:v>
                </c:pt>
                <c:pt idx="14">
                  <c:v>12.592444999999998</c:v>
                </c:pt>
                <c:pt idx="15">
                  <c:v>35.000484999999998</c:v>
                </c:pt>
                <c:pt idx="16">
                  <c:v>29.016705000000002</c:v>
                </c:pt>
                <c:pt idx="17">
                  <c:v>39.515619999999998</c:v>
                </c:pt>
                <c:pt idx="18">
                  <c:v>-4.0888500000000008</c:v>
                </c:pt>
                <c:pt idx="19">
                  <c:v>58.56456</c:v>
                </c:pt>
                <c:pt idx="20">
                  <c:v>7.8314099999999982</c:v>
                </c:pt>
                <c:pt idx="21">
                  <c:v>58.69153</c:v>
                </c:pt>
                <c:pt idx="22">
                  <c:v>0</c:v>
                </c:pt>
                <c:pt idx="23">
                  <c:v>41.280169999999998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Pt!$G$5:$G$28</c:f>
              <c:numCache>
                <c:formatCode>General</c:formatCode>
                <c:ptCount val="24"/>
                <c:pt idx="0">
                  <c:v>10.625686250000001</c:v>
                </c:pt>
                <c:pt idx="1">
                  <c:v>10.136452499999999</c:v>
                </c:pt>
                <c:pt idx="2">
                  <c:v>14.7911725</c:v>
                </c:pt>
                <c:pt idx="3">
                  <c:v>16.955782499999998</c:v>
                </c:pt>
                <c:pt idx="4">
                  <c:v>8.9689625000000017</c:v>
                </c:pt>
                <c:pt idx="5">
                  <c:v>26.061598749999998</c:v>
                </c:pt>
                <c:pt idx="6">
                  <c:v>27.107078000000001</c:v>
                </c:pt>
                <c:pt idx="7">
                  <c:v>28.407214999999997</c:v>
                </c:pt>
                <c:pt idx="8">
                  <c:v>32.878664999999998</c:v>
                </c:pt>
                <c:pt idx="9">
                  <c:v>395.09582499999999</c:v>
                </c:pt>
                <c:pt idx="10">
                  <c:v>16.612044999999998</c:v>
                </c:pt>
                <c:pt idx="11">
                  <c:v>17.118774999999996</c:v>
                </c:pt>
                <c:pt idx="12">
                  <c:v>93.607354999999998</c:v>
                </c:pt>
                <c:pt idx="13">
                  <c:v>33.817485000000005</c:v>
                </c:pt>
                <c:pt idx="14">
                  <c:v>7.7661049999999996</c:v>
                </c:pt>
                <c:pt idx="15">
                  <c:v>33.054824999999994</c:v>
                </c:pt>
                <c:pt idx="16">
                  <c:v>27.071045000000002</c:v>
                </c:pt>
                <c:pt idx="17">
                  <c:v>35.624299999999998</c:v>
                </c:pt>
                <c:pt idx="18">
                  <c:v>-7.9801700000000011</c:v>
                </c:pt>
                <c:pt idx="19">
                  <c:v>54.67324</c:v>
                </c:pt>
                <c:pt idx="20">
                  <c:v>7.7944099999999992</c:v>
                </c:pt>
                <c:pt idx="21">
                  <c:v>54.80021</c:v>
                </c:pt>
                <c:pt idx="22">
                  <c:v>0</c:v>
                </c:pt>
                <c:pt idx="23">
                  <c:v>37.388849999999998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Pt!$K$5:$K$28</c:f>
              <c:numCache>
                <c:formatCode>General</c:formatCode>
                <c:ptCount val="24"/>
                <c:pt idx="0">
                  <c:v>10.370793187499999</c:v>
                </c:pt>
                <c:pt idx="1">
                  <c:v>10.136452499999999</c:v>
                </c:pt>
                <c:pt idx="2">
                  <c:v>14.7911725</c:v>
                </c:pt>
                <c:pt idx="3">
                  <c:v>16.955782499999998</c:v>
                </c:pt>
                <c:pt idx="4">
                  <c:v>8.9689625000000017</c:v>
                </c:pt>
                <c:pt idx="5">
                  <c:v>26.061598749999998</c:v>
                </c:pt>
                <c:pt idx="6">
                  <c:v>26.291420200000005</c:v>
                </c:pt>
                <c:pt idx="7">
                  <c:v>28.970004999999997</c:v>
                </c:pt>
                <c:pt idx="8">
                  <c:v>31.859092749999999</c:v>
                </c:pt>
                <c:pt idx="9">
                  <c:v>395.658615</c:v>
                </c:pt>
                <c:pt idx="10">
                  <c:v>18.299491944444444</c:v>
                </c:pt>
                <c:pt idx="11">
                  <c:v>18.806221944444442</c:v>
                </c:pt>
                <c:pt idx="12">
                  <c:v>94.170145000000005</c:v>
                </c:pt>
                <c:pt idx="13">
                  <c:v>33.817485000000005</c:v>
                </c:pt>
                <c:pt idx="14">
                  <c:v>7.7661049999999996</c:v>
                </c:pt>
                <c:pt idx="15">
                  <c:v>32.035252749999998</c:v>
                </c:pt>
                <c:pt idx="16">
                  <c:v>29.393134</c:v>
                </c:pt>
                <c:pt idx="17">
                  <c:v>38.99919388888889</c:v>
                </c:pt>
                <c:pt idx="18">
                  <c:v>-7.9801700000000011</c:v>
                </c:pt>
                <c:pt idx="19">
                  <c:v>58.048133888888891</c:v>
                </c:pt>
                <c:pt idx="20">
                  <c:v>7.7944099999999992</c:v>
                </c:pt>
                <c:pt idx="21">
                  <c:v>58.175103888888891</c:v>
                </c:pt>
                <c:pt idx="22">
                  <c:v>0</c:v>
                </c:pt>
                <c:pt idx="23">
                  <c:v>40.763743888888889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8640"/>
        <c:axId val="204058624"/>
      </c:scatterChart>
      <c:valAx>
        <c:axId val="2040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58624"/>
        <c:crosses val="autoZero"/>
        <c:crossBetween val="midCat"/>
      </c:valAx>
      <c:valAx>
        <c:axId val="2040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4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Cu!$B$5:$B$34</c:f>
              <c:numCache>
                <c:formatCode>0.0</c:formatCode>
                <c:ptCount val="30"/>
                <c:pt idx="0">
                  <c:v>11.08174</c:v>
                </c:pt>
                <c:pt idx="1">
                  <c:v>17.04909</c:v>
                </c:pt>
                <c:pt idx="2">
                  <c:v>20.474640000000001</c:v>
                </c:pt>
                <c:pt idx="3">
                  <c:v>17.050630000000002</c:v>
                </c:pt>
                <c:pt idx="4">
                  <c:v>22.09104</c:v>
                </c:pt>
                <c:pt idx="5">
                  <c:v>33.596649999999997</c:v>
                </c:pt>
                <c:pt idx="6">
                  <c:v>35.606439999999999</c:v>
                </c:pt>
                <c:pt idx="7">
                  <c:v>60.092399999999998</c:v>
                </c:pt>
                <c:pt idx="8">
                  <c:v>51.509369999999997</c:v>
                </c:pt>
                <c:pt idx="9">
                  <c:v>52.363160000000001</c:v>
                </c:pt>
                <c:pt idx="10">
                  <c:v>53.049889999999998</c:v>
                </c:pt>
                <c:pt idx="11">
                  <c:v>53.048189999999998</c:v>
                </c:pt>
                <c:pt idx="12">
                  <c:v>111.50042999999999</c:v>
                </c:pt>
                <c:pt idx="13">
                  <c:v>48.506720000000001</c:v>
                </c:pt>
                <c:pt idx="14">
                  <c:v>25.34929</c:v>
                </c:pt>
                <c:pt idx="15">
                  <c:v>55.160609999999998</c:v>
                </c:pt>
                <c:pt idx="16">
                  <c:v>36.710599999999999</c:v>
                </c:pt>
                <c:pt idx="17">
                  <c:v>105.00762</c:v>
                </c:pt>
                <c:pt idx="18">
                  <c:v>80.467449999999999</c:v>
                </c:pt>
                <c:pt idx="19">
                  <c:v>121.54864000000001</c:v>
                </c:pt>
                <c:pt idx="20">
                  <c:v>91.504930000000002</c:v>
                </c:pt>
                <c:pt idx="21">
                  <c:v>121.5288</c:v>
                </c:pt>
                <c:pt idx="22">
                  <c:v>203.06249</c:v>
                </c:pt>
                <c:pt idx="23">
                  <c:v>122.93965</c:v>
                </c:pt>
                <c:pt idx="24">
                  <c:v>344.42820999999998</c:v>
                </c:pt>
                <c:pt idx="25">
                  <c:v>351.60050999999999</c:v>
                </c:pt>
                <c:pt idx="26">
                  <c:v>305.35685000000001</c:v>
                </c:pt>
                <c:pt idx="27">
                  <c:v>316.37810000000002</c:v>
                </c:pt>
                <c:pt idx="28">
                  <c:v>234.23850999999999</c:v>
                </c:pt>
                <c:pt idx="29">
                  <c:v>557.63706999999999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Cu!$F$5:$F$34</c:f>
              <c:numCache>
                <c:formatCode>0.0</c:formatCode>
                <c:ptCount val="30"/>
                <c:pt idx="0">
                  <c:v>11.08174</c:v>
                </c:pt>
                <c:pt idx="1">
                  <c:v>16.491219999999998</c:v>
                </c:pt>
                <c:pt idx="2">
                  <c:v>19.7944</c:v>
                </c:pt>
                <c:pt idx="3">
                  <c:v>31.72157</c:v>
                </c:pt>
                <c:pt idx="4">
                  <c:v>23.45692</c:v>
                </c:pt>
                <c:pt idx="5">
                  <c:v>31.526459999999997</c:v>
                </c:pt>
                <c:pt idx="6">
                  <c:v>35.606439999999999</c:v>
                </c:pt>
                <c:pt idx="7">
                  <c:v>60.092399999999998</c:v>
                </c:pt>
                <c:pt idx="8">
                  <c:v>51.509369999999997</c:v>
                </c:pt>
                <c:pt idx="9">
                  <c:v>52.363160000000001</c:v>
                </c:pt>
                <c:pt idx="10">
                  <c:v>53.049889999999998</c:v>
                </c:pt>
                <c:pt idx="11">
                  <c:v>53.048189999999998</c:v>
                </c:pt>
                <c:pt idx="12">
                  <c:v>111.50042999999999</c:v>
                </c:pt>
                <c:pt idx="13">
                  <c:v>48.506720000000001</c:v>
                </c:pt>
                <c:pt idx="14">
                  <c:v>30.925359999999998</c:v>
                </c:pt>
                <c:pt idx="15">
                  <c:v>55.160609999999998</c:v>
                </c:pt>
                <c:pt idx="16">
                  <c:v>36.710599999999999</c:v>
                </c:pt>
                <c:pt idx="17">
                  <c:v>105.00762</c:v>
                </c:pt>
                <c:pt idx="18">
                  <c:v>80.467449999999999</c:v>
                </c:pt>
                <c:pt idx="19">
                  <c:v>121.54864000000001</c:v>
                </c:pt>
                <c:pt idx="20">
                  <c:v>98.391729999999995</c:v>
                </c:pt>
                <c:pt idx="21">
                  <c:v>121.5288</c:v>
                </c:pt>
                <c:pt idx="22">
                  <c:v>203.06249</c:v>
                </c:pt>
                <c:pt idx="23">
                  <c:v>122.93965</c:v>
                </c:pt>
                <c:pt idx="24" formatCode="General">
                  <c:v>344.42820999999998</c:v>
                </c:pt>
                <c:pt idx="25" formatCode="General">
                  <c:v>351.60050999999999</c:v>
                </c:pt>
                <c:pt idx="26" formatCode="General">
                  <c:v>305.35685000000001</c:v>
                </c:pt>
                <c:pt idx="27" formatCode="General">
                  <c:v>316.37810000000002</c:v>
                </c:pt>
                <c:pt idx="28" formatCode="General">
                  <c:v>234.23850999999999</c:v>
                </c:pt>
                <c:pt idx="29" formatCode="General">
                  <c:v>557.63706999999999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Cu!$J$5:$J$34</c:f>
              <c:numCache>
                <c:formatCode>0.0</c:formatCode>
                <c:ptCount val="30"/>
                <c:pt idx="0">
                  <c:v>12.475331041666667</c:v>
                </c:pt>
                <c:pt idx="1">
                  <c:v>16.491219999999998</c:v>
                </c:pt>
                <c:pt idx="2">
                  <c:v>19.7944</c:v>
                </c:pt>
                <c:pt idx="3">
                  <c:v>31.72157</c:v>
                </c:pt>
                <c:pt idx="4">
                  <c:v>23.45692</c:v>
                </c:pt>
                <c:pt idx="5">
                  <c:v>31.526459999999997</c:v>
                </c:pt>
                <c:pt idx="6">
                  <c:v>40.065931333333332</c:v>
                </c:pt>
                <c:pt idx="7">
                  <c:v>65.214776666666666</c:v>
                </c:pt>
                <c:pt idx="8">
                  <c:v>57.083734166666659</c:v>
                </c:pt>
                <c:pt idx="9">
                  <c:v>57.485536666666668</c:v>
                </c:pt>
                <c:pt idx="10">
                  <c:v>57.212176666666664</c:v>
                </c:pt>
                <c:pt idx="11">
                  <c:v>57.210476666666665</c:v>
                </c:pt>
                <c:pt idx="12">
                  <c:v>116.62280666666666</c:v>
                </c:pt>
                <c:pt idx="13">
                  <c:v>54.08108416666667</c:v>
                </c:pt>
                <c:pt idx="14">
                  <c:v>30.925359999999998</c:v>
                </c:pt>
                <c:pt idx="15">
                  <c:v>60.73497416666666</c:v>
                </c:pt>
                <c:pt idx="16">
                  <c:v>40.217439583333331</c:v>
                </c:pt>
                <c:pt idx="17">
                  <c:v>113.33219333333334</c:v>
                </c:pt>
                <c:pt idx="18">
                  <c:v>80.467449999999999</c:v>
                </c:pt>
                <c:pt idx="19">
                  <c:v>129.87321333333333</c:v>
                </c:pt>
                <c:pt idx="20">
                  <c:v>98.391729999999995</c:v>
                </c:pt>
                <c:pt idx="21">
                  <c:v>129.85337333333334</c:v>
                </c:pt>
                <c:pt idx="22">
                  <c:v>213.30724333333333</c:v>
                </c:pt>
                <c:pt idx="23">
                  <c:v>131.26422333333332</c:v>
                </c:pt>
                <c:pt idx="24">
                  <c:v>361.15130249999999</c:v>
                </c:pt>
                <c:pt idx="25">
                  <c:v>366.96763999999996</c:v>
                </c:pt>
                <c:pt idx="26">
                  <c:v>320.72397999999998</c:v>
                </c:pt>
                <c:pt idx="27">
                  <c:v>331.74522999999999</c:v>
                </c:pt>
                <c:pt idx="28">
                  <c:v>234.23850999999999</c:v>
                </c:pt>
                <c:pt idx="29">
                  <c:v>573.00419999999997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3584"/>
        <c:axId val="204085120"/>
      </c:scatterChart>
      <c:valAx>
        <c:axId val="2040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85120"/>
        <c:crosses val="autoZero"/>
        <c:crossBetween val="midCat"/>
      </c:valAx>
      <c:valAx>
        <c:axId val="2040851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4083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Cu!$D$5:$D$28</c:f>
              <c:numCache>
                <c:formatCode>General</c:formatCode>
                <c:ptCount val="24"/>
                <c:pt idx="0">
                  <c:v>4.7444175</c:v>
                </c:pt>
                <c:pt idx="1">
                  <c:v>4.3744449999999997</c:v>
                </c:pt>
                <c:pt idx="2">
                  <c:v>7.7999950000000009</c:v>
                </c:pt>
                <c:pt idx="3">
                  <c:v>4.3759850000000018</c:v>
                </c:pt>
                <c:pt idx="4">
                  <c:v>9.4163949999999996</c:v>
                </c:pt>
                <c:pt idx="5">
                  <c:v>14.584682499999996</c:v>
                </c:pt>
                <c:pt idx="6">
                  <c:v>15.327007999999999</c:v>
                </c:pt>
                <c:pt idx="7">
                  <c:v>34.743110000000001</c:v>
                </c:pt>
                <c:pt idx="8">
                  <c:v>26.160079999999997</c:v>
                </c:pt>
                <c:pt idx="9">
                  <c:v>27.013870000000001</c:v>
                </c:pt>
                <c:pt idx="10">
                  <c:v>27.700599999999998</c:v>
                </c:pt>
                <c:pt idx="11">
                  <c:v>27.698899999999998</c:v>
                </c:pt>
                <c:pt idx="12">
                  <c:v>86.151139999999998</c:v>
                </c:pt>
                <c:pt idx="13">
                  <c:v>23.157430000000002</c:v>
                </c:pt>
                <c:pt idx="14">
                  <c:v>0</c:v>
                </c:pt>
                <c:pt idx="15">
                  <c:v>29.811319999999998</c:v>
                </c:pt>
                <c:pt idx="16">
                  <c:v>11.36131</c:v>
                </c:pt>
                <c:pt idx="17">
                  <c:v>13.502690000000001</c:v>
                </c:pt>
                <c:pt idx="18">
                  <c:v>-11.037480000000002</c:v>
                </c:pt>
                <c:pt idx="19">
                  <c:v>30.043710000000004</c:v>
                </c:pt>
                <c:pt idx="20">
                  <c:v>0</c:v>
                </c:pt>
                <c:pt idx="21">
                  <c:v>30.023870000000002</c:v>
                </c:pt>
                <c:pt idx="22">
                  <c:v>111.55756</c:v>
                </c:pt>
                <c:pt idx="23">
                  <c:v>31.434719999999999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Cu!$G$5:$G$28</c:f>
              <c:numCache>
                <c:formatCode>General</c:formatCode>
                <c:ptCount val="24"/>
                <c:pt idx="0">
                  <c:v>3.3504000000000005</c:v>
                </c:pt>
                <c:pt idx="1">
                  <c:v>1.0285399999999996</c:v>
                </c:pt>
                <c:pt idx="2">
                  <c:v>4.3317200000000007</c:v>
                </c:pt>
                <c:pt idx="3">
                  <c:v>16.258890000000001</c:v>
                </c:pt>
                <c:pt idx="4">
                  <c:v>7.9942400000000013</c:v>
                </c:pt>
                <c:pt idx="5">
                  <c:v>8.3324399999999983</c:v>
                </c:pt>
                <c:pt idx="6">
                  <c:v>10.866152</c:v>
                </c:pt>
                <c:pt idx="7">
                  <c:v>29.16704</c:v>
                </c:pt>
                <c:pt idx="8">
                  <c:v>20.584009999999999</c:v>
                </c:pt>
                <c:pt idx="9">
                  <c:v>21.437800000000003</c:v>
                </c:pt>
                <c:pt idx="10">
                  <c:v>22.12453</c:v>
                </c:pt>
                <c:pt idx="11">
                  <c:v>22.12283</c:v>
                </c:pt>
                <c:pt idx="12">
                  <c:v>80.575069999999997</c:v>
                </c:pt>
                <c:pt idx="13">
                  <c:v>17.581360000000004</c:v>
                </c:pt>
                <c:pt idx="14">
                  <c:v>0</c:v>
                </c:pt>
                <c:pt idx="15">
                  <c:v>24.235250000000001</c:v>
                </c:pt>
                <c:pt idx="16">
                  <c:v>5.7852400000000017</c:v>
                </c:pt>
                <c:pt idx="17">
                  <c:v>6.6158900000000074</c:v>
                </c:pt>
                <c:pt idx="18">
                  <c:v>-17.924279999999996</c:v>
                </c:pt>
                <c:pt idx="19">
                  <c:v>23.156910000000011</c:v>
                </c:pt>
                <c:pt idx="20">
                  <c:v>0</c:v>
                </c:pt>
                <c:pt idx="21">
                  <c:v>23.137070000000008</c:v>
                </c:pt>
                <c:pt idx="22">
                  <c:v>104.67076</c:v>
                </c:pt>
                <c:pt idx="23">
                  <c:v>24.547920000000005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Cu!$K$5:$K$28</c:f>
              <c:numCache>
                <c:formatCode>General</c:formatCode>
                <c:ptCount val="24"/>
                <c:pt idx="0">
                  <c:v>4.7439910416666677</c:v>
                </c:pt>
                <c:pt idx="1">
                  <c:v>1.0285399999999996</c:v>
                </c:pt>
                <c:pt idx="2">
                  <c:v>4.3317200000000007</c:v>
                </c:pt>
                <c:pt idx="3">
                  <c:v>16.258890000000001</c:v>
                </c:pt>
                <c:pt idx="4">
                  <c:v>7.9942400000000013</c:v>
                </c:pt>
                <c:pt idx="5">
                  <c:v>8.3324399999999983</c:v>
                </c:pt>
                <c:pt idx="6">
                  <c:v>15.325643333333332</c:v>
                </c:pt>
                <c:pt idx="7">
                  <c:v>34.289416666666668</c:v>
                </c:pt>
                <c:pt idx="8">
                  <c:v>26.158374166666661</c:v>
                </c:pt>
                <c:pt idx="9">
                  <c:v>26.560176666666671</c:v>
                </c:pt>
                <c:pt idx="10">
                  <c:v>26.286816666666667</c:v>
                </c:pt>
                <c:pt idx="11">
                  <c:v>26.285116666666667</c:v>
                </c:pt>
                <c:pt idx="12">
                  <c:v>85.697446666666664</c:v>
                </c:pt>
                <c:pt idx="13">
                  <c:v>23.155724166666673</c:v>
                </c:pt>
                <c:pt idx="14">
                  <c:v>0</c:v>
                </c:pt>
                <c:pt idx="15">
                  <c:v>29.809614166666663</c:v>
                </c:pt>
                <c:pt idx="16">
                  <c:v>9.2920795833333329</c:v>
                </c:pt>
                <c:pt idx="17">
                  <c:v>14.940463333333341</c:v>
                </c:pt>
                <c:pt idx="18">
                  <c:v>-17.924279999999996</c:v>
                </c:pt>
                <c:pt idx="19">
                  <c:v>31.48148333333333</c:v>
                </c:pt>
                <c:pt idx="20">
                  <c:v>0</c:v>
                </c:pt>
                <c:pt idx="21">
                  <c:v>31.461643333333342</c:v>
                </c:pt>
                <c:pt idx="22">
                  <c:v>114.91551333333334</c:v>
                </c:pt>
                <c:pt idx="23">
                  <c:v>32.872493333333324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6352"/>
        <c:axId val="204117888"/>
      </c:scatterChart>
      <c:valAx>
        <c:axId val="2041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17888"/>
        <c:crosses val="autoZero"/>
        <c:crossBetween val="midCat"/>
      </c:valAx>
      <c:valAx>
        <c:axId val="2041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1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Ag!$B$5:$B$34</c:f>
              <c:numCache>
                <c:formatCode>0.0</c:formatCode>
                <c:ptCount val="30"/>
                <c:pt idx="0">
                  <c:v>17.290030000000002</c:v>
                </c:pt>
                <c:pt idx="1">
                  <c:v>29.335660000000001</c:v>
                </c:pt>
                <c:pt idx="2">
                  <c:v>32.285679999999999</c:v>
                </c:pt>
                <c:pt idx="3">
                  <c:v>29.33522</c:v>
                </c:pt>
                <c:pt idx="4">
                  <c:v>30.316040000000001</c:v>
                </c:pt>
                <c:pt idx="5">
                  <c:v>52.531300000000002</c:v>
                </c:pt>
                <c:pt idx="6">
                  <c:v>54.928089999999997</c:v>
                </c:pt>
                <c:pt idx="7">
                  <c:v>75.797240000000002</c:v>
                </c:pt>
                <c:pt idx="8">
                  <c:v>74.122240000000005</c:v>
                </c:pt>
                <c:pt idx="9">
                  <c:v>60.00394</c:v>
                </c:pt>
                <c:pt idx="10">
                  <c:v>68.668689999999998</c:v>
                </c:pt>
                <c:pt idx="11">
                  <c:v>68.661540000000002</c:v>
                </c:pt>
                <c:pt idx="12">
                  <c:v>120.97644</c:v>
                </c:pt>
                <c:pt idx="13">
                  <c:v>70.687849999999997</c:v>
                </c:pt>
                <c:pt idx="14">
                  <c:v>39.465290000000003</c:v>
                </c:pt>
                <c:pt idx="15">
                  <c:v>78.86618</c:v>
                </c:pt>
                <c:pt idx="16">
                  <c:v>59.374890000000001</c:v>
                </c:pt>
                <c:pt idx="17">
                  <c:v>162.97375</c:v>
                </c:pt>
                <c:pt idx="18">
                  <c:v>112.6922</c:v>
                </c:pt>
                <c:pt idx="19">
                  <c:v>167.53412</c:v>
                </c:pt>
                <c:pt idx="20">
                  <c:v>127.56596999999999</c:v>
                </c:pt>
                <c:pt idx="21">
                  <c:v>167.54091</c:v>
                </c:pt>
                <c:pt idx="22">
                  <c:v>190.45267000000001</c:v>
                </c:pt>
                <c:pt idx="23">
                  <c:v>155.08618999999999</c:v>
                </c:pt>
                <c:pt idx="24">
                  <c:v>377.13481000000002</c:v>
                </c:pt>
                <c:pt idx="25">
                  <c:v>420.56941999999998</c:v>
                </c:pt>
                <c:pt idx="26">
                  <c:v>279.98566</c:v>
                </c:pt>
                <c:pt idx="27">
                  <c:v>194.40747999999999</c:v>
                </c:pt>
                <c:pt idx="28">
                  <c:v>300.27850999999998</c:v>
                </c:pt>
                <c:pt idx="29">
                  <c:v>274.26164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Ag!$F$5:$F$34</c:f>
              <c:numCache>
                <c:formatCode>0.0</c:formatCode>
                <c:ptCount val="30"/>
                <c:pt idx="0">
                  <c:v>17.290030000000002</c:v>
                </c:pt>
                <c:pt idx="1">
                  <c:v>29.335660000000001</c:v>
                </c:pt>
                <c:pt idx="2">
                  <c:v>32.285679999999999</c:v>
                </c:pt>
                <c:pt idx="3">
                  <c:v>29.33522</c:v>
                </c:pt>
                <c:pt idx="4">
                  <c:v>30.316040000000001</c:v>
                </c:pt>
                <c:pt idx="5">
                  <c:v>52.531300000000002</c:v>
                </c:pt>
                <c:pt idx="6">
                  <c:v>54.928089999999997</c:v>
                </c:pt>
                <c:pt idx="7">
                  <c:v>75.797240000000002</c:v>
                </c:pt>
                <c:pt idx="8">
                  <c:v>74.122240000000005</c:v>
                </c:pt>
                <c:pt idx="9">
                  <c:v>60.00394</c:v>
                </c:pt>
                <c:pt idx="10">
                  <c:v>68.668689999999998</c:v>
                </c:pt>
                <c:pt idx="11">
                  <c:v>68.661540000000002</c:v>
                </c:pt>
                <c:pt idx="12">
                  <c:v>120.97644</c:v>
                </c:pt>
                <c:pt idx="13">
                  <c:v>70.687849999999997</c:v>
                </c:pt>
                <c:pt idx="14">
                  <c:v>40.764050000000005</c:v>
                </c:pt>
                <c:pt idx="15">
                  <c:v>78.86618</c:v>
                </c:pt>
                <c:pt idx="16">
                  <c:v>59.374890000000001</c:v>
                </c:pt>
                <c:pt idx="17">
                  <c:v>162.97375</c:v>
                </c:pt>
                <c:pt idx="18">
                  <c:v>112.6922</c:v>
                </c:pt>
                <c:pt idx="19">
                  <c:v>167.53412</c:v>
                </c:pt>
                <c:pt idx="20">
                  <c:v>128.24438000000001</c:v>
                </c:pt>
                <c:pt idx="21">
                  <c:v>167.54091</c:v>
                </c:pt>
                <c:pt idx="22">
                  <c:v>190.45267000000001</c:v>
                </c:pt>
                <c:pt idx="23">
                  <c:v>155.08618999999999</c:v>
                </c:pt>
                <c:pt idx="24" formatCode="General">
                  <c:v>377.13481000000002</c:v>
                </c:pt>
                <c:pt idx="25" formatCode="General">
                  <c:v>420.56941999999998</c:v>
                </c:pt>
                <c:pt idx="26" formatCode="General">
                  <c:v>279.98566</c:v>
                </c:pt>
                <c:pt idx="27" formatCode="General">
                  <c:v>194.40747999999999</c:v>
                </c:pt>
                <c:pt idx="28" formatCode="General">
                  <c:v>300.27850999999998</c:v>
                </c:pt>
                <c:pt idx="29" formatCode="General">
                  <c:v>274.26164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Ag!$J$5:$J$34</c:f>
              <c:numCache>
                <c:formatCode>0.0</c:formatCode>
                <c:ptCount val="30"/>
                <c:pt idx="0">
                  <c:v>18.145696770833336</c:v>
                </c:pt>
                <c:pt idx="1">
                  <c:v>31.046993541666666</c:v>
                </c:pt>
                <c:pt idx="2">
                  <c:v>33.997013541666668</c:v>
                </c:pt>
                <c:pt idx="3">
                  <c:v>31.046553541666665</c:v>
                </c:pt>
                <c:pt idx="4">
                  <c:v>31.321334791666668</c:v>
                </c:pt>
                <c:pt idx="5">
                  <c:v>55.098300312500001</c:v>
                </c:pt>
                <c:pt idx="6">
                  <c:v>57.666223666666667</c:v>
                </c:pt>
                <c:pt idx="7">
                  <c:v>76.616222500000006</c:v>
                </c:pt>
                <c:pt idx="8">
                  <c:v>77.544907083333342</c:v>
                </c:pt>
                <c:pt idx="9">
                  <c:v>60.822922499999997</c:v>
                </c:pt>
                <c:pt idx="10">
                  <c:v>70.679279583333326</c:v>
                </c:pt>
                <c:pt idx="11">
                  <c:v>70.67212958333333</c:v>
                </c:pt>
                <c:pt idx="12">
                  <c:v>121.7954225</c:v>
                </c:pt>
                <c:pt idx="13">
                  <c:v>74.110517083333335</c:v>
                </c:pt>
                <c:pt idx="14">
                  <c:v>40.764050000000005</c:v>
                </c:pt>
                <c:pt idx="15">
                  <c:v>82.288847083333337</c:v>
                </c:pt>
                <c:pt idx="16">
                  <c:v>60.7300325</c:v>
                </c:pt>
                <c:pt idx="17">
                  <c:v>166.99492916666665</c:v>
                </c:pt>
                <c:pt idx="18">
                  <c:v>112.6922</c:v>
                </c:pt>
                <c:pt idx="19">
                  <c:v>171.55529916666666</c:v>
                </c:pt>
                <c:pt idx="20">
                  <c:v>128.24438000000001</c:v>
                </c:pt>
                <c:pt idx="21">
                  <c:v>171.56208916666665</c:v>
                </c:pt>
                <c:pt idx="22">
                  <c:v>192.09063500000002</c:v>
                </c:pt>
                <c:pt idx="23">
                  <c:v>159.10736916666664</c:v>
                </c:pt>
                <c:pt idx="24">
                  <c:v>387.40281125000001</c:v>
                </c:pt>
                <c:pt idx="25">
                  <c:v>423.02636749999999</c:v>
                </c:pt>
                <c:pt idx="26">
                  <c:v>282.44260750000001</c:v>
                </c:pt>
                <c:pt idx="27">
                  <c:v>196.86442750000001</c:v>
                </c:pt>
                <c:pt idx="28">
                  <c:v>304.34393749999998</c:v>
                </c:pt>
                <c:pt idx="29">
                  <c:v>274.26164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1808"/>
        <c:axId val="203681792"/>
      </c:scatterChart>
      <c:valAx>
        <c:axId val="20367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81792"/>
        <c:crosses val="autoZero"/>
        <c:crossBetween val="midCat"/>
      </c:valAx>
      <c:valAx>
        <c:axId val="2036817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67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 </c:v>
          </c:tx>
          <c:spPr>
            <a:ln w="28575">
              <a:noFill/>
            </a:ln>
          </c:spPr>
          <c:yVal>
            <c:numRef>
              <c:f>Na!$D$5:$D$21</c:f>
              <c:numCache>
                <c:formatCode>General</c:formatCode>
                <c:ptCount val="17"/>
                <c:pt idx="0">
                  <c:v>10.149217499999999</c:v>
                </c:pt>
                <c:pt idx="1">
                  <c:v>12.261054999999999</c:v>
                </c:pt>
                <c:pt idx="2">
                  <c:v>16.294274999999999</c:v>
                </c:pt>
                <c:pt idx="3">
                  <c:v>12.260234999999998</c:v>
                </c:pt>
                <c:pt idx="4">
                  <c:v>16.128805</c:v>
                </c:pt>
                <c:pt idx="5">
                  <c:v>18.326612499999996</c:v>
                </c:pt>
                <c:pt idx="6">
                  <c:v>14.281565999999994</c:v>
                </c:pt>
                <c:pt idx="7">
                  <c:v>8.6807899999999982</c:v>
                </c:pt>
                <c:pt idx="8">
                  <c:v>5.3877999999999986</c:v>
                </c:pt>
                <c:pt idx="9">
                  <c:v>27.690579999999997</c:v>
                </c:pt>
                <c:pt idx="10">
                  <c:v>19.211499999999997</c:v>
                </c:pt>
                <c:pt idx="11">
                  <c:v>27.852349999999994</c:v>
                </c:pt>
                <c:pt idx="12">
                  <c:v>30.667939999999994</c:v>
                </c:pt>
                <c:pt idx="13">
                  <c:v>0</c:v>
                </c:pt>
                <c:pt idx="14">
                  <c:v>5.101309999999998</c:v>
                </c:pt>
                <c:pt idx="15">
                  <c:v>10.615839999999995</c:v>
                </c:pt>
                <c:pt idx="16">
                  <c:v>5.1036399999999986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Na!$G$5:$G$21</c:f>
              <c:numCache>
                <c:formatCode>General</c:formatCode>
                <c:ptCount val="17"/>
                <c:pt idx="0">
                  <c:v>9.8028949999999995</c:v>
                </c:pt>
                <c:pt idx="1">
                  <c:v>11.56841</c:v>
                </c:pt>
                <c:pt idx="2">
                  <c:v>15.60163</c:v>
                </c:pt>
                <c:pt idx="3">
                  <c:v>11.567589999999999</c:v>
                </c:pt>
                <c:pt idx="4">
                  <c:v>15.436159999999999</c:v>
                </c:pt>
                <c:pt idx="5">
                  <c:v>17.287644999999998</c:v>
                </c:pt>
                <c:pt idx="6">
                  <c:v>13.173334000000001</c:v>
                </c:pt>
                <c:pt idx="7">
                  <c:v>7.2955000000000005</c:v>
                </c:pt>
                <c:pt idx="8">
                  <c:v>4.9211000000000027</c:v>
                </c:pt>
                <c:pt idx="9">
                  <c:v>26.305289999999999</c:v>
                </c:pt>
                <c:pt idx="10">
                  <c:v>17.82621</c:v>
                </c:pt>
                <c:pt idx="11">
                  <c:v>26.467059999999996</c:v>
                </c:pt>
                <c:pt idx="12">
                  <c:v>29.282649999999997</c:v>
                </c:pt>
                <c:pt idx="13">
                  <c:v>0</c:v>
                </c:pt>
                <c:pt idx="14">
                  <c:v>5.2689799999999991</c:v>
                </c:pt>
                <c:pt idx="15">
                  <c:v>9.2305499999999974</c:v>
                </c:pt>
                <c:pt idx="16">
                  <c:v>5.2785200000000003</c:v>
                </c:pt>
              </c:numCache>
            </c:numRef>
          </c:yVal>
          <c:smooth val="0"/>
        </c:ser>
        <c:ser>
          <c:idx val="2"/>
          <c:order val="2"/>
          <c:tx>
            <c:v>Ecart ent. cor</c:v>
          </c:tx>
          <c:spPr>
            <a:ln w="28575">
              <a:noFill/>
            </a:ln>
          </c:spPr>
          <c:yVal>
            <c:numRef>
              <c:f>Na!$K$5:$K$21</c:f>
              <c:numCache>
                <c:formatCode>General</c:formatCode>
                <c:ptCount val="17"/>
                <c:pt idx="0">
                  <c:v>10.3259940625</c:v>
                </c:pt>
                <c:pt idx="1">
                  <c:v>12.614608125</c:v>
                </c:pt>
                <c:pt idx="2">
                  <c:v>16.647828125</c:v>
                </c:pt>
                <c:pt idx="3">
                  <c:v>12.613788124999999</c:v>
                </c:pt>
                <c:pt idx="4">
                  <c:v>16.290177291666666</c:v>
                </c:pt>
                <c:pt idx="5">
                  <c:v>18.8569421875</c:v>
                </c:pt>
                <c:pt idx="6">
                  <c:v>14.847251</c:v>
                </c:pt>
                <c:pt idx="7">
                  <c:v>8.6497525000000017</c:v>
                </c:pt>
                <c:pt idx="8">
                  <c:v>4.9211000000000027</c:v>
                </c:pt>
                <c:pt idx="9">
                  <c:v>27.659542500000001</c:v>
                </c:pt>
                <c:pt idx="10">
                  <c:v>19.534244583333333</c:v>
                </c:pt>
                <c:pt idx="11">
                  <c:v>28.175094583333333</c:v>
                </c:pt>
                <c:pt idx="12">
                  <c:v>30.636902499999998</c:v>
                </c:pt>
                <c:pt idx="13">
                  <c:v>0</c:v>
                </c:pt>
                <c:pt idx="14">
                  <c:v>5.2689799999999991</c:v>
                </c:pt>
                <c:pt idx="15">
                  <c:v>11.322946249999998</c:v>
                </c:pt>
                <c:pt idx="16">
                  <c:v>5.2785200000000003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03072"/>
        <c:axId val="199208960"/>
      </c:scatterChart>
      <c:valAx>
        <c:axId val="1992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08960"/>
        <c:crosses val="autoZero"/>
        <c:crossBetween val="midCat"/>
      </c:valAx>
      <c:valAx>
        <c:axId val="1992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03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Ag!$D$5:$D$28</c:f>
              <c:numCache>
                <c:formatCode>General</c:formatCode>
                <c:ptCount val="24"/>
                <c:pt idx="0">
                  <c:v>7.4237075000000008</c:v>
                </c:pt>
                <c:pt idx="1">
                  <c:v>9.6030149999999992</c:v>
                </c:pt>
                <c:pt idx="2">
                  <c:v>12.553034999999998</c:v>
                </c:pt>
                <c:pt idx="3">
                  <c:v>9.6025749999999981</c:v>
                </c:pt>
                <c:pt idx="4">
                  <c:v>10.583394999999999</c:v>
                </c:pt>
                <c:pt idx="5">
                  <c:v>22.932332500000001</c:v>
                </c:pt>
                <c:pt idx="6">
                  <c:v>23.355857999999994</c:v>
                </c:pt>
                <c:pt idx="7">
                  <c:v>36.331949999999999</c:v>
                </c:pt>
                <c:pt idx="8">
                  <c:v>34.656950000000002</c:v>
                </c:pt>
                <c:pt idx="9">
                  <c:v>20.538649999999997</c:v>
                </c:pt>
                <c:pt idx="10">
                  <c:v>29.203399999999995</c:v>
                </c:pt>
                <c:pt idx="11">
                  <c:v>29.196249999999999</c:v>
                </c:pt>
                <c:pt idx="12">
                  <c:v>81.511149999999986</c:v>
                </c:pt>
                <c:pt idx="13">
                  <c:v>31.222559999999994</c:v>
                </c:pt>
                <c:pt idx="14">
                  <c:v>0</c:v>
                </c:pt>
                <c:pt idx="15">
                  <c:v>39.400889999999997</c:v>
                </c:pt>
                <c:pt idx="16">
                  <c:v>19.909599999999998</c:v>
                </c:pt>
                <c:pt idx="17">
                  <c:v>35.407779999999988</c:v>
                </c:pt>
                <c:pt idx="18">
                  <c:v>-14.873770000000007</c:v>
                </c:pt>
                <c:pt idx="19">
                  <c:v>39.968149999999994</c:v>
                </c:pt>
                <c:pt idx="20">
                  <c:v>0</c:v>
                </c:pt>
                <c:pt idx="21">
                  <c:v>39.974939999999989</c:v>
                </c:pt>
                <c:pt idx="22">
                  <c:v>62.886700000000005</c:v>
                </c:pt>
                <c:pt idx="23">
                  <c:v>27.520219999999981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Ag!$G$5:$G$28</c:f>
              <c:numCache>
                <c:formatCode>General</c:formatCode>
                <c:ptCount val="24"/>
                <c:pt idx="0">
                  <c:v>7.0990175000000004</c:v>
                </c:pt>
                <c:pt idx="1">
                  <c:v>8.9536349999999985</c:v>
                </c:pt>
                <c:pt idx="2">
                  <c:v>11.903654999999997</c:v>
                </c:pt>
                <c:pt idx="3">
                  <c:v>8.9531949999999973</c:v>
                </c:pt>
                <c:pt idx="4">
                  <c:v>9.9340149999999987</c:v>
                </c:pt>
                <c:pt idx="5">
                  <c:v>21.958262499999996</c:v>
                </c:pt>
                <c:pt idx="6">
                  <c:v>22.316849999999995</c:v>
                </c:pt>
                <c:pt idx="7">
                  <c:v>35.033189999999998</c:v>
                </c:pt>
                <c:pt idx="8">
                  <c:v>33.35819</c:v>
                </c:pt>
                <c:pt idx="9">
                  <c:v>19.239889999999995</c:v>
                </c:pt>
                <c:pt idx="10">
                  <c:v>27.904639999999993</c:v>
                </c:pt>
                <c:pt idx="11">
                  <c:v>27.897489999999998</c:v>
                </c:pt>
                <c:pt idx="12">
                  <c:v>80.212389999999999</c:v>
                </c:pt>
                <c:pt idx="13">
                  <c:v>29.923799999999993</c:v>
                </c:pt>
                <c:pt idx="14">
                  <c:v>0</c:v>
                </c:pt>
                <c:pt idx="15">
                  <c:v>38.102129999999995</c:v>
                </c:pt>
                <c:pt idx="16">
                  <c:v>18.610839999999996</c:v>
                </c:pt>
                <c:pt idx="17">
                  <c:v>34.729370000000003</c:v>
                </c:pt>
                <c:pt idx="18">
                  <c:v>-15.552179999999993</c:v>
                </c:pt>
                <c:pt idx="19">
                  <c:v>39.289740000000009</c:v>
                </c:pt>
                <c:pt idx="20">
                  <c:v>0</c:v>
                </c:pt>
                <c:pt idx="21">
                  <c:v>39.296530000000004</c:v>
                </c:pt>
                <c:pt idx="22">
                  <c:v>62.208290000000019</c:v>
                </c:pt>
                <c:pt idx="23">
                  <c:v>26.841809999999995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Ag!$K$5:$K$28</c:f>
              <c:numCache>
                <c:formatCode>General</c:formatCode>
                <c:ptCount val="24"/>
                <c:pt idx="0">
                  <c:v>7.9546842708333347</c:v>
                </c:pt>
                <c:pt idx="1">
                  <c:v>10.664968541666664</c:v>
                </c:pt>
                <c:pt idx="2">
                  <c:v>13.614988541666666</c:v>
                </c:pt>
                <c:pt idx="3">
                  <c:v>10.664528541666662</c:v>
                </c:pt>
                <c:pt idx="4">
                  <c:v>10.939309791666666</c:v>
                </c:pt>
                <c:pt idx="5">
                  <c:v>24.525262812499996</c:v>
                </c:pt>
                <c:pt idx="6">
                  <c:v>25.054983666666665</c:v>
                </c:pt>
                <c:pt idx="7">
                  <c:v>35.852172500000002</c:v>
                </c:pt>
                <c:pt idx="8">
                  <c:v>36.780857083333338</c:v>
                </c:pt>
                <c:pt idx="9">
                  <c:v>20.058872499999993</c:v>
                </c:pt>
                <c:pt idx="10">
                  <c:v>29.915229583333321</c:v>
                </c:pt>
                <c:pt idx="11">
                  <c:v>29.908079583333326</c:v>
                </c:pt>
                <c:pt idx="12">
                  <c:v>81.031372500000003</c:v>
                </c:pt>
                <c:pt idx="13">
                  <c:v>33.34646708333333</c:v>
                </c:pt>
                <c:pt idx="14">
                  <c:v>0</c:v>
                </c:pt>
                <c:pt idx="15">
                  <c:v>41.524797083333333</c:v>
                </c:pt>
                <c:pt idx="16">
                  <c:v>19.965982499999996</c:v>
                </c:pt>
                <c:pt idx="17">
                  <c:v>38.750549166666659</c:v>
                </c:pt>
                <c:pt idx="18">
                  <c:v>-15.552179999999993</c:v>
                </c:pt>
                <c:pt idx="19">
                  <c:v>43.310919166666665</c:v>
                </c:pt>
                <c:pt idx="20">
                  <c:v>0</c:v>
                </c:pt>
                <c:pt idx="21">
                  <c:v>43.31770916666666</c:v>
                </c:pt>
                <c:pt idx="22">
                  <c:v>63.846255000000028</c:v>
                </c:pt>
                <c:pt idx="23">
                  <c:v>30.862989166666651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2768"/>
        <c:axId val="203726848"/>
      </c:scatterChart>
      <c:valAx>
        <c:axId val="2037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6848"/>
        <c:crosses val="autoZero"/>
        <c:crossBetween val="midCat"/>
      </c:valAx>
      <c:valAx>
        <c:axId val="2037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1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Zn!$B$5:$B$34</c:f>
              <c:numCache>
                <c:formatCode>0.0</c:formatCode>
                <c:ptCount val="30"/>
                <c:pt idx="0">
                  <c:v>32.32535</c:v>
                </c:pt>
                <c:pt idx="1">
                  <c:v>24.98884</c:v>
                </c:pt>
                <c:pt idx="2">
                  <c:v>56.43806</c:v>
                </c:pt>
                <c:pt idx="3">
                  <c:v>53.663609999999998</c:v>
                </c:pt>
                <c:pt idx="4">
                  <c:v>40.085949999999997</c:v>
                </c:pt>
                <c:pt idx="5">
                  <c:v>80.487229999999997</c:v>
                </c:pt>
                <c:pt idx="6">
                  <c:v>84.071619999999996</c:v>
                </c:pt>
                <c:pt idx="7">
                  <c:v>95.771680000000003</c:v>
                </c:pt>
                <c:pt idx="8">
                  <c:v>96.154679999999999</c:v>
                </c:pt>
                <c:pt idx="9">
                  <c:v>85.621510000000001</c:v>
                </c:pt>
                <c:pt idx="10">
                  <c:v>98.079170000000005</c:v>
                </c:pt>
                <c:pt idx="11">
                  <c:v>80.350849999999994</c:v>
                </c:pt>
                <c:pt idx="12">
                  <c:v>154.88855000000001</c:v>
                </c:pt>
                <c:pt idx="13">
                  <c:v>108.10516</c:v>
                </c:pt>
                <c:pt idx="14">
                  <c:v>95.724680000000006</c:v>
                </c:pt>
                <c:pt idx="15">
                  <c:v>104.05101000000001</c:v>
                </c:pt>
                <c:pt idx="16">
                  <c:v>103.2774</c:v>
                </c:pt>
                <c:pt idx="17">
                  <c:v>194.35488000000001</c:v>
                </c:pt>
                <c:pt idx="18">
                  <c:v>63.852020000000003</c:v>
                </c:pt>
                <c:pt idx="19">
                  <c:v>150.12305000000001</c:v>
                </c:pt>
                <c:pt idx="20">
                  <c:v>64.36936</c:v>
                </c:pt>
                <c:pt idx="21">
                  <c:v>150.11626000000001</c:v>
                </c:pt>
                <c:pt idx="22">
                  <c:v>202.82388</c:v>
                </c:pt>
                <c:pt idx="23">
                  <c:v>86.195660000000004</c:v>
                </c:pt>
                <c:pt idx="24">
                  <c:v>299.86498</c:v>
                </c:pt>
                <c:pt idx="25">
                  <c:v>343.37117999999998</c:v>
                </c:pt>
                <c:pt idx="26">
                  <c:v>260.86079999999998</c:v>
                </c:pt>
                <c:pt idx="27">
                  <c:v>201.38237000000001</c:v>
                </c:pt>
                <c:pt idx="28">
                  <c:v>267.77665000000002</c:v>
                </c:pt>
                <c:pt idx="29">
                  <c:v>257.49918000000002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Zn!$F$5:$F$34</c:f>
              <c:numCache>
                <c:formatCode>0.0</c:formatCode>
                <c:ptCount val="30"/>
                <c:pt idx="0">
                  <c:v>32.32535</c:v>
                </c:pt>
                <c:pt idx="1">
                  <c:v>25.710709999999999</c:v>
                </c:pt>
                <c:pt idx="2">
                  <c:v>56.43806</c:v>
                </c:pt>
                <c:pt idx="3">
                  <c:v>53.663609999999998</c:v>
                </c:pt>
                <c:pt idx="4">
                  <c:v>40.085949999999997</c:v>
                </c:pt>
                <c:pt idx="5">
                  <c:v>80.487229999999997</c:v>
                </c:pt>
                <c:pt idx="6">
                  <c:v>84.071619999999996</c:v>
                </c:pt>
                <c:pt idx="7">
                  <c:v>95.771680000000003</c:v>
                </c:pt>
                <c:pt idx="8">
                  <c:v>96.154679999999999</c:v>
                </c:pt>
                <c:pt idx="9">
                  <c:v>85.621510000000001</c:v>
                </c:pt>
                <c:pt idx="10">
                  <c:v>98.079170000000005</c:v>
                </c:pt>
                <c:pt idx="11">
                  <c:v>80.350849999999994</c:v>
                </c:pt>
                <c:pt idx="12">
                  <c:v>154.88855000000001</c:v>
                </c:pt>
                <c:pt idx="13">
                  <c:v>108.10516</c:v>
                </c:pt>
                <c:pt idx="14">
                  <c:v>95.724680000000006</c:v>
                </c:pt>
                <c:pt idx="15">
                  <c:v>104.05101000000001</c:v>
                </c:pt>
                <c:pt idx="16">
                  <c:v>103.2774</c:v>
                </c:pt>
                <c:pt idx="17">
                  <c:v>194.35488000000001</c:v>
                </c:pt>
                <c:pt idx="18">
                  <c:v>69.977550000000008</c:v>
                </c:pt>
                <c:pt idx="19">
                  <c:v>150.12305000000001</c:v>
                </c:pt>
                <c:pt idx="20">
                  <c:v>71.1982</c:v>
                </c:pt>
                <c:pt idx="21">
                  <c:v>150.11626000000001</c:v>
                </c:pt>
                <c:pt idx="22">
                  <c:v>202.82388</c:v>
                </c:pt>
                <c:pt idx="23">
                  <c:v>86.195660000000004</c:v>
                </c:pt>
                <c:pt idx="24">
                  <c:v>299.86498</c:v>
                </c:pt>
                <c:pt idx="25">
                  <c:v>343.37117999999998</c:v>
                </c:pt>
                <c:pt idx="26">
                  <c:v>260.86079999999998</c:v>
                </c:pt>
                <c:pt idx="27">
                  <c:v>201.38237000000001</c:v>
                </c:pt>
                <c:pt idx="28">
                  <c:v>267.77665000000002</c:v>
                </c:pt>
                <c:pt idx="29">
                  <c:v>257.49918000000002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Zn!$J$5:$J$34</c:f>
              <c:numCache>
                <c:formatCode>0.0</c:formatCode>
                <c:ptCount val="30"/>
                <c:pt idx="0">
                  <c:v>32.835856041666666</c:v>
                </c:pt>
                <c:pt idx="1">
                  <c:v>25.710709999999999</c:v>
                </c:pt>
                <c:pt idx="2">
                  <c:v>57.459072083333332</c:v>
                </c:pt>
                <c:pt idx="3">
                  <c:v>54.684622083333331</c:v>
                </c:pt>
                <c:pt idx="4">
                  <c:v>41.406104166666665</c:v>
                </c:pt>
                <c:pt idx="5">
                  <c:v>82.018748125000002</c:v>
                </c:pt>
                <c:pt idx="6">
                  <c:v>85.705239333333324</c:v>
                </c:pt>
                <c:pt idx="7">
                  <c:v>98.411988333333341</c:v>
                </c:pt>
                <c:pt idx="8">
                  <c:v>98.196704166666663</c:v>
                </c:pt>
                <c:pt idx="9">
                  <c:v>88.261818333333338</c:v>
                </c:pt>
                <c:pt idx="10">
                  <c:v>100.71947833333334</c:v>
                </c:pt>
                <c:pt idx="11">
                  <c:v>82.991158333333331</c:v>
                </c:pt>
                <c:pt idx="12">
                  <c:v>157.52885833333335</c:v>
                </c:pt>
                <c:pt idx="13">
                  <c:v>110.14718416666666</c:v>
                </c:pt>
                <c:pt idx="14">
                  <c:v>98.364988333333343</c:v>
                </c:pt>
                <c:pt idx="15">
                  <c:v>106.09303416666667</c:v>
                </c:pt>
                <c:pt idx="16">
                  <c:v>105.71838541666666</c:v>
                </c:pt>
                <c:pt idx="17">
                  <c:v>199.63549666666668</c:v>
                </c:pt>
                <c:pt idx="18">
                  <c:v>69.977550000000008</c:v>
                </c:pt>
                <c:pt idx="19">
                  <c:v>155.40366666666668</c:v>
                </c:pt>
                <c:pt idx="20">
                  <c:v>71.1982</c:v>
                </c:pt>
                <c:pt idx="21">
                  <c:v>155.39687666666669</c:v>
                </c:pt>
                <c:pt idx="22">
                  <c:v>208.10449666666668</c:v>
                </c:pt>
                <c:pt idx="23">
                  <c:v>91.476276666666678</c:v>
                </c:pt>
                <c:pt idx="24">
                  <c:v>305.99105250000002</c:v>
                </c:pt>
                <c:pt idx="25">
                  <c:v>351.29210499999999</c:v>
                </c:pt>
                <c:pt idx="26">
                  <c:v>268.78172499999999</c:v>
                </c:pt>
                <c:pt idx="27">
                  <c:v>201.38237000000001</c:v>
                </c:pt>
                <c:pt idx="28">
                  <c:v>275.09960625000002</c:v>
                </c:pt>
                <c:pt idx="29">
                  <c:v>265.42010500000004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51808"/>
        <c:axId val="203753344"/>
      </c:scatterChart>
      <c:valAx>
        <c:axId val="2037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53344"/>
        <c:crosses val="autoZero"/>
        <c:crossBetween val="midCat"/>
      </c:valAx>
      <c:valAx>
        <c:axId val="2037533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7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Zn!$D$5:$D$28</c:f>
              <c:numCache>
                <c:formatCode>General</c:formatCode>
                <c:ptCount val="24"/>
                <c:pt idx="0">
                  <c:v>24.343847499999999</c:v>
                </c:pt>
                <c:pt idx="1">
                  <c:v>9.0258349999999989</c:v>
                </c:pt>
                <c:pt idx="2">
                  <c:v>40.475054999999998</c:v>
                </c:pt>
                <c:pt idx="3">
                  <c:v>37.700604999999996</c:v>
                </c:pt>
                <c:pt idx="4">
                  <c:v>24.122944999999994</c:v>
                </c:pt>
                <c:pt idx="5">
                  <c:v>56.542722499999996</c:v>
                </c:pt>
                <c:pt idx="6">
                  <c:v>58.530811999999997</c:v>
                </c:pt>
                <c:pt idx="7">
                  <c:v>63.845669999999998</c:v>
                </c:pt>
                <c:pt idx="8">
                  <c:v>64.228669999999994</c:v>
                </c:pt>
                <c:pt idx="9">
                  <c:v>53.695499999999996</c:v>
                </c:pt>
                <c:pt idx="10">
                  <c:v>66.15316</c:v>
                </c:pt>
                <c:pt idx="11">
                  <c:v>48.424839999999989</c:v>
                </c:pt>
                <c:pt idx="12">
                  <c:v>122.96254</c:v>
                </c:pt>
                <c:pt idx="13">
                  <c:v>76.179149999999993</c:v>
                </c:pt>
                <c:pt idx="14">
                  <c:v>63.798670000000001</c:v>
                </c:pt>
                <c:pt idx="15">
                  <c:v>72.125</c:v>
                </c:pt>
                <c:pt idx="16">
                  <c:v>71.351389999999995</c:v>
                </c:pt>
                <c:pt idx="17">
                  <c:v>130.50286</c:v>
                </c:pt>
                <c:pt idx="18">
                  <c:v>0</c:v>
                </c:pt>
                <c:pt idx="19">
                  <c:v>86.271029999999996</c:v>
                </c:pt>
                <c:pt idx="20">
                  <c:v>0.51733999999999725</c:v>
                </c:pt>
                <c:pt idx="21">
                  <c:v>86.264240000000001</c:v>
                </c:pt>
                <c:pt idx="22">
                  <c:v>138.97185999999999</c:v>
                </c:pt>
                <c:pt idx="23">
                  <c:v>22.343640000000001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Zn!$G$5:$G$28</c:f>
              <c:numCache>
                <c:formatCode>General</c:formatCode>
                <c:ptCount val="24"/>
                <c:pt idx="0">
                  <c:v>23.578156249999999</c:v>
                </c:pt>
                <c:pt idx="1">
                  <c:v>8.2163224999999969</c:v>
                </c:pt>
                <c:pt idx="2">
                  <c:v>38.943672499999998</c:v>
                </c:pt>
                <c:pt idx="3">
                  <c:v>36.169222499999997</c:v>
                </c:pt>
                <c:pt idx="4">
                  <c:v>22.591562499999995</c:v>
                </c:pt>
                <c:pt idx="5">
                  <c:v>54.245648749999994</c:v>
                </c:pt>
                <c:pt idx="6">
                  <c:v>56.08059999999999</c:v>
                </c:pt>
                <c:pt idx="7">
                  <c:v>60.782905</c:v>
                </c:pt>
                <c:pt idx="8">
                  <c:v>61.165904999999995</c:v>
                </c:pt>
                <c:pt idx="9">
                  <c:v>50.632734999999997</c:v>
                </c:pt>
                <c:pt idx="10">
                  <c:v>63.090395000000001</c:v>
                </c:pt>
                <c:pt idx="11">
                  <c:v>45.36207499999999</c:v>
                </c:pt>
                <c:pt idx="12">
                  <c:v>119.89977500000001</c:v>
                </c:pt>
                <c:pt idx="13">
                  <c:v>73.116384999999994</c:v>
                </c:pt>
                <c:pt idx="14">
                  <c:v>60.735905000000002</c:v>
                </c:pt>
                <c:pt idx="15">
                  <c:v>69.062235000000001</c:v>
                </c:pt>
                <c:pt idx="16">
                  <c:v>68.288624999999996</c:v>
                </c:pt>
                <c:pt idx="17">
                  <c:v>124.37733</c:v>
                </c:pt>
                <c:pt idx="18">
                  <c:v>0</c:v>
                </c:pt>
                <c:pt idx="19">
                  <c:v>80.145499999999998</c:v>
                </c:pt>
                <c:pt idx="20">
                  <c:v>1.220649999999992</c:v>
                </c:pt>
                <c:pt idx="21">
                  <c:v>80.138710000000003</c:v>
                </c:pt>
                <c:pt idx="22">
                  <c:v>132.84632999999999</c:v>
                </c:pt>
                <c:pt idx="23">
                  <c:v>16.218109999999996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Zn!$K$5:$K$28</c:f>
              <c:numCache>
                <c:formatCode>General</c:formatCode>
                <c:ptCount val="24"/>
                <c:pt idx="0">
                  <c:v>24.088662291666665</c:v>
                </c:pt>
                <c:pt idx="1">
                  <c:v>8.2163224999999969</c:v>
                </c:pt>
                <c:pt idx="2">
                  <c:v>39.96468458333333</c:v>
                </c:pt>
                <c:pt idx="3">
                  <c:v>37.190234583333329</c:v>
                </c:pt>
                <c:pt idx="4">
                  <c:v>23.911716666666663</c:v>
                </c:pt>
                <c:pt idx="5">
                  <c:v>55.777166874999999</c:v>
                </c:pt>
                <c:pt idx="6">
                  <c:v>57.714219333333318</c:v>
                </c:pt>
                <c:pt idx="7">
                  <c:v>63.423213333333337</c:v>
                </c:pt>
                <c:pt idx="8">
                  <c:v>63.207929166666659</c:v>
                </c:pt>
                <c:pt idx="9">
                  <c:v>53.273043333333334</c:v>
                </c:pt>
                <c:pt idx="10">
                  <c:v>65.730703333333338</c:v>
                </c:pt>
                <c:pt idx="11">
                  <c:v>48.002383333333327</c:v>
                </c:pt>
                <c:pt idx="12">
                  <c:v>122.54008333333334</c:v>
                </c:pt>
                <c:pt idx="13">
                  <c:v>75.158409166666658</c:v>
                </c:pt>
                <c:pt idx="14">
                  <c:v>63.37621333333334</c:v>
                </c:pt>
                <c:pt idx="15">
                  <c:v>71.104259166666665</c:v>
                </c:pt>
                <c:pt idx="16">
                  <c:v>70.729610416666659</c:v>
                </c:pt>
                <c:pt idx="17">
                  <c:v>129.65794666666667</c:v>
                </c:pt>
                <c:pt idx="18">
                  <c:v>0</c:v>
                </c:pt>
                <c:pt idx="19">
                  <c:v>85.426116666666672</c:v>
                </c:pt>
                <c:pt idx="20">
                  <c:v>1.220649999999992</c:v>
                </c:pt>
                <c:pt idx="21">
                  <c:v>85.419326666666677</c:v>
                </c:pt>
                <c:pt idx="22">
                  <c:v>138.12694666666667</c:v>
                </c:pt>
                <c:pt idx="23">
                  <c:v>21.49872666666667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92768"/>
        <c:axId val="203794304"/>
      </c:scatterChart>
      <c:valAx>
        <c:axId val="2037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94304"/>
        <c:crosses val="autoZero"/>
        <c:crossBetween val="midCat"/>
      </c:valAx>
      <c:valAx>
        <c:axId val="2037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92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Cd!$B$5:$B$34</c:f>
              <c:numCache>
                <c:formatCode>0.0</c:formatCode>
                <c:ptCount val="30"/>
                <c:pt idx="0">
                  <c:v>23.386009999999999</c:v>
                </c:pt>
                <c:pt idx="1">
                  <c:v>26.922599999999999</c:v>
                </c:pt>
                <c:pt idx="2">
                  <c:v>55.470779999999998</c:v>
                </c:pt>
                <c:pt idx="3">
                  <c:v>55.036059999999999</c:v>
                </c:pt>
                <c:pt idx="4">
                  <c:v>41.650379999999998</c:v>
                </c:pt>
                <c:pt idx="5">
                  <c:v>83.395840000000007</c:v>
                </c:pt>
                <c:pt idx="6">
                  <c:v>88.79419</c:v>
                </c:pt>
                <c:pt idx="7">
                  <c:v>109.70347</c:v>
                </c:pt>
                <c:pt idx="8">
                  <c:v>111.95216000000001</c:v>
                </c:pt>
                <c:pt idx="9">
                  <c:v>105.14424</c:v>
                </c:pt>
                <c:pt idx="10">
                  <c:v>82.913659999999993</c:v>
                </c:pt>
                <c:pt idx="11">
                  <c:v>83.421760000000006</c:v>
                </c:pt>
                <c:pt idx="12">
                  <c:v>130.87030999999999</c:v>
                </c:pt>
                <c:pt idx="13">
                  <c:v>113.68428</c:v>
                </c:pt>
                <c:pt idx="14">
                  <c:v>86.88861</c:v>
                </c:pt>
                <c:pt idx="15">
                  <c:v>109.83653</c:v>
                </c:pt>
                <c:pt idx="16">
                  <c:v>104.32080999999999</c:v>
                </c:pt>
                <c:pt idx="17">
                  <c:v>207.45930999999999</c:v>
                </c:pt>
                <c:pt idx="18">
                  <c:v>86.234189999999998</c:v>
                </c:pt>
                <c:pt idx="19">
                  <c:v>162.76543000000001</c:v>
                </c:pt>
                <c:pt idx="20">
                  <c:v>85.092640000000003</c:v>
                </c:pt>
                <c:pt idx="21">
                  <c:v>162.69089</c:v>
                </c:pt>
                <c:pt idx="22">
                  <c:v>97.027690000000007</c:v>
                </c:pt>
                <c:pt idx="23">
                  <c:v>98.561819999999997</c:v>
                </c:pt>
                <c:pt idx="24">
                  <c:v>317.37081999999998</c:v>
                </c:pt>
                <c:pt idx="25">
                  <c:v>368.6397</c:v>
                </c:pt>
                <c:pt idx="26">
                  <c:v>379.88315</c:v>
                </c:pt>
                <c:pt idx="27">
                  <c:v>180.12370000000001</c:v>
                </c:pt>
                <c:pt idx="28">
                  <c:v>277.69882999999999</c:v>
                </c:pt>
                <c:pt idx="29">
                  <c:v>246.10131000000001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Cd!$F$5:$F$34</c:f>
              <c:numCache>
                <c:formatCode>0.0</c:formatCode>
                <c:ptCount val="30"/>
                <c:pt idx="0">
                  <c:v>23.386009999999999</c:v>
                </c:pt>
                <c:pt idx="1">
                  <c:v>26.922599999999999</c:v>
                </c:pt>
                <c:pt idx="2">
                  <c:v>55.470779999999998</c:v>
                </c:pt>
                <c:pt idx="3">
                  <c:v>55.036059999999999</c:v>
                </c:pt>
                <c:pt idx="4">
                  <c:v>41.650379999999998</c:v>
                </c:pt>
                <c:pt idx="5">
                  <c:v>83.395840000000007</c:v>
                </c:pt>
                <c:pt idx="6">
                  <c:v>88.79419</c:v>
                </c:pt>
                <c:pt idx="7">
                  <c:v>109.70347</c:v>
                </c:pt>
                <c:pt idx="8">
                  <c:v>111.95216000000001</c:v>
                </c:pt>
                <c:pt idx="9">
                  <c:v>105.14424</c:v>
                </c:pt>
                <c:pt idx="10">
                  <c:v>82.913659999999993</c:v>
                </c:pt>
                <c:pt idx="11">
                  <c:v>83.421760000000006</c:v>
                </c:pt>
                <c:pt idx="12">
                  <c:v>130.87030999999999</c:v>
                </c:pt>
                <c:pt idx="13">
                  <c:v>113.68428</c:v>
                </c:pt>
                <c:pt idx="14">
                  <c:v>86.88861</c:v>
                </c:pt>
                <c:pt idx="15">
                  <c:v>109.83653</c:v>
                </c:pt>
                <c:pt idx="16">
                  <c:v>104.32080999999999</c:v>
                </c:pt>
                <c:pt idx="17">
                  <c:v>207.45930999999999</c:v>
                </c:pt>
                <c:pt idx="18">
                  <c:v>88.318659999999994</c:v>
                </c:pt>
                <c:pt idx="19">
                  <c:v>162.76543000000001</c:v>
                </c:pt>
                <c:pt idx="20">
                  <c:v>87.987099999999998</c:v>
                </c:pt>
                <c:pt idx="21">
                  <c:v>162.69089</c:v>
                </c:pt>
                <c:pt idx="22">
                  <c:v>97.027690000000007</c:v>
                </c:pt>
                <c:pt idx="23">
                  <c:v>98.561819999999997</c:v>
                </c:pt>
                <c:pt idx="24">
                  <c:v>317.37081999999998</c:v>
                </c:pt>
                <c:pt idx="25">
                  <c:v>368.6397</c:v>
                </c:pt>
                <c:pt idx="26">
                  <c:v>379.88315</c:v>
                </c:pt>
                <c:pt idx="27">
                  <c:v>180.12370000000001</c:v>
                </c:pt>
                <c:pt idx="28">
                  <c:v>277.69882999999999</c:v>
                </c:pt>
                <c:pt idx="29">
                  <c:v>246.10131000000001</c:v>
                </c:pt>
              </c:numCache>
            </c:numRef>
          </c:yVal>
          <c:smooth val="0"/>
        </c:ser>
        <c:ser>
          <c:idx val="2"/>
          <c:order val="2"/>
          <c:tx>
            <c:v>E ent cor</c:v>
          </c:tx>
          <c:spPr>
            <a:ln w="28575">
              <a:noFill/>
            </a:ln>
          </c:spPr>
          <c:yVal>
            <c:numRef>
              <c:f>Cd!$J$5:$J$34</c:f>
              <c:numCache>
                <c:formatCode>0.0</c:formatCode>
                <c:ptCount val="30"/>
                <c:pt idx="0">
                  <c:v>23.722069062499997</c:v>
                </c:pt>
                <c:pt idx="1">
                  <c:v>27.594718125</c:v>
                </c:pt>
                <c:pt idx="2">
                  <c:v>56.142898124999995</c:v>
                </c:pt>
                <c:pt idx="3">
                  <c:v>55.708178124999996</c:v>
                </c:pt>
                <c:pt idx="4">
                  <c:v>42.272746249999997</c:v>
                </c:pt>
                <c:pt idx="5">
                  <c:v>84.404017187500003</c:v>
                </c:pt>
                <c:pt idx="6">
                  <c:v>89.869579000000002</c:v>
                </c:pt>
                <c:pt idx="7">
                  <c:v>110.94820249999999</c:v>
                </c:pt>
                <c:pt idx="8">
                  <c:v>113.29639625</c:v>
                </c:pt>
                <c:pt idx="9">
                  <c:v>106.38897249999999</c:v>
                </c:pt>
                <c:pt idx="10">
                  <c:v>84.158392499999991</c:v>
                </c:pt>
                <c:pt idx="11">
                  <c:v>84.666492500000004</c:v>
                </c:pt>
                <c:pt idx="12">
                  <c:v>132.11504249999999</c:v>
                </c:pt>
                <c:pt idx="13">
                  <c:v>115.02851625</c:v>
                </c:pt>
                <c:pt idx="14">
                  <c:v>88.133342499999998</c:v>
                </c:pt>
                <c:pt idx="15">
                  <c:v>111.18076624999999</c:v>
                </c:pt>
                <c:pt idx="16">
                  <c:v>106.06400749999999</c:v>
                </c:pt>
                <c:pt idx="17">
                  <c:v>209.94877499999998</c:v>
                </c:pt>
                <c:pt idx="18">
                  <c:v>88.318659999999994</c:v>
                </c:pt>
                <c:pt idx="19">
                  <c:v>165.254895</c:v>
                </c:pt>
                <c:pt idx="20">
                  <c:v>87.987099999999998</c:v>
                </c:pt>
                <c:pt idx="21">
                  <c:v>165.18035499999999</c:v>
                </c:pt>
                <c:pt idx="22">
                  <c:v>99.517155000000002</c:v>
                </c:pt>
                <c:pt idx="23">
                  <c:v>101.05128499999999</c:v>
                </c:pt>
                <c:pt idx="24">
                  <c:v>321.40352874999996</c:v>
                </c:pt>
                <c:pt idx="25">
                  <c:v>372.3738975</c:v>
                </c:pt>
                <c:pt idx="26">
                  <c:v>383.61734749999999</c:v>
                </c:pt>
                <c:pt idx="27">
                  <c:v>183.85789750000001</c:v>
                </c:pt>
                <c:pt idx="28">
                  <c:v>282.92842250000001</c:v>
                </c:pt>
                <c:pt idx="29">
                  <c:v>249.83550750000001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51616"/>
        <c:axId val="203157504"/>
      </c:scatterChart>
      <c:valAx>
        <c:axId val="2031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57504"/>
        <c:crosses val="autoZero"/>
        <c:crossBetween val="midCat"/>
      </c:valAx>
      <c:valAx>
        <c:axId val="203157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3151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Cd!$D$5:$D$34</c:f>
              <c:numCache>
                <c:formatCode>General</c:formatCode>
                <c:ptCount val="30"/>
                <c:pt idx="0">
                  <c:v>12.606736249999999</c:v>
                </c:pt>
                <c:pt idx="1">
                  <c:v>5.3640524999999997</c:v>
                </c:pt>
                <c:pt idx="2">
                  <c:v>33.912232500000002</c:v>
                </c:pt>
                <c:pt idx="3">
                  <c:v>33.477512500000003</c:v>
                </c:pt>
                <c:pt idx="4">
                  <c:v>20.091832499999999</c:v>
                </c:pt>
                <c:pt idx="5">
                  <c:v>51.058018750000009</c:v>
                </c:pt>
                <c:pt idx="6">
                  <c:v>54.300514</c:v>
                </c:pt>
                <c:pt idx="7">
                  <c:v>66.586375000000004</c:v>
                </c:pt>
                <c:pt idx="8">
                  <c:v>68.835065000000014</c:v>
                </c:pt>
                <c:pt idx="9">
                  <c:v>62.027144999999997</c:v>
                </c:pt>
                <c:pt idx="10">
                  <c:v>39.796564999999994</c:v>
                </c:pt>
                <c:pt idx="11">
                  <c:v>40.304665000000007</c:v>
                </c:pt>
                <c:pt idx="12">
                  <c:v>87.753214999999983</c:v>
                </c:pt>
                <c:pt idx="13">
                  <c:v>70.567184999999995</c:v>
                </c:pt>
                <c:pt idx="14">
                  <c:v>43.771515000000001</c:v>
                </c:pt>
                <c:pt idx="15">
                  <c:v>66.719435000000004</c:v>
                </c:pt>
                <c:pt idx="16">
                  <c:v>61.203714999999995</c:v>
                </c:pt>
                <c:pt idx="17">
                  <c:v>121.22511999999999</c:v>
                </c:pt>
                <c:pt idx="18">
                  <c:v>0</c:v>
                </c:pt>
                <c:pt idx="19">
                  <c:v>76.531240000000011</c:v>
                </c:pt>
                <c:pt idx="20">
                  <c:v>-1.1415499999999952</c:v>
                </c:pt>
                <c:pt idx="21">
                  <c:v>76.456699999999998</c:v>
                </c:pt>
                <c:pt idx="22">
                  <c:v>10.793500000000009</c:v>
                </c:pt>
                <c:pt idx="23">
                  <c:v>12.327629999999999</c:v>
                </c:pt>
                <c:pt idx="24">
                  <c:v>137.24712</c:v>
                </c:pt>
                <c:pt idx="25">
                  <c:v>188.51600000000002</c:v>
                </c:pt>
                <c:pt idx="26">
                  <c:v>199.75945000000002</c:v>
                </c:pt>
                <c:pt idx="27">
                  <c:v>0</c:v>
                </c:pt>
                <c:pt idx="28">
                  <c:v>97.575130000000001</c:v>
                </c:pt>
                <c:pt idx="29">
                  <c:v>65.977610000000027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Cd!$G$5:$G$34</c:f>
              <c:numCache>
                <c:formatCode>General</c:formatCode>
                <c:ptCount val="30"/>
                <c:pt idx="0">
                  <c:v>12.3461775</c:v>
                </c:pt>
                <c:pt idx="1">
                  <c:v>4.8429350000000007</c:v>
                </c:pt>
                <c:pt idx="2">
                  <c:v>33.391114999999999</c:v>
                </c:pt>
                <c:pt idx="3">
                  <c:v>32.956395000000001</c:v>
                </c:pt>
                <c:pt idx="4">
                  <c:v>19.570715</c:v>
                </c:pt>
                <c:pt idx="5">
                  <c:v>50.276342500000013</c:v>
                </c:pt>
                <c:pt idx="6">
                  <c:v>53.466726000000001</c:v>
                </c:pt>
                <c:pt idx="7">
                  <c:v>65.544139999999999</c:v>
                </c:pt>
                <c:pt idx="8">
                  <c:v>67.792830000000009</c:v>
                </c:pt>
                <c:pt idx="9">
                  <c:v>60.984909999999999</c:v>
                </c:pt>
                <c:pt idx="10">
                  <c:v>38.754329999999996</c:v>
                </c:pt>
                <c:pt idx="11">
                  <c:v>39.262430000000009</c:v>
                </c:pt>
                <c:pt idx="12">
                  <c:v>86.710979999999992</c:v>
                </c:pt>
                <c:pt idx="13">
                  <c:v>69.524950000000004</c:v>
                </c:pt>
                <c:pt idx="14">
                  <c:v>42.729280000000003</c:v>
                </c:pt>
                <c:pt idx="15">
                  <c:v>65.677199999999999</c:v>
                </c:pt>
                <c:pt idx="16">
                  <c:v>60.161479999999997</c:v>
                </c:pt>
                <c:pt idx="17">
                  <c:v>119.14064999999999</c:v>
                </c:pt>
                <c:pt idx="18">
                  <c:v>0</c:v>
                </c:pt>
                <c:pt idx="19">
                  <c:v>74.446770000000015</c:v>
                </c:pt>
                <c:pt idx="20">
                  <c:v>-0.33155999999999608</c:v>
                </c:pt>
                <c:pt idx="21">
                  <c:v>74.372230000000002</c:v>
                </c:pt>
                <c:pt idx="22">
                  <c:v>8.7090300000000127</c:v>
                </c:pt>
                <c:pt idx="23">
                  <c:v>10.243160000000003</c:v>
                </c:pt>
                <c:pt idx="24">
                  <c:v>137.24711999999997</c:v>
                </c:pt>
                <c:pt idx="25">
                  <c:v>188.51599999999999</c:v>
                </c:pt>
                <c:pt idx="26">
                  <c:v>199.75944999999999</c:v>
                </c:pt>
                <c:pt idx="27">
                  <c:v>0</c:v>
                </c:pt>
                <c:pt idx="28">
                  <c:v>97.575129999999973</c:v>
                </c:pt>
                <c:pt idx="29">
                  <c:v>65.977609999999999</c:v>
                </c:pt>
              </c:numCache>
            </c:numRef>
          </c:yVal>
          <c:smooth val="0"/>
        </c:ser>
        <c:ser>
          <c:idx val="2"/>
          <c:order val="2"/>
          <c:tx>
            <c:v>Ecart ent cor</c:v>
          </c:tx>
          <c:spPr>
            <a:ln w="28575">
              <a:noFill/>
            </a:ln>
          </c:spPr>
          <c:yVal>
            <c:numRef>
              <c:f>Cd!$K$5:$K$34</c:f>
              <c:numCache>
                <c:formatCode>General</c:formatCode>
                <c:ptCount val="30"/>
                <c:pt idx="0">
                  <c:v>12.682236562499998</c:v>
                </c:pt>
                <c:pt idx="1">
                  <c:v>5.5150531250000014</c:v>
                </c:pt>
                <c:pt idx="2">
                  <c:v>34.063233124999996</c:v>
                </c:pt>
                <c:pt idx="3">
                  <c:v>33.628513124999998</c:v>
                </c:pt>
                <c:pt idx="4">
                  <c:v>20.193081249999999</c:v>
                </c:pt>
                <c:pt idx="5">
                  <c:v>51.284519687500008</c:v>
                </c:pt>
                <c:pt idx="6">
                  <c:v>54.542115000000003</c:v>
                </c:pt>
                <c:pt idx="7">
                  <c:v>66.788872499999997</c:v>
                </c:pt>
                <c:pt idx="8">
                  <c:v>69.137066250000004</c:v>
                </c:pt>
                <c:pt idx="9">
                  <c:v>62.229642499999997</c:v>
                </c:pt>
                <c:pt idx="10">
                  <c:v>39.999062499999994</c:v>
                </c:pt>
                <c:pt idx="11">
                  <c:v>40.507162500000007</c:v>
                </c:pt>
                <c:pt idx="12">
                  <c:v>87.95571249999999</c:v>
                </c:pt>
                <c:pt idx="13">
                  <c:v>70.869186249999998</c:v>
                </c:pt>
                <c:pt idx="14">
                  <c:v>43.974012500000001</c:v>
                </c:pt>
                <c:pt idx="15">
                  <c:v>67.021436249999994</c:v>
                </c:pt>
                <c:pt idx="16">
                  <c:v>61.904677499999991</c:v>
                </c:pt>
                <c:pt idx="17">
                  <c:v>121.63011499999999</c:v>
                </c:pt>
                <c:pt idx="18">
                  <c:v>0</c:v>
                </c:pt>
                <c:pt idx="19">
                  <c:v>76.936235000000011</c:v>
                </c:pt>
                <c:pt idx="20">
                  <c:v>-0.33155999999999608</c:v>
                </c:pt>
                <c:pt idx="21">
                  <c:v>76.861694999999997</c:v>
                </c:pt>
                <c:pt idx="22">
                  <c:v>11.198495000000008</c:v>
                </c:pt>
                <c:pt idx="23">
                  <c:v>12.732624999999999</c:v>
                </c:pt>
                <c:pt idx="24">
                  <c:v>137.54563124999996</c:v>
                </c:pt>
                <c:pt idx="25">
                  <c:v>188.51599999999999</c:v>
                </c:pt>
                <c:pt idx="26">
                  <c:v>199.75944999999999</c:v>
                </c:pt>
                <c:pt idx="27">
                  <c:v>0</c:v>
                </c:pt>
                <c:pt idx="28">
                  <c:v>99.070525000000004</c:v>
                </c:pt>
                <c:pt idx="29">
                  <c:v>65.977609999999999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5024"/>
        <c:axId val="204626560"/>
      </c:scatterChart>
      <c:valAx>
        <c:axId val="20462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26560"/>
        <c:crosses val="autoZero"/>
        <c:crossBetween val="midCat"/>
      </c:valAx>
      <c:valAx>
        <c:axId val="2046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2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14129483814523"/>
          <c:y val="4.6770924467774859E-2"/>
          <c:w val="0.63283792650918758"/>
          <c:h val="0.89719889180519152"/>
        </c:manualLayout>
      </c:layout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K!$B$5:$B$34</c:f>
              <c:numCache>
                <c:formatCode>0.0</c:formatCode>
                <c:ptCount val="30"/>
                <c:pt idx="0">
                  <c:v>-7.6670000000000002E-2</c:v>
                </c:pt>
                <c:pt idx="1">
                  <c:v>-7.3162399999999996</c:v>
                </c:pt>
                <c:pt idx="2">
                  <c:v>-4.0165100000000002</c:v>
                </c:pt>
                <c:pt idx="3">
                  <c:v>-7.3113599999999996</c:v>
                </c:pt>
                <c:pt idx="4">
                  <c:v>-3.6151499999999999</c:v>
                </c:pt>
                <c:pt idx="5">
                  <c:v>-11.379009999999999</c:v>
                </c:pt>
                <c:pt idx="6">
                  <c:v>-16.568570000000001</c:v>
                </c:pt>
                <c:pt idx="7">
                  <c:v>-30.053840000000001</c:v>
                </c:pt>
                <c:pt idx="8">
                  <c:v>-34.184919999999998</c:v>
                </c:pt>
                <c:pt idx="9">
                  <c:v>-6.7965400000000002</c:v>
                </c:pt>
                <c:pt idx="10">
                  <c:v>-20.260529999999999</c:v>
                </c:pt>
                <c:pt idx="11">
                  <c:v>-12.70224</c:v>
                </c:pt>
                <c:pt idx="12">
                  <c:v>-21.338460000000001</c:v>
                </c:pt>
                <c:pt idx="13">
                  <c:v>-36.964930000000003</c:v>
                </c:pt>
                <c:pt idx="14">
                  <c:v>-26.993600000000001</c:v>
                </c:pt>
                <c:pt idx="15">
                  <c:v>-31.793949999999999</c:v>
                </c:pt>
                <c:pt idx="16">
                  <c:v>-31.38336</c:v>
                </c:pt>
                <c:pt idx="17" formatCode="General">
                  <c:v>40.253270000000001</c:v>
                </c:pt>
                <c:pt idx="18" formatCode="General">
                  <c:v>236.98623000000001</c:v>
                </c:pt>
                <c:pt idx="19" formatCode="General">
                  <c:v>191.91800000000001</c:v>
                </c:pt>
                <c:pt idx="20" formatCode="General">
                  <c:v>178.39652000000001</c:v>
                </c:pt>
                <c:pt idx="21" formatCode="General">
                  <c:v>100.57693</c:v>
                </c:pt>
                <c:pt idx="22" formatCode="General">
                  <c:v>99.588710000000006</c:v>
                </c:pt>
                <c:pt idx="23" formatCode="General">
                  <c:v>216.98591999999999</c:v>
                </c:pt>
                <c:pt idx="24" formatCode="General">
                  <c:v>355.57008999999999</c:v>
                </c:pt>
                <c:pt idx="25" formatCode="General">
                  <c:v>379.19560000000001</c:v>
                </c:pt>
                <c:pt idx="26" formatCode="General">
                  <c:v>332.97462000000002</c:v>
                </c:pt>
                <c:pt idx="27" formatCode="General">
                  <c:v>14.411390000000001</c:v>
                </c:pt>
                <c:pt idx="28" formatCode="General">
                  <c:v>355.16786000000002</c:v>
                </c:pt>
                <c:pt idx="29" formatCode="General">
                  <c:v>430.21962000000002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K!$F$5:$F$34</c:f>
              <c:numCache>
                <c:formatCode>0.0</c:formatCode>
                <c:ptCount val="30"/>
                <c:pt idx="0">
                  <c:v>-7.6670000000000002E-2</c:v>
                </c:pt>
                <c:pt idx="1">
                  <c:v>-7.3162399999999996</c:v>
                </c:pt>
                <c:pt idx="2">
                  <c:v>-4.0165100000000002</c:v>
                </c:pt>
                <c:pt idx="3">
                  <c:v>-7.3113599999999996</c:v>
                </c:pt>
                <c:pt idx="4">
                  <c:v>-3.6151499999999999</c:v>
                </c:pt>
                <c:pt idx="5">
                  <c:v>-11.379009999999999</c:v>
                </c:pt>
                <c:pt idx="6">
                  <c:v>-16.568570000000001</c:v>
                </c:pt>
                <c:pt idx="7">
                  <c:v>-30.053840000000001</c:v>
                </c:pt>
                <c:pt idx="8">
                  <c:v>-34.184919999999998</c:v>
                </c:pt>
                <c:pt idx="9">
                  <c:v>-6.7965400000000002</c:v>
                </c:pt>
                <c:pt idx="10">
                  <c:v>-20.260529999999999</c:v>
                </c:pt>
                <c:pt idx="11">
                  <c:v>-12.70224</c:v>
                </c:pt>
                <c:pt idx="12">
                  <c:v>-21.338460000000001</c:v>
                </c:pt>
                <c:pt idx="13">
                  <c:v>-38.448700000000002</c:v>
                </c:pt>
                <c:pt idx="14">
                  <c:v>-28.301300000000001</c:v>
                </c:pt>
                <c:pt idx="15">
                  <c:v>-31.793949999999999</c:v>
                </c:pt>
                <c:pt idx="16">
                  <c:v>-32.699080000000002</c:v>
                </c:pt>
                <c:pt idx="17" formatCode="General">
                  <c:v>40.253270000000001</c:v>
                </c:pt>
                <c:pt idx="18" formatCode="General">
                  <c:v>236.98623000000001</c:v>
                </c:pt>
                <c:pt idx="19" formatCode="General">
                  <c:v>191.91800000000001</c:v>
                </c:pt>
                <c:pt idx="20" formatCode="General">
                  <c:v>178.39652000000001</c:v>
                </c:pt>
                <c:pt idx="21" formatCode="General">
                  <c:v>100.57693</c:v>
                </c:pt>
                <c:pt idx="22" formatCode="General">
                  <c:v>99.588710000000006</c:v>
                </c:pt>
                <c:pt idx="23" formatCode="General">
                  <c:v>216.98591999999999</c:v>
                </c:pt>
                <c:pt idx="24" formatCode="General">
                  <c:v>355.57008999999999</c:v>
                </c:pt>
                <c:pt idx="25" formatCode="General">
                  <c:v>379.19560000000001</c:v>
                </c:pt>
                <c:pt idx="26" formatCode="General">
                  <c:v>332.97462000000002</c:v>
                </c:pt>
                <c:pt idx="27" formatCode="General">
                  <c:v>14.411390000000001</c:v>
                </c:pt>
                <c:pt idx="28" formatCode="General">
                  <c:v>355.16786000000002</c:v>
                </c:pt>
                <c:pt idx="29" formatCode="General">
                  <c:v>430.21962000000002</c:v>
                </c:pt>
              </c:numCache>
            </c:numRef>
          </c:yVal>
          <c:smooth val="0"/>
        </c:ser>
        <c:ser>
          <c:idx val="2"/>
          <c:order val="2"/>
          <c:tx>
            <c:v>E ent. cor</c:v>
          </c:tx>
          <c:spPr>
            <a:ln w="28575">
              <a:noFill/>
            </a:ln>
          </c:spPr>
          <c:yVal>
            <c:numRef>
              <c:f>K!$J$5:$J$34</c:f>
              <c:numCache>
                <c:formatCode>0.0</c:formatCode>
                <c:ptCount val="30"/>
                <c:pt idx="0">
                  <c:v>0.10601458333333334</c:v>
                </c:pt>
                <c:pt idx="1">
                  <c:v>-6.9508708333333331</c:v>
                </c:pt>
                <c:pt idx="2">
                  <c:v>-3.6511408333333337</c:v>
                </c:pt>
                <c:pt idx="3">
                  <c:v>-6.9459908333333331</c:v>
                </c:pt>
                <c:pt idx="4">
                  <c:v>-3.4419616666666664</c:v>
                </c:pt>
                <c:pt idx="5">
                  <c:v>-10.83095625</c:v>
                </c:pt>
                <c:pt idx="6">
                  <c:v>-15.983979333333334</c:v>
                </c:pt>
                <c:pt idx="7">
                  <c:v>-31.422903333333334</c:v>
                </c:pt>
                <c:pt idx="8">
                  <c:v>-33.454181666666663</c:v>
                </c:pt>
                <c:pt idx="9">
                  <c:v>-8.1656033333333333</c:v>
                </c:pt>
                <c:pt idx="10">
                  <c:v>-19.914153333333331</c:v>
                </c:pt>
                <c:pt idx="11">
                  <c:v>-12.355863333333334</c:v>
                </c:pt>
                <c:pt idx="12">
                  <c:v>-22.707523333333334</c:v>
                </c:pt>
                <c:pt idx="13">
                  <c:v>-38.448700000000002</c:v>
                </c:pt>
                <c:pt idx="14">
                  <c:v>-28.301300000000001</c:v>
                </c:pt>
                <c:pt idx="15">
                  <c:v>-31.063211666666664</c:v>
                </c:pt>
                <c:pt idx="16">
                  <c:v>-32.699080000000002</c:v>
                </c:pt>
                <c:pt idx="17">
                  <c:v>40.946023333333336</c:v>
                </c:pt>
                <c:pt idx="18">
                  <c:v>237.57781333333335</c:v>
                </c:pt>
                <c:pt idx="19">
                  <c:v>192.61075333333335</c:v>
                </c:pt>
                <c:pt idx="20">
                  <c:v>178.98810333333336</c:v>
                </c:pt>
                <c:pt idx="21">
                  <c:v>101.26968333333333</c:v>
                </c:pt>
                <c:pt idx="22">
                  <c:v>96.850583333333333</c:v>
                </c:pt>
                <c:pt idx="23">
                  <c:v>217.67867333333334</c:v>
                </c:pt>
                <c:pt idx="24">
                  <c:v>357.76230499999997</c:v>
                </c:pt>
                <c:pt idx="25">
                  <c:v>375.08841000000001</c:v>
                </c:pt>
                <c:pt idx="26">
                  <c:v>328.86743000000001</c:v>
                </c:pt>
                <c:pt idx="27">
                  <c:v>14.411390000000001</c:v>
                </c:pt>
                <c:pt idx="28">
                  <c:v>356.05523500000004</c:v>
                </c:pt>
                <c:pt idx="29">
                  <c:v>426.11243000000002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0480"/>
        <c:axId val="199142016"/>
      </c:scatterChart>
      <c:valAx>
        <c:axId val="19914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42016"/>
        <c:crosses val="autoZero"/>
        <c:crossBetween val="midCat"/>
      </c:valAx>
      <c:valAx>
        <c:axId val="1991420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14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Ecart</c:v>
          </c:tx>
          <c:spPr>
            <a:ln w="28575">
              <a:noFill/>
            </a:ln>
          </c:spPr>
          <c:yVal>
            <c:numRef>
              <c:f>K!$D$5:$D$21</c:f>
              <c:numCache>
                <c:formatCode>General</c:formatCode>
                <c:ptCount val="17"/>
                <c:pt idx="0">
                  <c:v>9.1645625000000006</c:v>
                </c:pt>
                <c:pt idx="1">
                  <c:v>11.166225000000001</c:v>
                </c:pt>
                <c:pt idx="2">
                  <c:v>14.465955000000001</c:v>
                </c:pt>
                <c:pt idx="3">
                  <c:v>11.171105000000001</c:v>
                </c:pt>
                <c:pt idx="4">
                  <c:v>14.867315000000001</c:v>
                </c:pt>
                <c:pt idx="5">
                  <c:v>16.344687499999999</c:v>
                </c:pt>
                <c:pt idx="6">
                  <c:v>13.003374000000001</c:v>
                </c:pt>
                <c:pt idx="7">
                  <c:v>6.9110900000000015</c:v>
                </c:pt>
                <c:pt idx="8">
                  <c:v>2.7800100000000043</c:v>
                </c:pt>
                <c:pt idx="9">
                  <c:v>30.168390000000002</c:v>
                </c:pt>
                <c:pt idx="10">
                  <c:v>16.704400000000003</c:v>
                </c:pt>
                <c:pt idx="11">
                  <c:v>24.262690000000003</c:v>
                </c:pt>
                <c:pt idx="12">
                  <c:v>15.626470000000001</c:v>
                </c:pt>
                <c:pt idx="13">
                  <c:v>0</c:v>
                </c:pt>
                <c:pt idx="14">
                  <c:v>9.9713300000000018</c:v>
                </c:pt>
                <c:pt idx="15">
                  <c:v>5.1709800000000037</c:v>
                </c:pt>
                <c:pt idx="16">
                  <c:v>5.5815700000000028</c:v>
                </c:pt>
              </c:numCache>
            </c:numRef>
          </c:yVal>
          <c:smooth val="0"/>
        </c:ser>
        <c:ser>
          <c:idx val="1"/>
          <c:order val="1"/>
          <c:tx>
            <c:v>Ecart cor</c:v>
          </c:tx>
          <c:spPr>
            <a:ln w="28575">
              <a:noFill/>
            </a:ln>
          </c:spPr>
          <c:yVal>
            <c:numRef>
              <c:f>K!$G$5:$G$21</c:f>
              <c:numCache>
                <c:formatCode>General</c:formatCode>
                <c:ptCount val="17"/>
                <c:pt idx="0">
                  <c:v>9.5355050000000006</c:v>
                </c:pt>
                <c:pt idx="1">
                  <c:v>11.908110000000001</c:v>
                </c:pt>
                <c:pt idx="2">
                  <c:v>15.207840000000001</c:v>
                </c:pt>
                <c:pt idx="3">
                  <c:v>11.912990000000001</c:v>
                </c:pt>
                <c:pt idx="4">
                  <c:v>15.609200000000001</c:v>
                </c:pt>
                <c:pt idx="5">
                  <c:v>17.457515000000001</c:v>
                </c:pt>
                <c:pt idx="6">
                  <c:v>14.190390000000001</c:v>
                </c:pt>
                <c:pt idx="7">
                  <c:v>8.3948600000000013</c:v>
                </c:pt>
                <c:pt idx="8">
                  <c:v>4.2637800000000041</c:v>
                </c:pt>
                <c:pt idx="9">
                  <c:v>31.652160000000002</c:v>
                </c:pt>
                <c:pt idx="10">
                  <c:v>18.188170000000003</c:v>
                </c:pt>
                <c:pt idx="11">
                  <c:v>25.746460000000003</c:v>
                </c:pt>
                <c:pt idx="12">
                  <c:v>17.110240000000001</c:v>
                </c:pt>
                <c:pt idx="13">
                  <c:v>0</c:v>
                </c:pt>
                <c:pt idx="14">
                  <c:v>10.147400000000001</c:v>
                </c:pt>
                <c:pt idx="15">
                  <c:v>6.6547500000000035</c:v>
                </c:pt>
                <c:pt idx="16">
                  <c:v>5.7496200000000002</c:v>
                </c:pt>
              </c:numCache>
            </c:numRef>
          </c:yVal>
          <c:smooth val="0"/>
        </c:ser>
        <c:ser>
          <c:idx val="2"/>
          <c:order val="2"/>
          <c:tx>
            <c:v>Ecart ent. cor</c:v>
          </c:tx>
          <c:spPr>
            <a:ln w="28575">
              <a:noFill/>
            </a:ln>
          </c:spPr>
          <c:yVal>
            <c:numRef>
              <c:f>K!$K$5:$K$21</c:f>
              <c:numCache>
                <c:formatCode>General</c:formatCode>
                <c:ptCount val="17"/>
                <c:pt idx="0">
                  <c:v>9.7181895833333343</c:v>
                </c:pt>
                <c:pt idx="1">
                  <c:v>12.273479166666668</c:v>
                </c:pt>
                <c:pt idx="2">
                  <c:v>15.573209166666668</c:v>
                </c:pt>
                <c:pt idx="3">
                  <c:v>12.278359166666668</c:v>
                </c:pt>
                <c:pt idx="4">
                  <c:v>15.782388333333335</c:v>
                </c:pt>
                <c:pt idx="5">
                  <c:v>18.005568750000002</c:v>
                </c:pt>
                <c:pt idx="6">
                  <c:v>14.774980666666668</c:v>
                </c:pt>
                <c:pt idx="7">
                  <c:v>7.0257966666666682</c:v>
                </c:pt>
                <c:pt idx="8">
                  <c:v>4.9945183333333389</c:v>
                </c:pt>
                <c:pt idx="9">
                  <c:v>30.283096666666669</c:v>
                </c:pt>
                <c:pt idx="10">
                  <c:v>18.534546666666671</c:v>
                </c:pt>
                <c:pt idx="11">
                  <c:v>26.09283666666667</c:v>
                </c:pt>
                <c:pt idx="12">
                  <c:v>15.741176666666668</c:v>
                </c:pt>
                <c:pt idx="13">
                  <c:v>0</c:v>
                </c:pt>
                <c:pt idx="14">
                  <c:v>10.147400000000001</c:v>
                </c:pt>
                <c:pt idx="15">
                  <c:v>7.3854883333333383</c:v>
                </c:pt>
                <c:pt idx="16">
                  <c:v>5.7496200000000002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0048"/>
        <c:axId val="197811584"/>
      </c:scatterChart>
      <c:valAx>
        <c:axId val="1978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11584"/>
        <c:crosses val="autoZero"/>
        <c:crossBetween val="midCat"/>
      </c:valAx>
      <c:valAx>
        <c:axId val="1978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1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28575">
              <a:noFill/>
            </a:ln>
          </c:spPr>
          <c:yVal>
            <c:numRef>
              <c:f>Rb!$B$5:$B$20</c:f>
              <c:numCache>
                <c:formatCode>0.0</c:formatCode>
                <c:ptCount val="16"/>
                <c:pt idx="0">
                  <c:v>1.6038300000000001</c:v>
                </c:pt>
                <c:pt idx="1">
                  <c:v>-4.1405099999999999</c:v>
                </c:pt>
                <c:pt idx="2">
                  <c:v>-1.1600900000000001</c:v>
                </c:pt>
                <c:pt idx="3">
                  <c:v>-4.1386099999999999</c:v>
                </c:pt>
                <c:pt idx="4">
                  <c:v>-0.40347</c:v>
                </c:pt>
                <c:pt idx="5">
                  <c:v>-7.0763199999999999</c:v>
                </c:pt>
                <c:pt idx="6">
                  <c:v>-11.834809999999999</c:v>
                </c:pt>
                <c:pt idx="7">
                  <c:v>-22.837700000000002</c:v>
                </c:pt>
                <c:pt idx="8">
                  <c:v>-27.330960000000001</c:v>
                </c:pt>
                <c:pt idx="9">
                  <c:v>3.832E-2</c:v>
                </c:pt>
                <c:pt idx="10">
                  <c:v>-12.843970000000001</c:v>
                </c:pt>
                <c:pt idx="11">
                  <c:v>-5.6640699999999997</c:v>
                </c:pt>
                <c:pt idx="12">
                  <c:v>-15.96435</c:v>
                </c:pt>
                <c:pt idx="13">
                  <c:v>-29.443570000000001</c:v>
                </c:pt>
                <c:pt idx="14">
                  <c:v>-19.90166</c:v>
                </c:pt>
                <c:pt idx="15">
                  <c:v>-25.59638</c:v>
                </c:pt>
              </c:numCache>
            </c:numRef>
          </c:yVal>
          <c:smooth val="0"/>
        </c:ser>
        <c:ser>
          <c:idx val="1"/>
          <c:order val="1"/>
          <c:tx>
            <c:v>E cor</c:v>
          </c:tx>
          <c:spPr>
            <a:ln w="28575">
              <a:noFill/>
            </a:ln>
          </c:spPr>
          <c:yVal>
            <c:numRef>
              <c:f>Rb!$F$5:$F$20</c:f>
              <c:numCache>
                <c:formatCode>General</c:formatCode>
                <c:ptCount val="16"/>
                <c:pt idx="0">
                  <c:v>1.6038300000000001</c:v>
                </c:pt>
                <c:pt idx="1">
                  <c:v>-4.1405099999999999</c:v>
                </c:pt>
                <c:pt idx="2">
                  <c:v>-1.1600900000000001</c:v>
                </c:pt>
                <c:pt idx="3">
                  <c:v>-4.1386099999999999</c:v>
                </c:pt>
                <c:pt idx="4">
                  <c:v>-0.40347</c:v>
                </c:pt>
                <c:pt idx="5">
                  <c:v>-7.0763199999999999</c:v>
                </c:pt>
                <c:pt idx="6">
                  <c:v>-11.834809999999999</c:v>
                </c:pt>
                <c:pt idx="7">
                  <c:v>-22.837700000000002</c:v>
                </c:pt>
                <c:pt idx="8">
                  <c:v>-29.942140000000002</c:v>
                </c:pt>
                <c:pt idx="9">
                  <c:v>3.832E-2</c:v>
                </c:pt>
                <c:pt idx="10">
                  <c:v>-12.843970000000001</c:v>
                </c:pt>
                <c:pt idx="11">
                  <c:v>-5.6640699999999997</c:v>
                </c:pt>
                <c:pt idx="12">
                  <c:v>-15.96435</c:v>
                </c:pt>
                <c:pt idx="13">
                  <c:v>-32.032000000000004</c:v>
                </c:pt>
                <c:pt idx="14">
                  <c:v>-19.90166</c:v>
                </c:pt>
                <c:pt idx="15">
                  <c:v>-25.59638</c:v>
                </c:pt>
              </c:numCache>
            </c:numRef>
          </c:yVal>
          <c:smooth val="0"/>
        </c:ser>
        <c:ser>
          <c:idx val="2"/>
          <c:order val="2"/>
          <c:tx>
            <c:v>E ent. cor</c:v>
          </c:tx>
          <c:spPr>
            <a:ln w="28575">
              <a:noFill/>
            </a:ln>
          </c:spPr>
          <c:yVal>
            <c:numRef>
              <c:f>Rb!$J$5:$J$20</c:f>
              <c:numCache>
                <c:formatCode>General</c:formatCode>
                <c:ptCount val="16"/>
                <c:pt idx="0">
                  <c:v>1.6326718750000002</c:v>
                </c:pt>
                <c:pt idx="1">
                  <c:v>-4.0828262500000001</c:v>
                </c:pt>
                <c:pt idx="2">
                  <c:v>-1.10240625</c:v>
                </c:pt>
                <c:pt idx="3">
                  <c:v>-4.0809262500000001</c:v>
                </c:pt>
                <c:pt idx="4">
                  <c:v>-0.53796708333333332</c:v>
                </c:pt>
                <c:pt idx="5">
                  <c:v>-6.9897943749999998</c:v>
                </c:pt>
                <c:pt idx="6">
                  <c:v>-11.742515999999998</c:v>
                </c:pt>
                <c:pt idx="7">
                  <c:v>-25.437505000000002</c:v>
                </c:pt>
                <c:pt idx="8">
                  <c:v>-29.942140000000002</c:v>
                </c:pt>
                <c:pt idx="9">
                  <c:v>-2.5614849999999998</c:v>
                </c:pt>
                <c:pt idx="10">
                  <c:v>-13.112964166666668</c:v>
                </c:pt>
                <c:pt idx="11">
                  <c:v>-5.9330641666666661</c:v>
                </c:pt>
                <c:pt idx="12">
                  <c:v>-18.564155</c:v>
                </c:pt>
                <c:pt idx="13">
                  <c:v>-32.032000000000004</c:v>
                </c:pt>
                <c:pt idx="14">
                  <c:v>-20.170654166666665</c:v>
                </c:pt>
                <c:pt idx="15">
                  <c:v>-25.481012499999999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05024"/>
        <c:axId val="199506560"/>
      </c:scatterChart>
      <c:valAx>
        <c:axId val="1995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06560"/>
        <c:crosses val="autoZero"/>
        <c:crossBetween val="midCat"/>
      </c:valAx>
      <c:valAx>
        <c:axId val="1995065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505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466726</xdr:colOff>
      <xdr:row>4</xdr:row>
      <xdr:rowOff>85724</xdr:rowOff>
    </xdr:from>
    <xdr:to>
      <xdr:col>21</xdr:col>
      <xdr:colOff>57150</xdr:colOff>
      <xdr:row>21</xdr:row>
      <xdr:rowOff>133349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752475</xdr:colOff>
      <xdr:row>35</xdr:row>
      <xdr:rowOff>123825</xdr:rowOff>
    </xdr:from>
    <xdr:to>
      <xdr:col>19</xdr:col>
      <xdr:colOff>752475</xdr:colOff>
      <xdr:row>50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35</xdr:row>
      <xdr:rowOff>95250</xdr:rowOff>
    </xdr:from>
    <xdr:to>
      <xdr:col>13</xdr:col>
      <xdr:colOff>457200</xdr:colOff>
      <xdr:row>49</xdr:row>
      <xdr:rowOff>171450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695325</xdr:colOff>
      <xdr:row>35</xdr:row>
      <xdr:rowOff>133350</xdr:rowOff>
    </xdr:from>
    <xdr:to>
      <xdr:col>6</xdr:col>
      <xdr:colOff>695325</xdr:colOff>
      <xdr:row>50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</xdr:row>
      <xdr:rowOff>123825</xdr:rowOff>
    </xdr:from>
    <xdr:to>
      <xdr:col>17</xdr:col>
      <xdr:colOff>590550</xdr:colOff>
      <xdr:row>13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20</xdr:row>
      <xdr:rowOff>57150</xdr:rowOff>
    </xdr:from>
    <xdr:to>
      <xdr:col>18</xdr:col>
      <xdr:colOff>28575</xdr:colOff>
      <xdr:row>34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</xdr:row>
      <xdr:rowOff>133350</xdr:rowOff>
    </xdr:from>
    <xdr:to>
      <xdr:col>18</xdr:col>
      <xdr:colOff>209550</xdr:colOff>
      <xdr:row>13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20</xdr:row>
      <xdr:rowOff>161925</xdr:rowOff>
    </xdr:from>
    <xdr:to>
      <xdr:col>18</xdr:col>
      <xdr:colOff>276225</xdr:colOff>
      <xdr:row>35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2</xdr:row>
      <xdr:rowOff>85725</xdr:rowOff>
    </xdr:from>
    <xdr:to>
      <xdr:col>17</xdr:col>
      <xdr:colOff>723900</xdr:colOff>
      <xdr:row>13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20</xdr:row>
      <xdr:rowOff>180975</xdr:rowOff>
    </xdr:from>
    <xdr:to>
      <xdr:col>18</xdr:col>
      <xdr:colOff>85725</xdr:colOff>
      <xdr:row>35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2</xdr:row>
      <xdr:rowOff>76200</xdr:rowOff>
    </xdr:from>
    <xdr:to>
      <xdr:col>17</xdr:col>
      <xdr:colOff>676275</xdr:colOff>
      <xdr:row>13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21</xdr:row>
      <xdr:rowOff>76200</xdr:rowOff>
    </xdr:from>
    <xdr:to>
      <xdr:col>18</xdr:col>
      <xdr:colOff>19050</xdr:colOff>
      <xdr:row>35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35</xdr:row>
      <xdr:rowOff>28575</xdr:rowOff>
    </xdr:from>
    <xdr:to>
      <xdr:col>8</xdr:col>
      <xdr:colOff>561975</xdr:colOff>
      <xdr:row>49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28</xdr:row>
      <xdr:rowOff>180975</xdr:rowOff>
    </xdr:from>
    <xdr:to>
      <xdr:col>18</xdr:col>
      <xdr:colOff>295275</xdr:colOff>
      <xdr:row>43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34</xdr:row>
      <xdr:rowOff>161925</xdr:rowOff>
    </xdr:from>
    <xdr:to>
      <xdr:col>11</xdr:col>
      <xdr:colOff>342900</xdr:colOff>
      <xdr:row>49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27</xdr:row>
      <xdr:rowOff>76200</xdr:rowOff>
    </xdr:from>
    <xdr:to>
      <xdr:col>18</xdr:col>
      <xdr:colOff>409575</xdr:colOff>
      <xdr:row>41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35</xdr:row>
      <xdr:rowOff>28575</xdr:rowOff>
    </xdr:from>
    <xdr:to>
      <xdr:col>7</xdr:col>
      <xdr:colOff>19050</xdr:colOff>
      <xdr:row>49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35</xdr:row>
      <xdr:rowOff>28575</xdr:rowOff>
    </xdr:from>
    <xdr:to>
      <xdr:col>13</xdr:col>
      <xdr:colOff>333375</xdr:colOff>
      <xdr:row>49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35</xdr:row>
      <xdr:rowOff>95250</xdr:rowOff>
    </xdr:from>
    <xdr:to>
      <xdr:col>9</xdr:col>
      <xdr:colOff>238125</xdr:colOff>
      <xdr:row>49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28</xdr:row>
      <xdr:rowOff>171450</xdr:rowOff>
    </xdr:from>
    <xdr:to>
      <xdr:col>18</xdr:col>
      <xdr:colOff>257175</xdr:colOff>
      <xdr:row>43</xdr:row>
      <xdr:rowOff>57150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1</xdr:row>
      <xdr:rowOff>57150</xdr:rowOff>
    </xdr:from>
    <xdr:to>
      <xdr:col>17</xdr:col>
      <xdr:colOff>742950</xdr:colOff>
      <xdr:row>12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20</xdr:row>
      <xdr:rowOff>152400</xdr:rowOff>
    </xdr:from>
    <xdr:to>
      <xdr:col>18</xdr:col>
      <xdr:colOff>104775</xdr:colOff>
      <xdr:row>35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34</xdr:row>
      <xdr:rowOff>171450</xdr:rowOff>
    </xdr:from>
    <xdr:to>
      <xdr:col>10</xdr:col>
      <xdr:colOff>581025</xdr:colOff>
      <xdr:row>49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35</xdr:row>
      <xdr:rowOff>57150</xdr:rowOff>
    </xdr:from>
    <xdr:to>
      <xdr:col>18</xdr:col>
      <xdr:colOff>19050</xdr:colOff>
      <xdr:row>49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3</xdr:row>
      <xdr:rowOff>504825</xdr:rowOff>
    </xdr:from>
    <xdr:to>
      <xdr:col>19</xdr:col>
      <xdr:colOff>285750</xdr:colOff>
      <xdr:row>17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18</xdr:row>
      <xdr:rowOff>142875</xdr:rowOff>
    </xdr:from>
    <xdr:to>
      <xdr:col>19</xdr:col>
      <xdr:colOff>314325</xdr:colOff>
      <xdr:row>33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34</xdr:row>
      <xdr:rowOff>152400</xdr:rowOff>
    </xdr:from>
    <xdr:to>
      <xdr:col>11</xdr:col>
      <xdr:colOff>438150</xdr:colOff>
      <xdr:row>49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27</xdr:row>
      <xdr:rowOff>9525</xdr:rowOff>
    </xdr:from>
    <xdr:to>
      <xdr:col>18</xdr:col>
      <xdr:colOff>152400</xdr:colOff>
      <xdr:row>41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1</xdr:row>
      <xdr:rowOff>47625</xdr:rowOff>
    </xdr:from>
    <xdr:to>
      <xdr:col>18</xdr:col>
      <xdr:colOff>685800</xdr:colOff>
      <xdr:row>12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742950</xdr:colOff>
      <xdr:row>20</xdr:row>
      <xdr:rowOff>133350</xdr:rowOff>
    </xdr:from>
    <xdr:to>
      <xdr:col>17</xdr:col>
      <xdr:colOff>742950</xdr:colOff>
      <xdr:row>35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0</xdr:row>
      <xdr:rowOff>123825</xdr:rowOff>
    </xdr:from>
    <xdr:to>
      <xdr:col>19</xdr:col>
      <xdr:colOff>95250</xdr:colOff>
      <xdr:row>12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21</xdr:row>
      <xdr:rowOff>0</xdr:rowOff>
    </xdr:from>
    <xdr:to>
      <xdr:col>18</xdr:col>
      <xdr:colOff>457200</xdr:colOff>
      <xdr:row>35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47625</xdr:rowOff>
    </xdr:from>
    <xdr:to>
      <xdr:col>17</xdr:col>
      <xdr:colOff>571500</xdr:colOff>
      <xdr:row>12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20</xdr:row>
      <xdr:rowOff>133350</xdr:rowOff>
    </xdr:from>
    <xdr:to>
      <xdr:col>17</xdr:col>
      <xdr:colOff>485775</xdr:colOff>
      <xdr:row>35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</xdr:row>
      <xdr:rowOff>114300</xdr:rowOff>
    </xdr:from>
    <xdr:to>
      <xdr:col>17</xdr:col>
      <xdr:colOff>457200</xdr:colOff>
      <xdr:row>14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21</xdr:row>
      <xdr:rowOff>152400</xdr:rowOff>
    </xdr:from>
    <xdr:to>
      <xdr:col>17</xdr:col>
      <xdr:colOff>571500</xdr:colOff>
      <xdr:row>36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0</xdr:row>
      <xdr:rowOff>85725</xdr:rowOff>
    </xdr:from>
    <xdr:to>
      <xdr:col>17</xdr:col>
      <xdr:colOff>438150</xdr:colOff>
      <xdr:row>11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20</xdr:row>
      <xdr:rowOff>95250</xdr:rowOff>
    </xdr:from>
    <xdr:to>
      <xdr:col>17</xdr:col>
      <xdr:colOff>561975</xdr:colOff>
      <xdr:row>34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</xdr:row>
      <xdr:rowOff>76200</xdr:rowOff>
    </xdr:from>
    <xdr:to>
      <xdr:col>17</xdr:col>
      <xdr:colOff>371475</xdr:colOff>
      <xdr:row>12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21</xdr:row>
      <xdr:rowOff>19050</xdr:rowOff>
    </xdr:from>
    <xdr:to>
      <xdr:col>18</xdr:col>
      <xdr:colOff>9525</xdr:colOff>
      <xdr:row>35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5</xdr:row>
      <xdr:rowOff>19050</xdr:rowOff>
    </xdr:from>
    <xdr:to>
      <xdr:col>17</xdr:col>
      <xdr:colOff>685800</xdr:colOff>
      <xdr:row>19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657225</xdr:colOff>
      <xdr:row>21</xdr:row>
      <xdr:rowOff>85725</xdr:rowOff>
    </xdr:from>
    <xdr:to>
      <xdr:col>17</xdr:col>
      <xdr:colOff>657225</xdr:colOff>
      <xdr:row>35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76200</xdr:rowOff>
    </xdr:from>
    <xdr:to>
      <xdr:col>18</xdr:col>
      <xdr:colOff>76200</xdr:colOff>
      <xdr:row>12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20</xdr:row>
      <xdr:rowOff>161925</xdr:rowOff>
    </xdr:from>
    <xdr:to>
      <xdr:col>18</xdr:col>
      <xdr:colOff>114300</xdr:colOff>
      <xdr:row>35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1</xdr:row>
      <xdr:rowOff>76200</xdr:rowOff>
    </xdr:from>
    <xdr:to>
      <xdr:col>18</xdr:col>
      <xdr:colOff>409575</xdr:colOff>
      <xdr:row>12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504825</xdr:colOff>
      <xdr:row>20</xdr:row>
      <xdr:rowOff>142875</xdr:rowOff>
    </xdr:from>
    <xdr:to>
      <xdr:col>18</xdr:col>
      <xdr:colOff>504825</xdr:colOff>
      <xdr:row>35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3</xdr:row>
      <xdr:rowOff>238125</xdr:rowOff>
    </xdr:from>
    <xdr:to>
      <xdr:col>18</xdr:col>
      <xdr:colOff>104775</xdr:colOff>
      <xdr:row>15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17</xdr:row>
      <xdr:rowOff>28575</xdr:rowOff>
    </xdr:from>
    <xdr:to>
      <xdr:col>18</xdr:col>
      <xdr:colOff>171450</xdr:colOff>
      <xdr:row>31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3</xdr:row>
      <xdr:rowOff>495300</xdr:rowOff>
    </xdr:from>
    <xdr:to>
      <xdr:col>17</xdr:col>
      <xdr:colOff>600075</xdr:colOff>
      <xdr:row>17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657225</xdr:colOff>
      <xdr:row>19</xdr:row>
      <xdr:rowOff>57150</xdr:rowOff>
    </xdr:from>
    <xdr:to>
      <xdr:col>17</xdr:col>
      <xdr:colOff>657225</xdr:colOff>
      <xdr:row>33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85725</xdr:rowOff>
    </xdr:from>
    <xdr:to>
      <xdr:col>17</xdr:col>
      <xdr:colOff>571500</xdr:colOff>
      <xdr:row>13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666750</xdr:colOff>
      <xdr:row>20</xdr:row>
      <xdr:rowOff>142875</xdr:rowOff>
    </xdr:from>
    <xdr:to>
      <xdr:col>17</xdr:col>
      <xdr:colOff>666750</xdr:colOff>
      <xdr:row>35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5</xdr:row>
      <xdr:rowOff>85725</xdr:rowOff>
    </xdr:from>
    <xdr:to>
      <xdr:col>17</xdr:col>
      <xdr:colOff>628650</xdr:colOff>
      <xdr:row>19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20</xdr:row>
      <xdr:rowOff>161925</xdr:rowOff>
    </xdr:from>
    <xdr:to>
      <xdr:col>17</xdr:col>
      <xdr:colOff>561975</xdr:colOff>
      <xdr:row>35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3</xdr:row>
      <xdr:rowOff>171450</xdr:rowOff>
    </xdr:from>
    <xdr:to>
      <xdr:col>18</xdr:col>
      <xdr:colOff>257175</xdr:colOff>
      <xdr:row>15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17</xdr:row>
      <xdr:rowOff>57150</xdr:rowOff>
    </xdr:from>
    <xdr:to>
      <xdr:col>18</xdr:col>
      <xdr:colOff>104775</xdr:colOff>
      <xdr:row>31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3</xdr:row>
      <xdr:rowOff>238125</xdr:rowOff>
    </xdr:from>
    <xdr:to>
      <xdr:col>19</xdr:col>
      <xdr:colOff>409575</xdr:colOff>
      <xdr:row>15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16</xdr:row>
      <xdr:rowOff>104775</xdr:rowOff>
    </xdr:from>
    <xdr:to>
      <xdr:col>19</xdr:col>
      <xdr:colOff>457200</xdr:colOff>
      <xdr:row>30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3</xdr:row>
      <xdr:rowOff>238125</xdr:rowOff>
    </xdr:from>
    <xdr:to>
      <xdr:col>18</xdr:col>
      <xdr:colOff>381000</xdr:colOff>
      <xdr:row>15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17</xdr:row>
      <xdr:rowOff>57150</xdr:rowOff>
    </xdr:from>
    <xdr:to>
      <xdr:col>18</xdr:col>
      <xdr:colOff>419100</xdr:colOff>
      <xdr:row>31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3</xdr:row>
      <xdr:rowOff>238125</xdr:rowOff>
    </xdr:from>
    <xdr:to>
      <xdr:col>18</xdr:col>
      <xdr:colOff>333375</xdr:colOff>
      <xdr:row>15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17</xdr:row>
      <xdr:rowOff>180975</xdr:rowOff>
    </xdr:from>
    <xdr:to>
      <xdr:col>18</xdr:col>
      <xdr:colOff>409575</xdr:colOff>
      <xdr:row>32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1</xdr:row>
      <xdr:rowOff>152400</xdr:rowOff>
    </xdr:from>
    <xdr:to>
      <xdr:col>21</xdr:col>
      <xdr:colOff>342900</xdr:colOff>
      <xdr:row>13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20</xdr:row>
      <xdr:rowOff>38100</xdr:rowOff>
    </xdr:from>
    <xdr:to>
      <xdr:col>21</xdr:col>
      <xdr:colOff>581025</xdr:colOff>
      <xdr:row>34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21" workbookViewId="0">
      <selection activeCell="K52" sqref="K52"/>
    </sheetView>
  </sheetViews>
  <sheetFormatPr baseColWidth="10" defaultRowHeight="15" x14ac:dyDescent="0.25"/>
  <sheetData>
    <row r="1" spans="1:13" x14ac:dyDescent="0.25">
      <c r="A1" t="s">
        <v>1</v>
      </c>
    </row>
    <row r="5" spans="1:13" ht="45" x14ac:dyDescent="0.25">
      <c r="A5" s="1" t="s">
        <v>0</v>
      </c>
      <c r="B5" s="1" t="s">
        <v>78</v>
      </c>
      <c r="C5" s="1" t="s">
        <v>3</v>
      </c>
      <c r="D5" s="1" t="s">
        <v>21</v>
      </c>
      <c r="E5" s="1" t="s">
        <v>76</v>
      </c>
      <c r="F5" s="1" t="s">
        <v>77</v>
      </c>
      <c r="G5" s="1" t="s">
        <v>79</v>
      </c>
      <c r="H5" s="1"/>
      <c r="I5" s="1" t="s">
        <v>99</v>
      </c>
      <c r="J5" s="1" t="s">
        <v>88</v>
      </c>
      <c r="K5" s="1" t="s">
        <v>87</v>
      </c>
      <c r="L5" s="1" t="s">
        <v>91</v>
      </c>
      <c r="M5" s="1" t="s">
        <v>92</v>
      </c>
    </row>
    <row r="6" spans="1:13" x14ac:dyDescent="0.25">
      <c r="A6">
        <v>0.25</v>
      </c>
      <c r="B6" s="3">
        <v>-15.21346</v>
      </c>
      <c r="C6" t="s">
        <v>4</v>
      </c>
      <c r="D6" s="3">
        <f>B6-$B$19*A6</f>
        <v>4.9333800000000014</v>
      </c>
      <c r="E6" s="3">
        <v>0.96760000000000002</v>
      </c>
      <c r="F6" s="3">
        <v>-14.24586</v>
      </c>
      <c r="G6">
        <f>F6-$F$19*A6</f>
        <v>4.5795200000000023</v>
      </c>
      <c r="J6" s="3">
        <f>I6+F6</f>
        <v>-14.24586</v>
      </c>
      <c r="K6">
        <f>J6-A6*$J$19</f>
        <v>4.5795200000000023</v>
      </c>
      <c r="L6">
        <f>(F6+J6)/2</f>
        <v>-14.24586</v>
      </c>
      <c r="M6">
        <f>(G6+K6)/2</f>
        <v>4.5795200000000023</v>
      </c>
    </row>
    <row r="7" spans="1:13" x14ac:dyDescent="0.25">
      <c r="A7">
        <v>0.5</v>
      </c>
      <c r="B7" s="3">
        <v>-33.758099999999999</v>
      </c>
      <c r="C7" t="s">
        <v>5</v>
      </c>
      <c r="D7" s="3">
        <f t="shared" ref="D7:D22" si="0">B7-$B$19*A7</f>
        <v>6.5355800000000031</v>
      </c>
      <c r="E7" s="3"/>
      <c r="F7" s="3">
        <v>-33.758099999999999</v>
      </c>
      <c r="G7">
        <f t="shared" ref="G7:G22" si="1">F7-$F$19*A7</f>
        <v>3.8926600000000064</v>
      </c>
      <c r="I7">
        <v>2.2884414285714287</v>
      </c>
      <c r="J7" s="3">
        <f t="shared" ref="J7:J35" si="2">I7+F7</f>
        <v>-31.469658571428571</v>
      </c>
      <c r="K7">
        <f t="shared" ref="K7:K22" si="3">J7-A7*$J$19</f>
        <v>6.1811014285714343</v>
      </c>
      <c r="L7">
        <f t="shared" ref="L7:L22" si="4">(F7+J7)/2</f>
        <v>-32.613879285714283</v>
      </c>
      <c r="M7">
        <f t="shared" ref="M7:M22" si="5">(G7+K7)/2</f>
        <v>5.0368807142857204</v>
      </c>
    </row>
    <row r="8" spans="1:13" x14ac:dyDescent="0.25">
      <c r="A8">
        <v>0.5</v>
      </c>
      <c r="B8" s="3">
        <v>-33.664029999999997</v>
      </c>
      <c r="C8" t="s">
        <v>6</v>
      </c>
      <c r="D8" s="3">
        <f t="shared" si="0"/>
        <v>6.6296500000000052</v>
      </c>
      <c r="E8" s="3">
        <v>2.1511100000000001</v>
      </c>
      <c r="F8" s="3">
        <v>-31.512919999999998</v>
      </c>
      <c r="G8">
        <f t="shared" si="1"/>
        <v>6.1378400000000077</v>
      </c>
      <c r="J8" s="3">
        <f t="shared" si="2"/>
        <v>-31.512919999999998</v>
      </c>
      <c r="K8">
        <f t="shared" si="3"/>
        <v>6.1378400000000077</v>
      </c>
      <c r="L8">
        <f t="shared" si="4"/>
        <v>-31.512919999999998</v>
      </c>
      <c r="M8">
        <f t="shared" si="5"/>
        <v>6.1378400000000077</v>
      </c>
    </row>
    <row r="9" spans="1:13" x14ac:dyDescent="0.25">
      <c r="A9">
        <v>0.5</v>
      </c>
      <c r="B9" s="3">
        <v>-33.771630000000002</v>
      </c>
      <c r="C9" t="s">
        <v>7</v>
      </c>
      <c r="D9" s="3">
        <f t="shared" si="0"/>
        <v>6.5220500000000001</v>
      </c>
      <c r="E9" s="3">
        <v>7.3405500000000004</v>
      </c>
      <c r="F9" s="3">
        <v>-26.431080000000001</v>
      </c>
      <c r="G9">
        <f t="shared" si="1"/>
        <v>11.219680000000004</v>
      </c>
      <c r="J9" s="3">
        <f t="shared" si="2"/>
        <v>-26.431080000000001</v>
      </c>
      <c r="K9">
        <f t="shared" si="3"/>
        <v>11.219680000000004</v>
      </c>
      <c r="L9">
        <f t="shared" si="4"/>
        <v>-26.431080000000001</v>
      </c>
      <c r="M9">
        <f t="shared" si="5"/>
        <v>11.219680000000004</v>
      </c>
    </row>
    <row r="10" spans="1:13" x14ac:dyDescent="0.25">
      <c r="A10">
        <v>0.5</v>
      </c>
      <c r="B10" s="3">
        <v>-27.637419999999999</v>
      </c>
      <c r="C10" t="s">
        <v>8</v>
      </c>
      <c r="D10" s="3">
        <f t="shared" si="0"/>
        <v>12.656260000000003</v>
      </c>
      <c r="E10" s="4"/>
      <c r="F10" s="3">
        <v>-27.637419999999999</v>
      </c>
      <c r="G10">
        <f t="shared" si="1"/>
        <v>10.013340000000007</v>
      </c>
      <c r="I10">
        <v>2.0962605952380953</v>
      </c>
      <c r="J10" s="3">
        <f t="shared" si="2"/>
        <v>-25.541159404761903</v>
      </c>
      <c r="K10">
        <f t="shared" si="3"/>
        <v>12.109600595238103</v>
      </c>
      <c r="L10">
        <f t="shared" si="4"/>
        <v>-26.589289702380952</v>
      </c>
      <c r="M10">
        <f t="shared" si="5"/>
        <v>11.061470297619055</v>
      </c>
    </row>
    <row r="11" spans="1:13" x14ac:dyDescent="0.25">
      <c r="A11">
        <v>0.75</v>
      </c>
      <c r="B11" s="3">
        <v>-48.045699999999997</v>
      </c>
      <c r="C11" t="s">
        <v>9</v>
      </c>
      <c r="D11" s="3">
        <f t="shared" si="0"/>
        <v>12.39482000000001</v>
      </c>
      <c r="E11" s="4"/>
      <c r="F11" s="3">
        <v>-48.045699999999997</v>
      </c>
      <c r="G11">
        <f t="shared" si="1"/>
        <v>8.4304400000000115</v>
      </c>
      <c r="I11">
        <v>3.4326621428571431</v>
      </c>
      <c r="J11" s="3">
        <f t="shared" si="2"/>
        <v>-44.613037857142857</v>
      </c>
      <c r="K11">
        <f t="shared" si="3"/>
        <v>11.863102142857151</v>
      </c>
      <c r="L11">
        <f t="shared" si="4"/>
        <v>-46.329368928571427</v>
      </c>
      <c r="M11">
        <f t="shared" si="5"/>
        <v>10.146771071428581</v>
      </c>
    </row>
    <row r="12" spans="1:13" x14ac:dyDescent="0.25">
      <c r="A12">
        <v>0.8</v>
      </c>
      <c r="B12" s="3">
        <v>-55.49259</v>
      </c>
      <c r="C12" t="s">
        <v>10</v>
      </c>
      <c r="D12" s="3">
        <f t="shared" si="0"/>
        <v>8.9772980000000118</v>
      </c>
      <c r="E12" s="3"/>
      <c r="F12" s="3">
        <v>-55.49259</v>
      </c>
      <c r="G12">
        <f t="shared" si="1"/>
        <v>4.7486260000000087</v>
      </c>
      <c r="I12">
        <v>3.6615062857142862</v>
      </c>
      <c r="J12" s="3">
        <f t="shared" si="2"/>
        <v>-51.831083714285711</v>
      </c>
      <c r="K12">
        <f t="shared" si="3"/>
        <v>8.4101322857142975</v>
      </c>
      <c r="L12">
        <f t="shared" si="4"/>
        <v>-53.661836857142859</v>
      </c>
      <c r="M12">
        <f t="shared" si="5"/>
        <v>6.5793791428571531</v>
      </c>
    </row>
    <row r="13" spans="1:13" x14ac:dyDescent="0.25">
      <c r="A13">
        <v>1</v>
      </c>
      <c r="B13" s="3">
        <v>-70.382130000000004</v>
      </c>
      <c r="C13" t="s">
        <v>11</v>
      </c>
      <c r="D13" s="3">
        <f t="shared" si="0"/>
        <v>10.20523</v>
      </c>
      <c r="E13" s="3"/>
      <c r="F13" s="3">
        <v>-70.382130000000004</v>
      </c>
      <c r="G13">
        <f t="shared" si="1"/>
        <v>4.919390000000007</v>
      </c>
      <c r="I13">
        <v>6.323225714285714</v>
      </c>
      <c r="J13" s="3">
        <f t="shared" si="2"/>
        <v>-64.058904285714291</v>
      </c>
      <c r="K13">
        <f t="shared" si="3"/>
        <v>11.242615714285719</v>
      </c>
      <c r="L13">
        <f t="shared" si="4"/>
        <v>-67.220517142857148</v>
      </c>
      <c r="M13">
        <f t="shared" si="5"/>
        <v>8.0810028571428631</v>
      </c>
    </row>
    <row r="14" spans="1:13" x14ac:dyDescent="0.25">
      <c r="A14">
        <v>1</v>
      </c>
      <c r="B14" s="3">
        <v>-72.652850000000001</v>
      </c>
      <c r="C14" t="s">
        <v>12</v>
      </c>
      <c r="D14" s="3">
        <f t="shared" si="0"/>
        <v>7.9345100000000031</v>
      </c>
      <c r="E14" s="3">
        <v>4.5453400000000004</v>
      </c>
      <c r="F14" s="3">
        <v>-68.107510000000005</v>
      </c>
      <c r="G14">
        <f t="shared" si="1"/>
        <v>7.1940100000000058</v>
      </c>
      <c r="J14" s="3">
        <f t="shared" si="2"/>
        <v>-68.107510000000005</v>
      </c>
      <c r="K14">
        <f t="shared" si="3"/>
        <v>7.1940100000000058</v>
      </c>
      <c r="L14">
        <f t="shared" si="4"/>
        <v>-68.107510000000005</v>
      </c>
      <c r="M14">
        <f t="shared" si="5"/>
        <v>7.1940100000000058</v>
      </c>
    </row>
    <row r="15" spans="1:13" x14ac:dyDescent="0.25">
      <c r="A15">
        <v>1</v>
      </c>
      <c r="B15" s="3">
        <v>-66.474360000000004</v>
      </c>
      <c r="C15" t="s">
        <v>13</v>
      </c>
      <c r="D15" s="3">
        <f t="shared" si="0"/>
        <v>14.113</v>
      </c>
      <c r="E15" s="3"/>
      <c r="F15" s="3">
        <v>-66.474360000000004</v>
      </c>
      <c r="G15">
        <f t="shared" si="1"/>
        <v>8.8271600000000063</v>
      </c>
      <c r="I15">
        <v>6.323225714285714</v>
      </c>
      <c r="J15" s="3">
        <f t="shared" si="2"/>
        <v>-60.151134285714292</v>
      </c>
      <c r="K15">
        <f t="shared" si="3"/>
        <v>15.150385714285719</v>
      </c>
      <c r="L15">
        <f t="shared" si="4"/>
        <v>-63.312747142857148</v>
      </c>
      <c r="M15">
        <f t="shared" si="5"/>
        <v>11.988772857142862</v>
      </c>
    </row>
    <row r="16" spans="1:13" x14ac:dyDescent="0.25">
      <c r="A16">
        <v>1</v>
      </c>
      <c r="B16" s="3">
        <v>-53.631880000000002</v>
      </c>
      <c r="C16" t="s">
        <v>14</v>
      </c>
      <c r="D16" s="3">
        <f t="shared" si="0"/>
        <v>26.955480000000001</v>
      </c>
      <c r="E16" s="3"/>
      <c r="F16" s="3">
        <v>-53.631880000000002</v>
      </c>
      <c r="G16">
        <f t="shared" si="1"/>
        <v>21.669640000000008</v>
      </c>
      <c r="I16">
        <v>4.1925211904761905</v>
      </c>
      <c r="J16" s="3">
        <f t="shared" si="2"/>
        <v>-49.43935880952381</v>
      </c>
      <c r="K16">
        <f t="shared" si="3"/>
        <v>25.862161190476201</v>
      </c>
      <c r="L16">
        <f t="shared" si="4"/>
        <v>-51.535619404761903</v>
      </c>
      <c r="M16">
        <f t="shared" si="5"/>
        <v>23.765900595238104</v>
      </c>
    </row>
    <row r="17" spans="1:19" x14ac:dyDescent="0.25">
      <c r="A17">
        <v>1</v>
      </c>
      <c r="B17" s="3">
        <v>-41.289160000000003</v>
      </c>
      <c r="C17" t="s">
        <v>15</v>
      </c>
      <c r="D17" s="3">
        <f t="shared" si="0"/>
        <v>39.298200000000001</v>
      </c>
      <c r="E17" s="3"/>
      <c r="F17" s="3">
        <v>-41.289160000000003</v>
      </c>
      <c r="G17">
        <f t="shared" si="1"/>
        <v>34.012360000000008</v>
      </c>
      <c r="I17">
        <v>4.1925211904761905</v>
      </c>
      <c r="J17" s="3">
        <f t="shared" si="2"/>
        <v>-37.09663880952381</v>
      </c>
      <c r="K17">
        <f t="shared" si="3"/>
        <v>38.2048811904762</v>
      </c>
      <c r="L17">
        <f t="shared" si="4"/>
        <v>-39.192899404761903</v>
      </c>
      <c r="M17">
        <f t="shared" si="5"/>
        <v>36.108620595238108</v>
      </c>
    </row>
    <row r="18" spans="1:19" x14ac:dyDescent="0.25">
      <c r="A18">
        <v>1</v>
      </c>
      <c r="B18" s="3">
        <v>-35.417090000000002</v>
      </c>
      <c r="C18" t="s">
        <v>16</v>
      </c>
      <c r="D18" s="3">
        <f t="shared" si="0"/>
        <v>45.170270000000002</v>
      </c>
      <c r="E18" s="3"/>
      <c r="F18" s="3">
        <v>-35.417090000000002</v>
      </c>
      <c r="G18">
        <f t="shared" si="1"/>
        <v>39.884430000000009</v>
      </c>
      <c r="I18">
        <v>6.323225714285714</v>
      </c>
      <c r="J18" s="3">
        <f t="shared" si="2"/>
        <v>-29.09386428571429</v>
      </c>
      <c r="K18">
        <f t="shared" si="3"/>
        <v>46.207655714285721</v>
      </c>
      <c r="L18">
        <f t="shared" si="4"/>
        <v>-32.255477142857146</v>
      </c>
      <c r="M18">
        <f t="shared" si="5"/>
        <v>43.046042857142865</v>
      </c>
    </row>
    <row r="19" spans="1:19" x14ac:dyDescent="0.25">
      <c r="A19" s="2">
        <v>1</v>
      </c>
      <c r="B19" s="4">
        <v>-80.587360000000004</v>
      </c>
      <c r="C19" s="2" t="s">
        <v>17</v>
      </c>
      <c r="D19" s="4">
        <f t="shared" si="0"/>
        <v>0</v>
      </c>
      <c r="E19" s="4">
        <v>5.2858400000000003</v>
      </c>
      <c r="F19" s="4">
        <v>-75.301520000000011</v>
      </c>
      <c r="G19" s="2">
        <f t="shared" si="1"/>
        <v>0</v>
      </c>
      <c r="H19" s="2"/>
      <c r="J19" s="3">
        <f t="shared" si="2"/>
        <v>-75.301520000000011</v>
      </c>
      <c r="K19">
        <f t="shared" si="3"/>
        <v>0</v>
      </c>
      <c r="L19">
        <f t="shared" si="4"/>
        <v>-75.301520000000011</v>
      </c>
      <c r="M19">
        <f t="shared" si="5"/>
        <v>0</v>
      </c>
    </row>
    <row r="20" spans="1:19" x14ac:dyDescent="0.25">
      <c r="A20">
        <v>1</v>
      </c>
      <c r="B20" s="3">
        <v>-75.118319999999997</v>
      </c>
      <c r="C20" t="s">
        <v>18</v>
      </c>
      <c r="D20" s="3">
        <f t="shared" si="0"/>
        <v>5.4690400000000068</v>
      </c>
      <c r="E20" s="3">
        <v>5.9401900000000003</v>
      </c>
      <c r="F20" s="3">
        <v>-69.178129999999996</v>
      </c>
      <c r="G20">
        <f t="shared" si="1"/>
        <v>6.1233900000000148</v>
      </c>
      <c r="J20" s="3">
        <f t="shared" si="2"/>
        <v>-69.178129999999996</v>
      </c>
      <c r="K20">
        <f t="shared" si="3"/>
        <v>6.1233900000000148</v>
      </c>
      <c r="L20">
        <f t="shared" si="4"/>
        <v>-69.178129999999996</v>
      </c>
      <c r="M20">
        <f t="shared" si="5"/>
        <v>6.1233900000000148</v>
      </c>
    </row>
    <row r="21" spans="1:19" x14ac:dyDescent="0.25">
      <c r="A21">
        <v>1</v>
      </c>
      <c r="B21" s="3">
        <v>-64.423630000000003</v>
      </c>
      <c r="C21" t="s">
        <v>19</v>
      </c>
      <c r="D21" s="3">
        <f t="shared" si="0"/>
        <v>16.163730000000001</v>
      </c>
      <c r="E21" s="3"/>
      <c r="F21" s="3">
        <v>-64.423630000000003</v>
      </c>
      <c r="G21">
        <f t="shared" si="1"/>
        <v>10.877890000000008</v>
      </c>
      <c r="I21">
        <v>4.5768828571428575</v>
      </c>
      <c r="J21" s="3">
        <f t="shared" si="2"/>
        <v>-59.846747142857147</v>
      </c>
      <c r="K21">
        <f t="shared" si="3"/>
        <v>15.454772857142864</v>
      </c>
      <c r="L21">
        <f t="shared" si="4"/>
        <v>-62.135188571428571</v>
      </c>
      <c r="M21">
        <f t="shared" si="5"/>
        <v>13.166331428571436</v>
      </c>
    </row>
    <row r="22" spans="1:19" x14ac:dyDescent="0.25">
      <c r="A22">
        <v>1</v>
      </c>
      <c r="B22" s="3">
        <v>-76.185890000000001</v>
      </c>
      <c r="C22" t="s">
        <v>20</v>
      </c>
      <c r="D22" s="3">
        <f t="shared" si="0"/>
        <v>4.4014700000000033</v>
      </c>
      <c r="E22" s="3">
        <v>5.6374899999999997</v>
      </c>
      <c r="F22" s="3">
        <v>-70.548400000000001</v>
      </c>
      <c r="G22">
        <f t="shared" si="1"/>
        <v>4.7531200000000098</v>
      </c>
      <c r="J22" s="3">
        <f t="shared" si="2"/>
        <v>-70.548400000000001</v>
      </c>
      <c r="K22">
        <f t="shared" si="3"/>
        <v>4.7531200000000098</v>
      </c>
      <c r="L22">
        <f t="shared" si="4"/>
        <v>-70.548400000000001</v>
      </c>
      <c r="M22">
        <f t="shared" si="5"/>
        <v>4.7531200000000098</v>
      </c>
    </row>
    <row r="23" spans="1:19" x14ac:dyDescent="0.25">
      <c r="A23" s="2">
        <v>2</v>
      </c>
      <c r="B23" s="4">
        <v>60.96895</v>
      </c>
      <c r="C23" t="s">
        <v>27</v>
      </c>
      <c r="F23" s="2">
        <v>60.96895</v>
      </c>
      <c r="I23">
        <v>8.3850423809523811</v>
      </c>
      <c r="J23" s="3">
        <f t="shared" si="2"/>
        <v>69.353992380952377</v>
      </c>
    </row>
    <row r="24" spans="1:19" x14ac:dyDescent="0.25">
      <c r="A24" s="2">
        <v>2</v>
      </c>
      <c r="B24" s="4">
        <v>150.03917999999999</v>
      </c>
      <c r="C24" t="s">
        <v>28</v>
      </c>
      <c r="F24" s="2">
        <v>150.03917999999999</v>
      </c>
      <c r="I24">
        <v>8.2838723809523813</v>
      </c>
      <c r="J24" s="3">
        <f t="shared" si="2"/>
        <v>158.32305238095236</v>
      </c>
    </row>
    <row r="25" spans="1:19" x14ac:dyDescent="0.25">
      <c r="A25">
        <v>2</v>
      </c>
      <c r="B25">
        <v>75.593649999999997</v>
      </c>
      <c r="C25" t="s">
        <v>29</v>
      </c>
      <c r="F25" s="2">
        <v>75.593649999999997</v>
      </c>
      <c r="I25">
        <v>8.3850423809523811</v>
      </c>
      <c r="J25" s="3">
        <f t="shared" si="2"/>
        <v>83.978692380952381</v>
      </c>
    </row>
    <row r="26" spans="1:19" x14ac:dyDescent="0.25">
      <c r="A26" s="2">
        <v>2</v>
      </c>
      <c r="B26" s="4">
        <v>153.26141999999999</v>
      </c>
      <c r="C26" t="s">
        <v>30</v>
      </c>
      <c r="F26" s="2">
        <v>153.26141999999999</v>
      </c>
      <c r="I26">
        <v>8.2838723809523813</v>
      </c>
      <c r="J26" s="3">
        <f t="shared" si="2"/>
        <v>161.54529238095236</v>
      </c>
    </row>
    <row r="27" spans="1:19" x14ac:dyDescent="0.25">
      <c r="A27" s="2">
        <v>2</v>
      </c>
      <c r="B27" s="4">
        <v>49.322229999999998</v>
      </c>
      <c r="C27" t="s">
        <v>31</v>
      </c>
      <c r="F27" s="2">
        <v>49.322229999999998</v>
      </c>
      <c r="I27">
        <v>8.3850423809523811</v>
      </c>
      <c r="J27" s="3">
        <f t="shared" si="2"/>
        <v>57.707272380952375</v>
      </c>
      <c r="Q27" s="2">
        <v>0</v>
      </c>
      <c r="R27" s="4">
        <v>0</v>
      </c>
      <c r="S27" t="s">
        <v>2</v>
      </c>
    </row>
    <row r="28" spans="1:19" x14ac:dyDescent="0.25">
      <c r="A28" s="2">
        <v>2</v>
      </c>
      <c r="B28" s="4">
        <v>81.575670000000002</v>
      </c>
      <c r="C28" t="s">
        <v>32</v>
      </c>
      <c r="F28" s="2">
        <v>81.575670000000002</v>
      </c>
      <c r="I28">
        <v>12.646451428571428</v>
      </c>
      <c r="J28" s="3">
        <f t="shared" si="2"/>
        <v>94.222121428571427</v>
      </c>
    </row>
    <row r="29" spans="1:19" x14ac:dyDescent="0.25">
      <c r="A29" s="2">
        <v>2</v>
      </c>
      <c r="B29" s="4">
        <v>75.543400000000005</v>
      </c>
      <c r="C29" t="s">
        <v>33</v>
      </c>
      <c r="F29" s="2">
        <v>75.543400000000005</v>
      </c>
      <c r="I29">
        <v>8.3850423809523811</v>
      </c>
      <c r="J29" s="3">
        <f t="shared" si="2"/>
        <v>83.92844238095239</v>
      </c>
    </row>
    <row r="30" spans="1:19" x14ac:dyDescent="0.25">
      <c r="A30" s="2">
        <v>3</v>
      </c>
      <c r="B30" s="4">
        <v>221.34154000000001</v>
      </c>
      <c r="C30" t="s">
        <v>34</v>
      </c>
      <c r="F30" s="2">
        <v>221.34154000000001</v>
      </c>
      <c r="I30">
        <v>13.730648571428572</v>
      </c>
      <c r="J30" s="3">
        <f t="shared" si="2"/>
        <v>235.07218857142857</v>
      </c>
    </row>
    <row r="31" spans="1:19" x14ac:dyDescent="0.25">
      <c r="A31" s="2">
        <v>3</v>
      </c>
      <c r="B31" s="4">
        <v>214.22785999999999</v>
      </c>
      <c r="C31" t="s">
        <v>35</v>
      </c>
      <c r="F31" s="2">
        <v>214.22785999999999</v>
      </c>
      <c r="I31">
        <v>18.969677142857144</v>
      </c>
      <c r="J31" s="3">
        <f t="shared" si="2"/>
        <v>233.19753714285713</v>
      </c>
    </row>
    <row r="32" spans="1:19" x14ac:dyDescent="0.25">
      <c r="A32">
        <v>3</v>
      </c>
      <c r="B32" s="3">
        <v>24.197949999999999</v>
      </c>
      <c r="C32" t="s">
        <v>36</v>
      </c>
      <c r="F32" s="2">
        <v>24.197949999999999</v>
      </c>
      <c r="J32" s="3">
        <f t="shared" si="2"/>
        <v>24.197949999999999</v>
      </c>
    </row>
    <row r="33" spans="1:10" x14ac:dyDescent="0.25">
      <c r="A33">
        <v>3</v>
      </c>
      <c r="B33" s="3">
        <v>70.962950000000006</v>
      </c>
      <c r="C33" t="s">
        <v>37</v>
      </c>
      <c r="F33">
        <v>70.962950000000006</v>
      </c>
      <c r="I33">
        <v>18.969677142857144</v>
      </c>
      <c r="J33" s="3">
        <f t="shared" si="2"/>
        <v>89.932627142857143</v>
      </c>
    </row>
    <row r="34" spans="1:10" x14ac:dyDescent="0.25">
      <c r="A34">
        <v>3</v>
      </c>
      <c r="B34" s="3">
        <v>210.32543999999999</v>
      </c>
      <c r="C34" t="s">
        <v>38</v>
      </c>
      <c r="F34">
        <v>210.32543999999999</v>
      </c>
      <c r="I34">
        <v>12.425808571428572</v>
      </c>
      <c r="J34" s="3">
        <f t="shared" si="2"/>
        <v>222.75124857142856</v>
      </c>
    </row>
    <row r="35" spans="1:10" x14ac:dyDescent="0.25">
      <c r="A35">
        <v>3</v>
      </c>
      <c r="B35" s="3">
        <v>184.01889</v>
      </c>
      <c r="C35" t="s">
        <v>39</v>
      </c>
      <c r="F35">
        <v>184.01889</v>
      </c>
      <c r="I35">
        <v>18.969677142857144</v>
      </c>
      <c r="J35" s="3">
        <f t="shared" si="2"/>
        <v>202.98856714285714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B1" workbookViewId="0">
      <selection activeCell="B1" sqref="B1:K34"/>
    </sheetView>
  </sheetViews>
  <sheetFormatPr baseColWidth="10" defaultRowHeight="15" x14ac:dyDescent="0.25"/>
  <sheetData>
    <row r="1" spans="1:21" x14ac:dyDescent="0.25">
      <c r="A1" t="s">
        <v>46</v>
      </c>
      <c r="B1" t="s">
        <v>46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21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 s="2">
        <v>0.25</v>
      </c>
      <c r="B5" s="4">
        <v>-17.10108</v>
      </c>
      <c r="C5" s="2" t="s">
        <v>4</v>
      </c>
      <c r="D5">
        <f>B5-($B$24/2)*A5</f>
        <v>8.6117249999999999</v>
      </c>
      <c r="E5" s="4"/>
      <c r="F5" s="4">
        <v>-17.10108</v>
      </c>
      <c r="G5">
        <f>F5-A5*($F$24/2)</f>
        <v>7.1584849999999989</v>
      </c>
      <c r="I5">
        <v>2.0289988802083334</v>
      </c>
      <c r="J5" s="3">
        <f>I5+F5</f>
        <v>-15.072081119791665</v>
      </c>
      <c r="K5">
        <f>J5-A5*($F$24/2)</f>
        <v>9.1874838802083332</v>
      </c>
    </row>
    <row r="6" spans="1:21" x14ac:dyDescent="0.25">
      <c r="A6" s="2">
        <v>0.5</v>
      </c>
      <c r="B6" s="4">
        <v>-35.856380000000001</v>
      </c>
      <c r="C6" s="2" t="s">
        <v>5</v>
      </c>
      <c r="D6">
        <f t="shared" ref="D6:D28" si="0">B6-($B$24/2)*A6</f>
        <v>15.569229999999997</v>
      </c>
      <c r="E6" s="4"/>
      <c r="F6" s="4">
        <v>-35.856380000000001</v>
      </c>
      <c r="G6">
        <f t="shared" ref="G6:G28" si="1">F6-A6*($F$24/2)</f>
        <v>12.662749999999996</v>
      </c>
      <c r="I6">
        <v>4.0579977604166668</v>
      </c>
      <c r="J6" s="3">
        <f t="shared" ref="J6:J34" si="2">I6+F6</f>
        <v>-31.798382239583333</v>
      </c>
      <c r="K6">
        <f t="shared" ref="K6:K28" si="3">J6-A6*($F$24/2)</f>
        <v>16.720747760416664</v>
      </c>
    </row>
    <row r="7" spans="1:21" x14ac:dyDescent="0.25">
      <c r="A7" s="2">
        <v>0.5</v>
      </c>
      <c r="B7" s="4">
        <v>-35.528750000000002</v>
      </c>
      <c r="C7" s="2" t="s">
        <v>6</v>
      </c>
      <c r="D7">
        <f t="shared" si="0"/>
        <v>15.896859999999997</v>
      </c>
      <c r="E7" s="4"/>
      <c r="F7" s="4">
        <v>-35.528750000000002</v>
      </c>
      <c r="G7">
        <f t="shared" si="1"/>
        <v>12.990379999999995</v>
      </c>
      <c r="I7">
        <v>4.0579977604166668</v>
      </c>
      <c r="J7" s="3">
        <f t="shared" si="2"/>
        <v>-31.470752239583334</v>
      </c>
      <c r="K7">
        <f t="shared" si="3"/>
        <v>17.048377760416663</v>
      </c>
    </row>
    <row r="8" spans="1:21" x14ac:dyDescent="0.25">
      <c r="A8" s="2">
        <v>0.5</v>
      </c>
      <c r="B8" s="4">
        <v>-35.868040000000001</v>
      </c>
      <c r="C8" s="2" t="s">
        <v>7</v>
      </c>
      <c r="D8">
        <f t="shared" si="0"/>
        <v>15.557569999999998</v>
      </c>
      <c r="E8" s="4"/>
      <c r="F8" s="4">
        <v>-35.868040000000001</v>
      </c>
      <c r="G8">
        <f t="shared" si="1"/>
        <v>12.651089999999996</v>
      </c>
      <c r="I8">
        <v>4.0579977604166668</v>
      </c>
      <c r="J8" s="3">
        <f t="shared" si="2"/>
        <v>-31.810042239583332</v>
      </c>
      <c r="K8">
        <f t="shared" si="3"/>
        <v>16.709087760416665</v>
      </c>
    </row>
    <row r="9" spans="1:21" x14ac:dyDescent="0.25">
      <c r="A9" s="2">
        <v>0.5</v>
      </c>
      <c r="B9" s="4">
        <v>-42.142850000000003</v>
      </c>
      <c r="C9" s="2" t="s">
        <v>8</v>
      </c>
      <c r="D9">
        <f t="shared" si="0"/>
        <v>9.2827599999999961</v>
      </c>
      <c r="E9" s="4"/>
      <c r="F9" s="4">
        <v>-42.142850000000003</v>
      </c>
      <c r="G9">
        <f t="shared" si="1"/>
        <v>6.3762799999999942</v>
      </c>
      <c r="I9">
        <v>3.047182116477273</v>
      </c>
      <c r="J9" s="3">
        <f t="shared" si="2"/>
        <v>-39.095667883522729</v>
      </c>
      <c r="K9">
        <f t="shared" si="3"/>
        <v>9.4234621164772676</v>
      </c>
    </row>
    <row r="10" spans="1:21" x14ac:dyDescent="0.25">
      <c r="A10" s="2">
        <v>0.75</v>
      </c>
      <c r="B10" s="4">
        <v>-53.320250000000001</v>
      </c>
      <c r="C10" s="2" t="s">
        <v>9</v>
      </c>
      <c r="D10">
        <f t="shared" si="0"/>
        <v>23.818164999999993</v>
      </c>
      <c r="E10" s="4"/>
      <c r="F10" s="4">
        <v>-53.320250000000001</v>
      </c>
      <c r="G10">
        <f t="shared" si="1"/>
        <v>19.458444999999998</v>
      </c>
      <c r="I10">
        <v>6.0869966406250002</v>
      </c>
      <c r="J10" s="3">
        <f t="shared" si="2"/>
        <v>-47.233253359374999</v>
      </c>
      <c r="K10">
        <f t="shared" si="3"/>
        <v>25.545441640625</v>
      </c>
    </row>
    <row r="11" spans="1:21" x14ac:dyDescent="0.25">
      <c r="A11" s="2">
        <v>0.8</v>
      </c>
      <c r="B11" s="4">
        <v>-56.361960000000003</v>
      </c>
      <c r="C11" s="2" t="s">
        <v>10</v>
      </c>
      <c r="D11">
        <f t="shared" si="0"/>
        <v>25.919016000000006</v>
      </c>
      <c r="E11" s="4"/>
      <c r="F11" s="4">
        <v>-56.361960000000003</v>
      </c>
      <c r="G11">
        <f t="shared" si="1"/>
        <v>21.268647999999992</v>
      </c>
      <c r="I11">
        <v>6.4927964166666676</v>
      </c>
      <c r="J11" s="3">
        <f t="shared" si="2"/>
        <v>-49.869163583333332</v>
      </c>
      <c r="K11">
        <f t="shared" si="3"/>
        <v>27.761444416666663</v>
      </c>
    </row>
    <row r="12" spans="1:21" x14ac:dyDescent="0.25">
      <c r="A12" s="2">
        <v>1</v>
      </c>
      <c r="B12" s="4">
        <v>-30.229179999999999</v>
      </c>
      <c r="C12" s="2" t="s">
        <v>11</v>
      </c>
      <c r="D12">
        <f t="shared" si="0"/>
        <v>72.622039999999998</v>
      </c>
      <c r="E12" s="4"/>
      <c r="F12" s="4">
        <v>-30.229179999999999</v>
      </c>
      <c r="G12">
        <f t="shared" si="1"/>
        <v>66.809079999999994</v>
      </c>
      <c r="I12">
        <v>5.4529643750000005</v>
      </c>
      <c r="J12" s="3">
        <f t="shared" si="2"/>
        <v>-24.776215624999999</v>
      </c>
      <c r="K12">
        <f t="shared" si="3"/>
        <v>72.262044374999988</v>
      </c>
    </row>
    <row r="13" spans="1:21" x14ac:dyDescent="0.25">
      <c r="A13" s="2">
        <v>1</v>
      </c>
      <c r="B13" s="4">
        <v>-66.881230000000002</v>
      </c>
      <c r="C13" s="2" t="s">
        <v>12</v>
      </c>
      <c r="D13">
        <f t="shared" si="0"/>
        <v>35.969989999999996</v>
      </c>
      <c r="E13" s="4"/>
      <c r="F13" s="4">
        <v>-66.881230000000002</v>
      </c>
      <c r="G13">
        <f t="shared" si="1"/>
        <v>30.157029999999992</v>
      </c>
      <c r="I13">
        <v>8.1159955208333336</v>
      </c>
      <c r="J13" s="3">
        <f t="shared" si="2"/>
        <v>-58.765234479166665</v>
      </c>
      <c r="K13">
        <f t="shared" si="3"/>
        <v>38.273025520833329</v>
      </c>
    </row>
    <row r="14" spans="1:21" x14ac:dyDescent="0.25">
      <c r="A14" s="2">
        <v>1</v>
      </c>
      <c r="B14" s="4">
        <v>-33.762680000000003</v>
      </c>
      <c r="C14" s="2" t="s">
        <v>13</v>
      </c>
      <c r="D14">
        <f t="shared" si="0"/>
        <v>69.088539999999995</v>
      </c>
      <c r="E14" s="4"/>
      <c r="F14" s="4">
        <v>-33.762680000000003</v>
      </c>
      <c r="G14">
        <f t="shared" si="1"/>
        <v>63.275579999999991</v>
      </c>
      <c r="I14">
        <v>5.4529643750000005</v>
      </c>
      <c r="J14" s="3">
        <f t="shared" si="2"/>
        <v>-28.309715625000003</v>
      </c>
      <c r="K14">
        <f t="shared" si="3"/>
        <v>68.728544374999984</v>
      </c>
    </row>
    <row r="15" spans="1:21" x14ac:dyDescent="0.25">
      <c r="A15" s="2">
        <v>1</v>
      </c>
      <c r="B15" s="4">
        <v>-98.601519999999994</v>
      </c>
      <c r="C15" s="2" t="s">
        <v>14</v>
      </c>
      <c r="D15">
        <f t="shared" si="0"/>
        <v>4.2497000000000043</v>
      </c>
      <c r="E15" s="4">
        <v>5.8661700000000003</v>
      </c>
      <c r="F15" s="4">
        <v>-92.735349999999997</v>
      </c>
      <c r="G15">
        <f t="shared" si="1"/>
        <v>4.3029099999999971</v>
      </c>
      <c r="J15" s="3">
        <f t="shared" si="2"/>
        <v>-92.735349999999997</v>
      </c>
      <c r="K15">
        <f t="shared" si="3"/>
        <v>4.3029099999999971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2">
        <v>1</v>
      </c>
      <c r="B16" s="4">
        <v>-98.607370000000003</v>
      </c>
      <c r="C16" s="2" t="s">
        <v>15</v>
      </c>
      <c r="D16">
        <f t="shared" si="0"/>
        <v>4.2438499999999948</v>
      </c>
      <c r="E16" s="4">
        <v>5.8473199999999999</v>
      </c>
      <c r="F16" s="4">
        <v>-92.760050000000007</v>
      </c>
      <c r="G16">
        <f t="shared" si="1"/>
        <v>4.2782099999999872</v>
      </c>
      <c r="J16" s="3">
        <f t="shared" si="2"/>
        <v>-92.760050000000007</v>
      </c>
      <c r="K16">
        <f t="shared" si="3"/>
        <v>4.2782099999999872</v>
      </c>
      <c r="O16" t="s">
        <v>70</v>
      </c>
      <c r="P16">
        <f>(B33-B24)/(A33-A24)</f>
        <v>-30.743290000000002</v>
      </c>
      <c r="R16" t="s">
        <v>84</v>
      </c>
      <c r="T16" t="s">
        <v>70</v>
      </c>
      <c r="U16">
        <f>(F33-F24)/(A33-A24)</f>
        <v>-27.918980000000005</v>
      </c>
    </row>
    <row r="17" spans="1:21" x14ac:dyDescent="0.25">
      <c r="A17" s="2">
        <v>1</v>
      </c>
      <c r="B17" s="4">
        <v>50.745719999999999</v>
      </c>
      <c r="C17" s="2" t="s">
        <v>16</v>
      </c>
      <c r="D17">
        <f t="shared" si="0"/>
        <v>153.59693999999999</v>
      </c>
      <c r="E17" s="4"/>
      <c r="F17" s="4">
        <v>50.745719999999999</v>
      </c>
      <c r="G17">
        <f t="shared" si="1"/>
        <v>147.78397999999999</v>
      </c>
      <c r="I17">
        <v>5.4529643750000005</v>
      </c>
      <c r="J17" s="3">
        <f t="shared" si="2"/>
        <v>56.198684374999999</v>
      </c>
      <c r="K17">
        <f t="shared" si="3"/>
        <v>153.23694437500001</v>
      </c>
      <c r="O17" t="s">
        <v>72</v>
      </c>
      <c r="P17">
        <f>(B33+B24)/2</f>
        <v>-221.074085</v>
      </c>
      <c r="T17" t="s">
        <v>72</v>
      </c>
      <c r="U17">
        <f>(F33+F24)/2</f>
        <v>-208.03600999999998</v>
      </c>
    </row>
    <row r="18" spans="1:21" x14ac:dyDescent="0.25">
      <c r="A18" s="2">
        <v>1</v>
      </c>
      <c r="B18" s="4">
        <v>-68.475049999999996</v>
      </c>
      <c r="C18" s="2" t="s">
        <v>17</v>
      </c>
      <c r="D18">
        <f t="shared" si="0"/>
        <v>34.376170000000002</v>
      </c>
      <c r="E18" s="4"/>
      <c r="F18" s="4">
        <v>-68.475049999999996</v>
      </c>
      <c r="G18">
        <f t="shared" si="1"/>
        <v>28.563209999999998</v>
      </c>
      <c r="I18">
        <v>8.1159955208333336</v>
      </c>
      <c r="J18" s="3">
        <f t="shared" si="2"/>
        <v>-60.359054479166659</v>
      </c>
      <c r="K18">
        <f t="shared" si="3"/>
        <v>36.679205520833335</v>
      </c>
      <c r="O18" t="s">
        <v>73</v>
      </c>
      <c r="P18">
        <f>(A33+A24)/2</f>
        <v>2.5</v>
      </c>
      <c r="T18" t="s">
        <v>73</v>
      </c>
      <c r="U18">
        <f>(A33+A24)/2</f>
        <v>2.5</v>
      </c>
    </row>
    <row r="19" spans="1:21" x14ac:dyDescent="0.25">
      <c r="A19" s="2">
        <v>1</v>
      </c>
      <c r="B19" s="4">
        <v>-91.122330000000005</v>
      </c>
      <c r="C19" s="2" t="s">
        <v>18</v>
      </c>
      <c r="D19">
        <f t="shared" si="0"/>
        <v>11.728889999999993</v>
      </c>
      <c r="E19" s="4">
        <v>4.8515800000000002</v>
      </c>
      <c r="F19" s="4">
        <v>-86.270750000000007</v>
      </c>
      <c r="G19">
        <f t="shared" si="1"/>
        <v>10.767509999999987</v>
      </c>
      <c r="J19" s="3">
        <f t="shared" si="2"/>
        <v>-86.270750000000007</v>
      </c>
      <c r="K19">
        <f t="shared" si="3"/>
        <v>10.767509999999987</v>
      </c>
    </row>
    <row r="20" spans="1:21" x14ac:dyDescent="0.25">
      <c r="A20" s="2">
        <v>1</v>
      </c>
      <c r="B20" s="4">
        <v>-70.313509999999994</v>
      </c>
      <c r="C20" s="2" t="s">
        <v>19</v>
      </c>
      <c r="D20">
        <f t="shared" si="0"/>
        <v>32.537710000000004</v>
      </c>
      <c r="E20" s="4"/>
      <c r="F20" s="4">
        <v>-70.313509999999994</v>
      </c>
      <c r="G20">
        <f t="shared" si="1"/>
        <v>26.72475</v>
      </c>
      <c r="I20">
        <v>8.1159955208333336</v>
      </c>
      <c r="J20" s="3">
        <f t="shared" si="2"/>
        <v>-62.197514479166657</v>
      </c>
      <c r="K20">
        <f t="shared" si="3"/>
        <v>34.840745520833337</v>
      </c>
      <c r="O20" t="s">
        <v>71</v>
      </c>
      <c r="P20">
        <f>P17-P16*P18</f>
        <v>-144.21585999999999</v>
      </c>
      <c r="T20" t="s">
        <v>71</v>
      </c>
      <c r="U20">
        <f>U17-U16*U18</f>
        <v>-138.23855999999995</v>
      </c>
    </row>
    <row r="21" spans="1:21" x14ac:dyDescent="0.25">
      <c r="A21" s="2">
        <v>1</v>
      </c>
      <c r="B21" s="4">
        <v>-85.156090000000006</v>
      </c>
      <c r="C21" s="2" t="s">
        <v>20</v>
      </c>
      <c r="D21">
        <f t="shared" si="0"/>
        <v>17.695129999999992</v>
      </c>
      <c r="E21" s="4"/>
      <c r="F21" s="4">
        <v>-85.156090000000006</v>
      </c>
      <c r="G21">
        <f t="shared" si="1"/>
        <v>11.882169999999988</v>
      </c>
      <c r="I21">
        <v>5.7736753125</v>
      </c>
      <c r="J21" s="3">
        <f t="shared" si="2"/>
        <v>-79.382414687500003</v>
      </c>
      <c r="K21">
        <f t="shared" si="3"/>
        <v>17.655845312499991</v>
      </c>
    </row>
    <row r="22" spans="1:21" x14ac:dyDescent="0.25">
      <c r="A22" s="2">
        <v>2</v>
      </c>
      <c r="B22" s="4">
        <v>-147.70645999999999</v>
      </c>
      <c r="C22" s="2" t="s">
        <v>27</v>
      </c>
      <c r="D22">
        <f t="shared" si="0"/>
        <v>57.995980000000003</v>
      </c>
      <c r="E22" s="4"/>
      <c r="F22" s="4">
        <v>-147.70645999999999</v>
      </c>
      <c r="G22">
        <f t="shared" si="1"/>
        <v>46.370059999999995</v>
      </c>
      <c r="I22">
        <v>16.231991041666667</v>
      </c>
      <c r="J22" s="3">
        <f t="shared" si="2"/>
        <v>-131.47446895833332</v>
      </c>
      <c r="K22">
        <f t="shared" si="3"/>
        <v>62.60205104166667</v>
      </c>
    </row>
    <row r="23" spans="1:21" x14ac:dyDescent="0.25">
      <c r="A23" s="2">
        <v>2</v>
      </c>
      <c r="B23" s="4">
        <v>-128.28244000000001</v>
      </c>
      <c r="C23" s="2" t="s">
        <v>28</v>
      </c>
      <c r="D23">
        <f t="shared" si="0"/>
        <v>77.419999999999987</v>
      </c>
      <c r="E23" s="4"/>
      <c r="F23" s="4">
        <v>-128.28244000000001</v>
      </c>
      <c r="G23">
        <f t="shared" si="1"/>
        <v>65.79407999999998</v>
      </c>
      <c r="I23">
        <v>11.547350625</v>
      </c>
      <c r="J23" s="3">
        <f t="shared" si="2"/>
        <v>-116.735089375</v>
      </c>
      <c r="K23">
        <f t="shared" si="3"/>
        <v>77.341430624999987</v>
      </c>
    </row>
    <row r="24" spans="1:21" x14ac:dyDescent="0.25">
      <c r="A24" s="2">
        <v>2</v>
      </c>
      <c r="B24" s="4">
        <v>-205.70244</v>
      </c>
      <c r="C24" s="2" t="s">
        <v>29</v>
      </c>
      <c r="D24">
        <f t="shared" si="0"/>
        <v>0</v>
      </c>
      <c r="E24" s="4">
        <v>11.625920000000001</v>
      </c>
      <c r="F24" s="4">
        <v>-194.07651999999999</v>
      </c>
      <c r="G24">
        <f t="shared" si="1"/>
        <v>0</v>
      </c>
      <c r="J24" s="3">
        <f t="shared" si="2"/>
        <v>-194.07651999999999</v>
      </c>
      <c r="K24">
        <f t="shared" si="3"/>
        <v>0</v>
      </c>
    </row>
    <row r="25" spans="1:21" x14ac:dyDescent="0.25">
      <c r="A25" s="2">
        <v>2</v>
      </c>
      <c r="B25" s="4">
        <v>-205.59929</v>
      </c>
      <c r="C25" s="2" t="s">
        <v>30</v>
      </c>
      <c r="D25">
        <f t="shared" si="0"/>
        <v>0.10314999999999941</v>
      </c>
      <c r="E25" s="4">
        <v>11.67042</v>
      </c>
      <c r="F25" s="4">
        <v>-193.92886999999999</v>
      </c>
      <c r="G25">
        <f t="shared" si="1"/>
        <v>0.14764999999999873</v>
      </c>
      <c r="J25" s="3">
        <f t="shared" si="2"/>
        <v>-193.92886999999999</v>
      </c>
      <c r="K25">
        <f t="shared" si="3"/>
        <v>0.14764999999999873</v>
      </c>
    </row>
    <row r="26" spans="1:21" x14ac:dyDescent="0.25">
      <c r="A26" s="2">
        <v>2</v>
      </c>
      <c r="B26" s="4">
        <v>-205.67608000000001</v>
      </c>
      <c r="C26" s="2" t="s">
        <v>31</v>
      </c>
      <c r="D26">
        <f t="shared" si="0"/>
        <v>2.635999999998262E-2</v>
      </c>
      <c r="E26" s="4">
        <v>11.71035</v>
      </c>
      <c r="F26" s="4">
        <v>-193.96573000000001</v>
      </c>
      <c r="G26">
        <f t="shared" si="1"/>
        <v>0.11078999999998018</v>
      </c>
      <c r="J26" s="3">
        <f t="shared" si="2"/>
        <v>-193.96573000000001</v>
      </c>
      <c r="K26">
        <f t="shared" si="3"/>
        <v>0.11078999999998018</v>
      </c>
    </row>
    <row r="27" spans="1:21" x14ac:dyDescent="0.25">
      <c r="A27" s="2">
        <v>2</v>
      </c>
      <c r="B27" s="4">
        <v>-160.3587</v>
      </c>
      <c r="C27" s="2" t="s">
        <v>32</v>
      </c>
      <c r="D27">
        <f t="shared" si="0"/>
        <v>45.343739999999997</v>
      </c>
      <c r="E27" s="4"/>
      <c r="F27" s="4">
        <v>-160.3587</v>
      </c>
      <c r="G27">
        <f t="shared" si="1"/>
        <v>33.717819999999989</v>
      </c>
      <c r="I27">
        <v>10.905928750000001</v>
      </c>
      <c r="J27" s="3">
        <f t="shared" si="2"/>
        <v>-149.45277125000001</v>
      </c>
      <c r="K27">
        <f t="shared" si="3"/>
        <v>44.623748749999976</v>
      </c>
    </row>
    <row r="28" spans="1:21" x14ac:dyDescent="0.25">
      <c r="A28" s="2">
        <v>2</v>
      </c>
      <c r="B28" s="4">
        <v>-205.66202000000001</v>
      </c>
      <c r="C28" s="2" t="s">
        <v>33</v>
      </c>
      <c r="D28">
        <f t="shared" si="0"/>
        <v>4.0419999999983247E-2</v>
      </c>
      <c r="E28" s="4"/>
      <c r="F28" s="4">
        <v>-205.66202000000001</v>
      </c>
      <c r="G28">
        <f t="shared" si="1"/>
        <v>-11.585500000000025</v>
      </c>
      <c r="I28">
        <v>16.231991041666667</v>
      </c>
      <c r="J28" s="3">
        <f t="shared" si="2"/>
        <v>-189.43002895833334</v>
      </c>
      <c r="K28">
        <f t="shared" si="3"/>
        <v>4.6464910416666498</v>
      </c>
    </row>
    <row r="29" spans="1:21" x14ac:dyDescent="0.25">
      <c r="A29" s="2">
        <v>3</v>
      </c>
      <c r="B29" s="4">
        <v>-20.06982</v>
      </c>
      <c r="C29" s="2" t="s">
        <v>34</v>
      </c>
      <c r="D29">
        <f t="shared" ref="D29:D34" si="4">B29-A29*$P$16-$P$20</f>
        <v>216.37591</v>
      </c>
      <c r="E29" s="4"/>
      <c r="F29" s="4">
        <v>-20.06982</v>
      </c>
      <c r="G29">
        <f t="shared" ref="G29:G34" si="5">F29-A29*$U$16-$U$20</f>
        <v>201.92567999999997</v>
      </c>
      <c r="I29">
        <v>24.347986562500001</v>
      </c>
      <c r="J29" s="3">
        <f t="shared" si="2"/>
        <v>4.2781665625000009</v>
      </c>
      <c r="K29">
        <f t="shared" ref="K29:K34" si="6">J29-A29*$U$16-$U$20</f>
        <v>226.27366656249995</v>
      </c>
    </row>
    <row r="30" spans="1:21" x14ac:dyDescent="0.25">
      <c r="A30" s="6">
        <v>3</v>
      </c>
      <c r="B30" s="7">
        <v>-209.09657000000001</v>
      </c>
      <c r="C30" s="6" t="s">
        <v>35</v>
      </c>
      <c r="D30">
        <f t="shared" si="4"/>
        <v>27.349159999999983</v>
      </c>
      <c r="E30" s="7"/>
      <c r="F30" s="7">
        <v>-209.09657000000001</v>
      </c>
      <c r="G30">
        <f t="shared" si="5"/>
        <v>12.89892999999995</v>
      </c>
      <c r="I30">
        <v>16.358893125000002</v>
      </c>
      <c r="J30" s="3">
        <f t="shared" si="2"/>
        <v>-192.73767687500001</v>
      </c>
      <c r="K30">
        <f t="shared" si="6"/>
        <v>29.257823124999959</v>
      </c>
    </row>
    <row r="31" spans="1:21" x14ac:dyDescent="0.25">
      <c r="A31" s="2">
        <v>3</v>
      </c>
      <c r="B31" s="4">
        <v>-166.37529000000001</v>
      </c>
      <c r="C31" s="2" t="s">
        <v>36</v>
      </c>
      <c r="D31">
        <f t="shared" si="4"/>
        <v>70.070439999999991</v>
      </c>
      <c r="E31" s="4"/>
      <c r="F31" s="4">
        <v>-166.37529000000001</v>
      </c>
      <c r="G31">
        <f t="shared" si="5"/>
        <v>55.620209999999958</v>
      </c>
      <c r="I31">
        <v>16.358893125000002</v>
      </c>
      <c r="J31" s="3">
        <f t="shared" si="2"/>
        <v>-150.016396875</v>
      </c>
      <c r="K31">
        <f t="shared" si="6"/>
        <v>71.979103124999966</v>
      </c>
    </row>
    <row r="32" spans="1:21" x14ac:dyDescent="0.25">
      <c r="A32" s="2">
        <v>3</v>
      </c>
      <c r="B32" s="4">
        <v>15.867570000000001</v>
      </c>
      <c r="C32" s="2" t="s">
        <v>37</v>
      </c>
      <c r="D32">
        <f t="shared" si="4"/>
        <v>252.3133</v>
      </c>
      <c r="E32" s="4"/>
      <c r="F32" s="4">
        <v>15.867570000000001</v>
      </c>
      <c r="G32">
        <f t="shared" si="5"/>
        <v>237.86306999999996</v>
      </c>
      <c r="I32">
        <v>16.237776562500002</v>
      </c>
      <c r="J32" s="3">
        <f t="shared" si="2"/>
        <v>32.105346562500003</v>
      </c>
      <c r="K32">
        <f t="shared" si="6"/>
        <v>254.10084656249995</v>
      </c>
    </row>
    <row r="33" spans="1:11" x14ac:dyDescent="0.25">
      <c r="A33" s="2">
        <v>3</v>
      </c>
      <c r="B33" s="4">
        <v>-236.44573</v>
      </c>
      <c r="C33" s="2" t="s">
        <v>38</v>
      </c>
      <c r="D33">
        <f t="shared" si="4"/>
        <v>0</v>
      </c>
      <c r="E33" s="4">
        <v>14.450229999999999</v>
      </c>
      <c r="F33" s="4">
        <v>-221.99549999999999</v>
      </c>
      <c r="G33">
        <f t="shared" si="5"/>
        <v>0</v>
      </c>
      <c r="J33" s="3">
        <f t="shared" si="2"/>
        <v>-221.99549999999999</v>
      </c>
      <c r="K33">
        <f t="shared" si="6"/>
        <v>0</v>
      </c>
    </row>
    <row r="34" spans="1:11" x14ac:dyDescent="0.25">
      <c r="A34" s="2">
        <v>3</v>
      </c>
      <c r="B34" s="4">
        <v>-233.49512999999999</v>
      </c>
      <c r="C34" s="2" t="s">
        <v>39</v>
      </c>
      <c r="D34">
        <f t="shared" si="4"/>
        <v>2.9506000000000085</v>
      </c>
      <c r="E34" s="4">
        <v>14.215669999999999</v>
      </c>
      <c r="F34" s="4">
        <v>-219.27946</v>
      </c>
      <c r="G34">
        <f t="shared" si="5"/>
        <v>2.716039999999964</v>
      </c>
      <c r="J34" s="3">
        <f t="shared" si="2"/>
        <v>-219.27946</v>
      </c>
      <c r="K34">
        <f t="shared" si="6"/>
        <v>2.716039999999964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K34"/>
    </sheetView>
  </sheetViews>
  <sheetFormatPr baseColWidth="10" defaultRowHeight="15" x14ac:dyDescent="0.25"/>
  <sheetData>
    <row r="1" spans="1:21" x14ac:dyDescent="0.25">
      <c r="A1" t="s">
        <v>47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21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-10.140689999999999</v>
      </c>
      <c r="C5" t="s">
        <v>4</v>
      </c>
      <c r="D5">
        <f>B5-($B$26/2)*A5</f>
        <v>7.6134799999999991</v>
      </c>
      <c r="E5" s="2">
        <v>0.83933999999999997</v>
      </c>
      <c r="F5" s="4">
        <v>-9.3013499999999993</v>
      </c>
      <c r="G5">
        <f>F5-A5*($F$26/2)</f>
        <v>5.9349524999999996</v>
      </c>
      <c r="J5" s="3">
        <f>I5+F5</f>
        <v>-9.3013499999999993</v>
      </c>
      <c r="K5">
        <f>J5-A5*($F$26/2)</f>
        <v>5.9349524999999996</v>
      </c>
    </row>
    <row r="6" spans="1:21" x14ac:dyDescent="0.25">
      <c r="A6">
        <v>0.5</v>
      </c>
      <c r="B6" s="3">
        <v>-28.748799999999999</v>
      </c>
      <c r="C6" t="s">
        <v>5</v>
      </c>
      <c r="D6">
        <f t="shared" ref="D6:D28" si="0">B6-($B$26/2)*A6</f>
        <v>6.7595399999999977</v>
      </c>
      <c r="E6" s="2"/>
      <c r="F6" s="4">
        <v>-28.748799999999999</v>
      </c>
      <c r="G6">
        <f t="shared" ref="G6:G28" si="1">F6-A6*($F$26/2)</f>
        <v>1.7238049999999987</v>
      </c>
      <c r="I6">
        <v>2.3133532954545455</v>
      </c>
      <c r="J6" s="3">
        <f t="shared" ref="J6:J34" si="2">I6+F6</f>
        <v>-26.435446704545456</v>
      </c>
      <c r="K6">
        <f t="shared" ref="K6:K28" si="3">J6-A6*($F$26/2)</f>
        <v>4.0371582954545424</v>
      </c>
    </row>
    <row r="7" spans="1:21" x14ac:dyDescent="0.25">
      <c r="A7">
        <v>0.5</v>
      </c>
      <c r="B7" s="3">
        <v>-26.594860000000001</v>
      </c>
      <c r="C7" t="s">
        <v>6</v>
      </c>
      <c r="D7">
        <f t="shared" si="0"/>
        <v>8.9134799999999963</v>
      </c>
      <c r="E7" s="2">
        <v>1.7587699999999999</v>
      </c>
      <c r="F7" s="4">
        <v>-24.836090000000002</v>
      </c>
      <c r="G7">
        <f t="shared" si="1"/>
        <v>5.6365149999999957</v>
      </c>
      <c r="J7" s="3">
        <f t="shared" si="2"/>
        <v>-24.836090000000002</v>
      </c>
      <c r="K7">
        <f t="shared" si="3"/>
        <v>5.6365149999999957</v>
      </c>
    </row>
    <row r="8" spans="1:21" x14ac:dyDescent="0.25">
      <c r="A8">
        <v>0.5</v>
      </c>
      <c r="B8" s="3">
        <v>-22.08267</v>
      </c>
      <c r="C8" t="s">
        <v>7</v>
      </c>
      <c r="D8">
        <f t="shared" si="0"/>
        <v>13.425669999999997</v>
      </c>
      <c r="E8" s="2"/>
      <c r="F8" s="4">
        <v>-22.08267</v>
      </c>
      <c r="G8">
        <f t="shared" si="1"/>
        <v>8.3899349999999977</v>
      </c>
      <c r="I8">
        <v>2.3133532954545455</v>
      </c>
      <c r="J8" s="3">
        <f t="shared" si="2"/>
        <v>-19.769316704545453</v>
      </c>
      <c r="K8">
        <f t="shared" si="3"/>
        <v>10.703288295454545</v>
      </c>
    </row>
    <row r="9" spans="1:21" x14ac:dyDescent="0.25">
      <c r="A9">
        <v>0.5</v>
      </c>
      <c r="B9" s="3">
        <v>-23.983799999999999</v>
      </c>
      <c r="C9" t="s">
        <v>8</v>
      </c>
      <c r="D9">
        <f t="shared" si="0"/>
        <v>11.524539999999998</v>
      </c>
      <c r="E9" s="2"/>
      <c r="F9" s="4">
        <v>-23.983799999999999</v>
      </c>
      <c r="G9">
        <f t="shared" si="1"/>
        <v>6.4888049999999993</v>
      </c>
      <c r="J9" s="3">
        <f t="shared" si="2"/>
        <v>-23.983799999999999</v>
      </c>
      <c r="K9">
        <f t="shared" si="3"/>
        <v>6.4888049999999993</v>
      </c>
    </row>
    <row r="10" spans="1:21" x14ac:dyDescent="0.25">
      <c r="A10">
        <v>0.75</v>
      </c>
      <c r="B10" s="3">
        <v>-43.5764</v>
      </c>
      <c r="C10" t="s">
        <v>9</v>
      </c>
      <c r="D10">
        <f t="shared" si="0"/>
        <v>9.6861099999999922</v>
      </c>
      <c r="E10" s="2"/>
      <c r="F10" s="4">
        <v>-43.5764</v>
      </c>
      <c r="G10">
        <f t="shared" si="1"/>
        <v>2.1325074999999956</v>
      </c>
      <c r="J10" s="3">
        <f t="shared" si="2"/>
        <v>-43.5764</v>
      </c>
      <c r="K10">
        <f t="shared" si="3"/>
        <v>2.1325074999999956</v>
      </c>
    </row>
    <row r="11" spans="1:21" x14ac:dyDescent="0.25">
      <c r="A11">
        <v>0.8</v>
      </c>
      <c r="B11" s="3">
        <v>-48.444029999999998</v>
      </c>
      <c r="C11" t="s">
        <v>10</v>
      </c>
      <c r="D11">
        <f t="shared" si="0"/>
        <v>8.3693140000000028</v>
      </c>
      <c r="E11" s="2">
        <v>2.7038199999999999</v>
      </c>
      <c r="F11" s="4">
        <v>-45.740209999999998</v>
      </c>
      <c r="G11">
        <f t="shared" si="1"/>
        <v>3.0159580000000048</v>
      </c>
      <c r="J11" s="3">
        <f t="shared" si="2"/>
        <v>-45.740209999999998</v>
      </c>
      <c r="K11">
        <f t="shared" si="3"/>
        <v>3.0159580000000048</v>
      </c>
    </row>
    <row r="12" spans="1:21" x14ac:dyDescent="0.25">
      <c r="A12">
        <v>1</v>
      </c>
      <c r="B12" s="3">
        <v>-27.672940000000001</v>
      </c>
      <c r="C12" t="s">
        <v>11</v>
      </c>
      <c r="D12">
        <f t="shared" si="0"/>
        <v>43.343739999999997</v>
      </c>
      <c r="E12" s="2"/>
      <c r="F12" s="4">
        <v>-27.672940000000001</v>
      </c>
      <c r="G12">
        <f t="shared" si="1"/>
        <v>33.272269999999992</v>
      </c>
      <c r="I12">
        <v>6.5029581818181814</v>
      </c>
      <c r="J12" s="3">
        <f t="shared" si="2"/>
        <v>-21.169981818181817</v>
      </c>
      <c r="K12">
        <f t="shared" si="3"/>
        <v>39.775228181818179</v>
      </c>
    </row>
    <row r="13" spans="1:21" x14ac:dyDescent="0.25">
      <c r="A13">
        <v>1</v>
      </c>
      <c r="B13" s="3">
        <v>-58.590739999999997</v>
      </c>
      <c r="C13" t="s">
        <v>12</v>
      </c>
      <c r="D13">
        <f t="shared" si="0"/>
        <v>12.425939999999997</v>
      </c>
      <c r="E13" s="2">
        <v>2.73739</v>
      </c>
      <c r="F13" s="4">
        <v>-55.853349999999999</v>
      </c>
      <c r="G13">
        <f t="shared" si="1"/>
        <v>5.0918599999999969</v>
      </c>
      <c r="J13" s="3">
        <f t="shared" si="2"/>
        <v>-55.853349999999999</v>
      </c>
      <c r="K13">
        <f t="shared" si="3"/>
        <v>5.0918599999999969</v>
      </c>
    </row>
    <row r="14" spans="1:21" x14ac:dyDescent="0.25">
      <c r="A14" s="2">
        <v>1</v>
      </c>
      <c r="B14" s="4">
        <v>-46.219009999999997</v>
      </c>
      <c r="C14" s="2" t="s">
        <v>13</v>
      </c>
      <c r="D14">
        <f t="shared" si="0"/>
        <v>24.797669999999997</v>
      </c>
      <c r="E14" s="2"/>
      <c r="F14" s="4">
        <v>-46.219009999999997</v>
      </c>
      <c r="G14">
        <f t="shared" si="1"/>
        <v>14.726199999999999</v>
      </c>
      <c r="I14">
        <v>6.5029581818181814</v>
      </c>
      <c r="J14" s="3">
        <f t="shared" si="2"/>
        <v>-39.716051818181818</v>
      </c>
      <c r="K14">
        <f t="shared" si="3"/>
        <v>21.229158181818178</v>
      </c>
    </row>
    <row r="15" spans="1:21" x14ac:dyDescent="0.25">
      <c r="A15" s="2">
        <v>1</v>
      </c>
      <c r="B15" s="4">
        <v>-70.996729999999999</v>
      </c>
      <c r="C15" s="2" t="s">
        <v>14</v>
      </c>
      <c r="D15">
        <f t="shared" si="0"/>
        <v>1.9949999999994361E-2</v>
      </c>
      <c r="E15" s="2">
        <v>11.23671</v>
      </c>
      <c r="F15" s="4">
        <v>-59.760019999999997</v>
      </c>
      <c r="G15">
        <f t="shared" si="1"/>
        <v>1.1851899999999986</v>
      </c>
      <c r="J15" s="3">
        <f t="shared" si="2"/>
        <v>-59.760019999999997</v>
      </c>
      <c r="K15">
        <f t="shared" si="3"/>
        <v>1.1851899999999986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2">
        <v>1</v>
      </c>
      <c r="B16" s="4">
        <v>-71.018420000000006</v>
      </c>
      <c r="C16" s="2" t="s">
        <v>15</v>
      </c>
      <c r="D16">
        <f t="shared" si="0"/>
        <v>-1.7400000000122873E-3</v>
      </c>
      <c r="E16" s="2">
        <v>11.21913</v>
      </c>
      <c r="F16" s="4">
        <v>-59.799290000000006</v>
      </c>
      <c r="G16">
        <f t="shared" si="1"/>
        <v>1.1459199999999896</v>
      </c>
      <c r="J16" s="3">
        <f t="shared" si="2"/>
        <v>-59.799290000000006</v>
      </c>
      <c r="K16">
        <f t="shared" si="3"/>
        <v>1.1459199999999896</v>
      </c>
      <c r="O16" t="s">
        <v>70</v>
      </c>
      <c r="P16">
        <f>(B33-B26)/(A33-A26)</f>
        <v>33.905529999999985</v>
      </c>
      <c r="R16" t="s">
        <v>84</v>
      </c>
      <c r="T16" t="s">
        <v>70</v>
      </c>
      <c r="U16">
        <f>(F33-F26)/(A33-A26)</f>
        <v>33.337339999999998</v>
      </c>
    </row>
    <row r="17" spans="1:21" x14ac:dyDescent="0.25">
      <c r="A17" s="2">
        <v>1</v>
      </c>
      <c r="B17" s="4">
        <v>37.927900000000001</v>
      </c>
      <c r="C17" s="2" t="s">
        <v>16</v>
      </c>
      <c r="D17">
        <f t="shared" si="0"/>
        <v>108.94458</v>
      </c>
      <c r="E17" s="2"/>
      <c r="F17" s="4">
        <v>37.927900000000001</v>
      </c>
      <c r="G17">
        <f t="shared" si="1"/>
        <v>98.873109999999997</v>
      </c>
      <c r="I17">
        <v>6.5029581818181814</v>
      </c>
      <c r="J17" s="3">
        <f t="shared" si="2"/>
        <v>44.430858181818181</v>
      </c>
      <c r="K17">
        <f t="shared" si="3"/>
        <v>105.37606818181817</v>
      </c>
      <c r="O17" t="s">
        <v>72</v>
      </c>
      <c r="P17">
        <f>(B33+B26)/2</f>
        <v>-125.08059499999999</v>
      </c>
      <c r="T17" t="s">
        <v>72</v>
      </c>
      <c r="U17">
        <f>(F33+F26)/2</f>
        <v>-105.22174999999999</v>
      </c>
    </row>
    <row r="18" spans="1:21" x14ac:dyDescent="0.25">
      <c r="A18" s="2">
        <v>1</v>
      </c>
      <c r="B18" s="4">
        <v>-61.785989999999998</v>
      </c>
      <c r="C18" s="2" t="s">
        <v>17</v>
      </c>
      <c r="D18">
        <f t="shared" si="0"/>
        <v>9.2306899999999956</v>
      </c>
      <c r="E18" s="2">
        <v>3.1767599999999998</v>
      </c>
      <c r="F18" s="4">
        <v>-58.609229999999997</v>
      </c>
      <c r="G18">
        <f t="shared" si="1"/>
        <v>2.3359799999999993</v>
      </c>
      <c r="J18" s="3">
        <f t="shared" si="2"/>
        <v>-58.609229999999997</v>
      </c>
      <c r="K18">
        <f t="shared" si="3"/>
        <v>2.3359799999999993</v>
      </c>
      <c r="O18" t="s">
        <v>73</v>
      </c>
      <c r="P18">
        <f>(A33+A26)/2</f>
        <v>2.5</v>
      </c>
      <c r="T18" t="s">
        <v>73</v>
      </c>
      <c r="U18">
        <f>(A33+A26)/2</f>
        <v>2.5</v>
      </c>
    </row>
    <row r="19" spans="1:21" x14ac:dyDescent="0.25">
      <c r="A19" s="2">
        <v>1</v>
      </c>
      <c r="B19" s="4">
        <v>-47.634680000000003</v>
      </c>
      <c r="C19" s="2" t="s">
        <v>18</v>
      </c>
      <c r="D19">
        <f t="shared" si="0"/>
        <v>23.381999999999991</v>
      </c>
      <c r="E19" s="2"/>
      <c r="F19" s="4">
        <v>-47.634680000000003</v>
      </c>
      <c r="G19">
        <f t="shared" si="1"/>
        <v>13.310529999999993</v>
      </c>
      <c r="I19">
        <v>8.7221960139860144</v>
      </c>
      <c r="J19" s="3">
        <f t="shared" si="2"/>
        <v>-38.912483986013989</v>
      </c>
      <c r="K19">
        <f t="shared" si="3"/>
        <v>22.032726013986007</v>
      </c>
    </row>
    <row r="20" spans="1:21" x14ac:dyDescent="0.25">
      <c r="A20" s="2">
        <v>1</v>
      </c>
      <c r="B20" s="4">
        <v>-53.072099999999999</v>
      </c>
      <c r="C20" s="2" t="s">
        <v>19</v>
      </c>
      <c r="D20">
        <f t="shared" si="0"/>
        <v>17.944579999999995</v>
      </c>
      <c r="E20" s="2"/>
      <c r="F20" s="4">
        <v>-53.072099999999999</v>
      </c>
      <c r="G20">
        <f t="shared" si="1"/>
        <v>7.8731099999999969</v>
      </c>
      <c r="I20">
        <v>4.626706590909091</v>
      </c>
      <c r="J20" s="3">
        <f t="shared" si="2"/>
        <v>-48.445393409090912</v>
      </c>
      <c r="K20">
        <f t="shared" si="3"/>
        <v>12.499816590909084</v>
      </c>
      <c r="O20" t="s">
        <v>71</v>
      </c>
      <c r="P20">
        <f>P17-P16*P18</f>
        <v>-209.84441999999996</v>
      </c>
      <c r="T20" t="s">
        <v>71</v>
      </c>
      <c r="U20">
        <f>U17-U16*U18</f>
        <v>-188.56509999999997</v>
      </c>
    </row>
    <row r="21" spans="1:21" x14ac:dyDescent="0.25">
      <c r="A21" s="2">
        <v>1</v>
      </c>
      <c r="B21" s="4">
        <v>-42.64499</v>
      </c>
      <c r="C21" s="2" t="s">
        <v>20</v>
      </c>
      <c r="D21">
        <f t="shared" si="0"/>
        <v>28.371689999999994</v>
      </c>
      <c r="E21" s="2"/>
      <c r="F21" s="4">
        <v>-42.64499</v>
      </c>
      <c r="G21">
        <f t="shared" si="1"/>
        <v>18.300219999999996</v>
      </c>
      <c r="I21">
        <v>6.6693899242424237</v>
      </c>
      <c r="J21" s="3">
        <f t="shared" si="2"/>
        <v>-35.975600075757576</v>
      </c>
      <c r="K21">
        <f t="shared" si="3"/>
        <v>24.96960992424242</v>
      </c>
    </row>
    <row r="22" spans="1:21" x14ac:dyDescent="0.25">
      <c r="A22" s="2">
        <v>2</v>
      </c>
      <c r="B22" s="4">
        <v>-98.175790000000006</v>
      </c>
      <c r="C22" s="2" t="s">
        <v>27</v>
      </c>
      <c r="D22">
        <f t="shared" si="0"/>
        <v>43.857569999999981</v>
      </c>
      <c r="E22" s="2"/>
      <c r="F22" s="4">
        <v>-98.175790000000006</v>
      </c>
      <c r="G22">
        <f t="shared" si="1"/>
        <v>23.714629999999985</v>
      </c>
      <c r="I22">
        <v>17.444392027972029</v>
      </c>
      <c r="J22" s="3">
        <f t="shared" si="2"/>
        <v>-80.731397972027978</v>
      </c>
      <c r="K22">
        <f t="shared" si="3"/>
        <v>41.159022027972014</v>
      </c>
    </row>
    <row r="23" spans="1:21" x14ac:dyDescent="0.25">
      <c r="A23" s="2">
        <v>2</v>
      </c>
      <c r="B23" s="4">
        <v>-79.290350000000004</v>
      </c>
      <c r="C23" s="2" t="s">
        <v>28</v>
      </c>
      <c r="D23">
        <f t="shared" si="0"/>
        <v>62.743009999999984</v>
      </c>
      <c r="E23" s="2"/>
      <c r="F23" s="4">
        <v>-79.290350000000004</v>
      </c>
      <c r="G23">
        <f t="shared" si="1"/>
        <v>42.600069999999988</v>
      </c>
      <c r="I23">
        <v>13.338779848484847</v>
      </c>
      <c r="J23" s="3">
        <f t="shared" si="2"/>
        <v>-65.951570151515156</v>
      </c>
      <c r="K23">
        <f t="shared" si="3"/>
        <v>55.938849848484836</v>
      </c>
    </row>
    <row r="24" spans="1:21" x14ac:dyDescent="0.25">
      <c r="A24" s="2">
        <v>2</v>
      </c>
      <c r="B24" s="4">
        <v>-141.38212999999999</v>
      </c>
      <c r="C24" s="2" t="s">
        <v>29</v>
      </c>
      <c r="D24">
        <f t="shared" si="0"/>
        <v>0.6512299999999982</v>
      </c>
      <c r="E24" s="2">
        <v>19.76013</v>
      </c>
      <c r="F24" s="4">
        <v>-121.62199999999999</v>
      </c>
      <c r="G24">
        <f t="shared" si="1"/>
        <v>0.2684200000000061</v>
      </c>
      <c r="J24" s="3">
        <f t="shared" si="2"/>
        <v>-121.62199999999999</v>
      </c>
      <c r="K24">
        <f t="shared" si="3"/>
        <v>0.2684200000000061</v>
      </c>
    </row>
    <row r="25" spans="1:21" x14ac:dyDescent="0.25">
      <c r="A25" s="2">
        <v>2</v>
      </c>
      <c r="B25" s="4">
        <v>-76.196209999999994</v>
      </c>
      <c r="C25" s="2" t="s">
        <v>30</v>
      </c>
      <c r="D25">
        <f t="shared" si="0"/>
        <v>65.837149999999994</v>
      </c>
      <c r="E25" s="2"/>
      <c r="F25" s="4">
        <v>-76.196209999999994</v>
      </c>
      <c r="G25">
        <f t="shared" si="1"/>
        <v>45.694209999999998</v>
      </c>
      <c r="I25">
        <v>13.338779848484847</v>
      </c>
      <c r="J25" s="3">
        <f t="shared" si="2"/>
        <v>-62.857430151515146</v>
      </c>
      <c r="K25">
        <f t="shared" si="3"/>
        <v>59.032989848484846</v>
      </c>
    </row>
    <row r="26" spans="1:21" x14ac:dyDescent="0.25">
      <c r="A26" s="2">
        <v>2</v>
      </c>
      <c r="B26" s="4">
        <v>-142.03335999999999</v>
      </c>
      <c r="C26" s="2" t="s">
        <v>31</v>
      </c>
      <c r="D26">
        <f t="shared" si="0"/>
        <v>0</v>
      </c>
      <c r="E26" s="2">
        <v>20.142939999999999</v>
      </c>
      <c r="F26" s="4">
        <v>-121.89041999999999</v>
      </c>
      <c r="G26">
        <f t="shared" si="1"/>
        <v>0</v>
      </c>
      <c r="J26" s="3">
        <f t="shared" si="2"/>
        <v>-121.89041999999999</v>
      </c>
      <c r="K26">
        <f t="shared" si="3"/>
        <v>0</v>
      </c>
    </row>
    <row r="27" spans="1:21" x14ac:dyDescent="0.25">
      <c r="A27" s="2">
        <v>2</v>
      </c>
      <c r="B27" s="4">
        <v>-107.51335</v>
      </c>
      <c r="C27" s="2" t="s">
        <v>32</v>
      </c>
      <c r="D27">
        <f t="shared" si="0"/>
        <v>34.520009999999985</v>
      </c>
      <c r="E27" s="2"/>
      <c r="F27" s="4">
        <v>-107.51335</v>
      </c>
      <c r="G27">
        <f t="shared" si="1"/>
        <v>14.377069999999989</v>
      </c>
      <c r="I27">
        <v>13.005916363636363</v>
      </c>
      <c r="J27" s="3">
        <f t="shared" si="2"/>
        <v>-94.507433636363643</v>
      </c>
      <c r="K27">
        <f t="shared" si="3"/>
        <v>27.382986363636348</v>
      </c>
    </row>
    <row r="28" spans="1:21" x14ac:dyDescent="0.25">
      <c r="A28" s="2">
        <v>2</v>
      </c>
      <c r="B28" s="4">
        <v>-141.44443000000001</v>
      </c>
      <c r="C28" s="2" t="s">
        <v>33</v>
      </c>
      <c r="D28">
        <f t="shared" si="0"/>
        <v>0.58892999999997642</v>
      </c>
      <c r="E28" s="2"/>
      <c r="F28" s="4">
        <v>-141.44443000000001</v>
      </c>
      <c r="G28">
        <f t="shared" si="1"/>
        <v>-19.554010000000019</v>
      </c>
      <c r="I28">
        <v>17.444392027972029</v>
      </c>
      <c r="J28" s="3">
        <f t="shared" si="2"/>
        <v>-124.00003797202798</v>
      </c>
      <c r="K28">
        <f t="shared" si="3"/>
        <v>-2.1096179720279906</v>
      </c>
    </row>
    <row r="29" spans="1:21" x14ac:dyDescent="0.25">
      <c r="A29" s="2">
        <v>3</v>
      </c>
      <c r="B29" s="4">
        <v>127.93985000000001</v>
      </c>
      <c r="C29" s="2" t="s">
        <v>34</v>
      </c>
      <c r="D29">
        <f t="shared" ref="D29:D34" si="4">B29-$P$16*A29-$P$20</f>
        <v>236.06768</v>
      </c>
      <c r="E29" s="2"/>
      <c r="F29" s="4">
        <v>127.93985000000001</v>
      </c>
      <c r="G29">
        <f t="shared" ref="G29:G34" si="5">F29-A29*$U$16-$U$20</f>
        <v>216.49293</v>
      </c>
      <c r="I29">
        <v>13.880119772727273</v>
      </c>
      <c r="J29" s="3">
        <f t="shared" si="2"/>
        <v>141.81996977272729</v>
      </c>
      <c r="K29">
        <f t="shared" ref="K29:K34" si="6">J29-A29*$U$16-$U$20</f>
        <v>230.37304977272726</v>
      </c>
    </row>
    <row r="30" spans="1:21" x14ac:dyDescent="0.25">
      <c r="A30">
        <v>3</v>
      </c>
      <c r="B30" s="3">
        <v>-61.313969999999998</v>
      </c>
      <c r="C30" t="s">
        <v>35</v>
      </c>
      <c r="D30">
        <f t="shared" si="4"/>
        <v>46.813860000000005</v>
      </c>
      <c r="E30" s="2"/>
      <c r="F30" s="4">
        <v>-61.313969999999998</v>
      </c>
      <c r="G30">
        <f t="shared" si="5"/>
        <v>27.239109999999982</v>
      </c>
      <c r="I30">
        <v>19.508874545454546</v>
      </c>
      <c r="J30" s="3">
        <f t="shared" si="2"/>
        <v>-41.805095454545452</v>
      </c>
      <c r="K30">
        <f t="shared" si="6"/>
        <v>46.747984545454528</v>
      </c>
    </row>
    <row r="31" spans="1:21" x14ac:dyDescent="0.25">
      <c r="A31">
        <v>3</v>
      </c>
      <c r="B31" s="3">
        <v>-37.58229</v>
      </c>
      <c r="C31" t="s">
        <v>36</v>
      </c>
      <c r="D31">
        <f t="shared" si="4"/>
        <v>70.545540000000017</v>
      </c>
      <c r="E31" s="2"/>
      <c r="F31" s="4">
        <v>-37.58229</v>
      </c>
      <c r="G31">
        <f t="shared" si="5"/>
        <v>50.970789999999965</v>
      </c>
      <c r="I31">
        <v>19.508874545454546</v>
      </c>
      <c r="J31" s="3">
        <f t="shared" si="2"/>
        <v>-18.073415454545454</v>
      </c>
      <c r="K31">
        <f t="shared" si="6"/>
        <v>70.479664545454526</v>
      </c>
    </row>
    <row r="32" spans="1:21" x14ac:dyDescent="0.25">
      <c r="A32">
        <v>3</v>
      </c>
      <c r="B32" s="3">
        <v>110.94001</v>
      </c>
      <c r="C32" t="s">
        <v>37</v>
      </c>
      <c r="D32">
        <f t="shared" si="4"/>
        <v>219.06783999999999</v>
      </c>
      <c r="E32" s="2"/>
      <c r="F32" s="4">
        <v>110.94001</v>
      </c>
      <c r="G32">
        <f t="shared" si="5"/>
        <v>199.49309</v>
      </c>
      <c r="I32">
        <v>19.432109772727273</v>
      </c>
      <c r="J32" s="3">
        <f t="shared" si="2"/>
        <v>130.37211977272727</v>
      </c>
      <c r="K32">
        <f t="shared" si="6"/>
        <v>218.92519977272724</v>
      </c>
    </row>
    <row r="33" spans="1:11" x14ac:dyDescent="0.25">
      <c r="A33">
        <v>3</v>
      </c>
      <c r="B33" s="3">
        <v>-108.12783</v>
      </c>
      <c r="C33" t="s">
        <v>38</v>
      </c>
      <c r="D33">
        <f t="shared" si="4"/>
        <v>0</v>
      </c>
      <c r="E33" s="2">
        <v>19.574750000000002</v>
      </c>
      <c r="F33" s="4">
        <v>-88.553079999999994</v>
      </c>
      <c r="G33">
        <f t="shared" si="5"/>
        <v>0</v>
      </c>
      <c r="J33" s="3">
        <f t="shared" si="2"/>
        <v>-88.553079999999994</v>
      </c>
      <c r="K33">
        <f t="shared" si="6"/>
        <v>0</v>
      </c>
    </row>
    <row r="34" spans="1:11" x14ac:dyDescent="0.25">
      <c r="A34">
        <v>3</v>
      </c>
      <c r="B34" s="3">
        <v>-107.81728</v>
      </c>
      <c r="C34" t="s">
        <v>39</v>
      </c>
      <c r="D34">
        <f t="shared" si="4"/>
        <v>0.31055000000000632</v>
      </c>
      <c r="E34" s="2">
        <v>19.294270000000001</v>
      </c>
      <c r="F34" s="4">
        <v>-88.523009999999999</v>
      </c>
      <c r="G34">
        <f t="shared" si="5"/>
        <v>3.0069999999966512E-2</v>
      </c>
      <c r="J34" s="3">
        <f t="shared" si="2"/>
        <v>-88.523009999999999</v>
      </c>
      <c r="K34">
        <f t="shared" si="6"/>
        <v>3.0069999999966512E-2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K34"/>
    </sheetView>
  </sheetViews>
  <sheetFormatPr baseColWidth="10" defaultRowHeight="15" x14ac:dyDescent="0.25"/>
  <sheetData>
    <row r="1" spans="1:21" x14ac:dyDescent="0.25">
      <c r="A1" t="s">
        <v>48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5" t="s">
        <v>80</v>
      </c>
      <c r="F4" s="5" t="s">
        <v>81</v>
      </c>
      <c r="G4" s="5" t="s">
        <v>79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-11.568009999999999</v>
      </c>
      <c r="C5" t="s">
        <v>4</v>
      </c>
      <c r="D5">
        <f>B5-($B$26/2)*A5</f>
        <v>9.1386300000000009</v>
      </c>
      <c r="E5" s="2"/>
      <c r="F5" s="4">
        <v>-11.568009999999999</v>
      </c>
      <c r="G5">
        <f>F5-A5*($F$26/2)</f>
        <v>6.9723400000000009</v>
      </c>
      <c r="I5">
        <v>1.6735961111111111</v>
      </c>
      <c r="J5" s="3">
        <f>I5+F5</f>
        <v>-9.894413888888888</v>
      </c>
      <c r="K5">
        <f>J5-A5*($F$26/2)</f>
        <v>8.6459361111111122</v>
      </c>
    </row>
    <row r="6" spans="1:21" x14ac:dyDescent="0.25">
      <c r="A6">
        <v>0.5</v>
      </c>
      <c r="B6" s="3">
        <v>-29.015219999999999</v>
      </c>
      <c r="C6" t="s">
        <v>5</v>
      </c>
      <c r="D6">
        <f t="shared" ref="D6:D28" si="0">B6-($B$26/2)*A6</f>
        <v>12.398060000000001</v>
      </c>
      <c r="E6" s="2"/>
      <c r="F6" s="4">
        <v>-29.015219999999999</v>
      </c>
      <c r="G6">
        <f t="shared" ref="G6:G28" si="1">F6-A6*($F$26/2)</f>
        <v>8.0654800000000009</v>
      </c>
      <c r="I6">
        <v>3.3471922222222221</v>
      </c>
      <c r="J6" s="3">
        <f t="shared" ref="J6:J34" si="2">I6+F6</f>
        <v>-25.668027777777777</v>
      </c>
      <c r="K6">
        <f t="shared" ref="K6:K28" si="3">J6-A6*($F$26/2)</f>
        <v>11.412672222222223</v>
      </c>
    </row>
    <row r="7" spans="1:21" x14ac:dyDescent="0.25">
      <c r="A7">
        <v>0.5</v>
      </c>
      <c r="B7" s="3">
        <v>-27.29759</v>
      </c>
      <c r="C7" t="s">
        <v>6</v>
      </c>
      <c r="D7">
        <f t="shared" si="0"/>
        <v>14.115690000000001</v>
      </c>
      <c r="E7" s="2"/>
      <c r="F7" s="4">
        <v>-27.29759</v>
      </c>
      <c r="G7">
        <f t="shared" si="1"/>
        <v>9.7831100000000006</v>
      </c>
      <c r="I7">
        <v>3.3471922222222221</v>
      </c>
      <c r="J7" s="3">
        <f t="shared" si="2"/>
        <v>-23.950397777777777</v>
      </c>
      <c r="K7">
        <f t="shared" si="3"/>
        <v>13.130302222222223</v>
      </c>
    </row>
    <row r="8" spans="1:21" x14ac:dyDescent="0.25">
      <c r="A8">
        <v>0.5</v>
      </c>
      <c r="B8" s="3">
        <v>-20.694690000000001</v>
      </c>
      <c r="C8" t="s">
        <v>7</v>
      </c>
      <c r="D8">
        <f t="shared" si="0"/>
        <v>20.718589999999999</v>
      </c>
      <c r="E8" s="2"/>
      <c r="F8" s="4">
        <v>-20.694690000000001</v>
      </c>
      <c r="G8">
        <f t="shared" si="1"/>
        <v>16.386009999999999</v>
      </c>
      <c r="I8">
        <v>3.3471922222222221</v>
      </c>
      <c r="J8" s="3">
        <f t="shared" si="2"/>
        <v>-17.347497777777779</v>
      </c>
      <c r="K8">
        <f t="shared" si="3"/>
        <v>19.733202222222221</v>
      </c>
    </row>
    <row r="9" spans="1:21" x14ac:dyDescent="0.25">
      <c r="A9">
        <v>0.5</v>
      </c>
      <c r="B9" s="3">
        <v>-27.33785</v>
      </c>
      <c r="C9" t="s">
        <v>8</v>
      </c>
      <c r="D9">
        <f t="shared" si="0"/>
        <v>14.075430000000001</v>
      </c>
      <c r="E9" s="2"/>
      <c r="F9" s="4">
        <v>-27.33785</v>
      </c>
      <c r="G9">
        <f t="shared" si="1"/>
        <v>9.7428500000000007</v>
      </c>
      <c r="I9">
        <v>5.3949369337606834</v>
      </c>
      <c r="J9" s="3">
        <f t="shared" si="2"/>
        <v>-21.942913066239317</v>
      </c>
      <c r="K9">
        <f t="shared" si="3"/>
        <v>15.137786933760683</v>
      </c>
    </row>
    <row r="10" spans="1:21" x14ac:dyDescent="0.25">
      <c r="A10">
        <v>0.75</v>
      </c>
      <c r="B10" s="3">
        <v>-44.072279999999999</v>
      </c>
      <c r="C10" t="s">
        <v>9</v>
      </c>
      <c r="D10">
        <f t="shared" si="0"/>
        <v>18.047640000000001</v>
      </c>
      <c r="E10" s="2"/>
      <c r="F10" s="4">
        <v>-44.072279999999999</v>
      </c>
      <c r="G10">
        <f t="shared" si="1"/>
        <v>11.548769999999998</v>
      </c>
      <c r="I10">
        <v>5.020788333333333</v>
      </c>
      <c r="J10" s="3">
        <f t="shared" si="2"/>
        <v>-39.051491666666664</v>
      </c>
      <c r="K10">
        <f t="shared" si="3"/>
        <v>16.569558333333333</v>
      </c>
    </row>
    <row r="11" spans="1:21" x14ac:dyDescent="0.25">
      <c r="A11">
        <v>0.8</v>
      </c>
      <c r="B11" s="3">
        <v>-49.218359999999997</v>
      </c>
      <c r="C11" t="s">
        <v>10</v>
      </c>
      <c r="D11">
        <f t="shared" si="0"/>
        <v>17.042888000000012</v>
      </c>
      <c r="E11" s="2"/>
      <c r="F11" s="4">
        <v>-49.218359999999997</v>
      </c>
      <c r="G11">
        <f t="shared" si="1"/>
        <v>10.110760000000006</v>
      </c>
      <c r="I11">
        <v>5.3555075555555556</v>
      </c>
      <c r="J11" s="3">
        <f t="shared" si="2"/>
        <v>-43.862852444444442</v>
      </c>
      <c r="K11">
        <f t="shared" si="3"/>
        <v>15.466267555555561</v>
      </c>
    </row>
    <row r="12" spans="1:21" x14ac:dyDescent="0.25">
      <c r="A12">
        <v>1</v>
      </c>
      <c r="B12" s="3">
        <v>-25.825659999999999</v>
      </c>
      <c r="C12" t="s">
        <v>11</v>
      </c>
      <c r="D12">
        <f t="shared" si="0"/>
        <v>57.000900000000001</v>
      </c>
      <c r="E12" s="2"/>
      <c r="F12" s="4">
        <v>-25.825659999999999</v>
      </c>
      <c r="G12">
        <f t="shared" si="1"/>
        <v>48.335740000000001</v>
      </c>
      <c r="I12">
        <v>10.638313888888888</v>
      </c>
      <c r="J12" s="3">
        <f t="shared" si="2"/>
        <v>-15.187346111111111</v>
      </c>
      <c r="K12">
        <f t="shared" si="3"/>
        <v>58.974053888888889</v>
      </c>
    </row>
    <row r="13" spans="1:21" x14ac:dyDescent="0.25">
      <c r="A13">
        <v>1</v>
      </c>
      <c r="B13" s="3">
        <v>-57.689889999999998</v>
      </c>
      <c r="C13" t="s">
        <v>12</v>
      </c>
      <c r="D13">
        <f t="shared" si="0"/>
        <v>25.136670000000002</v>
      </c>
      <c r="E13" s="2"/>
      <c r="F13" s="4">
        <v>-57.689889999999998</v>
      </c>
      <c r="G13">
        <f t="shared" si="1"/>
        <v>16.471510000000002</v>
      </c>
      <c r="I13">
        <v>6.6943844444444442</v>
      </c>
      <c r="J13" s="3">
        <f t="shared" si="2"/>
        <v>-50.995505555555553</v>
      </c>
      <c r="K13">
        <f t="shared" si="3"/>
        <v>23.165894444444447</v>
      </c>
    </row>
    <row r="14" spans="1:21" x14ac:dyDescent="0.25">
      <c r="A14">
        <v>1</v>
      </c>
      <c r="B14" s="3">
        <v>-23.122579999999999</v>
      </c>
      <c r="C14" t="s">
        <v>13</v>
      </c>
      <c r="D14">
        <f t="shared" si="0"/>
        <v>59.703980000000001</v>
      </c>
      <c r="E14" s="2"/>
      <c r="F14" s="4">
        <v>-23.122579999999999</v>
      </c>
      <c r="G14">
        <f t="shared" si="1"/>
        <v>51.038820000000001</v>
      </c>
      <c r="I14">
        <v>10.638313888888888</v>
      </c>
      <c r="J14" s="3">
        <f t="shared" si="2"/>
        <v>-12.484266111111111</v>
      </c>
      <c r="K14">
        <f t="shared" si="3"/>
        <v>61.677133888888889</v>
      </c>
    </row>
    <row r="15" spans="1:21" x14ac:dyDescent="0.25">
      <c r="A15" s="2">
        <v>1</v>
      </c>
      <c r="B15" s="4">
        <v>-82.73554</v>
      </c>
      <c r="C15" s="2" t="s">
        <v>14</v>
      </c>
      <c r="D15">
        <f t="shared" si="0"/>
        <v>9.1020000000000323E-2</v>
      </c>
      <c r="E15" s="4">
        <v>22.784490000000002</v>
      </c>
      <c r="F15" s="4">
        <v>-59.951049999999995</v>
      </c>
      <c r="G15">
        <f t="shared" si="1"/>
        <v>14.210350000000005</v>
      </c>
      <c r="J15" s="3">
        <f t="shared" si="2"/>
        <v>-59.951049999999995</v>
      </c>
      <c r="K15">
        <f t="shared" si="3"/>
        <v>14.210350000000005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2">
        <v>1</v>
      </c>
      <c r="B16" s="4">
        <v>-82.956310000000002</v>
      </c>
      <c r="C16" s="2" t="s">
        <v>15</v>
      </c>
      <c r="D16">
        <f t="shared" si="0"/>
        <v>-0.12975000000000136</v>
      </c>
      <c r="E16" s="4">
        <v>9.6013199999999994</v>
      </c>
      <c r="F16" s="4">
        <v>-73.354990000000001</v>
      </c>
      <c r="G16">
        <f t="shared" si="1"/>
        <v>0.80640999999999963</v>
      </c>
      <c r="J16" s="3">
        <f t="shared" si="2"/>
        <v>-73.354990000000001</v>
      </c>
      <c r="K16">
        <f t="shared" si="3"/>
        <v>0.80640999999999963</v>
      </c>
      <c r="O16" t="s">
        <v>70</v>
      </c>
      <c r="P16" s="3">
        <f>(B33-B26)/(A33-A26)</f>
        <v>12.60539</v>
      </c>
      <c r="R16" t="s">
        <v>84</v>
      </c>
      <c r="T16" t="s">
        <v>70</v>
      </c>
      <c r="U16" s="3">
        <f>(F33-F26)/(A33-A26)</f>
        <v>12.582680000000011</v>
      </c>
    </row>
    <row r="17" spans="1:21" x14ac:dyDescent="0.25">
      <c r="A17" s="2">
        <v>1</v>
      </c>
      <c r="B17" s="4">
        <v>47.43553</v>
      </c>
      <c r="C17" s="2" t="s">
        <v>16</v>
      </c>
      <c r="D17">
        <f t="shared" si="0"/>
        <v>130.26209</v>
      </c>
      <c r="E17" s="4"/>
      <c r="F17" s="4">
        <v>47.43553</v>
      </c>
      <c r="G17">
        <f t="shared" si="1"/>
        <v>121.59693</v>
      </c>
      <c r="I17">
        <v>10.638313888888888</v>
      </c>
      <c r="J17" s="3">
        <f t="shared" si="2"/>
        <v>58.073843888888888</v>
      </c>
      <c r="K17">
        <f t="shared" si="3"/>
        <v>132.23524388888887</v>
      </c>
      <c r="O17" t="s">
        <v>72</v>
      </c>
      <c r="P17">
        <f>(B33+B26)/2</f>
        <v>-159.350425</v>
      </c>
      <c r="T17" t="s">
        <v>72</v>
      </c>
      <c r="U17">
        <f>(F33+F26)/2</f>
        <v>-142.03145999999998</v>
      </c>
    </row>
    <row r="18" spans="1:21" x14ac:dyDescent="0.25">
      <c r="A18" s="2">
        <v>1</v>
      </c>
      <c r="B18" s="4">
        <v>-61.453809999999997</v>
      </c>
      <c r="C18" s="2" t="s">
        <v>17</v>
      </c>
      <c r="D18">
        <f t="shared" si="0"/>
        <v>21.372750000000003</v>
      </c>
      <c r="E18" s="4"/>
      <c r="F18" s="4">
        <v>-61.453809999999997</v>
      </c>
      <c r="G18">
        <f t="shared" si="1"/>
        <v>12.707590000000003</v>
      </c>
      <c r="I18">
        <v>6.6943844444444442</v>
      </c>
      <c r="J18" s="3">
        <f t="shared" si="2"/>
        <v>-54.759425555555552</v>
      </c>
      <c r="K18">
        <f t="shared" si="3"/>
        <v>19.401974444444448</v>
      </c>
      <c r="O18" t="s">
        <v>73</v>
      </c>
      <c r="P18">
        <f>(A33+A26)/2</f>
        <v>2.5</v>
      </c>
      <c r="T18" t="s">
        <v>73</v>
      </c>
      <c r="U18">
        <f>(A33+A26)/2</f>
        <v>2.5</v>
      </c>
    </row>
    <row r="19" spans="1:21" x14ac:dyDescent="0.25">
      <c r="A19" s="2">
        <v>1</v>
      </c>
      <c r="B19" s="4">
        <v>-55.022359999999999</v>
      </c>
      <c r="C19" s="2" t="s">
        <v>18</v>
      </c>
      <c r="D19">
        <f t="shared" si="0"/>
        <v>27.804200000000002</v>
      </c>
      <c r="E19" s="4"/>
      <c r="F19" s="4">
        <v>-55.022359999999999</v>
      </c>
      <c r="G19">
        <f t="shared" si="1"/>
        <v>19.139040000000001</v>
      </c>
      <c r="I19">
        <v>10.789873867521367</v>
      </c>
      <c r="J19" s="3">
        <f t="shared" si="2"/>
        <v>-44.232486132478634</v>
      </c>
      <c r="K19">
        <f t="shared" si="3"/>
        <v>29.928913867521366</v>
      </c>
    </row>
    <row r="20" spans="1:21" x14ac:dyDescent="0.25">
      <c r="A20" s="2">
        <v>1</v>
      </c>
      <c r="B20" s="4">
        <v>-49.632489999999997</v>
      </c>
      <c r="C20" s="2" t="s">
        <v>19</v>
      </c>
      <c r="D20">
        <f t="shared" si="0"/>
        <v>33.194070000000004</v>
      </c>
      <c r="E20" s="4"/>
      <c r="F20" s="4">
        <v>-49.632489999999997</v>
      </c>
      <c r="G20">
        <f t="shared" si="1"/>
        <v>24.528910000000003</v>
      </c>
      <c r="I20">
        <v>6.6943844444444442</v>
      </c>
      <c r="J20" s="3">
        <f t="shared" si="2"/>
        <v>-42.938105555555552</v>
      </c>
      <c r="K20">
        <f t="shared" si="3"/>
        <v>31.223294444444448</v>
      </c>
      <c r="O20" t="s">
        <v>71</v>
      </c>
      <c r="P20">
        <f>P17-P16*P18</f>
        <v>-190.8639</v>
      </c>
      <c r="T20" t="s">
        <v>71</v>
      </c>
      <c r="U20">
        <f>U17-U16*U18</f>
        <v>-173.48815999999999</v>
      </c>
    </row>
    <row r="21" spans="1:21" x14ac:dyDescent="0.25">
      <c r="A21" s="2">
        <v>1</v>
      </c>
      <c r="B21" s="4">
        <v>-23.261759999999999</v>
      </c>
      <c r="C21" s="2" t="s">
        <v>20</v>
      </c>
      <c r="D21">
        <f t="shared" si="0"/>
        <v>59.564800000000005</v>
      </c>
      <c r="E21" s="4"/>
      <c r="F21" s="4">
        <v>-23.261759999999999</v>
      </c>
      <c r="G21">
        <f t="shared" si="1"/>
        <v>50.899640000000005</v>
      </c>
      <c r="I21">
        <v>8.7370677777777779</v>
      </c>
      <c r="J21" s="3">
        <f t="shared" si="2"/>
        <v>-14.524692222222221</v>
      </c>
      <c r="K21">
        <f t="shared" si="3"/>
        <v>59.636707777777779</v>
      </c>
    </row>
    <row r="22" spans="1:21" x14ac:dyDescent="0.25">
      <c r="A22" s="2">
        <v>2</v>
      </c>
      <c r="B22" s="4">
        <v>-126.49925</v>
      </c>
      <c r="C22" s="2" t="s">
        <v>27</v>
      </c>
      <c r="D22">
        <f t="shared" si="0"/>
        <v>39.153869999999998</v>
      </c>
      <c r="E22" s="4"/>
      <c r="F22" s="4">
        <v>-126.49925</v>
      </c>
      <c r="G22">
        <f t="shared" si="1"/>
        <v>21.823549999999997</v>
      </c>
      <c r="I22">
        <v>21.579747735042734</v>
      </c>
      <c r="J22" s="3">
        <f t="shared" si="2"/>
        <v>-104.91950226495727</v>
      </c>
      <c r="K22">
        <f t="shared" si="3"/>
        <v>43.403297735042727</v>
      </c>
    </row>
    <row r="23" spans="1:21" x14ac:dyDescent="0.25">
      <c r="A23" s="2">
        <v>2</v>
      </c>
      <c r="B23" s="4">
        <v>-101.35078</v>
      </c>
      <c r="C23" s="2" t="s">
        <v>28</v>
      </c>
      <c r="D23">
        <f t="shared" si="0"/>
        <v>64.302340000000001</v>
      </c>
      <c r="E23" s="4"/>
      <c r="F23" s="4">
        <v>-101.35078</v>
      </c>
      <c r="G23">
        <f t="shared" si="1"/>
        <v>46.972020000000001</v>
      </c>
      <c r="I23">
        <v>17.474135555555556</v>
      </c>
      <c r="J23" s="3">
        <f t="shared" si="2"/>
        <v>-83.876644444444452</v>
      </c>
      <c r="K23">
        <f t="shared" si="3"/>
        <v>64.446155555555549</v>
      </c>
    </row>
    <row r="24" spans="1:21" x14ac:dyDescent="0.25">
      <c r="A24" s="2">
        <v>2</v>
      </c>
      <c r="B24" s="4">
        <v>-162.99506</v>
      </c>
      <c r="C24" s="2" t="s">
        <v>29</v>
      </c>
      <c r="D24">
        <f t="shared" si="0"/>
        <v>2.6580600000000061</v>
      </c>
      <c r="E24" s="4">
        <v>16.913319999999999</v>
      </c>
      <c r="F24" s="4">
        <v>-146.08174</v>
      </c>
      <c r="G24">
        <f t="shared" si="1"/>
        <v>2.2410600000000045</v>
      </c>
      <c r="J24" s="3">
        <f t="shared" si="2"/>
        <v>-146.08174</v>
      </c>
      <c r="K24">
        <f t="shared" si="3"/>
        <v>2.2410600000000045</v>
      </c>
    </row>
    <row r="25" spans="1:21" x14ac:dyDescent="0.25">
      <c r="A25" s="2">
        <v>2</v>
      </c>
      <c r="B25" s="4">
        <v>-165.48053999999999</v>
      </c>
      <c r="C25" s="2" t="s">
        <v>30</v>
      </c>
      <c r="D25">
        <f t="shared" si="0"/>
        <v>0.17258000000001061</v>
      </c>
      <c r="E25" s="4">
        <v>17.106100000000001</v>
      </c>
      <c r="F25" s="4">
        <v>-148.37443999999999</v>
      </c>
      <c r="G25">
        <f t="shared" si="1"/>
        <v>-5.1639999999991915E-2</v>
      </c>
      <c r="J25" s="3">
        <f t="shared" si="2"/>
        <v>-148.37443999999999</v>
      </c>
      <c r="K25">
        <f t="shared" si="3"/>
        <v>-5.1639999999991915E-2</v>
      </c>
    </row>
    <row r="26" spans="1:21" x14ac:dyDescent="0.25">
      <c r="A26" s="2">
        <v>2</v>
      </c>
      <c r="B26" s="4">
        <v>-165.65312</v>
      </c>
      <c r="C26" s="2" t="s">
        <v>31</v>
      </c>
      <c r="D26">
        <f t="shared" si="0"/>
        <v>0</v>
      </c>
      <c r="E26" s="4">
        <v>17.33032</v>
      </c>
      <c r="F26" s="4">
        <v>-148.3228</v>
      </c>
      <c r="G26">
        <f t="shared" si="1"/>
        <v>0</v>
      </c>
      <c r="J26" s="3">
        <f t="shared" si="2"/>
        <v>-148.3228</v>
      </c>
      <c r="K26">
        <f t="shared" si="3"/>
        <v>0</v>
      </c>
    </row>
    <row r="27" spans="1:21" x14ac:dyDescent="0.25">
      <c r="A27" s="2">
        <v>2</v>
      </c>
      <c r="B27" s="4">
        <v>-122.56301999999999</v>
      </c>
      <c r="C27" s="2" t="s">
        <v>32</v>
      </c>
      <c r="D27">
        <f>B27-($B$26/2)*A27</f>
        <v>43.090100000000007</v>
      </c>
      <c r="E27" s="4"/>
      <c r="F27" s="4">
        <v>-122.56301999999999</v>
      </c>
      <c r="G27">
        <f t="shared" si="1"/>
        <v>25.759780000000006</v>
      </c>
      <c r="I27">
        <v>21.276627777777776</v>
      </c>
      <c r="J27" s="3">
        <f t="shared" si="2"/>
        <v>-101.28639222222222</v>
      </c>
      <c r="K27">
        <f t="shared" si="3"/>
        <v>47.036407777777782</v>
      </c>
    </row>
    <row r="28" spans="1:21" x14ac:dyDescent="0.25">
      <c r="A28" s="2">
        <v>2</v>
      </c>
      <c r="B28" s="4">
        <v>-163.04938000000001</v>
      </c>
      <c r="C28" s="2" t="s">
        <v>33</v>
      </c>
      <c r="D28">
        <f t="shared" si="0"/>
        <v>2.6037399999999877</v>
      </c>
      <c r="E28" s="4"/>
      <c r="F28" s="4">
        <v>-163.04938000000001</v>
      </c>
      <c r="G28">
        <f t="shared" si="1"/>
        <v>-14.726580000000013</v>
      </c>
      <c r="I28">
        <v>21.579747735042734</v>
      </c>
      <c r="J28" s="3">
        <f t="shared" si="2"/>
        <v>-141.46963226495728</v>
      </c>
      <c r="K28">
        <f t="shared" si="3"/>
        <v>6.8531677350427174</v>
      </c>
    </row>
    <row r="29" spans="1:21" x14ac:dyDescent="0.25">
      <c r="A29">
        <v>3</v>
      </c>
      <c r="B29" s="3">
        <v>82.694609999999997</v>
      </c>
      <c r="C29" t="s">
        <v>34</v>
      </c>
      <c r="D29">
        <f t="shared" ref="D29:D34" si="4">B29-A29*$P$16-$P$20</f>
        <v>235.74234000000001</v>
      </c>
      <c r="E29" s="4"/>
      <c r="F29" s="4">
        <v>82.694609999999997</v>
      </c>
      <c r="G29">
        <f t="shared" ref="G29:G34" si="5">F29-A29*$U$16-$U$20</f>
        <v>218.43472999999994</v>
      </c>
      <c r="I29">
        <v>20.083153333333332</v>
      </c>
      <c r="J29" s="3">
        <f t="shared" si="2"/>
        <v>102.77776333333333</v>
      </c>
      <c r="K29">
        <f t="shared" ref="K29:K34" si="6">J29-A29*$U$16-$U$20</f>
        <v>238.51788333333329</v>
      </c>
    </row>
    <row r="30" spans="1:21" x14ac:dyDescent="0.25">
      <c r="A30">
        <v>3</v>
      </c>
      <c r="B30" s="3">
        <v>-97.109650000000002</v>
      </c>
      <c r="C30" t="s">
        <v>35</v>
      </c>
      <c r="D30">
        <f t="shared" si="4"/>
        <v>55.938080000000014</v>
      </c>
      <c r="E30" s="4"/>
      <c r="F30" s="4">
        <v>-97.109650000000002</v>
      </c>
      <c r="G30">
        <f t="shared" si="5"/>
        <v>38.630469999999946</v>
      </c>
      <c r="I30">
        <v>31.914941666666664</v>
      </c>
      <c r="J30" s="3">
        <f t="shared" si="2"/>
        <v>-65.194708333333338</v>
      </c>
      <c r="K30">
        <f t="shared" si="6"/>
        <v>70.545411666666624</v>
      </c>
    </row>
    <row r="31" spans="1:21" x14ac:dyDescent="0.25">
      <c r="A31">
        <v>3</v>
      </c>
      <c r="B31" s="3">
        <v>-77.596950000000007</v>
      </c>
      <c r="C31" t="s">
        <v>36</v>
      </c>
      <c r="D31">
        <f t="shared" si="4"/>
        <v>75.450779999999995</v>
      </c>
      <c r="E31" s="4"/>
      <c r="F31" s="4">
        <v>-77.596950000000007</v>
      </c>
      <c r="G31">
        <f t="shared" si="5"/>
        <v>58.143169999999955</v>
      </c>
      <c r="I31">
        <v>31.914941666666664</v>
      </c>
      <c r="J31" s="3">
        <f t="shared" si="2"/>
        <v>-45.682008333333343</v>
      </c>
      <c r="K31">
        <f t="shared" si="6"/>
        <v>90.058111666666619</v>
      </c>
    </row>
    <row r="32" spans="1:21" x14ac:dyDescent="0.25">
      <c r="A32">
        <v>3</v>
      </c>
      <c r="B32" s="3">
        <v>85.584119999999999</v>
      </c>
      <c r="C32" t="s">
        <v>37</v>
      </c>
      <c r="D32">
        <f t="shared" si="4"/>
        <v>238.63184999999999</v>
      </c>
      <c r="E32" s="4"/>
      <c r="F32" s="4">
        <v>85.584119999999999</v>
      </c>
      <c r="G32">
        <f t="shared" si="5"/>
        <v>221.32423999999997</v>
      </c>
      <c r="I32">
        <v>25.635143333333335</v>
      </c>
      <c r="J32" s="3">
        <f t="shared" si="2"/>
        <v>111.21926333333333</v>
      </c>
      <c r="K32">
        <f t="shared" si="6"/>
        <v>246.95938333333328</v>
      </c>
    </row>
    <row r="33" spans="1:11" x14ac:dyDescent="0.25">
      <c r="A33">
        <v>3</v>
      </c>
      <c r="B33" s="3">
        <v>-153.04773</v>
      </c>
      <c r="C33" t="s">
        <v>38</v>
      </c>
      <c r="D33">
        <f t="shared" si="4"/>
        <v>0</v>
      </c>
      <c r="E33" s="4">
        <v>17.30761</v>
      </c>
      <c r="F33" s="4">
        <v>-135.74011999999999</v>
      </c>
      <c r="G33">
        <f t="shared" si="5"/>
        <v>0</v>
      </c>
      <c r="J33" s="3">
        <f t="shared" si="2"/>
        <v>-135.74011999999999</v>
      </c>
      <c r="K33">
        <f t="shared" si="6"/>
        <v>0</v>
      </c>
    </row>
    <row r="34" spans="1:11" x14ac:dyDescent="0.25">
      <c r="A34">
        <v>3</v>
      </c>
      <c r="B34" s="3">
        <v>-152.90154000000001</v>
      </c>
      <c r="C34" t="s">
        <v>39</v>
      </c>
      <c r="D34">
        <f t="shared" si="4"/>
        <v>0.14618999999999005</v>
      </c>
      <c r="E34" s="2"/>
      <c r="F34" s="4">
        <v>-152.90154000000001</v>
      </c>
      <c r="G34">
        <f t="shared" si="5"/>
        <v>-17.161420000000049</v>
      </c>
      <c r="I34">
        <v>25.635143333333335</v>
      </c>
      <c r="J34" s="3">
        <f t="shared" si="2"/>
        <v>-127.26639666666668</v>
      </c>
      <c r="K34">
        <f t="shared" si="6"/>
        <v>8.4737233333332824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K34"/>
    </sheetView>
  </sheetViews>
  <sheetFormatPr baseColWidth="10" defaultRowHeight="15" x14ac:dyDescent="0.25"/>
  <sheetData>
    <row r="1" spans="1:21" x14ac:dyDescent="0.25">
      <c r="A1" t="s">
        <v>49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-5.7336900000000002</v>
      </c>
      <c r="C5" t="s">
        <v>4</v>
      </c>
      <c r="D5">
        <f>B5-($B$26/2)*A5</f>
        <v>11.876640000000002</v>
      </c>
      <c r="E5" s="4">
        <v>0.58320000000000005</v>
      </c>
      <c r="F5" s="4">
        <v>-5.1504900000000005</v>
      </c>
      <c r="G5">
        <f>F5-A5*$F$26/2</f>
        <v>10.041376249999999</v>
      </c>
      <c r="J5" s="3">
        <f>I5+F5</f>
        <v>-5.1504900000000005</v>
      </c>
      <c r="K5">
        <f>J5-A5*$F$26/2</f>
        <v>10.041376249999999</v>
      </c>
    </row>
    <row r="6" spans="1:21" x14ac:dyDescent="0.25">
      <c r="A6">
        <v>0.5</v>
      </c>
      <c r="B6" s="3">
        <v>-16.983709999999999</v>
      </c>
      <c r="C6" t="s">
        <v>5</v>
      </c>
      <c r="D6">
        <f t="shared" ref="D6:D28" si="0">B6-($B$26/2)*A6</f>
        <v>18.236950000000004</v>
      </c>
      <c r="E6" s="4"/>
      <c r="F6" s="4">
        <v>-16.983709999999999</v>
      </c>
      <c r="G6">
        <f t="shared" ref="G6:G28" si="1">F6-A6*$F$26/2</f>
        <v>13.400022500000002</v>
      </c>
      <c r="I6">
        <v>2.5313985185185186</v>
      </c>
      <c r="J6" s="3">
        <f t="shared" ref="J6:J34" si="2">I6+F6</f>
        <v>-14.45231148148148</v>
      </c>
      <c r="K6">
        <f t="shared" ref="K6:K28" si="3">J6-A6*$F$26/2</f>
        <v>15.93142101851852</v>
      </c>
    </row>
    <row r="7" spans="1:21" x14ac:dyDescent="0.25">
      <c r="A7">
        <v>0.5</v>
      </c>
      <c r="B7" s="3">
        <v>-19.194230000000001</v>
      </c>
      <c r="C7" t="s">
        <v>6</v>
      </c>
      <c r="D7">
        <f t="shared" si="0"/>
        <v>16.026430000000001</v>
      </c>
      <c r="E7" s="4">
        <v>0.37578</v>
      </c>
      <c r="F7" s="4">
        <v>-18.818450000000002</v>
      </c>
      <c r="G7">
        <f t="shared" si="1"/>
        <v>11.565282499999999</v>
      </c>
      <c r="J7" s="3">
        <f t="shared" si="2"/>
        <v>-18.818450000000002</v>
      </c>
      <c r="K7">
        <f t="shared" si="3"/>
        <v>11.565282499999999</v>
      </c>
    </row>
    <row r="8" spans="1:21" x14ac:dyDescent="0.25">
      <c r="A8">
        <v>0.5</v>
      </c>
      <c r="B8" s="3">
        <v>-14.21462</v>
      </c>
      <c r="C8" t="s">
        <v>7</v>
      </c>
      <c r="D8">
        <f t="shared" si="0"/>
        <v>21.006040000000002</v>
      </c>
      <c r="E8" s="4"/>
      <c r="F8" s="4">
        <v>-14.21462</v>
      </c>
      <c r="G8">
        <f t="shared" si="1"/>
        <v>16.169112500000001</v>
      </c>
      <c r="I8">
        <v>2.5313985185185186</v>
      </c>
      <c r="J8" s="3">
        <f t="shared" si="2"/>
        <v>-11.683221481481482</v>
      </c>
      <c r="K8">
        <f t="shared" si="3"/>
        <v>18.700511018518519</v>
      </c>
    </row>
    <row r="9" spans="1:21" x14ac:dyDescent="0.25">
      <c r="A9">
        <v>0.5</v>
      </c>
      <c r="B9" s="3">
        <v>-26.279</v>
      </c>
      <c r="C9" t="s">
        <v>8</v>
      </c>
      <c r="D9">
        <f t="shared" si="0"/>
        <v>8.9416600000000024</v>
      </c>
      <c r="E9" s="4">
        <v>4.4563199999999998</v>
      </c>
      <c r="F9" s="4">
        <v>-21.822679999999998</v>
      </c>
      <c r="G9">
        <f t="shared" si="1"/>
        <v>8.5610525000000024</v>
      </c>
      <c r="J9" s="3">
        <f t="shared" si="2"/>
        <v>-21.822679999999998</v>
      </c>
      <c r="K9">
        <f t="shared" si="3"/>
        <v>8.5610525000000024</v>
      </c>
    </row>
    <row r="10" spans="1:21" x14ac:dyDescent="0.25">
      <c r="A10">
        <v>0.75</v>
      </c>
      <c r="B10" s="3">
        <v>-33.031010000000002</v>
      </c>
      <c r="C10" t="s">
        <v>9</v>
      </c>
      <c r="D10">
        <f t="shared" si="0"/>
        <v>19.799979999999998</v>
      </c>
      <c r="E10" s="4"/>
      <c r="F10" s="4">
        <v>-33.031010000000002</v>
      </c>
      <c r="G10">
        <f t="shared" si="1"/>
        <v>12.544588749999996</v>
      </c>
      <c r="I10">
        <v>3.7970977777777781</v>
      </c>
      <c r="J10" s="3">
        <f t="shared" si="2"/>
        <v>-29.233912222222223</v>
      </c>
      <c r="K10">
        <f t="shared" si="3"/>
        <v>16.341686527777775</v>
      </c>
    </row>
    <row r="11" spans="1:21" x14ac:dyDescent="0.25">
      <c r="A11">
        <v>0.8</v>
      </c>
      <c r="B11" s="3">
        <v>-37.266060000000003</v>
      </c>
      <c r="C11" t="s">
        <v>10</v>
      </c>
      <c r="D11">
        <f t="shared" si="0"/>
        <v>19.086996000000006</v>
      </c>
      <c r="E11" s="4"/>
      <c r="F11" s="4">
        <v>-37.266060000000003</v>
      </c>
      <c r="G11">
        <f t="shared" si="1"/>
        <v>11.347912000000001</v>
      </c>
      <c r="I11">
        <v>4.0502376296296303</v>
      </c>
      <c r="J11" s="3">
        <f t="shared" si="2"/>
        <v>-33.215822370370375</v>
      </c>
      <c r="K11">
        <f t="shared" si="3"/>
        <v>15.398149629629629</v>
      </c>
    </row>
    <row r="12" spans="1:21" x14ac:dyDescent="0.25">
      <c r="A12">
        <v>1</v>
      </c>
      <c r="B12" s="3">
        <v>-2.4897900000000002</v>
      </c>
      <c r="C12" t="s">
        <v>11</v>
      </c>
      <c r="D12">
        <f t="shared" si="0"/>
        <v>67.951530000000005</v>
      </c>
      <c r="E12" s="4"/>
      <c r="F12" s="4">
        <v>-2.4897900000000002</v>
      </c>
      <c r="G12">
        <f t="shared" si="1"/>
        <v>58.277675000000002</v>
      </c>
      <c r="I12">
        <v>7.3751390740740739</v>
      </c>
      <c r="J12" s="3">
        <f t="shared" si="2"/>
        <v>4.8853490740740737</v>
      </c>
      <c r="K12">
        <f t="shared" si="3"/>
        <v>65.652814074074072</v>
      </c>
    </row>
    <row r="13" spans="1:21" x14ac:dyDescent="0.25">
      <c r="A13">
        <v>1</v>
      </c>
      <c r="B13" s="3">
        <v>-43.911490000000001</v>
      </c>
      <c r="C13" t="s">
        <v>12</v>
      </c>
      <c r="D13">
        <f t="shared" si="0"/>
        <v>26.529830000000004</v>
      </c>
      <c r="E13" s="4"/>
      <c r="F13" s="4">
        <v>-43.911490000000001</v>
      </c>
      <c r="G13">
        <f t="shared" si="1"/>
        <v>16.855975000000001</v>
      </c>
      <c r="I13">
        <v>5.0627970370370372</v>
      </c>
      <c r="J13" s="3">
        <f t="shared" si="2"/>
        <v>-38.848692962962964</v>
      </c>
      <c r="K13">
        <f t="shared" si="3"/>
        <v>21.918772037037037</v>
      </c>
    </row>
    <row r="14" spans="1:21" x14ac:dyDescent="0.25">
      <c r="A14">
        <v>1</v>
      </c>
      <c r="B14" s="3">
        <v>-31.099630000000001</v>
      </c>
      <c r="C14" t="s">
        <v>13</v>
      </c>
      <c r="D14">
        <f t="shared" si="0"/>
        <v>39.34169</v>
      </c>
      <c r="E14" s="4"/>
      <c r="F14" s="4">
        <v>-31.099630000000001</v>
      </c>
      <c r="G14">
        <f t="shared" si="1"/>
        <v>29.667835</v>
      </c>
      <c r="I14">
        <v>7.3751390740740739</v>
      </c>
      <c r="J14" s="3">
        <f t="shared" si="2"/>
        <v>-23.724490925925927</v>
      </c>
      <c r="K14">
        <f t="shared" si="3"/>
        <v>37.042974074074074</v>
      </c>
    </row>
    <row r="15" spans="1:21" x14ac:dyDescent="0.25">
      <c r="A15">
        <v>1</v>
      </c>
      <c r="B15" s="3">
        <v>-75.121849999999995</v>
      </c>
      <c r="C15" t="s">
        <v>14</v>
      </c>
      <c r="D15">
        <f t="shared" si="0"/>
        <v>-4.6805299999999903</v>
      </c>
      <c r="E15" s="4">
        <v>11.08046</v>
      </c>
      <c r="F15" s="4">
        <v>-64.041389999999993</v>
      </c>
      <c r="G15">
        <f t="shared" si="1"/>
        <v>-3.2739249999999913</v>
      </c>
      <c r="J15" s="3">
        <f t="shared" si="2"/>
        <v>-64.041389999999993</v>
      </c>
      <c r="K15">
        <f t="shared" si="3"/>
        <v>-3.2739249999999913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>
        <v>1</v>
      </c>
      <c r="B16" s="3">
        <v>-75.135900000000007</v>
      </c>
      <c r="C16" t="s">
        <v>15</v>
      </c>
      <c r="D16">
        <f t="shared" si="0"/>
        <v>-4.694580000000002</v>
      </c>
      <c r="E16" s="4">
        <v>11.08473</v>
      </c>
      <c r="F16" s="4">
        <v>-64.051170000000013</v>
      </c>
      <c r="G16">
        <f t="shared" si="1"/>
        <v>-3.2837050000000119</v>
      </c>
      <c r="J16" s="3">
        <f t="shared" si="2"/>
        <v>-64.051170000000013</v>
      </c>
      <c r="K16">
        <f t="shared" si="3"/>
        <v>-3.2837050000000119</v>
      </c>
      <c r="O16" t="s">
        <v>70</v>
      </c>
      <c r="P16" s="3">
        <f>(B33-B26)/(A33-A26)</f>
        <v>15.905950000000004</v>
      </c>
      <c r="R16" t="s">
        <v>85</v>
      </c>
      <c r="T16" t="s">
        <v>70</v>
      </c>
      <c r="U16" s="3">
        <f>(F33-F26)/(A33-A26)</f>
        <v>16.046589999999995</v>
      </c>
    </row>
    <row r="17" spans="1:21" x14ac:dyDescent="0.25">
      <c r="A17">
        <v>1</v>
      </c>
      <c r="B17" s="3">
        <v>70.339770000000001</v>
      </c>
      <c r="C17" t="s">
        <v>16</v>
      </c>
      <c r="D17">
        <f t="shared" si="0"/>
        <v>140.78109000000001</v>
      </c>
      <c r="E17" s="4"/>
      <c r="F17" s="4">
        <v>70.339770000000001</v>
      </c>
      <c r="G17">
        <f t="shared" si="1"/>
        <v>131.107235</v>
      </c>
      <c r="I17">
        <v>7.3751390740740739</v>
      </c>
      <c r="J17" s="3">
        <f t="shared" si="2"/>
        <v>77.714909074074072</v>
      </c>
      <c r="K17">
        <f t="shared" si="3"/>
        <v>138.48237407407407</v>
      </c>
      <c r="O17" t="s">
        <v>72</v>
      </c>
      <c r="P17">
        <f>(B33+B26)/2</f>
        <v>-132.929665</v>
      </c>
      <c r="T17" t="s">
        <v>72</v>
      </c>
      <c r="U17">
        <f>(F33+F26)/2</f>
        <v>-113.51163500000001</v>
      </c>
    </row>
    <row r="18" spans="1:21" x14ac:dyDescent="0.25">
      <c r="A18">
        <v>1</v>
      </c>
      <c r="B18" s="3">
        <v>-47.071280000000002</v>
      </c>
      <c r="C18" t="s">
        <v>17</v>
      </c>
      <c r="D18">
        <f t="shared" si="0"/>
        <v>23.370040000000003</v>
      </c>
      <c r="E18" s="4"/>
      <c r="F18" s="4">
        <v>-47.071280000000002</v>
      </c>
      <c r="G18">
        <f t="shared" si="1"/>
        <v>13.696185</v>
      </c>
      <c r="I18">
        <v>5.0627970370370372</v>
      </c>
      <c r="J18" s="3">
        <f t="shared" si="2"/>
        <v>-42.008482962962965</v>
      </c>
      <c r="K18">
        <f t="shared" si="3"/>
        <v>18.758982037037036</v>
      </c>
      <c r="O18" t="s">
        <v>73</v>
      </c>
      <c r="P18">
        <f>(A33+A26)/2</f>
        <v>2.5</v>
      </c>
      <c r="T18" t="s">
        <v>73</v>
      </c>
      <c r="U18">
        <f>(A33+A26)/2</f>
        <v>2.5</v>
      </c>
    </row>
    <row r="19" spans="1:21" x14ac:dyDescent="0.25">
      <c r="A19">
        <v>1</v>
      </c>
      <c r="B19" s="3">
        <v>-44.510440000000003</v>
      </c>
      <c r="C19" t="s">
        <v>18</v>
      </c>
      <c r="D19">
        <f t="shared" si="0"/>
        <v>25.930880000000002</v>
      </c>
      <c r="E19" s="4"/>
      <c r="F19" s="4">
        <v>-44.510440000000003</v>
      </c>
      <c r="G19">
        <f t="shared" si="1"/>
        <v>16.257024999999999</v>
      </c>
      <c r="I19">
        <v>9.1582864601139597</v>
      </c>
      <c r="J19" s="3">
        <f t="shared" si="2"/>
        <v>-35.352153539886046</v>
      </c>
      <c r="K19">
        <f t="shared" si="3"/>
        <v>25.415311460113955</v>
      </c>
    </row>
    <row r="20" spans="1:21" x14ac:dyDescent="0.25">
      <c r="A20">
        <v>1</v>
      </c>
      <c r="B20" s="3">
        <v>-37.416640000000001</v>
      </c>
      <c r="C20" t="s">
        <v>19</v>
      </c>
      <c r="D20">
        <f t="shared" si="0"/>
        <v>33.024680000000004</v>
      </c>
      <c r="E20" s="4"/>
      <c r="F20" s="4">
        <v>-37.416640000000001</v>
      </c>
      <c r="G20">
        <f t="shared" si="1"/>
        <v>23.350825</v>
      </c>
      <c r="I20">
        <v>5.0627970370370372</v>
      </c>
      <c r="J20" s="3">
        <f t="shared" si="2"/>
        <v>-32.353842962962965</v>
      </c>
      <c r="K20">
        <f t="shared" si="3"/>
        <v>28.413622037037037</v>
      </c>
      <c r="O20" t="s">
        <v>71</v>
      </c>
      <c r="P20">
        <f>P17-P16*P18</f>
        <v>-172.69454000000002</v>
      </c>
      <c r="T20" t="s">
        <v>71</v>
      </c>
      <c r="U20">
        <f>U17-U16*U18</f>
        <v>-153.62810999999999</v>
      </c>
    </row>
    <row r="21" spans="1:21" x14ac:dyDescent="0.25">
      <c r="A21">
        <v>1</v>
      </c>
      <c r="B21" s="3">
        <v>-13.477779999999999</v>
      </c>
      <c r="C21" t="s">
        <v>20</v>
      </c>
      <c r="D21">
        <f t="shared" si="0"/>
        <v>56.963540000000009</v>
      </c>
      <c r="E21" s="4"/>
      <c r="F21" s="4">
        <v>-13.477779999999999</v>
      </c>
      <c r="G21">
        <f t="shared" si="1"/>
        <v>47.289685000000006</v>
      </c>
      <c r="I21">
        <v>7.1054803703703708</v>
      </c>
      <c r="J21" s="3">
        <f t="shared" si="2"/>
        <v>-6.3722996296296284</v>
      </c>
      <c r="K21">
        <f t="shared" si="3"/>
        <v>54.395165370370371</v>
      </c>
    </row>
    <row r="22" spans="1:21" x14ac:dyDescent="0.25">
      <c r="A22">
        <v>2</v>
      </c>
      <c r="B22" s="3">
        <v>-109.17586</v>
      </c>
      <c r="C22" t="s">
        <v>27</v>
      </c>
      <c r="D22">
        <f t="shared" si="0"/>
        <v>31.706780000000009</v>
      </c>
      <c r="E22" s="4"/>
      <c r="F22" s="4">
        <v>-109.17586</v>
      </c>
      <c r="G22">
        <f t="shared" si="1"/>
        <v>12.359070000000003</v>
      </c>
      <c r="I22">
        <v>18.316572920227919</v>
      </c>
      <c r="J22" s="3">
        <f t="shared" si="2"/>
        <v>-90.859287079772088</v>
      </c>
      <c r="K22">
        <f t="shared" si="3"/>
        <v>30.675642920227915</v>
      </c>
    </row>
    <row r="23" spans="1:21" x14ac:dyDescent="0.25">
      <c r="A23" s="2">
        <v>2</v>
      </c>
      <c r="B23" s="4">
        <v>-81.314499999999995</v>
      </c>
      <c r="C23" s="2" t="s">
        <v>28</v>
      </c>
      <c r="D23">
        <f t="shared" si="0"/>
        <v>59.568140000000014</v>
      </c>
      <c r="E23" s="4"/>
      <c r="F23" s="4">
        <v>-81.314499999999995</v>
      </c>
      <c r="G23">
        <f t="shared" si="1"/>
        <v>40.220430000000007</v>
      </c>
      <c r="I23">
        <v>14.210960740740742</v>
      </c>
      <c r="J23" s="3">
        <f t="shared" si="2"/>
        <v>-67.10353925925925</v>
      </c>
      <c r="K23">
        <f t="shared" si="3"/>
        <v>54.431390740740753</v>
      </c>
    </row>
    <row r="24" spans="1:21" x14ac:dyDescent="0.25">
      <c r="A24" s="2">
        <v>2</v>
      </c>
      <c r="B24" s="4">
        <v>-137.31507999999999</v>
      </c>
      <c r="C24" s="2" t="s">
        <v>29</v>
      </c>
      <c r="D24">
        <f t="shared" si="0"/>
        <v>3.5675600000000145</v>
      </c>
      <c r="E24" s="4">
        <v>19.143899999999999</v>
      </c>
      <c r="F24" s="4">
        <v>-118.17117999999999</v>
      </c>
      <c r="G24">
        <f t="shared" si="1"/>
        <v>3.3637500000000102</v>
      </c>
      <c r="J24" s="3">
        <f t="shared" si="2"/>
        <v>-118.17117999999999</v>
      </c>
      <c r="K24">
        <f t="shared" si="3"/>
        <v>3.3637500000000102</v>
      </c>
    </row>
    <row r="25" spans="1:21" x14ac:dyDescent="0.25">
      <c r="A25" s="2">
        <v>2</v>
      </c>
      <c r="B25" s="4">
        <v>-109.36271000000001</v>
      </c>
      <c r="C25" s="2" t="s">
        <v>30</v>
      </c>
      <c r="D25">
        <f t="shared" si="0"/>
        <v>31.519930000000002</v>
      </c>
      <c r="E25" s="4"/>
      <c r="F25" s="4">
        <v>-109.36271000000001</v>
      </c>
      <c r="G25">
        <f t="shared" si="1"/>
        <v>12.172219999999996</v>
      </c>
      <c r="I25">
        <v>14.210960740740742</v>
      </c>
      <c r="J25" s="3">
        <f t="shared" si="2"/>
        <v>-95.151749259259262</v>
      </c>
      <c r="K25">
        <f t="shared" si="3"/>
        <v>26.383180740740741</v>
      </c>
    </row>
    <row r="26" spans="1:21" x14ac:dyDescent="0.25">
      <c r="A26" s="2">
        <v>2</v>
      </c>
      <c r="B26" s="4">
        <v>-140.88264000000001</v>
      </c>
      <c r="C26" s="2" t="s">
        <v>31</v>
      </c>
      <c r="D26">
        <f t="shared" si="0"/>
        <v>0</v>
      </c>
      <c r="E26" s="4">
        <v>19.347709999999999</v>
      </c>
      <c r="F26" s="4">
        <v>-121.53493</v>
      </c>
      <c r="G26">
        <f t="shared" si="1"/>
        <v>0</v>
      </c>
      <c r="J26" s="3">
        <f t="shared" si="2"/>
        <v>-121.53493</v>
      </c>
      <c r="K26">
        <f t="shared" si="3"/>
        <v>0</v>
      </c>
    </row>
    <row r="27" spans="1:21" x14ac:dyDescent="0.25">
      <c r="A27">
        <v>2</v>
      </c>
      <c r="B27" s="3">
        <v>-96.968320000000006</v>
      </c>
      <c r="C27" t="s">
        <v>32</v>
      </c>
      <c r="D27">
        <f t="shared" si="0"/>
        <v>43.914320000000004</v>
      </c>
      <c r="E27" s="4"/>
      <c r="F27" s="4">
        <v>-96.968320000000006</v>
      </c>
      <c r="G27">
        <f t="shared" si="1"/>
        <v>24.566609999999997</v>
      </c>
      <c r="I27">
        <v>14.750278148148148</v>
      </c>
      <c r="J27" s="3">
        <f t="shared" si="2"/>
        <v>-82.218041851851865</v>
      </c>
      <c r="K27">
        <f t="shared" si="3"/>
        <v>39.316888148148138</v>
      </c>
    </row>
    <row r="28" spans="1:21" x14ac:dyDescent="0.25">
      <c r="A28">
        <v>2</v>
      </c>
      <c r="B28" s="3">
        <v>-137.33651</v>
      </c>
      <c r="C28" t="s">
        <v>33</v>
      </c>
      <c r="D28">
        <f t="shared" si="0"/>
        <v>3.5461300000000051</v>
      </c>
      <c r="E28" s="4"/>
      <c r="F28" s="4">
        <v>-137.33651</v>
      </c>
      <c r="G28">
        <f t="shared" si="1"/>
        <v>-15.801580000000001</v>
      </c>
      <c r="I28">
        <v>18.316572920227919</v>
      </c>
      <c r="J28" s="3">
        <f t="shared" si="2"/>
        <v>-119.01993707977209</v>
      </c>
      <c r="K28">
        <f t="shared" si="3"/>
        <v>2.5149929202279111</v>
      </c>
    </row>
    <row r="29" spans="1:21" x14ac:dyDescent="0.25">
      <c r="A29">
        <v>3</v>
      </c>
      <c r="B29" s="3">
        <v>110.42350999999999</v>
      </c>
      <c r="C29" t="s">
        <v>34</v>
      </c>
      <c r="D29">
        <f t="shared" ref="D29:D34" si="4">B29-A29*$P$16-$P$20</f>
        <v>235.40019999999998</v>
      </c>
      <c r="E29" s="4"/>
      <c r="F29" s="4">
        <v>110.42350999999999</v>
      </c>
      <c r="G29">
        <f t="shared" ref="G29:G34" si="5">F29-A29*$U$16-$U$20</f>
        <v>215.91185000000002</v>
      </c>
      <c r="I29">
        <v>15.188391111111113</v>
      </c>
      <c r="J29" s="3">
        <f t="shared" si="2"/>
        <v>125.61190111111111</v>
      </c>
      <c r="K29">
        <f t="shared" ref="K29:K34" si="6">J29-A29*$U$16-$U$20</f>
        <v>231.10024111111113</v>
      </c>
    </row>
    <row r="30" spans="1:21" x14ac:dyDescent="0.25">
      <c r="A30">
        <v>3</v>
      </c>
      <c r="B30" s="3">
        <v>-56.512590000000003</v>
      </c>
      <c r="C30" t="s">
        <v>35</v>
      </c>
      <c r="D30">
        <f t="shared" si="4"/>
        <v>68.464100000000002</v>
      </c>
      <c r="E30" s="4"/>
      <c r="F30" s="4">
        <v>-56.512590000000003</v>
      </c>
      <c r="G30">
        <f t="shared" si="5"/>
        <v>48.975750000000005</v>
      </c>
      <c r="I30">
        <v>22.125417222222222</v>
      </c>
      <c r="J30" s="3">
        <f t="shared" si="2"/>
        <v>-34.387172777777778</v>
      </c>
      <c r="K30">
        <f t="shared" si="6"/>
        <v>71.10116722222223</v>
      </c>
    </row>
    <row r="31" spans="1:21" x14ac:dyDescent="0.25">
      <c r="A31">
        <v>3</v>
      </c>
      <c r="B31" s="3">
        <v>-43.50076</v>
      </c>
      <c r="C31" t="s">
        <v>36</v>
      </c>
      <c r="D31">
        <f t="shared" si="4"/>
        <v>81.475930000000005</v>
      </c>
      <c r="E31" s="4"/>
      <c r="F31" s="4">
        <v>-43.50076</v>
      </c>
      <c r="G31">
        <f t="shared" si="5"/>
        <v>61.987580000000008</v>
      </c>
      <c r="I31">
        <v>22.125417222222222</v>
      </c>
      <c r="J31" s="3">
        <f t="shared" si="2"/>
        <v>-21.375342777777778</v>
      </c>
      <c r="K31">
        <f t="shared" si="6"/>
        <v>84.112997222222234</v>
      </c>
    </row>
    <row r="32" spans="1:21" x14ac:dyDescent="0.25">
      <c r="A32">
        <v>3</v>
      </c>
      <c r="B32" s="3">
        <v>121.64444</v>
      </c>
      <c r="C32" t="s">
        <v>37</v>
      </c>
      <c r="D32">
        <f t="shared" si="4"/>
        <v>246.62112999999999</v>
      </c>
      <c r="E32" s="4"/>
      <c r="F32" s="4">
        <v>121.64444</v>
      </c>
      <c r="G32">
        <f t="shared" si="5"/>
        <v>227.13278000000003</v>
      </c>
      <c r="I32">
        <v>20.740381111111112</v>
      </c>
      <c r="J32" s="3">
        <f t="shared" si="2"/>
        <v>142.38482111111111</v>
      </c>
      <c r="K32">
        <f t="shared" si="6"/>
        <v>247.87316111111113</v>
      </c>
    </row>
    <row r="33" spans="1:11" x14ac:dyDescent="0.25">
      <c r="A33">
        <v>3</v>
      </c>
      <c r="B33" s="3">
        <v>-124.97669</v>
      </c>
      <c r="C33" t="s">
        <v>38</v>
      </c>
      <c r="D33">
        <f t="shared" si="4"/>
        <v>0</v>
      </c>
      <c r="E33" s="4">
        <v>19.488350000000001</v>
      </c>
      <c r="F33" s="4">
        <v>-105.48834000000001</v>
      </c>
      <c r="G33">
        <f t="shared" si="5"/>
        <v>0</v>
      </c>
      <c r="J33" s="3">
        <f t="shared" si="2"/>
        <v>-105.48834000000001</v>
      </c>
      <c r="K33">
        <f t="shared" si="6"/>
        <v>0</v>
      </c>
    </row>
    <row r="34" spans="1:11" x14ac:dyDescent="0.25">
      <c r="A34">
        <v>3</v>
      </c>
      <c r="B34" s="3">
        <v>-124.68304000000001</v>
      </c>
      <c r="C34" t="s">
        <v>39</v>
      </c>
      <c r="D34">
        <f t="shared" si="4"/>
        <v>0.29365000000001373</v>
      </c>
      <c r="E34" s="4">
        <v>19.416419999999999</v>
      </c>
      <c r="F34" s="4">
        <v>-105.26662</v>
      </c>
      <c r="G34">
        <f t="shared" si="5"/>
        <v>0.2217200000000048</v>
      </c>
      <c r="J34" s="3">
        <f t="shared" si="2"/>
        <v>-105.26662</v>
      </c>
      <c r="K34">
        <f t="shared" si="6"/>
        <v>0.2217200000000048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A3" workbookViewId="0">
      <selection activeCell="I28" sqref="I28"/>
    </sheetView>
  </sheetViews>
  <sheetFormatPr baseColWidth="10" defaultRowHeight="15" x14ac:dyDescent="0.25"/>
  <sheetData>
    <row r="1" spans="1:21" x14ac:dyDescent="0.25">
      <c r="A1" t="s">
        <v>50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12.01111</v>
      </c>
      <c r="C5" t="s">
        <v>4</v>
      </c>
      <c r="D5">
        <f>B5-($B$6/0.5)*A5</f>
        <v>22.288650000000001</v>
      </c>
      <c r="E5" s="2"/>
      <c r="F5" s="4">
        <v>12.01111</v>
      </c>
      <c r="G5">
        <f>F5-A5*$F$6/0.5</f>
        <v>21.395385000000001</v>
      </c>
      <c r="H5" s="14"/>
      <c r="I5" s="12">
        <v>1.5794403219696969</v>
      </c>
      <c r="J5" s="3">
        <f>I5+F5</f>
        <v>13.590550321969697</v>
      </c>
      <c r="K5">
        <f>J5-A5*$F$6/0.5</f>
        <v>22.974825321969696</v>
      </c>
    </row>
    <row r="6" spans="1:21" x14ac:dyDescent="0.25">
      <c r="A6" s="2">
        <v>0.5</v>
      </c>
      <c r="B6" s="4">
        <v>-20.55508</v>
      </c>
      <c r="C6" s="2" t="s">
        <v>5</v>
      </c>
      <c r="D6">
        <f>B6-($B$6/0.5)*A6</f>
        <v>0</v>
      </c>
      <c r="E6" s="4">
        <v>1.78653</v>
      </c>
      <c r="F6" s="4">
        <v>-18.768550000000001</v>
      </c>
      <c r="G6">
        <f>F6-A6*$F$6/0.5</f>
        <v>0</v>
      </c>
      <c r="H6" s="14"/>
      <c r="I6" s="12"/>
      <c r="J6" s="3">
        <f t="shared" ref="J6:J34" si="0">I6+F6</f>
        <v>-18.768550000000001</v>
      </c>
      <c r="K6">
        <f>J6-A6*$F$6/0.5</f>
        <v>0</v>
      </c>
    </row>
    <row r="7" spans="1:21" x14ac:dyDescent="0.25">
      <c r="A7">
        <v>0.5</v>
      </c>
      <c r="B7" s="3">
        <v>-1.34958</v>
      </c>
      <c r="C7" t="s">
        <v>6</v>
      </c>
      <c r="D7">
        <f>B7-($B$6/0.5)*A7</f>
        <v>19.205500000000001</v>
      </c>
      <c r="E7" s="4"/>
      <c r="F7" s="4">
        <v>-1.34958</v>
      </c>
      <c r="G7">
        <f>F7-A7*$F$6/0.5</f>
        <v>17.418970000000002</v>
      </c>
      <c r="H7" s="14"/>
      <c r="I7" s="13">
        <v>3.1588806439393937</v>
      </c>
      <c r="J7" s="3">
        <f t="shared" si="0"/>
        <v>1.8093006439393937</v>
      </c>
      <c r="K7">
        <f>J7-A7*$F$6/0.5</f>
        <v>20.577850643939396</v>
      </c>
    </row>
    <row r="8" spans="1:21" x14ac:dyDescent="0.25">
      <c r="A8">
        <v>0.5</v>
      </c>
      <c r="B8" s="3">
        <v>1.75953</v>
      </c>
      <c r="C8" t="s">
        <v>7</v>
      </c>
      <c r="D8">
        <f>B8-($B$6/0.5)*A8</f>
        <v>22.314610000000002</v>
      </c>
      <c r="E8" s="4"/>
      <c r="F8" s="4">
        <v>1.75953</v>
      </c>
      <c r="G8">
        <f>F8-A8*$F$6/0.5</f>
        <v>20.528080000000003</v>
      </c>
      <c r="H8" s="14"/>
      <c r="I8" s="13">
        <v>3.1588806439393937</v>
      </c>
      <c r="J8" s="3">
        <f t="shared" si="0"/>
        <v>4.918410643939394</v>
      </c>
      <c r="K8">
        <f>J8-A8*$F$6/0.5</f>
        <v>23.686960643939393</v>
      </c>
    </row>
    <row r="9" spans="1:21" x14ac:dyDescent="0.25">
      <c r="A9">
        <v>0.5</v>
      </c>
      <c r="B9" s="3">
        <v>-21.977209999999999</v>
      </c>
      <c r="C9" t="s">
        <v>8</v>
      </c>
      <c r="D9">
        <f>B9-($B$6/0.5)*A9</f>
        <v>-1.4221299999999992</v>
      </c>
      <c r="E9" s="4">
        <v>6.0229799999999996</v>
      </c>
      <c r="F9" s="4">
        <v>-15.954229999999999</v>
      </c>
      <c r="G9">
        <f>F9-A9*$F$6/0.5</f>
        <v>2.8143200000000022</v>
      </c>
      <c r="H9" s="14"/>
      <c r="I9" s="12"/>
      <c r="J9" s="3">
        <f t="shared" si="0"/>
        <v>-15.954229999999999</v>
      </c>
      <c r="K9">
        <f>J9-A9*$F$6/0.5</f>
        <v>2.8143200000000022</v>
      </c>
    </row>
    <row r="10" spans="1:21" x14ac:dyDescent="0.25">
      <c r="A10">
        <v>0.75</v>
      </c>
      <c r="B10" s="3">
        <v>-15.745660000000001</v>
      </c>
      <c r="C10" t="s">
        <v>9</v>
      </c>
      <c r="D10">
        <f>B10-$P$16*A10-$P$20</f>
        <v>11.489105000000002</v>
      </c>
      <c r="E10" s="4"/>
      <c r="F10" s="4">
        <v>-15.745660000000001</v>
      </c>
      <c r="G10">
        <f>F10-A10*$U$16-$U$20</f>
        <v>6.300435000000002</v>
      </c>
      <c r="H10" s="14"/>
      <c r="I10" s="13">
        <v>4.7383209659090904</v>
      </c>
      <c r="J10" s="3">
        <f t="shared" si="0"/>
        <v>-11.007339034090911</v>
      </c>
      <c r="K10">
        <f>J10-A10*$U$16-$U$20</f>
        <v>11.038755965909091</v>
      </c>
    </row>
    <row r="11" spans="1:21" x14ac:dyDescent="0.25">
      <c r="A11">
        <v>0.8</v>
      </c>
      <c r="B11" s="3">
        <v>-19.076530000000002</v>
      </c>
      <c r="C11" t="s">
        <v>10</v>
      </c>
      <c r="D11">
        <f t="shared" ref="D11:D28" si="1">B11-$P$16*A11-$P$20</f>
        <v>9.4941720000000025</v>
      </c>
      <c r="E11" s="4"/>
      <c r="F11" s="4">
        <v>-19.076530000000002</v>
      </c>
      <c r="G11">
        <f t="shared" ref="G11:G28" si="2">F11-A11*$U$16-$U$20</f>
        <v>3.6250740000000015</v>
      </c>
      <c r="H11" s="14"/>
      <c r="I11" s="13">
        <v>5.0542090303030305</v>
      </c>
      <c r="J11" s="3">
        <f t="shared" si="0"/>
        <v>-14.02232096969697</v>
      </c>
      <c r="K11">
        <f t="shared" ref="K11:K28" si="3">J11-A11*$U$16-$U$20</f>
        <v>8.6792830303030328</v>
      </c>
    </row>
    <row r="12" spans="1:21" x14ac:dyDescent="0.25">
      <c r="A12">
        <v>1</v>
      </c>
      <c r="B12" s="3">
        <v>21.952629999999999</v>
      </c>
      <c r="C12" t="s">
        <v>11</v>
      </c>
      <c r="D12">
        <f t="shared" si="1"/>
        <v>55.867080000000001</v>
      </c>
      <c r="E12" s="4"/>
      <c r="F12" s="4">
        <v>21.952629999999999</v>
      </c>
      <c r="G12">
        <f t="shared" si="2"/>
        <v>47.276270000000004</v>
      </c>
      <c r="H12" s="14"/>
      <c r="I12" s="12">
        <v>7.8306592424242414</v>
      </c>
      <c r="J12" s="3">
        <f t="shared" si="0"/>
        <v>29.783289242424239</v>
      </c>
      <c r="K12">
        <f t="shared" si="3"/>
        <v>55.106929242424243</v>
      </c>
    </row>
    <row r="13" spans="1:21" x14ac:dyDescent="0.25">
      <c r="A13">
        <v>1</v>
      </c>
      <c r="B13" s="3">
        <v>-29.288730000000001</v>
      </c>
      <c r="C13" t="s">
        <v>12</v>
      </c>
      <c r="D13">
        <f t="shared" si="1"/>
        <v>4.6257200000000012</v>
      </c>
      <c r="E13" s="4">
        <v>4.9423300000000001</v>
      </c>
      <c r="F13" s="4">
        <v>-24.346400000000003</v>
      </c>
      <c r="G13">
        <f t="shared" si="2"/>
        <v>0.97724000000000011</v>
      </c>
      <c r="H13" s="14"/>
      <c r="I13" s="12"/>
      <c r="J13" s="3">
        <f t="shared" si="0"/>
        <v>-24.346400000000003</v>
      </c>
      <c r="K13">
        <f t="shared" si="3"/>
        <v>0.97724000000000011</v>
      </c>
    </row>
    <row r="14" spans="1:21" x14ac:dyDescent="0.25">
      <c r="A14">
        <v>1</v>
      </c>
      <c r="B14" s="3">
        <v>3.7669100000000002</v>
      </c>
      <c r="C14" t="s">
        <v>13</v>
      </c>
      <c r="D14">
        <f t="shared" si="1"/>
        <v>37.681359999999998</v>
      </c>
      <c r="E14" s="4"/>
      <c r="F14" s="4">
        <v>3.7669100000000002</v>
      </c>
      <c r="G14">
        <f t="shared" si="2"/>
        <v>29.090550000000004</v>
      </c>
      <c r="H14" s="14"/>
      <c r="I14" s="13">
        <v>7.8306592424242414</v>
      </c>
      <c r="J14" s="3">
        <f t="shared" si="0"/>
        <v>11.597569242424242</v>
      </c>
      <c r="K14">
        <f t="shared" si="3"/>
        <v>36.921209242424247</v>
      </c>
    </row>
    <row r="15" spans="1:21" x14ac:dyDescent="0.25">
      <c r="A15">
        <v>1</v>
      </c>
      <c r="B15" s="3">
        <v>-36.488140000000001</v>
      </c>
      <c r="C15" t="s">
        <v>14</v>
      </c>
      <c r="D15">
        <f t="shared" si="1"/>
        <v>-2.5736899999999991</v>
      </c>
      <c r="E15" s="4">
        <v>12.5335</v>
      </c>
      <c r="F15" s="4">
        <v>-23.954640000000001</v>
      </c>
      <c r="G15">
        <f t="shared" si="2"/>
        <v>1.3690000000000015</v>
      </c>
      <c r="H15" s="14"/>
      <c r="I15" s="12"/>
      <c r="J15" s="3">
        <f t="shared" si="0"/>
        <v>-23.954640000000001</v>
      </c>
      <c r="K15">
        <f t="shared" si="3"/>
        <v>1.3690000000000015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>
        <v>1</v>
      </c>
      <c r="B16" s="3">
        <v>-21.683319999999998</v>
      </c>
      <c r="C16" t="s">
        <v>15</v>
      </c>
      <c r="D16">
        <f t="shared" si="1"/>
        <v>12.231130000000004</v>
      </c>
      <c r="E16" s="4"/>
      <c r="F16" s="4">
        <v>-21.683319999999998</v>
      </c>
      <c r="G16">
        <f t="shared" si="2"/>
        <v>3.6403200000000044</v>
      </c>
      <c r="H16" s="14"/>
      <c r="I16" s="13">
        <v>9.2665489962121192</v>
      </c>
      <c r="J16" s="3">
        <f t="shared" si="0"/>
        <v>-12.416771003787879</v>
      </c>
      <c r="K16">
        <f t="shared" si="3"/>
        <v>12.906868996212124</v>
      </c>
      <c r="O16" t="s">
        <v>70</v>
      </c>
      <c r="P16" s="3">
        <f>(B24-B6)/(A24-A6)</f>
        <v>-26.718739999999997</v>
      </c>
      <c r="R16" t="s">
        <v>85</v>
      </c>
      <c r="T16" t="s">
        <v>70</v>
      </c>
      <c r="U16" s="3">
        <f>(F24-F6)/(A24-A6)</f>
        <v>-13.110179999999998</v>
      </c>
    </row>
    <row r="17" spans="1:21" x14ac:dyDescent="0.25">
      <c r="A17">
        <v>1</v>
      </c>
      <c r="B17" s="3">
        <v>67.096969999999999</v>
      </c>
      <c r="C17" t="s">
        <v>16</v>
      </c>
      <c r="D17">
        <f t="shared" si="1"/>
        <v>101.01142</v>
      </c>
      <c r="E17" s="4"/>
      <c r="F17" s="4">
        <v>67.096969999999999</v>
      </c>
      <c r="G17">
        <f t="shared" si="2"/>
        <v>92.420610000000011</v>
      </c>
      <c r="H17" s="14"/>
      <c r="I17" s="13">
        <v>7.8306592424242414</v>
      </c>
      <c r="J17" s="3">
        <f t="shared" si="0"/>
        <v>74.927629242424246</v>
      </c>
      <c r="K17">
        <f t="shared" si="3"/>
        <v>100.25126924242426</v>
      </c>
      <c r="O17" t="s">
        <v>72</v>
      </c>
      <c r="P17">
        <f>(B24+B6)/2</f>
        <v>-40.594135000000001</v>
      </c>
      <c r="T17" t="s">
        <v>72</v>
      </c>
      <c r="U17">
        <f>(F24+F6)/2</f>
        <v>-28.601185000000001</v>
      </c>
    </row>
    <row r="18" spans="1:21" x14ac:dyDescent="0.25">
      <c r="A18">
        <v>1</v>
      </c>
      <c r="B18" s="3">
        <v>-30.350549999999998</v>
      </c>
      <c r="C18" t="s">
        <v>17</v>
      </c>
      <c r="D18">
        <f t="shared" si="1"/>
        <v>3.5639000000000038</v>
      </c>
      <c r="E18" s="4">
        <v>5.2568799999999998</v>
      </c>
      <c r="F18" s="4">
        <v>-25.093669999999999</v>
      </c>
      <c r="G18">
        <f t="shared" si="2"/>
        <v>0.22997000000000334</v>
      </c>
      <c r="H18" s="14"/>
      <c r="I18" s="12"/>
      <c r="J18" s="3">
        <f t="shared" si="0"/>
        <v>-25.093669999999999</v>
      </c>
      <c r="K18">
        <f t="shared" si="3"/>
        <v>0.22997000000000334</v>
      </c>
      <c r="O18" t="s">
        <v>73</v>
      </c>
      <c r="P18">
        <f>(A24+A6)/2</f>
        <v>1.25</v>
      </c>
      <c r="T18" t="s">
        <v>73</v>
      </c>
      <c r="U18">
        <f>(A24+A6)/2</f>
        <v>1.25</v>
      </c>
    </row>
    <row r="19" spans="1:21" x14ac:dyDescent="0.25">
      <c r="A19">
        <v>1</v>
      </c>
      <c r="B19" s="3">
        <v>-7.8594200000000001</v>
      </c>
      <c r="C19" t="s">
        <v>18</v>
      </c>
      <c r="D19">
        <f t="shared" si="1"/>
        <v>26.055030000000002</v>
      </c>
      <c r="E19" s="4"/>
      <c r="F19" s="4">
        <v>-7.8594200000000001</v>
      </c>
      <c r="G19">
        <f t="shared" si="2"/>
        <v>17.464220000000005</v>
      </c>
      <c r="H19" s="14"/>
      <c r="I19" s="13">
        <v>9.2665489962121192</v>
      </c>
      <c r="J19" s="3">
        <f t="shared" si="0"/>
        <v>1.4071289962121192</v>
      </c>
      <c r="K19">
        <f t="shared" si="3"/>
        <v>26.73076899621212</v>
      </c>
    </row>
    <row r="20" spans="1:21" x14ac:dyDescent="0.25">
      <c r="A20" s="2">
        <v>1</v>
      </c>
      <c r="B20" s="4">
        <v>-32.001390000000001</v>
      </c>
      <c r="C20" s="2" t="s">
        <v>19</v>
      </c>
      <c r="D20">
        <f t="shared" si="1"/>
        <v>1.9130600000000015</v>
      </c>
      <c r="E20" s="4">
        <v>5.5846499999999999</v>
      </c>
      <c r="F20" s="4">
        <v>-26.416740000000001</v>
      </c>
      <c r="G20">
        <f t="shared" si="2"/>
        <v>-1.093099999999998</v>
      </c>
      <c r="H20" s="14"/>
      <c r="I20" s="12"/>
      <c r="J20" s="3">
        <f t="shared" si="0"/>
        <v>-26.416740000000001</v>
      </c>
      <c r="K20">
        <f t="shared" si="3"/>
        <v>-1.093099999999998</v>
      </c>
      <c r="O20" t="s">
        <v>71</v>
      </c>
      <c r="P20">
        <f>P17-P16*P18</f>
        <v>-7.1957100000000054</v>
      </c>
      <c r="T20" t="s">
        <v>71</v>
      </c>
      <c r="U20">
        <f>U17-U16*U18</f>
        <v>-12.213460000000005</v>
      </c>
    </row>
    <row r="21" spans="1:21" x14ac:dyDescent="0.25">
      <c r="A21" s="2">
        <v>1</v>
      </c>
      <c r="B21" s="4">
        <v>7.9431700000000003</v>
      </c>
      <c r="C21" s="2" t="s">
        <v>20</v>
      </c>
      <c r="D21">
        <f t="shared" si="1"/>
        <v>41.857620000000004</v>
      </c>
      <c r="E21" s="4"/>
      <c r="F21" s="4">
        <v>7.9431700000000003</v>
      </c>
      <c r="G21">
        <f t="shared" si="2"/>
        <v>33.266810000000007</v>
      </c>
      <c r="H21" s="14"/>
      <c r="I21" s="13">
        <v>6.9678829545454537</v>
      </c>
      <c r="J21" s="3">
        <f t="shared" si="0"/>
        <v>14.911052954545454</v>
      </c>
      <c r="K21">
        <f t="shared" si="3"/>
        <v>40.234692954545459</v>
      </c>
    </row>
    <row r="22" spans="1:21" x14ac:dyDescent="0.25">
      <c r="A22" s="2">
        <v>2</v>
      </c>
      <c r="B22" s="4">
        <v>-12.629659999999999</v>
      </c>
      <c r="C22" s="2" t="s">
        <v>27</v>
      </c>
      <c r="D22">
        <f t="shared" si="1"/>
        <v>48.003529999999998</v>
      </c>
      <c r="E22" s="4"/>
      <c r="F22" s="4">
        <v>-12.629659999999999</v>
      </c>
      <c r="G22">
        <f t="shared" si="2"/>
        <v>25.804160000000003</v>
      </c>
      <c r="H22" s="14"/>
      <c r="I22" s="13">
        <v>18.533097992424238</v>
      </c>
      <c r="J22" s="3">
        <f t="shared" si="0"/>
        <v>5.9034379924242391</v>
      </c>
      <c r="K22">
        <f t="shared" si="3"/>
        <v>44.337257992424242</v>
      </c>
      <c r="M22" t="s">
        <v>74</v>
      </c>
      <c r="O22" t="s">
        <v>69</v>
      </c>
      <c r="R22" t="s">
        <v>74</v>
      </c>
      <c r="T22" t="s">
        <v>69</v>
      </c>
    </row>
    <row r="23" spans="1:21" x14ac:dyDescent="0.25">
      <c r="A23" s="2">
        <v>2</v>
      </c>
      <c r="B23" s="4">
        <v>10.190009999999999</v>
      </c>
      <c r="C23" s="2" t="s">
        <v>28</v>
      </c>
      <c r="D23">
        <f t="shared" si="1"/>
        <v>70.8232</v>
      </c>
      <c r="E23" s="4"/>
      <c r="F23" s="4">
        <v>10.190009999999999</v>
      </c>
      <c r="G23">
        <f t="shared" si="2"/>
        <v>48.623829999999998</v>
      </c>
      <c r="H23" s="14"/>
      <c r="I23" s="13">
        <v>13.935765909090907</v>
      </c>
      <c r="J23" s="3">
        <f t="shared" si="0"/>
        <v>24.125775909090905</v>
      </c>
      <c r="K23">
        <f t="shared" si="3"/>
        <v>62.559595909090909</v>
      </c>
      <c r="O23" t="s">
        <v>70</v>
      </c>
      <c r="P23" s="3">
        <f>(B33-B24)/(A33-A24)</f>
        <v>64.913669999999996</v>
      </c>
      <c r="R23" t="s">
        <v>85</v>
      </c>
      <c r="T23" t="s">
        <v>70</v>
      </c>
      <c r="U23" s="3">
        <f>(F33-F24)/(A33-A24)</f>
        <v>62.4161</v>
      </c>
    </row>
    <row r="24" spans="1:21" x14ac:dyDescent="0.25">
      <c r="A24" s="2">
        <v>2</v>
      </c>
      <c r="B24" s="4">
        <v>-60.633189999999999</v>
      </c>
      <c r="C24" s="2" t="s">
        <v>29</v>
      </c>
      <c r="D24">
        <f t="shared" si="1"/>
        <v>0</v>
      </c>
      <c r="E24" s="4">
        <v>22.199369999999998</v>
      </c>
      <c r="F24" s="4">
        <v>-38.433819999999997</v>
      </c>
      <c r="G24">
        <f t="shared" si="2"/>
        <v>0</v>
      </c>
      <c r="H24" s="14"/>
      <c r="I24" s="12"/>
      <c r="J24" s="3">
        <f t="shared" si="0"/>
        <v>-38.433819999999997</v>
      </c>
      <c r="K24">
        <f t="shared" si="3"/>
        <v>0</v>
      </c>
      <c r="O24" t="s">
        <v>72</v>
      </c>
      <c r="P24">
        <f>(B24+B33)/2</f>
        <v>-28.176355000000001</v>
      </c>
      <c r="T24" t="s">
        <v>72</v>
      </c>
      <c r="U24">
        <f>(F24+F33)/2</f>
        <v>-7.2257699999999989</v>
      </c>
    </row>
    <row r="25" spans="1:21" x14ac:dyDescent="0.25">
      <c r="A25" s="2">
        <v>2</v>
      </c>
      <c r="B25" s="4">
        <v>18.346900000000002</v>
      </c>
      <c r="C25" s="2" t="s">
        <v>30</v>
      </c>
      <c r="D25">
        <f t="shared" si="1"/>
        <v>78.980090000000004</v>
      </c>
      <c r="E25" s="4"/>
      <c r="F25" s="4">
        <v>18.346900000000002</v>
      </c>
      <c r="G25">
        <f t="shared" si="2"/>
        <v>56.780720000000002</v>
      </c>
      <c r="H25" s="14"/>
      <c r="I25" s="13">
        <v>13.935765909090907</v>
      </c>
      <c r="J25" s="3">
        <f t="shared" si="0"/>
        <v>32.282665909090909</v>
      </c>
      <c r="K25">
        <f t="shared" si="3"/>
        <v>70.71648590909092</v>
      </c>
      <c r="O25" t="s">
        <v>73</v>
      </c>
      <c r="P25">
        <f>(A24+A33)/2</f>
        <v>2.5</v>
      </c>
      <c r="T25" t="s">
        <v>73</v>
      </c>
      <c r="U25">
        <f>(A24+A33)/2</f>
        <v>2.5</v>
      </c>
    </row>
    <row r="26" spans="1:21" x14ac:dyDescent="0.25">
      <c r="A26" s="2">
        <v>2</v>
      </c>
      <c r="B26" s="4">
        <v>-60.587400000000002</v>
      </c>
      <c r="C26" s="2" t="s">
        <v>31</v>
      </c>
      <c r="D26">
        <f t="shared" si="1"/>
        <v>4.5789999999996667E-2</v>
      </c>
      <c r="E26" s="4">
        <v>21.846990000000002</v>
      </c>
      <c r="F26" s="4">
        <v>-38.740409999999997</v>
      </c>
      <c r="G26">
        <f t="shared" si="2"/>
        <v>-0.30658999999999637</v>
      </c>
      <c r="H26" s="14"/>
      <c r="I26" s="12"/>
      <c r="J26" s="3">
        <f t="shared" si="0"/>
        <v>-38.740409999999997</v>
      </c>
      <c r="K26">
        <f t="shared" si="3"/>
        <v>-0.30658999999999637</v>
      </c>
    </row>
    <row r="27" spans="1:21" x14ac:dyDescent="0.25">
      <c r="A27">
        <v>2</v>
      </c>
      <c r="B27" s="3">
        <v>-39.832709999999999</v>
      </c>
      <c r="C27" t="s">
        <v>32</v>
      </c>
      <c r="D27">
        <f t="shared" si="1"/>
        <v>20.80048</v>
      </c>
      <c r="E27" s="4">
        <v>14.776490000000001</v>
      </c>
      <c r="F27" s="4">
        <v>-25.056219999999996</v>
      </c>
      <c r="G27">
        <f t="shared" si="2"/>
        <v>13.377600000000005</v>
      </c>
      <c r="H27" s="14"/>
      <c r="I27" s="12"/>
      <c r="J27" s="3">
        <f t="shared" si="0"/>
        <v>-25.056219999999996</v>
      </c>
      <c r="K27">
        <f t="shared" si="3"/>
        <v>13.377600000000005</v>
      </c>
      <c r="O27" t="s">
        <v>71</v>
      </c>
      <c r="P27">
        <f>P24-P23*P25</f>
        <v>-190.46053000000001</v>
      </c>
      <c r="T27" t="s">
        <v>71</v>
      </c>
      <c r="U27">
        <f>U24-U23*U25</f>
        <v>-163.26602000000003</v>
      </c>
    </row>
    <row r="28" spans="1:21" x14ac:dyDescent="0.25">
      <c r="A28">
        <v>2</v>
      </c>
      <c r="B28" s="3">
        <v>-60.650590000000001</v>
      </c>
      <c r="C28" t="s">
        <v>33</v>
      </c>
      <c r="D28">
        <f t="shared" si="1"/>
        <v>-1.740000000000208E-2</v>
      </c>
      <c r="E28" s="4"/>
      <c r="F28" s="4">
        <v>-60.650590000000001</v>
      </c>
      <c r="G28">
        <f t="shared" si="2"/>
        <v>-22.216770000000004</v>
      </c>
      <c r="H28" s="14"/>
      <c r="I28" s="15">
        <v>24</v>
      </c>
      <c r="J28" s="3">
        <f t="shared" si="0"/>
        <v>-36.650590000000001</v>
      </c>
      <c r="K28">
        <f t="shared" si="3"/>
        <v>1.7832299999999996</v>
      </c>
    </row>
    <row r="29" spans="1:21" x14ac:dyDescent="0.25">
      <c r="A29">
        <v>3</v>
      </c>
      <c r="B29" s="3">
        <v>224.95039</v>
      </c>
      <c r="C29" t="s">
        <v>34</v>
      </c>
      <c r="D29">
        <f t="shared" ref="D29:D34" si="4">B29-A29*$P$23-$P$27</f>
        <v>220.66991000000002</v>
      </c>
      <c r="E29" s="4"/>
      <c r="F29" s="4">
        <v>224.95039</v>
      </c>
      <c r="G29">
        <f t="shared" ref="G29:G34" si="5">F29-A29*$U$23-$U$27</f>
        <v>200.96811000000002</v>
      </c>
      <c r="H29" s="14"/>
      <c r="I29" s="13">
        <v>18.953283863636361</v>
      </c>
      <c r="J29" s="3">
        <f t="shared" si="0"/>
        <v>243.90367386363636</v>
      </c>
      <c r="K29">
        <f t="shared" ref="K29:K34" si="6">J29-A29*$U$23-$U$27</f>
        <v>219.92139386363638</v>
      </c>
    </row>
    <row r="30" spans="1:21" x14ac:dyDescent="0.25">
      <c r="A30">
        <v>3</v>
      </c>
      <c r="B30" s="3">
        <v>46.831789999999998</v>
      </c>
      <c r="C30" t="s">
        <v>35</v>
      </c>
      <c r="D30">
        <f t="shared" si="4"/>
        <v>42.551310000000001</v>
      </c>
      <c r="E30" s="4"/>
      <c r="F30" s="4">
        <v>46.831789999999998</v>
      </c>
      <c r="G30">
        <f t="shared" si="5"/>
        <v>22.849510000000009</v>
      </c>
      <c r="H30" s="14"/>
      <c r="I30" s="12">
        <v>23.491977727272726</v>
      </c>
      <c r="J30" s="3">
        <f t="shared" si="0"/>
        <v>70.323767727272724</v>
      </c>
      <c r="K30">
        <f t="shared" si="6"/>
        <v>46.341487727272749</v>
      </c>
    </row>
    <row r="31" spans="1:21" x14ac:dyDescent="0.25">
      <c r="A31">
        <v>3</v>
      </c>
      <c r="B31" s="3">
        <v>68.719149999999999</v>
      </c>
      <c r="C31" t="s">
        <v>36</v>
      </c>
      <c r="D31">
        <f t="shared" si="4"/>
        <v>64.438670000000016</v>
      </c>
      <c r="E31" s="4"/>
      <c r="F31" s="4">
        <v>68.719149999999999</v>
      </c>
      <c r="G31">
        <f t="shared" si="5"/>
        <v>44.736870000000025</v>
      </c>
      <c r="H31" s="14"/>
      <c r="I31" s="13">
        <v>23.491977727272726</v>
      </c>
      <c r="J31" s="3">
        <f t="shared" si="0"/>
        <v>92.211127727272725</v>
      </c>
      <c r="K31">
        <f t="shared" si="6"/>
        <v>68.22884772727275</v>
      </c>
    </row>
    <row r="32" spans="1:21" x14ac:dyDescent="0.25">
      <c r="A32">
        <v>3</v>
      </c>
      <c r="B32" s="3">
        <v>209.97529</v>
      </c>
      <c r="C32" t="s">
        <v>37</v>
      </c>
      <c r="D32">
        <f t="shared" si="4"/>
        <v>205.69481000000002</v>
      </c>
      <c r="E32" s="4"/>
      <c r="F32" s="4">
        <v>209.97529</v>
      </c>
      <c r="G32">
        <f t="shared" si="5"/>
        <v>185.99301000000003</v>
      </c>
      <c r="H32" s="14"/>
      <c r="I32" s="13">
        <v>21.079258863636362</v>
      </c>
      <c r="J32" s="3">
        <f t="shared" si="0"/>
        <v>231.05454886363637</v>
      </c>
      <c r="K32">
        <f t="shared" si="6"/>
        <v>207.0722688636364</v>
      </c>
    </row>
    <row r="33" spans="1:11" x14ac:dyDescent="0.25">
      <c r="A33">
        <v>3</v>
      </c>
      <c r="B33" s="3">
        <v>4.2804799999999998</v>
      </c>
      <c r="C33" t="s">
        <v>38</v>
      </c>
      <c r="D33">
        <f t="shared" si="4"/>
        <v>0</v>
      </c>
      <c r="E33" s="4">
        <v>19.701799999999999</v>
      </c>
      <c r="F33" s="4">
        <v>23.982279999999999</v>
      </c>
      <c r="G33">
        <f t="shared" si="5"/>
        <v>0</v>
      </c>
      <c r="H33" s="14"/>
      <c r="I33" s="12"/>
      <c r="J33" s="3">
        <f t="shared" si="0"/>
        <v>23.982279999999999</v>
      </c>
      <c r="K33">
        <f t="shared" si="6"/>
        <v>0</v>
      </c>
    </row>
    <row r="34" spans="1:11" x14ac:dyDescent="0.25">
      <c r="A34">
        <v>3</v>
      </c>
      <c r="B34" s="3">
        <v>5.9730999999999996</v>
      </c>
      <c r="C34" t="s">
        <v>39</v>
      </c>
      <c r="D34">
        <f t="shared" si="4"/>
        <v>1.6926200000000051</v>
      </c>
      <c r="E34" s="4">
        <v>18.666540000000001</v>
      </c>
      <c r="F34" s="4">
        <v>24.63964</v>
      </c>
      <c r="G34">
        <f t="shared" si="5"/>
        <v>0.65736000000003969</v>
      </c>
      <c r="H34" s="14"/>
      <c r="I34" s="12"/>
      <c r="J34" s="3">
        <f t="shared" si="0"/>
        <v>24.63964</v>
      </c>
      <c r="K34">
        <f t="shared" si="6"/>
        <v>0.65736000000003969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5" workbookViewId="0">
      <selection sqref="A1:K34"/>
    </sheetView>
  </sheetViews>
  <sheetFormatPr baseColWidth="10" defaultRowHeight="15" x14ac:dyDescent="0.25"/>
  <sheetData>
    <row r="1" spans="1:21" x14ac:dyDescent="0.25">
      <c r="A1" t="s">
        <v>51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20.308129999999998</v>
      </c>
      <c r="C5" t="s">
        <v>4</v>
      </c>
      <c r="D5">
        <f>B5-($B$15)*A5</f>
        <v>30.844692500000001</v>
      </c>
      <c r="E5" s="2"/>
      <c r="F5" s="4">
        <v>20.308129999999998</v>
      </c>
      <c r="G5">
        <f>F5-A5*$F$15</f>
        <v>28.136465000000001</v>
      </c>
      <c r="I5">
        <v>1.7223820416666666</v>
      </c>
      <c r="J5" s="3">
        <f>I5+F5</f>
        <v>22.030512041666665</v>
      </c>
      <c r="K5">
        <f>J5-A5*$F$15</f>
        <v>29.858847041666664</v>
      </c>
    </row>
    <row r="6" spans="1:21" x14ac:dyDescent="0.25">
      <c r="A6">
        <v>0.5</v>
      </c>
      <c r="B6" s="3">
        <v>-16.93684</v>
      </c>
      <c r="C6" t="s">
        <v>5</v>
      </c>
      <c r="D6">
        <f t="shared" ref="D6:D21" si="0">B6-($B$15)*A6</f>
        <v>4.1362850000000009</v>
      </c>
      <c r="E6" s="2"/>
      <c r="F6" s="4">
        <v>-16.93684</v>
      </c>
      <c r="G6">
        <f t="shared" ref="G6:G21" si="1">F6-A6*$F$15</f>
        <v>-1.2801699999999983</v>
      </c>
      <c r="J6" s="3">
        <f t="shared" ref="J6:J34" si="2">I6+F6</f>
        <v>-16.93684</v>
      </c>
      <c r="K6">
        <f t="shared" ref="K6:K21" si="3">J6-A6*$F$15</f>
        <v>-1.2801699999999983</v>
      </c>
    </row>
    <row r="7" spans="1:21" x14ac:dyDescent="0.25">
      <c r="A7" s="8">
        <v>0.5</v>
      </c>
      <c r="B7" s="9">
        <v>8.1725399999999997</v>
      </c>
      <c r="C7" s="8" t="s">
        <v>6</v>
      </c>
      <c r="D7">
        <f t="shared" si="0"/>
        <v>29.245665000000002</v>
      </c>
      <c r="E7" s="2"/>
      <c r="F7" s="4">
        <v>8.1725399999999997</v>
      </c>
      <c r="G7">
        <f t="shared" si="1"/>
        <v>23.829210000000003</v>
      </c>
      <c r="I7">
        <v>3.4447640833333333</v>
      </c>
      <c r="J7" s="3">
        <f t="shared" si="2"/>
        <v>11.617304083333334</v>
      </c>
      <c r="K7">
        <f t="shared" si="3"/>
        <v>27.273974083333336</v>
      </c>
    </row>
    <row r="8" spans="1:21" x14ac:dyDescent="0.25">
      <c r="A8" s="8">
        <v>0.5</v>
      </c>
      <c r="B8" s="9">
        <v>9.4802</v>
      </c>
      <c r="C8" s="8" t="s">
        <v>7</v>
      </c>
      <c r="D8">
        <f t="shared" si="0"/>
        <v>30.553325000000001</v>
      </c>
      <c r="E8" s="2"/>
      <c r="F8" s="4">
        <v>9.4802</v>
      </c>
      <c r="G8">
        <f t="shared" si="1"/>
        <v>25.136870000000002</v>
      </c>
      <c r="I8">
        <v>3.4447640833333333</v>
      </c>
      <c r="J8" s="3">
        <f t="shared" si="2"/>
        <v>12.924964083333332</v>
      </c>
      <c r="K8">
        <f t="shared" si="3"/>
        <v>28.581634083333334</v>
      </c>
    </row>
    <row r="9" spans="1:21" x14ac:dyDescent="0.25">
      <c r="A9" s="8">
        <v>0.5</v>
      </c>
      <c r="B9" s="9">
        <v>-21.816859999999998</v>
      </c>
      <c r="C9" s="8" t="s">
        <v>8</v>
      </c>
      <c r="D9">
        <f t="shared" si="0"/>
        <v>-0.74373499999999737</v>
      </c>
      <c r="E9" s="9">
        <v>4.9869000000000003</v>
      </c>
      <c r="F9" s="9">
        <v>-16.82996</v>
      </c>
      <c r="G9">
        <f t="shared" si="1"/>
        <v>-1.1732899999999979</v>
      </c>
      <c r="J9" s="3">
        <f t="shared" si="2"/>
        <v>-16.82996</v>
      </c>
      <c r="K9">
        <f t="shared" si="3"/>
        <v>-1.1732899999999979</v>
      </c>
    </row>
    <row r="10" spans="1:21" x14ac:dyDescent="0.25">
      <c r="A10" s="8">
        <v>0.75</v>
      </c>
      <c r="B10" s="9">
        <v>-6.2864199999999997</v>
      </c>
      <c r="C10" s="8" t="s">
        <v>9</v>
      </c>
      <c r="D10">
        <f t="shared" si="0"/>
        <v>25.3232675</v>
      </c>
      <c r="E10" s="4"/>
      <c r="F10" s="4">
        <v>-6.2864199999999997</v>
      </c>
      <c r="G10">
        <f t="shared" si="1"/>
        <v>17.198585000000001</v>
      </c>
      <c r="I10">
        <v>5.1671461250000004</v>
      </c>
      <c r="J10" s="3">
        <f t="shared" si="2"/>
        <v>-1.1192738749999993</v>
      </c>
      <c r="K10">
        <f t="shared" si="3"/>
        <v>22.365731125000003</v>
      </c>
    </row>
    <row r="11" spans="1:21" x14ac:dyDescent="0.25">
      <c r="A11" s="8">
        <v>0.8</v>
      </c>
      <c r="B11" s="9">
        <v>-9.6047700000000003</v>
      </c>
      <c r="C11" s="8" t="s">
        <v>10</v>
      </c>
      <c r="D11">
        <f t="shared" si="0"/>
        <v>24.112230000000004</v>
      </c>
      <c r="E11" s="4"/>
      <c r="F11" s="4">
        <v>-9.6047700000000003</v>
      </c>
      <c r="G11">
        <f t="shared" si="1"/>
        <v>15.445902000000006</v>
      </c>
      <c r="I11">
        <v>5.511622533333334</v>
      </c>
      <c r="J11" s="3">
        <f t="shared" si="2"/>
        <v>-4.0931474666666663</v>
      </c>
      <c r="K11">
        <f t="shared" si="3"/>
        <v>20.957524533333341</v>
      </c>
    </row>
    <row r="12" spans="1:21" x14ac:dyDescent="0.25">
      <c r="A12" s="8">
        <v>1</v>
      </c>
      <c r="B12" s="9">
        <v>35.47157</v>
      </c>
      <c r="C12" s="8" t="s">
        <v>11</v>
      </c>
      <c r="D12">
        <f t="shared" si="0"/>
        <v>77.617819999999995</v>
      </c>
      <c r="E12" s="4"/>
      <c r="F12" s="4">
        <v>35.47157</v>
      </c>
      <c r="G12">
        <f t="shared" si="1"/>
        <v>66.784909999999996</v>
      </c>
      <c r="I12">
        <v>8.9741929999999996</v>
      </c>
      <c r="J12" s="3">
        <f t="shared" si="2"/>
        <v>44.445762999999999</v>
      </c>
      <c r="K12">
        <f t="shared" si="3"/>
        <v>75.75910300000001</v>
      </c>
    </row>
    <row r="13" spans="1:21" x14ac:dyDescent="0.25">
      <c r="A13" s="8">
        <v>1</v>
      </c>
      <c r="B13" s="9">
        <v>-19.346019999999999</v>
      </c>
      <c r="C13" s="8" t="s">
        <v>12</v>
      </c>
      <c r="D13">
        <f t="shared" si="0"/>
        <v>22.800230000000003</v>
      </c>
      <c r="E13" s="4"/>
      <c r="F13" s="4">
        <v>-19.346019999999999</v>
      </c>
      <c r="G13">
        <f t="shared" si="1"/>
        <v>11.967320000000004</v>
      </c>
      <c r="I13">
        <v>6.8895281666666666</v>
      </c>
      <c r="J13" s="3">
        <f t="shared" si="2"/>
        <v>-12.456491833333333</v>
      </c>
      <c r="K13">
        <f t="shared" si="3"/>
        <v>18.856848166666673</v>
      </c>
    </row>
    <row r="14" spans="1:21" x14ac:dyDescent="0.25">
      <c r="A14" s="8">
        <v>1</v>
      </c>
      <c r="B14" s="9">
        <v>16.946249999999999</v>
      </c>
      <c r="C14" s="8" t="s">
        <v>13</v>
      </c>
      <c r="D14">
        <f t="shared" si="0"/>
        <v>59.092500000000001</v>
      </c>
      <c r="E14" s="4"/>
      <c r="F14" s="4">
        <v>16.946249999999999</v>
      </c>
      <c r="G14">
        <f t="shared" si="1"/>
        <v>48.259590000000003</v>
      </c>
      <c r="I14">
        <v>8.9741929999999996</v>
      </c>
      <c r="J14" s="3">
        <f t="shared" si="2"/>
        <v>25.920442999999999</v>
      </c>
      <c r="K14">
        <f t="shared" si="3"/>
        <v>57.233783000000003</v>
      </c>
    </row>
    <row r="15" spans="1:21" x14ac:dyDescent="0.25">
      <c r="A15" s="8">
        <v>1</v>
      </c>
      <c r="B15" s="9">
        <v>-42.146250000000002</v>
      </c>
      <c r="C15" s="8" t="s">
        <v>14</v>
      </c>
      <c r="D15">
        <f t="shared" si="0"/>
        <v>0</v>
      </c>
      <c r="E15" s="4">
        <v>10.83291</v>
      </c>
      <c r="F15" s="4">
        <v>-31.313340000000004</v>
      </c>
      <c r="G15">
        <f t="shared" si="1"/>
        <v>0</v>
      </c>
      <c r="J15" s="3">
        <f t="shared" si="2"/>
        <v>-31.313340000000004</v>
      </c>
      <c r="K15">
        <f t="shared" si="3"/>
        <v>0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8">
        <v>1</v>
      </c>
      <c r="B16" s="9">
        <v>-24.693460000000002</v>
      </c>
      <c r="C16" s="8" t="s">
        <v>15</v>
      </c>
      <c r="D16">
        <f t="shared" si="0"/>
        <v>17.45279</v>
      </c>
      <c r="E16" s="4"/>
      <c r="F16" s="4">
        <v>-24.693460000000002</v>
      </c>
      <c r="G16">
        <f t="shared" si="1"/>
        <v>6.619880000000002</v>
      </c>
      <c r="I16">
        <v>9.8383158749999993</v>
      </c>
      <c r="J16" s="3">
        <f t="shared" si="2"/>
        <v>-14.855144125000002</v>
      </c>
      <c r="K16">
        <f t="shared" si="3"/>
        <v>16.458195875000001</v>
      </c>
      <c r="O16" t="s">
        <v>70</v>
      </c>
      <c r="P16" s="3">
        <f>(B24-B15)/(A24-A15)</f>
        <v>-23.474609999999991</v>
      </c>
      <c r="R16" t="s">
        <v>85</v>
      </c>
      <c r="T16" t="s">
        <v>70</v>
      </c>
      <c r="U16" s="3">
        <f>(F24-F15)/(A24-A15)</f>
        <v>-15.683179999999986</v>
      </c>
    </row>
    <row r="17" spans="1:21" x14ac:dyDescent="0.25">
      <c r="A17" s="8">
        <v>1</v>
      </c>
      <c r="B17" s="9">
        <v>90.995599999999996</v>
      </c>
      <c r="C17" s="8" t="s">
        <v>16</v>
      </c>
      <c r="D17">
        <f t="shared" si="0"/>
        <v>133.14185000000001</v>
      </c>
      <c r="E17" s="4"/>
      <c r="F17" s="4">
        <v>90.995599999999996</v>
      </c>
      <c r="G17">
        <f t="shared" si="1"/>
        <v>122.30894000000001</v>
      </c>
      <c r="I17">
        <v>8.9741929999999996</v>
      </c>
      <c r="J17" s="3">
        <f t="shared" si="2"/>
        <v>99.969792999999996</v>
      </c>
      <c r="K17">
        <f t="shared" si="3"/>
        <v>131.28313299999999</v>
      </c>
      <c r="O17" t="s">
        <v>72</v>
      </c>
      <c r="P17">
        <f>(B24+B15)/2</f>
        <v>-53.883555000000001</v>
      </c>
      <c r="T17" t="s">
        <v>72</v>
      </c>
      <c r="U17">
        <f>(F24+F15)/2</f>
        <v>-39.154929999999993</v>
      </c>
    </row>
    <row r="18" spans="1:21" x14ac:dyDescent="0.25">
      <c r="A18" s="8">
        <v>1</v>
      </c>
      <c r="B18" s="9">
        <v>-20.627469999999999</v>
      </c>
      <c r="C18" s="8" t="s">
        <v>17</v>
      </c>
      <c r="D18">
        <f t="shared" si="0"/>
        <v>21.518780000000003</v>
      </c>
      <c r="E18" s="4"/>
      <c r="F18" s="4">
        <v>-20.627469999999999</v>
      </c>
      <c r="G18">
        <f t="shared" si="1"/>
        <v>10.685870000000005</v>
      </c>
      <c r="I18">
        <v>6.8895281666666666</v>
      </c>
      <c r="J18" s="3">
        <f t="shared" si="2"/>
        <v>-13.737941833333332</v>
      </c>
      <c r="K18">
        <f t="shared" si="3"/>
        <v>17.575398166666673</v>
      </c>
      <c r="O18" t="s">
        <v>73</v>
      </c>
      <c r="P18">
        <f>(A24+A15)/2</f>
        <v>1.5</v>
      </c>
      <c r="T18" t="s">
        <v>73</v>
      </c>
      <c r="U18">
        <f>(A24+A15)/2</f>
        <v>1.5</v>
      </c>
    </row>
    <row r="19" spans="1:21" x14ac:dyDescent="0.25">
      <c r="A19" s="8">
        <v>1</v>
      </c>
      <c r="B19" s="9">
        <v>-4.87751</v>
      </c>
      <c r="C19" s="8" t="s">
        <v>18</v>
      </c>
      <c r="D19">
        <f t="shared" si="0"/>
        <v>37.268740000000001</v>
      </c>
      <c r="E19" s="4"/>
      <c r="F19" s="4">
        <v>-4.87751</v>
      </c>
      <c r="G19">
        <f t="shared" si="1"/>
        <v>26.435830000000003</v>
      </c>
      <c r="I19">
        <v>9.8383158749999993</v>
      </c>
      <c r="J19" s="3">
        <f t="shared" si="2"/>
        <v>4.9608058749999993</v>
      </c>
      <c r="K19">
        <f t="shared" si="3"/>
        <v>36.274145875000002</v>
      </c>
    </row>
    <row r="20" spans="1:21" x14ac:dyDescent="0.25">
      <c r="A20" s="8">
        <v>1</v>
      </c>
      <c r="B20" s="9">
        <v>-21.342649999999999</v>
      </c>
      <c r="C20" s="8" t="s">
        <v>19</v>
      </c>
      <c r="D20">
        <f t="shared" si="0"/>
        <v>20.803600000000003</v>
      </c>
      <c r="E20" s="4"/>
      <c r="F20" s="4">
        <v>-21.342649999999999</v>
      </c>
      <c r="G20">
        <f t="shared" si="1"/>
        <v>9.9706900000000047</v>
      </c>
      <c r="I20">
        <v>6.8895281666666666</v>
      </c>
      <c r="J20" s="3">
        <f t="shared" si="2"/>
        <v>-14.453121833333332</v>
      </c>
      <c r="K20">
        <f t="shared" si="3"/>
        <v>16.86021816666667</v>
      </c>
      <c r="O20" t="s">
        <v>71</v>
      </c>
      <c r="P20">
        <f>P17-P16*P18</f>
        <v>-18.671640000000011</v>
      </c>
      <c r="T20" t="s">
        <v>71</v>
      </c>
      <c r="U20">
        <f>U17-U16*U18</f>
        <v>-15.630160000000014</v>
      </c>
    </row>
    <row r="21" spans="1:21" x14ac:dyDescent="0.25">
      <c r="A21" s="8">
        <v>1</v>
      </c>
      <c r="B21" s="9">
        <v>16.350629999999999</v>
      </c>
      <c r="C21" s="8" t="s">
        <v>20</v>
      </c>
      <c r="D21">
        <f t="shared" si="0"/>
        <v>58.496880000000004</v>
      </c>
      <c r="E21" s="4"/>
      <c r="F21" s="4">
        <v>16.350629999999999</v>
      </c>
      <c r="G21">
        <f t="shared" si="1"/>
        <v>47.663970000000006</v>
      </c>
      <c r="I21">
        <v>7.5396498333333337</v>
      </c>
      <c r="J21" s="3">
        <f t="shared" si="2"/>
        <v>23.890279833333331</v>
      </c>
      <c r="K21">
        <f t="shared" si="3"/>
        <v>55.203619833333335</v>
      </c>
    </row>
    <row r="22" spans="1:21" x14ac:dyDescent="0.25">
      <c r="A22" s="8">
        <v>2</v>
      </c>
      <c r="B22" s="9">
        <v>-22.723269999999999</v>
      </c>
      <c r="C22" s="8" t="s">
        <v>27</v>
      </c>
      <c r="D22">
        <f>B22-A22*$P$16-$P$20</f>
        <v>42.897589999999994</v>
      </c>
      <c r="E22" s="4"/>
      <c r="F22" s="4">
        <v>-22.723269999999999</v>
      </c>
      <c r="G22">
        <f>F22-A22*$U$16-$U$20</f>
        <v>24.273249999999987</v>
      </c>
      <c r="I22">
        <v>19.676631749999999</v>
      </c>
      <c r="J22" s="3">
        <f t="shared" si="2"/>
        <v>-3.0466382500000009</v>
      </c>
      <c r="K22">
        <f>J22-A22*$U$16-$U$20</f>
        <v>43.949881749999989</v>
      </c>
      <c r="M22" t="s">
        <v>74</v>
      </c>
      <c r="O22" t="s">
        <v>69</v>
      </c>
      <c r="R22" t="s">
        <v>74</v>
      </c>
      <c r="T22" t="s">
        <v>69</v>
      </c>
    </row>
    <row r="23" spans="1:21" x14ac:dyDescent="0.25">
      <c r="A23" s="8">
        <v>2</v>
      </c>
      <c r="B23" s="9">
        <v>7.1610100000000001</v>
      </c>
      <c r="C23" s="8" t="s">
        <v>28</v>
      </c>
      <c r="D23">
        <f t="shared" ref="D23:D28" si="4">B23-A23*$P$16-$P$20</f>
        <v>72.781869999999998</v>
      </c>
      <c r="E23" s="4"/>
      <c r="F23" s="4">
        <v>7.1610100000000001</v>
      </c>
      <c r="G23">
        <f t="shared" ref="G23:G28" si="5">F23-A23*$U$16-$U$20</f>
        <v>54.15752999999998</v>
      </c>
      <c r="I23">
        <v>15.079299666666667</v>
      </c>
      <c r="J23" s="3">
        <f t="shared" si="2"/>
        <v>22.240309666666668</v>
      </c>
      <c r="K23">
        <f t="shared" ref="K23:K28" si="6">J23-A23*$U$16-$U$20</f>
        <v>69.236829666666651</v>
      </c>
      <c r="O23" t="s">
        <v>70</v>
      </c>
      <c r="P23" s="3">
        <f>(B33-B24)/(A33-A24)</f>
        <v>51.298669999999994</v>
      </c>
      <c r="R23" t="s">
        <v>85</v>
      </c>
      <c r="T23" t="s">
        <v>70</v>
      </c>
      <c r="U23" s="3">
        <f>(F33-F24)/(A33-A24)</f>
        <v>49.03488999999999</v>
      </c>
    </row>
    <row r="24" spans="1:21" x14ac:dyDescent="0.25">
      <c r="A24" s="8">
        <v>2</v>
      </c>
      <c r="B24" s="9">
        <v>-65.620859999999993</v>
      </c>
      <c r="C24" s="8" t="s">
        <v>29</v>
      </c>
      <c r="D24">
        <f t="shared" si="4"/>
        <v>0</v>
      </c>
      <c r="E24" s="4">
        <v>18.62434</v>
      </c>
      <c r="F24" s="4">
        <v>-46.99651999999999</v>
      </c>
      <c r="G24">
        <f t="shared" si="5"/>
        <v>0</v>
      </c>
      <c r="J24" s="3">
        <f t="shared" si="2"/>
        <v>-46.99651999999999</v>
      </c>
      <c r="K24">
        <f t="shared" si="6"/>
        <v>0</v>
      </c>
      <c r="O24" t="s">
        <v>72</v>
      </c>
      <c r="P24">
        <f>(B24+B33)/2</f>
        <v>-39.971525</v>
      </c>
      <c r="T24" t="s">
        <v>72</v>
      </c>
      <c r="U24">
        <f>(F24+F33)/2</f>
        <v>-22.479074999999995</v>
      </c>
    </row>
    <row r="25" spans="1:21" x14ac:dyDescent="0.25">
      <c r="A25" s="8">
        <v>2</v>
      </c>
      <c r="B25" s="9">
        <v>-11.522</v>
      </c>
      <c r="C25" s="8" t="s">
        <v>30</v>
      </c>
      <c r="D25">
        <f t="shared" si="4"/>
        <v>54.098859999999995</v>
      </c>
      <c r="E25" s="4"/>
      <c r="F25" s="4">
        <v>-11.522</v>
      </c>
      <c r="G25">
        <f t="shared" si="5"/>
        <v>35.474519999999984</v>
      </c>
      <c r="I25">
        <v>15.079299666666667</v>
      </c>
      <c r="J25" s="3">
        <f t="shared" si="2"/>
        <v>3.5572996666666672</v>
      </c>
      <c r="K25">
        <f t="shared" si="6"/>
        <v>50.553819666666655</v>
      </c>
      <c r="O25" t="s">
        <v>73</v>
      </c>
      <c r="P25">
        <f>(A24+A33)/2</f>
        <v>2.5</v>
      </c>
      <c r="T25" t="s">
        <v>73</v>
      </c>
      <c r="U25">
        <f>(A24+A33)/2</f>
        <v>2.5</v>
      </c>
    </row>
    <row r="26" spans="1:21" x14ac:dyDescent="0.25">
      <c r="A26" s="8">
        <v>2</v>
      </c>
      <c r="B26" s="9">
        <v>-65.585430000000002</v>
      </c>
      <c r="C26" s="8" t="s">
        <v>31</v>
      </c>
      <c r="D26">
        <f t="shared" si="4"/>
        <v>3.5429999999990969E-2</v>
      </c>
      <c r="E26" s="4">
        <v>18.59713</v>
      </c>
      <c r="F26" s="4">
        <v>-46.988300000000002</v>
      </c>
      <c r="G26">
        <f t="shared" si="5"/>
        <v>8.2199999999836848E-3</v>
      </c>
      <c r="J26" s="3">
        <f t="shared" si="2"/>
        <v>-46.988300000000002</v>
      </c>
      <c r="K26">
        <f t="shared" si="6"/>
        <v>8.2199999999836848E-3</v>
      </c>
    </row>
    <row r="27" spans="1:21" x14ac:dyDescent="0.25">
      <c r="A27" s="8">
        <v>2</v>
      </c>
      <c r="B27" s="9">
        <v>-42.251089999999998</v>
      </c>
      <c r="C27" s="8" t="s">
        <v>32</v>
      </c>
      <c r="D27">
        <f t="shared" si="4"/>
        <v>23.369769999999995</v>
      </c>
      <c r="E27" s="4"/>
      <c r="F27" s="4">
        <v>-42.251089999999998</v>
      </c>
      <c r="G27">
        <f t="shared" si="5"/>
        <v>4.7454299999999883</v>
      </c>
      <c r="I27">
        <v>16.554720500000002</v>
      </c>
      <c r="J27" s="3">
        <f t="shared" si="2"/>
        <v>-25.696369499999996</v>
      </c>
      <c r="K27">
        <f t="shared" si="6"/>
        <v>21.30015049999999</v>
      </c>
      <c r="O27" t="s">
        <v>71</v>
      </c>
      <c r="P27">
        <f>P24-P23*P25</f>
        <v>-168.21819999999997</v>
      </c>
      <c r="T27" t="s">
        <v>71</v>
      </c>
      <c r="U27">
        <f>U24-U23*U25</f>
        <v>-145.06629999999996</v>
      </c>
    </row>
    <row r="28" spans="1:21" x14ac:dyDescent="0.25">
      <c r="A28">
        <v>2</v>
      </c>
      <c r="B28" s="3">
        <v>-65.652910000000006</v>
      </c>
      <c r="C28" t="s">
        <v>33</v>
      </c>
      <c r="D28">
        <f t="shared" si="4"/>
        <v>-3.2050000000012346E-2</v>
      </c>
      <c r="E28" s="4"/>
      <c r="F28" s="4">
        <v>-65.652910000000006</v>
      </c>
      <c r="G28">
        <f t="shared" si="5"/>
        <v>-18.65639000000002</v>
      </c>
      <c r="I28">
        <v>19.676631749999999</v>
      </c>
      <c r="J28" s="3">
        <f t="shared" si="2"/>
        <v>-45.976278250000007</v>
      </c>
      <c r="K28">
        <f t="shared" si="6"/>
        <v>1.020241749999979</v>
      </c>
    </row>
    <row r="29" spans="1:21" x14ac:dyDescent="0.25">
      <c r="A29">
        <v>3</v>
      </c>
      <c r="B29" s="3">
        <v>205.48614000000001</v>
      </c>
      <c r="C29" t="s">
        <v>34</v>
      </c>
      <c r="D29">
        <f t="shared" ref="D29:D34" si="7">B29-A29*$P$23-$P$27</f>
        <v>219.80832999999998</v>
      </c>
      <c r="E29" s="4"/>
      <c r="F29" s="4">
        <v>205.48614000000001</v>
      </c>
      <c r="G29">
        <f t="shared" ref="G29:G34" si="8">F29-A29*$U$23-$U$27</f>
        <v>203.44776999999999</v>
      </c>
      <c r="I29">
        <v>20.668584500000001</v>
      </c>
      <c r="J29" s="3">
        <f t="shared" si="2"/>
        <v>226.15472450000001</v>
      </c>
      <c r="K29">
        <f t="shared" ref="K29:K34" si="9">J29-A29*$U$23-$U$27</f>
        <v>224.1163545</v>
      </c>
    </row>
    <row r="30" spans="1:21" x14ac:dyDescent="0.25">
      <c r="A30">
        <v>3</v>
      </c>
      <c r="B30" s="3">
        <v>42.253419999999998</v>
      </c>
      <c r="C30" t="s">
        <v>35</v>
      </c>
      <c r="D30">
        <f t="shared" si="7"/>
        <v>56.575609999999983</v>
      </c>
      <c r="E30" s="4"/>
      <c r="F30" s="4">
        <v>42.253419999999998</v>
      </c>
      <c r="G30">
        <f t="shared" si="8"/>
        <v>40.215049999999991</v>
      </c>
      <c r="I30">
        <v>26.922578999999999</v>
      </c>
      <c r="J30" s="3">
        <f t="shared" si="2"/>
        <v>69.17599899999999</v>
      </c>
      <c r="K30">
        <f t="shared" si="9"/>
        <v>67.137628999999976</v>
      </c>
    </row>
    <row r="31" spans="1:21" x14ac:dyDescent="0.25">
      <c r="A31">
        <v>3</v>
      </c>
      <c r="B31" s="3">
        <v>59.759920000000001</v>
      </c>
      <c r="C31" t="s">
        <v>36</v>
      </c>
      <c r="D31">
        <f t="shared" si="7"/>
        <v>74.082109999999972</v>
      </c>
      <c r="E31" s="4"/>
      <c r="F31" s="4">
        <v>59.759920000000001</v>
      </c>
      <c r="G31">
        <f t="shared" si="8"/>
        <v>57.721549999999979</v>
      </c>
      <c r="I31">
        <v>26.922578999999999</v>
      </c>
      <c r="J31" s="3">
        <f t="shared" si="2"/>
        <v>86.682499000000007</v>
      </c>
      <c r="K31">
        <f t="shared" si="9"/>
        <v>84.644128999999992</v>
      </c>
    </row>
    <row r="32" spans="1:21" x14ac:dyDescent="0.25">
      <c r="A32">
        <v>3</v>
      </c>
      <c r="B32" s="3">
        <v>208.03761</v>
      </c>
      <c r="C32" t="s">
        <v>37</v>
      </c>
      <c r="D32">
        <f t="shared" si="7"/>
        <v>222.35979999999998</v>
      </c>
      <c r="E32" s="4"/>
      <c r="F32" s="4">
        <v>208.03761</v>
      </c>
      <c r="G32">
        <f t="shared" si="8"/>
        <v>205.99923999999999</v>
      </c>
      <c r="I32">
        <v>22.794559500000002</v>
      </c>
      <c r="J32" s="3">
        <f t="shared" si="2"/>
        <v>230.83216949999999</v>
      </c>
      <c r="K32">
        <f t="shared" si="9"/>
        <v>228.79379949999998</v>
      </c>
    </row>
    <row r="33" spans="1:11" x14ac:dyDescent="0.25">
      <c r="A33">
        <v>3</v>
      </c>
      <c r="B33" s="3">
        <v>-14.322190000000001</v>
      </c>
      <c r="C33" t="s">
        <v>38</v>
      </c>
      <c r="D33">
        <f t="shared" si="7"/>
        <v>0</v>
      </c>
      <c r="E33" s="4">
        <v>16.36056</v>
      </c>
      <c r="F33" s="4">
        <v>2.0383699999999987</v>
      </c>
      <c r="G33">
        <f t="shared" si="8"/>
        <v>0</v>
      </c>
      <c r="J33" s="3">
        <f t="shared" si="2"/>
        <v>2.0383699999999987</v>
      </c>
      <c r="K33">
        <f t="shared" si="9"/>
        <v>0</v>
      </c>
    </row>
    <row r="34" spans="1:11" x14ac:dyDescent="0.25">
      <c r="A34">
        <v>3</v>
      </c>
      <c r="B34" s="3">
        <v>-9.4835999999999991</v>
      </c>
      <c r="C34" t="s">
        <v>39</v>
      </c>
      <c r="D34">
        <f t="shared" si="7"/>
        <v>4.8385899999999822</v>
      </c>
      <c r="E34" s="2"/>
      <c r="F34" s="4">
        <v>-9.4835999999999991</v>
      </c>
      <c r="G34">
        <f t="shared" si="8"/>
        <v>-11.52197000000001</v>
      </c>
      <c r="J34" s="3">
        <f t="shared" si="2"/>
        <v>-9.4835999999999991</v>
      </c>
      <c r="K34">
        <f t="shared" si="9"/>
        <v>-11.52197000000001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9" workbookViewId="0">
      <selection sqref="A1:K34"/>
    </sheetView>
  </sheetViews>
  <sheetFormatPr baseColWidth="10" defaultRowHeight="15" x14ac:dyDescent="0.25"/>
  <sheetData>
    <row r="1" spans="1:21" x14ac:dyDescent="0.25">
      <c r="A1" t="s">
        <v>52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16.302969999999998</v>
      </c>
      <c r="C5" t="s">
        <v>4</v>
      </c>
      <c r="D5">
        <f>B5-($B$9/0.5)*A5</f>
        <v>27.128315000000001</v>
      </c>
      <c r="E5" s="2"/>
      <c r="F5" s="4">
        <v>16.302969999999998</v>
      </c>
      <c r="G5">
        <f>F5-$F$9*A5/0.5</f>
        <v>24.356014999999999</v>
      </c>
      <c r="I5">
        <v>1.7772021527777777</v>
      </c>
      <c r="J5" s="3">
        <f>I5+F5</f>
        <v>18.080172152777777</v>
      </c>
      <c r="K5">
        <f>J5-$F$9*A5/0.5</f>
        <v>26.133217152777778</v>
      </c>
    </row>
    <row r="6" spans="1:21" x14ac:dyDescent="0.25">
      <c r="A6">
        <v>0.5</v>
      </c>
      <c r="B6" s="3">
        <v>-12.943680000000001</v>
      </c>
      <c r="C6" t="s">
        <v>5</v>
      </c>
      <c r="D6">
        <f>B6-($B$9/0.5)*A6</f>
        <v>8.7070100000000004</v>
      </c>
      <c r="E6" s="2"/>
      <c r="F6" s="4">
        <v>-12.943680000000001</v>
      </c>
      <c r="G6">
        <f>F6-$F$9*A6/0.5</f>
        <v>3.1624100000000013</v>
      </c>
      <c r="J6" s="3">
        <f t="shared" ref="J6:J34" si="0">I6+F6</f>
        <v>-12.943680000000001</v>
      </c>
      <c r="K6">
        <f>J6-$F$9*A6/0.5</f>
        <v>3.1624100000000013</v>
      </c>
    </row>
    <row r="7" spans="1:21" x14ac:dyDescent="0.25">
      <c r="A7">
        <v>0.5</v>
      </c>
      <c r="B7" s="3">
        <v>6.9234999999999998</v>
      </c>
      <c r="C7" t="s">
        <v>6</v>
      </c>
      <c r="D7">
        <f>B7-($B$9/0.5)*A7</f>
        <v>28.574190000000002</v>
      </c>
      <c r="E7" s="2"/>
      <c r="F7" s="4">
        <v>6.9234999999999998</v>
      </c>
      <c r="G7">
        <f>F7-$F$9*A7/0.5</f>
        <v>23.029590000000002</v>
      </c>
      <c r="I7">
        <v>3.5544043055555554</v>
      </c>
      <c r="J7" s="3">
        <f t="shared" si="0"/>
        <v>10.477904305555555</v>
      </c>
      <c r="K7">
        <f>J7-$F$9*A7/0.5</f>
        <v>26.583994305555557</v>
      </c>
    </row>
    <row r="8" spans="1:21" x14ac:dyDescent="0.25">
      <c r="A8">
        <v>0.5</v>
      </c>
      <c r="B8" s="3">
        <v>11.51857</v>
      </c>
      <c r="C8" t="s">
        <v>7</v>
      </c>
      <c r="D8">
        <f>B8-($B$9/0.5)*A8</f>
        <v>33.169260000000001</v>
      </c>
      <c r="E8" s="2"/>
      <c r="F8" s="4">
        <v>11.51857</v>
      </c>
      <c r="G8">
        <f>F8-$F$9*A8/0.5</f>
        <v>27.624660000000002</v>
      </c>
      <c r="I8">
        <v>3.5544043055555554</v>
      </c>
      <c r="J8" s="3">
        <f t="shared" si="0"/>
        <v>15.072974305555556</v>
      </c>
      <c r="K8">
        <f>J8-$F$9*A8/0.5</f>
        <v>31.179064305555556</v>
      </c>
    </row>
    <row r="9" spans="1:21" x14ac:dyDescent="0.25">
      <c r="A9" s="2">
        <v>0.5</v>
      </c>
      <c r="B9" s="4">
        <v>-21.650690000000001</v>
      </c>
      <c r="C9" s="2" t="s">
        <v>8</v>
      </c>
      <c r="D9">
        <f>B9-($B$9/0.5)*A9</f>
        <v>0</v>
      </c>
      <c r="E9" s="4">
        <v>5.5446</v>
      </c>
      <c r="F9" s="4">
        <v>-16.106090000000002</v>
      </c>
      <c r="G9">
        <f>F9-$F$9*A9/0.5</f>
        <v>0</v>
      </c>
      <c r="J9" s="3">
        <f t="shared" si="0"/>
        <v>-16.106090000000002</v>
      </c>
      <c r="K9">
        <f>J9-$F$9*A9/0.5</f>
        <v>0</v>
      </c>
    </row>
    <row r="10" spans="1:21" x14ac:dyDescent="0.25">
      <c r="A10" s="2">
        <v>0.75</v>
      </c>
      <c r="B10" s="4">
        <v>-1.98377</v>
      </c>
      <c r="C10" s="2" t="s">
        <v>9</v>
      </c>
      <c r="D10">
        <f>B10-$P$16*A10-$P$20</f>
        <v>24.03247</v>
      </c>
      <c r="E10" s="4"/>
      <c r="F10" s="4">
        <v>-1.98377</v>
      </c>
      <c r="G10">
        <f>F10-A10*$U$16-$U$20</f>
        <v>15.360655000000001</v>
      </c>
      <c r="I10">
        <v>5.3316064583333329</v>
      </c>
      <c r="J10" s="3">
        <f t="shared" si="0"/>
        <v>3.3478364583333331</v>
      </c>
      <c r="K10">
        <f>J10-A10*$U$16-$U$20</f>
        <v>20.692261458333334</v>
      </c>
    </row>
    <row r="11" spans="1:21" x14ac:dyDescent="0.25">
      <c r="A11" s="2">
        <v>0.8</v>
      </c>
      <c r="B11" s="4">
        <v>-4.1484800000000002</v>
      </c>
      <c r="C11" s="2" t="s">
        <v>10</v>
      </c>
      <c r="D11">
        <f t="shared" ref="D11:D21" si="1">B11-$P$16*A11-$P$20</f>
        <v>22.740870000000001</v>
      </c>
      <c r="E11" s="4"/>
      <c r="F11" s="4">
        <v>-4.1484800000000002</v>
      </c>
      <c r="G11">
        <f t="shared" ref="G11:G21" si="2">F11-A11*$U$16-$U$20</f>
        <v>13.443612000000002</v>
      </c>
      <c r="I11">
        <v>5.6870468888888892</v>
      </c>
      <c r="J11" s="3">
        <f t="shared" si="0"/>
        <v>1.538566888888889</v>
      </c>
      <c r="K11">
        <f t="shared" ref="K11:K21" si="3">J11-A11*$U$16-$U$20</f>
        <v>19.130658888888888</v>
      </c>
    </row>
    <row r="12" spans="1:21" x14ac:dyDescent="0.25">
      <c r="A12" s="2">
        <v>1</v>
      </c>
      <c r="B12" s="4">
        <v>64.379649999999998</v>
      </c>
      <c r="C12" s="2" t="s">
        <v>11</v>
      </c>
      <c r="D12">
        <f t="shared" si="1"/>
        <v>94.761439999999993</v>
      </c>
      <c r="E12" s="4"/>
      <c r="F12" s="4">
        <v>64.379649999999998</v>
      </c>
      <c r="G12">
        <f t="shared" si="2"/>
        <v>82.962410000000006</v>
      </c>
      <c r="I12">
        <v>9.4127538888888882</v>
      </c>
      <c r="J12" s="3">
        <f t="shared" si="0"/>
        <v>73.792403888888884</v>
      </c>
      <c r="K12">
        <f t="shared" si="3"/>
        <v>92.375163888888892</v>
      </c>
    </row>
    <row r="13" spans="1:21" x14ac:dyDescent="0.25">
      <c r="A13" s="2">
        <v>1</v>
      </c>
      <c r="B13" s="4">
        <v>-8.8129500000000007</v>
      </c>
      <c r="C13" s="2" t="s">
        <v>12</v>
      </c>
      <c r="D13">
        <f t="shared" si="1"/>
        <v>21.568839999999998</v>
      </c>
      <c r="E13" s="4"/>
      <c r="F13" s="4">
        <v>-8.8129500000000007</v>
      </c>
      <c r="G13">
        <f t="shared" si="2"/>
        <v>9.7698099999999997</v>
      </c>
      <c r="I13">
        <v>7.1088086111111108</v>
      </c>
      <c r="J13" s="3">
        <f t="shared" si="0"/>
        <v>-1.7041413888888899</v>
      </c>
      <c r="K13">
        <f t="shared" si="3"/>
        <v>16.878618611111111</v>
      </c>
    </row>
    <row r="14" spans="1:21" x14ac:dyDescent="0.25">
      <c r="A14" s="2">
        <v>1</v>
      </c>
      <c r="B14" s="4">
        <v>33.961039999999997</v>
      </c>
      <c r="C14" s="2" t="s">
        <v>13</v>
      </c>
      <c r="D14">
        <f t="shared" si="1"/>
        <v>64.342829999999992</v>
      </c>
      <c r="E14" s="4"/>
      <c r="F14" s="4">
        <v>33.961039999999997</v>
      </c>
      <c r="G14">
        <f t="shared" si="2"/>
        <v>52.543799999999997</v>
      </c>
      <c r="I14">
        <v>9.4127538888888882</v>
      </c>
      <c r="J14" s="3">
        <f t="shared" si="0"/>
        <v>43.373793888888883</v>
      </c>
      <c r="K14">
        <f t="shared" si="3"/>
        <v>61.956553888888884</v>
      </c>
    </row>
    <row r="15" spans="1:21" x14ac:dyDescent="0.25">
      <c r="A15" s="2">
        <v>1</v>
      </c>
      <c r="B15" s="4">
        <v>-30.381789999999999</v>
      </c>
      <c r="C15" s="2" t="s">
        <v>14</v>
      </c>
      <c r="D15">
        <f t="shared" si="1"/>
        <v>0</v>
      </c>
      <c r="E15" s="4">
        <v>11.79903</v>
      </c>
      <c r="F15" s="4">
        <v>-18.58276</v>
      </c>
      <c r="G15">
        <f t="shared" si="2"/>
        <v>0</v>
      </c>
      <c r="J15" s="3">
        <f t="shared" si="0"/>
        <v>-18.58276</v>
      </c>
      <c r="K15">
        <f t="shared" si="3"/>
        <v>0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2">
        <v>1</v>
      </c>
      <c r="B16" s="4">
        <v>-14.362550000000001</v>
      </c>
      <c r="C16" s="2" t="s">
        <v>15</v>
      </c>
      <c r="D16">
        <f t="shared" si="1"/>
        <v>16.019239999999996</v>
      </c>
      <c r="E16" s="4"/>
      <c r="F16" s="4">
        <v>-14.362550000000001</v>
      </c>
      <c r="G16">
        <f t="shared" si="2"/>
        <v>4.2202099999999998</v>
      </c>
      <c r="I16">
        <v>10.057596319444443</v>
      </c>
      <c r="J16" s="3">
        <f t="shared" si="0"/>
        <v>-4.3049536805555579</v>
      </c>
      <c r="K16">
        <f t="shared" si="3"/>
        <v>14.277806319444442</v>
      </c>
      <c r="O16" t="s">
        <v>70</v>
      </c>
      <c r="P16" s="3">
        <f>(B15-B9)/(A15-A9)</f>
        <v>-17.462199999999996</v>
      </c>
      <c r="R16" t="s">
        <v>84</v>
      </c>
      <c r="T16" t="s">
        <v>70</v>
      </c>
      <c r="U16" s="3">
        <f>(F15-F9)/(A15-A9)</f>
        <v>-4.9533399999999972</v>
      </c>
    </row>
    <row r="17" spans="1:21" x14ac:dyDescent="0.25">
      <c r="A17">
        <v>1</v>
      </c>
      <c r="B17" s="3">
        <v>118.1414</v>
      </c>
      <c r="C17" t="s">
        <v>16</v>
      </c>
      <c r="D17">
        <f t="shared" si="1"/>
        <v>148.52319</v>
      </c>
      <c r="E17" s="4"/>
      <c r="F17" s="4">
        <v>118.1414</v>
      </c>
      <c r="G17">
        <f t="shared" si="2"/>
        <v>136.72416000000001</v>
      </c>
      <c r="I17">
        <v>9.4127538888888882</v>
      </c>
      <c r="J17" s="3">
        <f t="shared" si="0"/>
        <v>127.55415388888889</v>
      </c>
      <c r="K17">
        <f t="shared" si="3"/>
        <v>146.1369138888889</v>
      </c>
      <c r="O17" t="s">
        <v>72</v>
      </c>
      <c r="P17">
        <f>(B15+B9)/2</f>
        <v>-26.01624</v>
      </c>
      <c r="T17" t="s">
        <v>72</v>
      </c>
      <c r="U17">
        <f>(F15+F9)/2</f>
        <v>-17.344425000000001</v>
      </c>
    </row>
    <row r="18" spans="1:21" x14ac:dyDescent="0.25">
      <c r="A18">
        <v>1</v>
      </c>
      <c r="B18" s="3">
        <v>-9.1004199999999997</v>
      </c>
      <c r="C18" t="s">
        <v>17</v>
      </c>
      <c r="D18">
        <f t="shared" si="1"/>
        <v>21.281369999999999</v>
      </c>
      <c r="E18" s="4"/>
      <c r="F18" s="4">
        <v>-9.1004199999999997</v>
      </c>
      <c r="G18">
        <f t="shared" si="2"/>
        <v>9.4823400000000007</v>
      </c>
      <c r="I18">
        <v>7.1088086111111108</v>
      </c>
      <c r="J18" s="3">
        <f t="shared" si="0"/>
        <v>-1.9916113888888889</v>
      </c>
      <c r="K18">
        <f t="shared" si="3"/>
        <v>16.591148611111112</v>
      </c>
      <c r="O18" t="s">
        <v>73</v>
      </c>
      <c r="P18">
        <f>(A9+A15)/2</f>
        <v>0.75</v>
      </c>
      <c r="T18" t="s">
        <v>73</v>
      </c>
      <c r="U18">
        <f>(A9+A15)/2</f>
        <v>0.75</v>
      </c>
    </row>
    <row r="19" spans="1:21" x14ac:dyDescent="0.25">
      <c r="A19">
        <v>1</v>
      </c>
      <c r="B19" s="3">
        <v>-0.19134000000000001</v>
      </c>
      <c r="C19" t="s">
        <v>18</v>
      </c>
      <c r="D19">
        <f t="shared" si="1"/>
        <v>30.190449999999998</v>
      </c>
      <c r="E19" s="4"/>
      <c r="F19" s="4">
        <v>-0.19134000000000001</v>
      </c>
      <c r="G19">
        <f t="shared" si="2"/>
        <v>18.39142</v>
      </c>
      <c r="I19">
        <v>10.057596319444443</v>
      </c>
      <c r="J19" s="3">
        <f t="shared" si="0"/>
        <v>9.8662563194444424</v>
      </c>
      <c r="K19">
        <f t="shared" si="3"/>
        <v>28.449016319444443</v>
      </c>
    </row>
    <row r="20" spans="1:21" x14ac:dyDescent="0.25">
      <c r="A20">
        <v>1</v>
      </c>
      <c r="B20" s="3">
        <v>14.147169999999999</v>
      </c>
      <c r="C20" t="s">
        <v>19</v>
      </c>
      <c r="D20">
        <f t="shared" si="1"/>
        <v>44.528959999999998</v>
      </c>
      <c r="E20" s="4"/>
      <c r="F20" s="4">
        <v>14.147169999999999</v>
      </c>
      <c r="G20">
        <f t="shared" si="2"/>
        <v>32.729929999999996</v>
      </c>
      <c r="I20">
        <v>7.1088086111111108</v>
      </c>
      <c r="J20" s="3">
        <f t="shared" si="0"/>
        <v>21.255978611111111</v>
      </c>
      <c r="K20">
        <f t="shared" si="3"/>
        <v>39.838738611111111</v>
      </c>
      <c r="O20" t="s">
        <v>71</v>
      </c>
      <c r="P20">
        <f>P17-P16*P18</f>
        <v>-12.919590000000003</v>
      </c>
      <c r="T20" t="s">
        <v>71</v>
      </c>
      <c r="U20">
        <f>U17-U16*U18</f>
        <v>-13.629420000000003</v>
      </c>
    </row>
    <row r="21" spans="1:21" x14ac:dyDescent="0.25">
      <c r="A21">
        <v>1</v>
      </c>
      <c r="B21" s="3">
        <v>51.328409999999998</v>
      </c>
      <c r="C21" t="s">
        <v>20</v>
      </c>
      <c r="D21">
        <f t="shared" si="1"/>
        <v>81.710199999999986</v>
      </c>
      <c r="E21" s="4"/>
      <c r="F21" s="4">
        <v>51.328409999999998</v>
      </c>
      <c r="G21">
        <f t="shared" si="2"/>
        <v>69.911169999999998</v>
      </c>
      <c r="I21">
        <v>7.7589302777777771</v>
      </c>
      <c r="J21" s="3">
        <f t="shared" si="0"/>
        <v>59.087340277777777</v>
      </c>
      <c r="K21">
        <f t="shared" si="3"/>
        <v>77.670100277777777</v>
      </c>
    </row>
    <row r="22" spans="1:21" x14ac:dyDescent="0.25">
      <c r="A22">
        <v>2</v>
      </c>
      <c r="B22" s="3">
        <v>5.74702</v>
      </c>
      <c r="C22" t="s">
        <v>27</v>
      </c>
      <c r="D22">
        <f>B22-A22*$P$23-$P$27</f>
        <v>31.962380000000003</v>
      </c>
      <c r="E22" s="4"/>
      <c r="F22" s="4">
        <v>5.74702</v>
      </c>
      <c r="G22">
        <f>F22-A22*$U$23-$U$27</f>
        <v>12.398620000000001</v>
      </c>
      <c r="I22">
        <v>20.115192638888885</v>
      </c>
      <c r="J22" s="3">
        <f t="shared" si="0"/>
        <v>25.862212638888884</v>
      </c>
      <c r="K22">
        <f>J22-A22*$U$23-$U$27</f>
        <v>32.513812638888886</v>
      </c>
      <c r="M22" t="s">
        <v>74</v>
      </c>
      <c r="O22" t="s">
        <v>69</v>
      </c>
      <c r="R22" t="s">
        <v>74</v>
      </c>
      <c r="T22" t="s">
        <v>69</v>
      </c>
    </row>
    <row r="23" spans="1:21" x14ac:dyDescent="0.25">
      <c r="A23">
        <v>2</v>
      </c>
      <c r="B23" s="3">
        <v>31.0791</v>
      </c>
      <c r="C23" t="s">
        <v>28</v>
      </c>
      <c r="D23">
        <f t="shared" ref="D23:D28" si="4">B23-A23*$P$23-$P$27</f>
        <v>57.294460000000001</v>
      </c>
      <c r="E23" s="4"/>
      <c r="F23" s="4">
        <v>31.0791</v>
      </c>
      <c r="G23">
        <f t="shared" ref="G23:G28" si="5">F23-A23*$U$23-$U$27</f>
        <v>37.730699999999999</v>
      </c>
      <c r="I23">
        <v>15.517860555555554</v>
      </c>
      <c r="J23" s="3">
        <f t="shared" si="0"/>
        <v>46.596960555555555</v>
      </c>
      <c r="K23">
        <f t="shared" ref="K23:K28" si="6">J23-A23*$U$23-$U$27</f>
        <v>53.248560555555557</v>
      </c>
      <c r="O23" t="s">
        <v>70</v>
      </c>
      <c r="P23" s="3">
        <f>(B24-B15)/(A24-A15)</f>
        <v>4.1664299999999983</v>
      </c>
      <c r="R23" t="s">
        <v>84</v>
      </c>
      <c r="T23" t="s">
        <v>70</v>
      </c>
      <c r="U23" s="3">
        <f>(F24-F15)/(A24-A15)</f>
        <v>11.931159999999998</v>
      </c>
    </row>
    <row r="24" spans="1:21" x14ac:dyDescent="0.25">
      <c r="A24">
        <v>2</v>
      </c>
      <c r="B24" s="3">
        <v>-26.21536</v>
      </c>
      <c r="C24" t="s">
        <v>29</v>
      </c>
      <c r="D24">
        <f t="shared" si="4"/>
        <v>0</v>
      </c>
      <c r="E24" s="4">
        <v>19.563759999999998</v>
      </c>
      <c r="F24" s="4">
        <v>-6.651600000000002</v>
      </c>
      <c r="G24">
        <f t="shared" si="5"/>
        <v>0</v>
      </c>
      <c r="J24" s="3">
        <f t="shared" si="0"/>
        <v>-6.651600000000002</v>
      </c>
      <c r="K24">
        <f t="shared" si="6"/>
        <v>0</v>
      </c>
      <c r="O24" t="s">
        <v>72</v>
      </c>
      <c r="P24">
        <f>(B24+B15)/2</f>
        <v>-28.298575</v>
      </c>
      <c r="T24" t="s">
        <v>72</v>
      </c>
      <c r="U24">
        <f>(F24+F15)/2</f>
        <v>-12.617180000000001</v>
      </c>
    </row>
    <row r="25" spans="1:21" x14ac:dyDescent="0.25">
      <c r="A25">
        <v>2</v>
      </c>
      <c r="B25" s="3">
        <v>38.105530000000002</v>
      </c>
      <c r="C25" t="s">
        <v>30</v>
      </c>
      <c r="D25">
        <f t="shared" si="4"/>
        <v>64.320890000000006</v>
      </c>
      <c r="E25" s="4"/>
      <c r="F25" s="4">
        <v>38.105530000000002</v>
      </c>
      <c r="G25">
        <f t="shared" si="5"/>
        <v>44.757130000000004</v>
      </c>
      <c r="I25">
        <v>15.517860555555554</v>
      </c>
      <c r="J25" s="3">
        <f t="shared" si="0"/>
        <v>53.623390555555559</v>
      </c>
      <c r="K25">
        <f t="shared" si="6"/>
        <v>60.274990555555561</v>
      </c>
      <c r="O25" t="s">
        <v>73</v>
      </c>
      <c r="P25">
        <f>(A24+A15)/2</f>
        <v>1.5</v>
      </c>
      <c r="T25" t="s">
        <v>73</v>
      </c>
      <c r="U25">
        <f>(A24+A15)/2</f>
        <v>1.5</v>
      </c>
    </row>
    <row r="26" spans="1:21" x14ac:dyDescent="0.25">
      <c r="A26">
        <v>2</v>
      </c>
      <c r="B26" s="3">
        <v>-26.20346</v>
      </c>
      <c r="C26" t="s">
        <v>31</v>
      </c>
      <c r="D26">
        <f t="shared" si="4"/>
        <v>1.1900000000004241E-2</v>
      </c>
      <c r="E26" s="4">
        <v>19.47814</v>
      </c>
      <c r="F26" s="4">
        <v>-6.72532</v>
      </c>
      <c r="G26">
        <f t="shared" si="5"/>
        <v>-7.3719999999998009E-2</v>
      </c>
      <c r="J26" s="3">
        <f t="shared" si="0"/>
        <v>-6.72532</v>
      </c>
      <c r="K26">
        <f t="shared" si="6"/>
        <v>-7.3719999999998009E-2</v>
      </c>
    </row>
    <row r="27" spans="1:21" x14ac:dyDescent="0.25">
      <c r="A27">
        <v>2</v>
      </c>
      <c r="B27" s="3">
        <v>-16.253620000000002</v>
      </c>
      <c r="C27" t="s">
        <v>32</v>
      </c>
      <c r="D27">
        <f t="shared" si="4"/>
        <v>9.9617400000000025</v>
      </c>
      <c r="E27" s="4">
        <v>15.54562</v>
      </c>
      <c r="F27" s="4">
        <v>-0.70800000000000196</v>
      </c>
      <c r="G27">
        <f t="shared" si="5"/>
        <v>5.9436</v>
      </c>
      <c r="J27" s="3">
        <f t="shared" si="0"/>
        <v>-0.70800000000000196</v>
      </c>
      <c r="K27">
        <f t="shared" si="6"/>
        <v>5.9436</v>
      </c>
      <c r="O27" t="s">
        <v>71</v>
      </c>
      <c r="P27">
        <f>P24-P23*P25</f>
        <v>-34.548220000000001</v>
      </c>
      <c r="T27" t="s">
        <v>71</v>
      </c>
      <c r="U27">
        <f>U24-U23*U25</f>
        <v>-30.513919999999999</v>
      </c>
    </row>
    <row r="28" spans="1:21" x14ac:dyDescent="0.25">
      <c r="A28">
        <v>2</v>
      </c>
      <c r="B28" s="3">
        <v>20.867270000000001</v>
      </c>
      <c r="C28" t="s">
        <v>33</v>
      </c>
      <c r="D28">
        <f t="shared" si="4"/>
        <v>47.082630000000009</v>
      </c>
      <c r="E28" s="4"/>
      <c r="F28" s="4">
        <v>20.867270000000001</v>
      </c>
      <c r="G28">
        <f t="shared" si="5"/>
        <v>27.518870000000003</v>
      </c>
      <c r="I28">
        <v>20.115192638888885</v>
      </c>
      <c r="J28" s="3">
        <f t="shared" si="0"/>
        <v>40.98246263888889</v>
      </c>
      <c r="K28">
        <f t="shared" si="6"/>
        <v>47.634062638888892</v>
      </c>
    </row>
    <row r="29" spans="1:21" x14ac:dyDescent="0.25">
      <c r="A29">
        <v>3</v>
      </c>
      <c r="B29" s="3">
        <v>244.05690000000001</v>
      </c>
      <c r="C29" t="s">
        <v>34</v>
      </c>
      <c r="D29">
        <f t="shared" ref="D29:D34" si="7">B29-A29*$P$30-$P$34</f>
        <v>219.65468000000001</v>
      </c>
      <c r="E29" s="4"/>
      <c r="F29" s="4">
        <v>244.05690000000001</v>
      </c>
      <c r="G29">
        <f t="shared" ref="G29:G34" si="8">F29-A29*$U$30-$U$34</f>
        <v>200.77108000000001</v>
      </c>
      <c r="I29">
        <v>21.326425833333332</v>
      </c>
      <c r="J29" s="3">
        <f t="shared" si="0"/>
        <v>265.38332583333334</v>
      </c>
      <c r="K29">
        <f t="shared" ref="K29:K34" si="9">J29-A29*$U$30-$U$34</f>
        <v>222.09750583333334</v>
      </c>
      <c r="M29" t="s">
        <v>75</v>
      </c>
      <c r="O29" t="s">
        <v>69</v>
      </c>
      <c r="R29" t="s">
        <v>75</v>
      </c>
      <c r="T29" t="s">
        <v>69</v>
      </c>
    </row>
    <row r="30" spans="1:21" x14ac:dyDescent="0.25">
      <c r="A30">
        <v>3</v>
      </c>
      <c r="B30" s="3">
        <v>91.614289999999997</v>
      </c>
      <c r="C30" t="s">
        <v>35</v>
      </c>
      <c r="D30">
        <f t="shared" si="7"/>
        <v>67.212069999999997</v>
      </c>
      <c r="E30" s="4"/>
      <c r="F30" s="4">
        <v>91.614289999999997</v>
      </c>
      <c r="G30">
        <f t="shared" si="8"/>
        <v>48.328469999999996</v>
      </c>
      <c r="I30">
        <v>28.238261666666666</v>
      </c>
      <c r="J30" s="3">
        <f t="shared" si="0"/>
        <v>119.85255166666667</v>
      </c>
      <c r="K30">
        <f t="shared" si="9"/>
        <v>76.566731666666669</v>
      </c>
      <c r="O30" t="s">
        <v>70</v>
      </c>
      <c r="P30" s="3">
        <f>(B33-B24)/(A33-A24)</f>
        <v>50.617580000000004</v>
      </c>
      <c r="R30" t="s">
        <v>84</v>
      </c>
      <c r="T30" t="s">
        <v>70</v>
      </c>
      <c r="U30" s="3">
        <f>(F33-F24)/(A33-A24)</f>
        <v>49.937420000000003</v>
      </c>
    </row>
    <row r="31" spans="1:21" x14ac:dyDescent="0.25">
      <c r="A31">
        <v>3</v>
      </c>
      <c r="B31" s="3">
        <v>109.31143</v>
      </c>
      <c r="C31" t="s">
        <v>36</v>
      </c>
      <c r="D31">
        <f t="shared" si="7"/>
        <v>84.909210000000002</v>
      </c>
      <c r="E31" s="4"/>
      <c r="F31" s="4">
        <v>109.31143</v>
      </c>
      <c r="G31">
        <f t="shared" si="8"/>
        <v>66.02561</v>
      </c>
      <c r="I31">
        <v>28.238261666666666</v>
      </c>
      <c r="J31" s="3">
        <f t="shared" si="0"/>
        <v>137.54969166666666</v>
      </c>
      <c r="K31">
        <f t="shared" si="9"/>
        <v>94.26387166666666</v>
      </c>
      <c r="O31" t="s">
        <v>72</v>
      </c>
      <c r="P31">
        <f>(B33+B24)/2</f>
        <v>-0.90657000000000032</v>
      </c>
      <c r="T31" t="s">
        <v>72</v>
      </c>
      <c r="U31">
        <f>(F33+F24)/2</f>
        <v>18.31711</v>
      </c>
    </row>
    <row r="32" spans="1:21" x14ac:dyDescent="0.25">
      <c r="A32">
        <v>3</v>
      </c>
      <c r="B32" s="3">
        <v>248.75953999999999</v>
      </c>
      <c r="C32" t="s">
        <v>37</v>
      </c>
      <c r="D32">
        <f t="shared" si="7"/>
        <v>224.35731999999999</v>
      </c>
      <c r="E32" s="4"/>
      <c r="F32" s="4">
        <v>248.75953999999999</v>
      </c>
      <c r="G32">
        <f t="shared" si="8"/>
        <v>205.47371999999999</v>
      </c>
      <c r="I32">
        <v>23.452400833333332</v>
      </c>
      <c r="J32" s="3">
        <f t="shared" si="0"/>
        <v>272.2119408333333</v>
      </c>
      <c r="K32">
        <f t="shared" si="9"/>
        <v>228.9261208333333</v>
      </c>
      <c r="O32" t="s">
        <v>73</v>
      </c>
      <c r="P32">
        <f>(A33+A24)/2</f>
        <v>2.5</v>
      </c>
      <c r="T32" t="s">
        <v>73</v>
      </c>
      <c r="U32">
        <f>(A33+A24)/2</f>
        <v>2.5</v>
      </c>
    </row>
    <row r="33" spans="1:21" x14ac:dyDescent="0.25">
      <c r="A33">
        <v>3</v>
      </c>
      <c r="B33" s="3">
        <v>24.40222</v>
      </c>
      <c r="C33" t="s">
        <v>38</v>
      </c>
      <c r="D33">
        <f t="shared" si="7"/>
        <v>0</v>
      </c>
      <c r="E33" s="4">
        <v>18.883600000000001</v>
      </c>
      <c r="F33" s="4">
        <v>43.285820000000001</v>
      </c>
      <c r="G33">
        <f t="shared" si="8"/>
        <v>0</v>
      </c>
      <c r="J33" s="3">
        <f t="shared" si="0"/>
        <v>43.285820000000001</v>
      </c>
      <c r="K33">
        <f t="shared" si="9"/>
        <v>0</v>
      </c>
    </row>
    <row r="34" spans="1:21" x14ac:dyDescent="0.25">
      <c r="A34">
        <v>3</v>
      </c>
      <c r="B34" s="3">
        <v>34.359340000000003</v>
      </c>
      <c r="C34" t="s">
        <v>39</v>
      </c>
      <c r="D34">
        <f t="shared" si="7"/>
        <v>9.9571200000000033</v>
      </c>
      <c r="E34" s="2"/>
      <c r="F34" s="4">
        <v>34.359340000000003</v>
      </c>
      <c r="G34">
        <f t="shared" si="8"/>
        <v>-8.926479999999998</v>
      </c>
      <c r="J34" s="3">
        <f t="shared" si="0"/>
        <v>34.359340000000003</v>
      </c>
      <c r="K34">
        <f t="shared" si="9"/>
        <v>-8.926479999999998</v>
      </c>
      <c r="O34" t="s">
        <v>71</v>
      </c>
      <c r="P34">
        <f>P31-P30*P32</f>
        <v>-127.45052000000001</v>
      </c>
      <c r="T34" t="s">
        <v>71</v>
      </c>
      <c r="U34">
        <f>U31-U30*U32</f>
        <v>-106.52644000000001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16" workbookViewId="0">
      <selection sqref="A1:K34"/>
    </sheetView>
  </sheetViews>
  <sheetFormatPr baseColWidth="10" defaultRowHeight="15" x14ac:dyDescent="0.25"/>
  <sheetData>
    <row r="1" spans="1:21" x14ac:dyDescent="0.25">
      <c r="A1" t="s">
        <v>53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11" t="s">
        <v>80</v>
      </c>
      <c r="F4" s="11" t="s">
        <v>81</v>
      </c>
      <c r="G4" s="1" t="s">
        <v>82</v>
      </c>
      <c r="H4" s="1"/>
      <c r="I4" s="1" t="s">
        <v>99</v>
      </c>
      <c r="J4" s="1" t="s">
        <v>88</v>
      </c>
      <c r="K4" s="1" t="s">
        <v>87</v>
      </c>
      <c r="L4" s="1"/>
    </row>
    <row r="5" spans="1:21" x14ac:dyDescent="0.25">
      <c r="A5">
        <v>0.25</v>
      </c>
      <c r="B5" s="3">
        <v>31.786049999999999</v>
      </c>
      <c r="C5" t="s">
        <v>4</v>
      </c>
      <c r="D5">
        <f>B5-$B$20*A5</f>
        <v>32.631349999999998</v>
      </c>
      <c r="E5" s="8"/>
      <c r="F5" s="9">
        <v>31.786049999999999</v>
      </c>
      <c r="G5">
        <f>F5-A5*$F$20</f>
        <v>30.965287499999999</v>
      </c>
      <c r="I5">
        <v>1.567418875</v>
      </c>
      <c r="J5" s="3">
        <f>I5+F5</f>
        <v>33.353468874999997</v>
      </c>
      <c r="K5">
        <f>J5-A5*$F$20</f>
        <v>32.532706374999997</v>
      </c>
    </row>
    <row r="6" spans="1:21" x14ac:dyDescent="0.25">
      <c r="A6">
        <v>0.5</v>
      </c>
      <c r="B6" s="3">
        <v>12.44665</v>
      </c>
      <c r="C6" t="s">
        <v>5</v>
      </c>
      <c r="D6">
        <f t="shared" ref="D6:D21" si="0">B6-$B$20*A6</f>
        <v>14.13725</v>
      </c>
      <c r="E6" s="8"/>
      <c r="F6" s="9">
        <v>12.44665</v>
      </c>
      <c r="G6">
        <f t="shared" ref="G6:G21" si="1">F6-A6*$F$20</f>
        <v>10.805125</v>
      </c>
      <c r="I6">
        <v>3.13483775</v>
      </c>
      <c r="J6" s="3">
        <f t="shared" ref="J6:J34" si="2">I6+F6</f>
        <v>15.581487750000001</v>
      </c>
      <c r="K6">
        <f t="shared" ref="K6:K21" si="3">J6-A6*$F$20</f>
        <v>13.939962750000001</v>
      </c>
    </row>
    <row r="7" spans="1:21" x14ac:dyDescent="0.25">
      <c r="A7">
        <v>0.5</v>
      </c>
      <c r="B7" s="3">
        <v>19.16104</v>
      </c>
      <c r="C7" t="s">
        <v>6</v>
      </c>
      <c r="D7">
        <f t="shared" si="0"/>
        <v>20.85164</v>
      </c>
      <c r="E7" s="8"/>
      <c r="F7" s="9">
        <v>19.16104</v>
      </c>
      <c r="G7">
        <f t="shared" si="1"/>
        <v>17.519514999999998</v>
      </c>
      <c r="I7">
        <v>3.13483775</v>
      </c>
      <c r="J7" s="3">
        <f t="shared" si="2"/>
        <v>22.295877749999999</v>
      </c>
      <c r="K7">
        <f t="shared" si="3"/>
        <v>20.654352749999997</v>
      </c>
    </row>
    <row r="8" spans="1:21" x14ac:dyDescent="0.25">
      <c r="A8">
        <v>0.5</v>
      </c>
      <c r="B8" s="3">
        <v>23.567499999999999</v>
      </c>
      <c r="C8" t="s">
        <v>7</v>
      </c>
      <c r="D8">
        <f t="shared" si="0"/>
        <v>25.258099999999999</v>
      </c>
      <c r="E8" s="8"/>
      <c r="F8" s="9">
        <v>23.567499999999999</v>
      </c>
      <c r="G8">
        <f t="shared" si="1"/>
        <v>21.925974999999998</v>
      </c>
      <c r="I8">
        <v>3.13483775</v>
      </c>
      <c r="J8" s="3">
        <f t="shared" si="2"/>
        <v>26.702337749999998</v>
      </c>
      <c r="K8">
        <f t="shared" si="3"/>
        <v>25.060812749999997</v>
      </c>
    </row>
    <row r="9" spans="1:21" x14ac:dyDescent="0.25">
      <c r="A9">
        <v>0.5</v>
      </c>
      <c r="B9" s="3">
        <v>21.351870000000002</v>
      </c>
      <c r="C9" t="s">
        <v>8</v>
      </c>
      <c r="D9">
        <f t="shared" si="0"/>
        <v>23.042470000000002</v>
      </c>
      <c r="E9" s="8"/>
      <c r="F9" s="9">
        <v>21.351870000000002</v>
      </c>
      <c r="G9">
        <f t="shared" si="1"/>
        <v>19.710345</v>
      </c>
      <c r="I9">
        <v>4.2670740624999999</v>
      </c>
      <c r="J9" s="3">
        <f t="shared" si="2"/>
        <v>25.618944062500002</v>
      </c>
      <c r="K9">
        <f t="shared" si="3"/>
        <v>23.977419062500001</v>
      </c>
    </row>
    <row r="10" spans="1:21" x14ac:dyDescent="0.25">
      <c r="A10">
        <v>0.75</v>
      </c>
      <c r="B10" s="3">
        <v>14.86927</v>
      </c>
      <c r="C10" t="s">
        <v>9</v>
      </c>
      <c r="D10">
        <f t="shared" si="0"/>
        <v>17.405170000000002</v>
      </c>
      <c r="E10" s="8"/>
      <c r="F10" s="9">
        <v>14.86927</v>
      </c>
      <c r="G10">
        <f t="shared" si="1"/>
        <v>12.4069825</v>
      </c>
      <c r="I10">
        <v>4.7022566250000004</v>
      </c>
      <c r="J10" s="3">
        <f t="shared" si="2"/>
        <v>19.571526625000001</v>
      </c>
      <c r="K10">
        <f t="shared" si="3"/>
        <v>17.109239125000002</v>
      </c>
    </row>
    <row r="11" spans="1:21" x14ac:dyDescent="0.25">
      <c r="A11">
        <v>0.8</v>
      </c>
      <c r="B11" s="3">
        <v>12.61468</v>
      </c>
      <c r="C11" t="s">
        <v>10</v>
      </c>
      <c r="D11">
        <f t="shared" si="0"/>
        <v>15.31964</v>
      </c>
      <c r="E11" s="8"/>
      <c r="F11" s="9">
        <v>12.61468</v>
      </c>
      <c r="G11">
        <f t="shared" si="1"/>
        <v>9.9882399999999993</v>
      </c>
      <c r="I11">
        <v>5.0157404000000003</v>
      </c>
      <c r="J11" s="3">
        <f t="shared" si="2"/>
        <v>17.630420399999998</v>
      </c>
      <c r="K11">
        <f t="shared" si="3"/>
        <v>15.003980399999998</v>
      </c>
    </row>
    <row r="12" spans="1:21" x14ac:dyDescent="0.25">
      <c r="A12">
        <v>1</v>
      </c>
      <c r="B12" s="3">
        <v>78.507720000000006</v>
      </c>
      <c r="C12" t="s">
        <v>11</v>
      </c>
      <c r="D12">
        <f t="shared" si="0"/>
        <v>81.888920000000013</v>
      </c>
      <c r="E12" s="8"/>
      <c r="F12" s="9">
        <v>78.507720000000006</v>
      </c>
      <c r="G12">
        <f t="shared" si="1"/>
        <v>75.224670000000003</v>
      </c>
      <c r="I12">
        <v>7.444585</v>
      </c>
      <c r="J12" s="3">
        <f t="shared" si="2"/>
        <v>85.95230500000001</v>
      </c>
      <c r="K12">
        <f t="shared" si="3"/>
        <v>82.669255000000007</v>
      </c>
    </row>
    <row r="13" spans="1:21" x14ac:dyDescent="0.25">
      <c r="A13">
        <v>1</v>
      </c>
      <c r="B13" s="3">
        <v>0.15095</v>
      </c>
      <c r="C13" t="s">
        <v>12</v>
      </c>
      <c r="D13">
        <f t="shared" si="0"/>
        <v>3.5321500000000001</v>
      </c>
      <c r="E13" s="9">
        <v>6.2463600000000001</v>
      </c>
      <c r="F13" s="9">
        <v>6.3973100000000001</v>
      </c>
      <c r="G13">
        <f t="shared" si="1"/>
        <v>3.1142600000000003</v>
      </c>
      <c r="J13" s="3">
        <f t="shared" si="2"/>
        <v>6.3973100000000001</v>
      </c>
      <c r="K13">
        <f t="shared" si="3"/>
        <v>3.1142600000000003</v>
      </c>
    </row>
    <row r="14" spans="1:21" x14ac:dyDescent="0.25">
      <c r="A14">
        <v>1</v>
      </c>
      <c r="B14" s="3">
        <v>84.228279999999998</v>
      </c>
      <c r="C14" t="s">
        <v>13</v>
      </c>
      <c r="D14">
        <f t="shared" si="0"/>
        <v>87.609480000000005</v>
      </c>
      <c r="E14" s="9"/>
      <c r="F14" s="9">
        <v>84.228279999999998</v>
      </c>
      <c r="G14">
        <f t="shared" si="1"/>
        <v>80.945229999999995</v>
      </c>
      <c r="I14">
        <v>7.444585</v>
      </c>
      <c r="J14" s="3">
        <f t="shared" si="2"/>
        <v>91.672865000000002</v>
      </c>
      <c r="K14">
        <f t="shared" si="3"/>
        <v>88.389814999999999</v>
      </c>
    </row>
    <row r="15" spans="1:21" x14ac:dyDescent="0.25">
      <c r="A15" s="8">
        <v>1</v>
      </c>
      <c r="B15" s="9">
        <v>57.483699999999999</v>
      </c>
      <c r="C15" s="8" t="s">
        <v>14</v>
      </c>
      <c r="D15">
        <f t="shared" si="0"/>
        <v>60.864899999999999</v>
      </c>
      <c r="E15" s="9"/>
      <c r="F15" s="9">
        <v>57.483699999999999</v>
      </c>
      <c r="G15">
        <f t="shared" si="1"/>
        <v>54.200649999999996</v>
      </c>
      <c r="I15">
        <v>8.5341481249999998</v>
      </c>
      <c r="J15" s="3">
        <f t="shared" si="2"/>
        <v>66.017848125</v>
      </c>
      <c r="K15">
        <f t="shared" si="3"/>
        <v>62.734798124999998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8">
        <v>1</v>
      </c>
      <c r="B16" s="9">
        <v>56.507379999999998</v>
      </c>
      <c r="C16" s="8" t="s">
        <v>15</v>
      </c>
      <c r="D16">
        <f t="shared" si="0"/>
        <v>59.888579999999997</v>
      </c>
      <c r="E16" s="9"/>
      <c r="F16" s="9">
        <v>56.507379999999998</v>
      </c>
      <c r="G16">
        <f t="shared" si="1"/>
        <v>53.224329999999995</v>
      </c>
      <c r="I16">
        <v>8.5341481249999998</v>
      </c>
      <c r="J16" s="3">
        <f t="shared" si="2"/>
        <v>65.041528124999999</v>
      </c>
      <c r="K16">
        <f t="shared" si="3"/>
        <v>61.758478124999996</v>
      </c>
      <c r="O16" t="s">
        <v>70</v>
      </c>
      <c r="P16" s="3">
        <f>(B25-B20)/(A25-A20)</f>
        <v>23.706119999999999</v>
      </c>
      <c r="R16" t="s">
        <v>84</v>
      </c>
      <c r="T16" t="s">
        <v>70</v>
      </c>
      <c r="U16" s="3">
        <f>(F25-F20)/(A25-A20)</f>
        <v>37.068339999999992</v>
      </c>
    </row>
    <row r="17" spans="1:21" x14ac:dyDescent="0.25">
      <c r="A17" s="8">
        <v>1</v>
      </c>
      <c r="B17" s="9">
        <v>220.32096999999999</v>
      </c>
      <c r="C17" s="8" t="s">
        <v>16</v>
      </c>
      <c r="D17">
        <f t="shared" si="0"/>
        <v>223.70217</v>
      </c>
      <c r="E17" s="9"/>
      <c r="F17" s="9">
        <v>220.32096999999999</v>
      </c>
      <c r="G17">
        <f t="shared" si="1"/>
        <v>217.03791999999999</v>
      </c>
      <c r="I17">
        <v>7.444585</v>
      </c>
      <c r="J17" s="3">
        <f t="shared" si="2"/>
        <v>227.76555499999998</v>
      </c>
      <c r="K17">
        <f t="shared" si="3"/>
        <v>224.48250499999997</v>
      </c>
      <c r="O17" t="s">
        <v>72</v>
      </c>
      <c r="P17">
        <f>(B25+B20)/2</f>
        <v>8.4718599999999995</v>
      </c>
      <c r="T17" t="s">
        <v>72</v>
      </c>
      <c r="U17">
        <f>(F25+F20)/2</f>
        <v>21.817219999999999</v>
      </c>
    </row>
    <row r="18" spans="1:21" x14ac:dyDescent="0.25">
      <c r="A18" s="8">
        <v>1</v>
      </c>
      <c r="B18" s="9">
        <v>5.6275399999999998</v>
      </c>
      <c r="C18" s="8" t="s">
        <v>17</v>
      </c>
      <c r="D18">
        <f t="shared" si="0"/>
        <v>9.0087399999999995</v>
      </c>
      <c r="E18" s="9">
        <v>5.4222599999999996</v>
      </c>
      <c r="F18" s="9">
        <v>11.049799999999999</v>
      </c>
      <c r="G18">
        <f t="shared" si="1"/>
        <v>7.76675</v>
      </c>
      <c r="J18" s="3">
        <f t="shared" si="2"/>
        <v>11.049799999999999</v>
      </c>
      <c r="K18">
        <f t="shared" si="3"/>
        <v>7.76675</v>
      </c>
      <c r="O18" t="s">
        <v>73</v>
      </c>
      <c r="P18">
        <f>(A25+A20)/2</f>
        <v>1.5</v>
      </c>
      <c r="T18" t="s">
        <v>73</v>
      </c>
      <c r="U18">
        <f>(A25+A20)/2</f>
        <v>1.5</v>
      </c>
    </row>
    <row r="19" spans="1:21" x14ac:dyDescent="0.25">
      <c r="A19" s="8">
        <v>1</v>
      </c>
      <c r="B19" s="9">
        <v>37.571399999999997</v>
      </c>
      <c r="C19" s="8" t="s">
        <v>18</v>
      </c>
      <c r="D19">
        <f t="shared" si="0"/>
        <v>40.952599999999997</v>
      </c>
      <c r="E19" s="9"/>
      <c r="F19" s="9">
        <v>37.571399999999997</v>
      </c>
      <c r="G19">
        <f t="shared" si="1"/>
        <v>34.288349999999994</v>
      </c>
      <c r="I19">
        <v>8.5341481249999998</v>
      </c>
      <c r="J19" s="3">
        <f t="shared" si="2"/>
        <v>46.105548124999999</v>
      </c>
      <c r="K19">
        <f t="shared" si="3"/>
        <v>42.822498124999996</v>
      </c>
    </row>
    <row r="20" spans="1:21" x14ac:dyDescent="0.25">
      <c r="A20" s="8">
        <v>1</v>
      </c>
      <c r="B20" s="9">
        <v>-3.3812000000000002</v>
      </c>
      <c r="C20" s="8" t="s">
        <v>19</v>
      </c>
      <c r="D20">
        <f t="shared" si="0"/>
        <v>0</v>
      </c>
      <c r="E20" s="9">
        <v>6.66425</v>
      </c>
      <c r="F20" s="9">
        <v>3.2830499999999998</v>
      </c>
      <c r="G20">
        <f t="shared" si="1"/>
        <v>0</v>
      </c>
      <c r="J20" s="3">
        <f t="shared" si="2"/>
        <v>3.2830499999999998</v>
      </c>
      <c r="K20">
        <f t="shared" si="3"/>
        <v>0</v>
      </c>
      <c r="O20" t="s">
        <v>71</v>
      </c>
      <c r="P20">
        <f>P17-P16*P18</f>
        <v>-27.087319999999998</v>
      </c>
      <c r="T20" t="s">
        <v>71</v>
      </c>
      <c r="U20">
        <f>U17-U16*U18</f>
        <v>-33.785289999999989</v>
      </c>
    </row>
    <row r="21" spans="1:21" x14ac:dyDescent="0.25">
      <c r="A21" s="8">
        <v>1</v>
      </c>
      <c r="B21" s="9">
        <v>51.414679999999997</v>
      </c>
      <c r="C21" s="8" t="s">
        <v>20</v>
      </c>
      <c r="D21">
        <f t="shared" si="0"/>
        <v>54.795879999999997</v>
      </c>
      <c r="E21" s="9"/>
      <c r="F21" s="9">
        <v>51.414679999999997</v>
      </c>
      <c r="G21">
        <f t="shared" si="1"/>
        <v>48.131629999999994</v>
      </c>
      <c r="I21">
        <v>8.5210724999999989</v>
      </c>
      <c r="J21" s="3">
        <f t="shared" si="2"/>
        <v>59.935752499999992</v>
      </c>
      <c r="K21">
        <f t="shared" si="3"/>
        <v>56.65270249999999</v>
      </c>
    </row>
    <row r="22" spans="1:21" x14ac:dyDescent="0.25">
      <c r="A22" s="8">
        <v>2</v>
      </c>
      <c r="B22" s="9">
        <v>64.82517</v>
      </c>
      <c r="C22" s="8" t="s">
        <v>27</v>
      </c>
      <c r="D22">
        <f>B22-A22*$P$16-$P$20</f>
        <v>44.500250000000001</v>
      </c>
      <c r="E22" s="9"/>
      <c r="F22" s="9">
        <v>64.82517</v>
      </c>
      <c r="G22">
        <f>F22-A22*$U$16-$U$20</f>
        <v>24.473780000000005</v>
      </c>
      <c r="I22">
        <v>17.06829625</v>
      </c>
      <c r="J22" s="3">
        <f t="shared" si="2"/>
        <v>81.893466250000003</v>
      </c>
      <c r="K22">
        <f>J22-A22*$U$16-$U$20</f>
        <v>41.542076250000008</v>
      </c>
      <c r="M22" t="s">
        <v>74</v>
      </c>
      <c r="O22" t="s">
        <v>69</v>
      </c>
      <c r="R22" t="s">
        <v>74</v>
      </c>
      <c r="T22" t="s">
        <v>69</v>
      </c>
    </row>
    <row r="23" spans="1:21" x14ac:dyDescent="0.25">
      <c r="A23" s="8">
        <v>2</v>
      </c>
      <c r="B23" s="9">
        <v>63.799959999999999</v>
      </c>
      <c r="C23" s="8" t="s">
        <v>28</v>
      </c>
      <c r="D23">
        <f t="shared" ref="D23:D28" si="4">B23-A23*$P$16-$P$20</f>
        <v>43.47504</v>
      </c>
      <c r="E23" s="9"/>
      <c r="F23" s="9">
        <v>63.799959999999999</v>
      </c>
      <c r="G23">
        <f t="shared" ref="G23:G28" si="5">F23-A23*$U$16-$U$20</f>
        <v>23.448570000000004</v>
      </c>
      <c r="I23">
        <v>17.042144999999998</v>
      </c>
      <c r="J23" s="3">
        <f t="shared" si="2"/>
        <v>80.842105000000004</v>
      </c>
      <c r="K23">
        <f t="shared" ref="K23:K28" si="6">J23-A23*$U$16-$U$20</f>
        <v>40.490715000000009</v>
      </c>
      <c r="O23" t="s">
        <v>70</v>
      </c>
      <c r="P23" s="3">
        <f>(B34-B25)/(A34-A25)</f>
        <v>56.387180000000008</v>
      </c>
      <c r="R23" t="s">
        <v>84</v>
      </c>
      <c r="T23" t="s">
        <v>70</v>
      </c>
      <c r="U23" s="3">
        <f>(F34-F25)/(A34-A25)</f>
        <v>45.758930000000007</v>
      </c>
    </row>
    <row r="24" spans="1:21" x14ac:dyDescent="0.25">
      <c r="A24" s="8">
        <v>2</v>
      </c>
      <c r="B24" s="9">
        <v>21.580939999999998</v>
      </c>
      <c r="C24" s="8" t="s">
        <v>29</v>
      </c>
      <c r="D24">
        <f t="shared" si="4"/>
        <v>1.2560199999999995</v>
      </c>
      <c r="E24" s="9">
        <v>20.918189999999999</v>
      </c>
      <c r="F24" s="9">
        <v>42.499129999999994</v>
      </c>
      <c r="G24">
        <f t="shared" si="5"/>
        <v>2.1477399999999989</v>
      </c>
      <c r="J24" s="3">
        <f t="shared" si="2"/>
        <v>42.499129999999994</v>
      </c>
      <c r="K24">
        <f t="shared" si="6"/>
        <v>2.1477399999999989</v>
      </c>
      <c r="O24" t="s">
        <v>72</v>
      </c>
      <c r="P24">
        <f>(B34+B25)/2</f>
        <v>48.518510000000006</v>
      </c>
      <c r="T24" t="s">
        <v>72</v>
      </c>
      <c r="U24">
        <f>(F34+F25)/2</f>
        <v>63.230854999999998</v>
      </c>
    </row>
    <row r="25" spans="1:21" x14ac:dyDescent="0.25">
      <c r="A25" s="8">
        <v>2</v>
      </c>
      <c r="B25" s="9">
        <v>20.324919999999999</v>
      </c>
      <c r="C25" s="8" t="s">
        <v>30</v>
      </c>
      <c r="D25">
        <f t="shared" si="4"/>
        <v>0</v>
      </c>
      <c r="E25" s="9">
        <v>20.02647</v>
      </c>
      <c r="F25" s="9">
        <v>40.351389999999995</v>
      </c>
      <c r="G25">
        <f t="shared" si="5"/>
        <v>0</v>
      </c>
      <c r="J25" s="3">
        <f t="shared" si="2"/>
        <v>40.351389999999995</v>
      </c>
      <c r="K25">
        <f t="shared" si="6"/>
        <v>0</v>
      </c>
      <c r="O25" t="s">
        <v>73</v>
      </c>
      <c r="P25">
        <f>(A34+A25)/2</f>
        <v>2.5</v>
      </c>
      <c r="T25" t="s">
        <v>73</v>
      </c>
      <c r="U25">
        <f>(A34+A25)/2</f>
        <v>2.5</v>
      </c>
    </row>
    <row r="26" spans="1:21" x14ac:dyDescent="0.25">
      <c r="A26" s="8">
        <v>2</v>
      </c>
      <c r="B26" s="9">
        <v>20.707329999999999</v>
      </c>
      <c r="C26" s="8" t="s">
        <v>31</v>
      </c>
      <c r="D26">
        <f t="shared" si="4"/>
        <v>0.38241000000000014</v>
      </c>
      <c r="E26" s="9"/>
      <c r="F26" s="9">
        <v>20.707329999999999</v>
      </c>
      <c r="G26">
        <f t="shared" si="5"/>
        <v>-19.644059999999996</v>
      </c>
      <c r="J26" s="3">
        <f t="shared" si="2"/>
        <v>20.707329999999999</v>
      </c>
      <c r="K26">
        <f t="shared" si="6"/>
        <v>-19.644059999999996</v>
      </c>
    </row>
    <row r="27" spans="1:21" x14ac:dyDescent="0.25">
      <c r="A27" s="8">
        <v>2</v>
      </c>
      <c r="B27" s="9">
        <v>28.646529999999998</v>
      </c>
      <c r="C27" s="8" t="s">
        <v>32</v>
      </c>
      <c r="D27">
        <f t="shared" si="4"/>
        <v>8.3216099999999997</v>
      </c>
      <c r="E27" s="9">
        <v>15.21894</v>
      </c>
      <c r="F27" s="9">
        <v>43.865470000000002</v>
      </c>
      <c r="G27">
        <f t="shared" si="5"/>
        <v>3.514080000000007</v>
      </c>
      <c r="J27" s="3">
        <f t="shared" si="2"/>
        <v>43.865470000000002</v>
      </c>
      <c r="K27">
        <f t="shared" si="6"/>
        <v>3.514080000000007</v>
      </c>
      <c r="O27" t="s">
        <v>71</v>
      </c>
      <c r="P27">
        <f>P24-P23*P25</f>
        <v>-92.449440000000024</v>
      </c>
      <c r="T27" t="s">
        <v>71</v>
      </c>
      <c r="U27">
        <f>U24-U23*U25</f>
        <v>-51.166470000000025</v>
      </c>
    </row>
    <row r="28" spans="1:21" x14ac:dyDescent="0.25">
      <c r="A28">
        <v>2</v>
      </c>
      <c r="B28" s="3">
        <v>20.847950000000001</v>
      </c>
      <c r="C28" t="s">
        <v>33</v>
      </c>
      <c r="D28">
        <f t="shared" si="4"/>
        <v>0.5230300000000021</v>
      </c>
      <c r="E28" s="9">
        <v>20.018540000000002</v>
      </c>
      <c r="F28" s="9">
        <v>40.866489999999999</v>
      </c>
      <c r="G28">
        <f t="shared" si="5"/>
        <v>0.51510000000000389</v>
      </c>
      <c r="J28" s="3">
        <f t="shared" si="2"/>
        <v>40.866489999999999</v>
      </c>
      <c r="K28">
        <f t="shared" si="6"/>
        <v>0.51510000000000389</v>
      </c>
    </row>
    <row r="29" spans="1:21" x14ac:dyDescent="0.25">
      <c r="A29">
        <v>3</v>
      </c>
      <c r="B29" s="3">
        <v>272.52965</v>
      </c>
      <c r="C29" t="s">
        <v>34</v>
      </c>
      <c r="D29">
        <f t="shared" ref="D29:D34" si="7">B29-A29*$P$23-$P$27</f>
        <v>195.81754999999998</v>
      </c>
      <c r="E29" s="9"/>
      <c r="F29" s="9">
        <v>272.52965</v>
      </c>
      <c r="G29">
        <f t="shared" ref="G29:G34" si="8">F29-A29*$U$23-$U$27</f>
        <v>186.41933000000003</v>
      </c>
      <c r="I29">
        <v>18.809026500000002</v>
      </c>
      <c r="J29" s="3">
        <f t="shared" si="2"/>
        <v>291.33867650000002</v>
      </c>
      <c r="K29">
        <f t="shared" ref="K29:K34" si="9">J29-A29*$U$23-$U$27</f>
        <v>205.22835650000005</v>
      </c>
    </row>
    <row r="30" spans="1:21" x14ac:dyDescent="0.25">
      <c r="A30">
        <v>3</v>
      </c>
      <c r="B30" s="3">
        <v>149.49171999999999</v>
      </c>
      <c r="C30" t="s">
        <v>35</v>
      </c>
      <c r="D30">
        <f t="shared" si="7"/>
        <v>72.77961999999998</v>
      </c>
      <c r="E30" s="9"/>
      <c r="F30" s="9">
        <v>149.49171999999999</v>
      </c>
      <c r="G30">
        <f t="shared" si="8"/>
        <v>63.381400000000006</v>
      </c>
      <c r="I30">
        <v>22.333755</v>
      </c>
      <c r="J30" s="3">
        <f t="shared" si="2"/>
        <v>171.82547499999998</v>
      </c>
      <c r="K30">
        <f t="shared" si="9"/>
        <v>85.71515500000001</v>
      </c>
    </row>
    <row r="31" spans="1:21" x14ac:dyDescent="0.25">
      <c r="A31">
        <v>3</v>
      </c>
      <c r="B31" s="3">
        <v>165.19298000000001</v>
      </c>
      <c r="C31" t="s">
        <v>36</v>
      </c>
      <c r="D31">
        <f t="shared" si="7"/>
        <v>88.480879999999999</v>
      </c>
      <c r="E31" s="9"/>
      <c r="F31" s="9">
        <v>165.19298000000001</v>
      </c>
      <c r="G31">
        <f t="shared" si="8"/>
        <v>79.082660000000033</v>
      </c>
      <c r="I31">
        <v>22.333755</v>
      </c>
      <c r="J31" s="3">
        <f t="shared" si="2"/>
        <v>187.526735</v>
      </c>
      <c r="K31">
        <f t="shared" si="9"/>
        <v>101.41641500000003</v>
      </c>
    </row>
    <row r="32" spans="1:21" x14ac:dyDescent="0.25">
      <c r="A32">
        <v>3</v>
      </c>
      <c r="B32" s="3">
        <v>260.44666000000001</v>
      </c>
      <c r="C32" t="s">
        <v>37</v>
      </c>
      <c r="D32">
        <f t="shared" si="7"/>
        <v>183.73455999999999</v>
      </c>
      <c r="E32" s="9"/>
      <c r="F32" s="9">
        <v>260.44666000000001</v>
      </c>
      <c r="G32">
        <f t="shared" si="8"/>
        <v>174.33634000000004</v>
      </c>
      <c r="I32">
        <v>15.865987499999999</v>
      </c>
      <c r="J32" s="3">
        <f t="shared" si="2"/>
        <v>276.31264750000003</v>
      </c>
      <c r="K32">
        <f t="shared" si="9"/>
        <v>190.20232750000005</v>
      </c>
    </row>
    <row r="33" spans="1:11" x14ac:dyDescent="0.25">
      <c r="A33">
        <v>3</v>
      </c>
      <c r="B33" s="3">
        <v>76.172349999999994</v>
      </c>
      <c r="C33" t="s">
        <v>38</v>
      </c>
      <c r="D33">
        <f t="shared" si="7"/>
        <v>-0.53975000000001216</v>
      </c>
      <c r="E33" s="9"/>
      <c r="F33" s="9">
        <v>76.172349999999994</v>
      </c>
      <c r="G33">
        <f t="shared" si="8"/>
        <v>-9.9379699999999858</v>
      </c>
      <c r="J33" s="3">
        <f t="shared" si="2"/>
        <v>76.172349999999994</v>
      </c>
      <c r="K33">
        <f t="shared" si="9"/>
        <v>-9.9379699999999858</v>
      </c>
    </row>
    <row r="34" spans="1:11" x14ac:dyDescent="0.25">
      <c r="A34">
        <v>3</v>
      </c>
      <c r="B34" s="3">
        <v>76.712100000000007</v>
      </c>
      <c r="C34" t="s">
        <v>39</v>
      </c>
      <c r="D34">
        <f t="shared" si="7"/>
        <v>0</v>
      </c>
      <c r="E34" s="9">
        <v>9.3982200000000002</v>
      </c>
      <c r="F34" s="9">
        <v>86.110320000000002</v>
      </c>
      <c r="G34">
        <f t="shared" si="8"/>
        <v>0</v>
      </c>
      <c r="J34" s="3">
        <f t="shared" si="2"/>
        <v>86.110320000000002</v>
      </c>
      <c r="K34">
        <f t="shared" si="9"/>
        <v>0</v>
      </c>
    </row>
    <row r="38" spans="1:11" x14ac:dyDescent="0.25">
      <c r="E38" t="s">
        <v>97</v>
      </c>
    </row>
    <row r="39" spans="1:11" x14ac:dyDescent="0.25">
      <c r="E39" t="s">
        <v>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K34"/>
    </sheetView>
  </sheetViews>
  <sheetFormatPr baseColWidth="10" defaultRowHeight="15" x14ac:dyDescent="0.25"/>
  <sheetData>
    <row r="1" spans="1:21" x14ac:dyDescent="0.25">
      <c r="A1" t="s">
        <v>54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1" t="s">
        <v>80</v>
      </c>
      <c r="F4" s="1" t="s">
        <v>81</v>
      </c>
      <c r="G4" s="1" t="s">
        <v>82</v>
      </c>
      <c r="H4" s="1"/>
      <c r="I4" s="1" t="s">
        <v>99</v>
      </c>
      <c r="J4" s="1" t="s">
        <v>88</v>
      </c>
      <c r="K4" s="1" t="s">
        <v>87</v>
      </c>
      <c r="L4" s="1"/>
    </row>
    <row r="5" spans="1:21" x14ac:dyDescent="0.25">
      <c r="A5">
        <v>0.25</v>
      </c>
      <c r="B5" s="3">
        <v>17.591159999999999</v>
      </c>
      <c r="C5" t="s">
        <v>4</v>
      </c>
      <c r="D5">
        <f>B5-$B$20*A5</f>
        <v>18.256942499999997</v>
      </c>
      <c r="F5" s="3">
        <v>17.591159999999999</v>
      </c>
      <c r="G5">
        <f>F5-A5*$F$20</f>
        <v>17.336489999999998</v>
      </c>
      <c r="I5">
        <v>1.4981456458333335</v>
      </c>
      <c r="J5" s="3">
        <f>F5+I5</f>
        <v>19.089305645833331</v>
      </c>
      <c r="K5">
        <f>J5-A5*$F$20</f>
        <v>18.83463564583333</v>
      </c>
    </row>
    <row r="6" spans="1:21" x14ac:dyDescent="0.25">
      <c r="A6">
        <v>0.5</v>
      </c>
      <c r="B6" s="3">
        <v>16.95515</v>
      </c>
      <c r="C6" t="s">
        <v>5</v>
      </c>
      <c r="D6">
        <f t="shared" ref="D6:D21" si="0">B6-$B$20*A6</f>
        <v>18.286715000000001</v>
      </c>
      <c r="F6" s="3">
        <v>16.95515</v>
      </c>
      <c r="G6">
        <f t="shared" ref="G6:G21" si="1">F6-A6*$F$20</f>
        <v>16.445810000000002</v>
      </c>
      <c r="I6">
        <v>2.9962912916666671</v>
      </c>
      <c r="J6" s="3">
        <f t="shared" ref="J6:J34" si="2">F6+I6</f>
        <v>19.951441291666669</v>
      </c>
      <c r="K6">
        <f t="shared" ref="K6:K21" si="3">J6-A6*$F$20</f>
        <v>19.442101291666667</v>
      </c>
    </row>
    <row r="7" spans="1:21" x14ac:dyDescent="0.25">
      <c r="A7">
        <v>0.5</v>
      </c>
      <c r="B7" s="3">
        <v>24.48255</v>
      </c>
      <c r="C7" t="s">
        <v>6</v>
      </c>
      <c r="D7">
        <f t="shared" si="0"/>
        <v>25.814115000000001</v>
      </c>
      <c r="F7" s="3">
        <v>24.48255</v>
      </c>
      <c r="G7">
        <f t="shared" si="1"/>
        <v>23.973210000000002</v>
      </c>
      <c r="I7">
        <v>2.9962912916666671</v>
      </c>
      <c r="J7" s="3">
        <f t="shared" si="2"/>
        <v>27.478841291666669</v>
      </c>
      <c r="K7">
        <f t="shared" si="3"/>
        <v>26.969501291666667</v>
      </c>
    </row>
    <row r="8" spans="1:21" x14ac:dyDescent="0.25">
      <c r="A8">
        <v>0.5</v>
      </c>
      <c r="B8" s="3">
        <v>26.733730000000001</v>
      </c>
      <c r="C8" t="s">
        <v>7</v>
      </c>
      <c r="D8">
        <f t="shared" si="0"/>
        <v>28.065295000000003</v>
      </c>
      <c r="F8" s="3">
        <v>26.733730000000001</v>
      </c>
      <c r="G8">
        <f t="shared" si="1"/>
        <v>26.22439</v>
      </c>
      <c r="I8">
        <v>2.9962912916666671</v>
      </c>
      <c r="J8" s="3">
        <f t="shared" si="2"/>
        <v>29.730021291666667</v>
      </c>
      <c r="K8">
        <f t="shared" si="3"/>
        <v>29.220681291666665</v>
      </c>
    </row>
    <row r="9" spans="1:21" x14ac:dyDescent="0.25">
      <c r="A9">
        <v>0.5</v>
      </c>
      <c r="B9" s="3">
        <v>21.97109</v>
      </c>
      <c r="C9" t="s">
        <v>8</v>
      </c>
      <c r="D9">
        <f t="shared" si="0"/>
        <v>23.302655000000001</v>
      </c>
      <c r="F9" s="3">
        <v>21.97109</v>
      </c>
      <c r="G9">
        <f t="shared" si="1"/>
        <v>21.461750000000002</v>
      </c>
      <c r="I9">
        <v>4.128527604166667</v>
      </c>
      <c r="J9" s="3">
        <f t="shared" si="2"/>
        <v>26.099617604166667</v>
      </c>
      <c r="K9">
        <f t="shared" si="3"/>
        <v>25.590277604166666</v>
      </c>
    </row>
    <row r="10" spans="1:21" x14ac:dyDescent="0.25">
      <c r="A10">
        <v>0.75</v>
      </c>
      <c r="B10" s="3">
        <v>16.25996</v>
      </c>
      <c r="C10" t="s">
        <v>9</v>
      </c>
      <c r="D10">
        <f t="shared" si="0"/>
        <v>18.2573075</v>
      </c>
      <c r="F10" s="3">
        <v>16.25996</v>
      </c>
      <c r="G10">
        <f t="shared" si="1"/>
        <v>15.495950000000001</v>
      </c>
      <c r="I10">
        <v>4.4944369375000006</v>
      </c>
      <c r="J10" s="3">
        <f t="shared" si="2"/>
        <v>20.754396937500001</v>
      </c>
      <c r="K10">
        <f t="shared" si="3"/>
        <v>19.990386937500002</v>
      </c>
    </row>
    <row r="11" spans="1:21" x14ac:dyDescent="0.25">
      <c r="A11">
        <v>0.8</v>
      </c>
      <c r="B11" s="3">
        <v>13.94903</v>
      </c>
      <c r="C11" t="s">
        <v>10</v>
      </c>
      <c r="D11">
        <f t="shared" si="0"/>
        <v>16.079534000000002</v>
      </c>
      <c r="F11" s="3">
        <v>13.94903</v>
      </c>
      <c r="G11">
        <f t="shared" si="1"/>
        <v>13.134086</v>
      </c>
      <c r="I11">
        <v>4.7940660666666677</v>
      </c>
      <c r="J11" s="3">
        <f t="shared" si="2"/>
        <v>18.743096066666666</v>
      </c>
      <c r="K11">
        <f t="shared" si="3"/>
        <v>17.928152066666666</v>
      </c>
    </row>
    <row r="12" spans="1:21" x14ac:dyDescent="0.25">
      <c r="A12">
        <v>1</v>
      </c>
      <c r="B12" s="3">
        <v>90.637410000000003</v>
      </c>
      <c r="C12" t="s">
        <v>11</v>
      </c>
      <c r="D12">
        <f t="shared" si="0"/>
        <v>93.300539999999998</v>
      </c>
      <c r="F12" s="3">
        <v>90.637410000000003</v>
      </c>
      <c r="G12">
        <f t="shared" si="1"/>
        <v>89.618729999999999</v>
      </c>
      <c r="I12">
        <v>6.8903991666666675</v>
      </c>
      <c r="J12" s="3">
        <f t="shared" si="2"/>
        <v>97.527809166666671</v>
      </c>
      <c r="K12">
        <f t="shared" si="3"/>
        <v>96.509129166666668</v>
      </c>
    </row>
    <row r="13" spans="1:21" x14ac:dyDescent="0.25">
      <c r="A13">
        <v>1</v>
      </c>
      <c r="B13" s="3">
        <v>1.0190600000000001</v>
      </c>
      <c r="C13" t="s">
        <v>12</v>
      </c>
      <c r="D13">
        <f t="shared" si="0"/>
        <v>3.6821900000000003</v>
      </c>
      <c r="E13" s="3">
        <v>3.4591500000000002</v>
      </c>
      <c r="F13" s="3">
        <v>4.4782100000000007</v>
      </c>
      <c r="G13">
        <f t="shared" si="1"/>
        <v>3.4595300000000009</v>
      </c>
      <c r="J13" s="3">
        <f t="shared" si="2"/>
        <v>4.4782100000000007</v>
      </c>
      <c r="K13">
        <f t="shared" si="3"/>
        <v>3.4595300000000009</v>
      </c>
    </row>
    <row r="14" spans="1:21" x14ac:dyDescent="0.25">
      <c r="A14">
        <v>1</v>
      </c>
      <c r="B14" s="3">
        <v>48.18139</v>
      </c>
      <c r="C14" t="s">
        <v>13</v>
      </c>
      <c r="D14">
        <f t="shared" si="0"/>
        <v>50.844520000000003</v>
      </c>
      <c r="E14" s="3"/>
      <c r="F14" s="3">
        <v>48.18139</v>
      </c>
      <c r="G14">
        <f t="shared" si="1"/>
        <v>47.162710000000004</v>
      </c>
      <c r="I14">
        <v>6.8903991666666675</v>
      </c>
      <c r="J14" s="3">
        <f t="shared" si="2"/>
        <v>55.071789166666669</v>
      </c>
      <c r="K14">
        <f t="shared" si="3"/>
        <v>54.053109166666673</v>
      </c>
    </row>
    <row r="15" spans="1:21" x14ac:dyDescent="0.25">
      <c r="A15">
        <v>1</v>
      </c>
      <c r="B15" s="3">
        <v>35.026699999999998</v>
      </c>
      <c r="C15" t="s">
        <v>14</v>
      </c>
      <c r="D15">
        <f t="shared" si="0"/>
        <v>37.689830000000001</v>
      </c>
      <c r="E15" s="3"/>
      <c r="F15" s="3">
        <v>35.026699999999998</v>
      </c>
      <c r="G15">
        <f t="shared" si="1"/>
        <v>34.008020000000002</v>
      </c>
      <c r="I15">
        <v>8.257055208333334</v>
      </c>
      <c r="J15" s="3">
        <f t="shared" si="2"/>
        <v>43.283755208333332</v>
      </c>
      <c r="K15">
        <f t="shared" si="3"/>
        <v>42.265075208333329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>
        <v>1</v>
      </c>
      <c r="B16" s="3">
        <v>35.00985</v>
      </c>
      <c r="C16" t="s">
        <v>15</v>
      </c>
      <c r="D16">
        <f t="shared" si="0"/>
        <v>37.672980000000003</v>
      </c>
      <c r="E16" s="3"/>
      <c r="F16" s="3">
        <v>35.00985</v>
      </c>
      <c r="G16">
        <f t="shared" si="1"/>
        <v>33.991169999999997</v>
      </c>
      <c r="I16">
        <v>8.257055208333334</v>
      </c>
      <c r="J16" s="3">
        <f t="shared" si="2"/>
        <v>43.266905208333334</v>
      </c>
      <c r="K16">
        <f t="shared" si="3"/>
        <v>42.248225208333338</v>
      </c>
      <c r="O16" t="s">
        <v>70</v>
      </c>
      <c r="P16" s="3">
        <f>(B27-B20)/(A27-A20)</f>
        <v>25.341169999999998</v>
      </c>
      <c r="R16" t="s">
        <v>85</v>
      </c>
      <c r="T16" t="s">
        <v>70</v>
      </c>
      <c r="U16" s="3">
        <f>(F27-F20)/(A27-A20)</f>
        <v>35.645499999999998</v>
      </c>
    </row>
    <row r="17" spans="1:21" x14ac:dyDescent="0.25">
      <c r="A17">
        <v>1</v>
      </c>
      <c r="B17" s="3">
        <v>146.69567000000001</v>
      </c>
      <c r="C17" t="s">
        <v>16</v>
      </c>
      <c r="D17">
        <f t="shared" si="0"/>
        <v>149.3588</v>
      </c>
      <c r="E17" s="3"/>
      <c r="F17" s="3">
        <v>146.69567000000001</v>
      </c>
      <c r="G17">
        <f t="shared" si="1"/>
        <v>145.67699000000002</v>
      </c>
      <c r="I17">
        <v>6.8903991666666675</v>
      </c>
      <c r="J17" s="3">
        <f t="shared" si="2"/>
        <v>153.58606916666668</v>
      </c>
      <c r="K17">
        <f t="shared" si="3"/>
        <v>152.56738916666669</v>
      </c>
      <c r="O17" t="s">
        <v>72</v>
      </c>
      <c r="P17">
        <f>(B27+B20)/2</f>
        <v>10.007455</v>
      </c>
      <c r="T17" t="s">
        <v>72</v>
      </c>
      <c r="U17">
        <f>(F27+F20)/2</f>
        <v>18.841430000000003</v>
      </c>
    </row>
    <row r="18" spans="1:21" x14ac:dyDescent="0.25">
      <c r="A18" s="2">
        <v>1</v>
      </c>
      <c r="B18" s="4">
        <v>7.4272600000000004</v>
      </c>
      <c r="C18" s="2" t="s">
        <v>17</v>
      </c>
      <c r="D18" s="2">
        <f t="shared" si="0"/>
        <v>10.090390000000001</v>
      </c>
      <c r="E18" s="3"/>
      <c r="F18" s="3">
        <v>7.4272600000000004</v>
      </c>
      <c r="G18">
        <f t="shared" si="1"/>
        <v>6.4085800000000006</v>
      </c>
      <c r="I18">
        <v>5.9925825833333342</v>
      </c>
      <c r="J18" s="3">
        <f t="shared" si="2"/>
        <v>13.419842583333335</v>
      </c>
      <c r="K18">
        <f t="shared" si="3"/>
        <v>12.401162583333335</v>
      </c>
      <c r="O18" t="s">
        <v>73</v>
      </c>
      <c r="P18">
        <f>(A27+A20)/2</f>
        <v>1.5</v>
      </c>
      <c r="T18" t="s">
        <v>73</v>
      </c>
      <c r="U18">
        <f>(A27+A20)/2</f>
        <v>1.5</v>
      </c>
    </row>
    <row r="19" spans="1:21" x14ac:dyDescent="0.25">
      <c r="A19" s="2">
        <v>1</v>
      </c>
      <c r="B19" s="4">
        <v>37.698590000000003</v>
      </c>
      <c r="C19" s="2" t="s">
        <v>18</v>
      </c>
      <c r="D19" s="2">
        <f t="shared" si="0"/>
        <v>40.361720000000005</v>
      </c>
      <c r="E19" s="4"/>
      <c r="F19" s="4">
        <v>37.698590000000003</v>
      </c>
      <c r="G19">
        <f t="shared" si="1"/>
        <v>36.679910000000007</v>
      </c>
      <c r="I19">
        <v>8.257055208333334</v>
      </c>
      <c r="J19" s="3">
        <f t="shared" si="2"/>
        <v>45.955645208333337</v>
      </c>
      <c r="K19">
        <f t="shared" si="3"/>
        <v>44.936965208333334</v>
      </c>
    </row>
    <row r="20" spans="1:21" x14ac:dyDescent="0.25">
      <c r="A20" s="2">
        <v>1</v>
      </c>
      <c r="B20" s="4">
        <v>-2.6631300000000002</v>
      </c>
      <c r="C20" s="2" t="s">
        <v>19</v>
      </c>
      <c r="D20" s="2">
        <f t="shared" si="0"/>
        <v>0</v>
      </c>
      <c r="E20" s="4">
        <v>3.68181</v>
      </c>
      <c r="F20" s="4">
        <v>1.0186799999999998</v>
      </c>
      <c r="G20">
        <f t="shared" si="1"/>
        <v>0</v>
      </c>
      <c r="J20" s="3">
        <f t="shared" si="2"/>
        <v>1.0186799999999998</v>
      </c>
      <c r="K20">
        <f t="shared" si="3"/>
        <v>0</v>
      </c>
      <c r="O20" t="s">
        <v>71</v>
      </c>
      <c r="P20">
        <f>P17-P16*P18</f>
        <v>-28.004299999999994</v>
      </c>
      <c r="T20" t="s">
        <v>71</v>
      </c>
      <c r="U20">
        <f>U17-U16*U18</f>
        <v>-34.626819999999995</v>
      </c>
    </row>
    <row r="21" spans="1:21" x14ac:dyDescent="0.25">
      <c r="A21" s="2">
        <v>1</v>
      </c>
      <c r="B21" s="4">
        <v>57.304600000000001</v>
      </c>
      <c r="C21" s="2" t="s">
        <v>20</v>
      </c>
      <c r="D21" s="2">
        <f t="shared" si="0"/>
        <v>59.967730000000003</v>
      </c>
      <c r="E21" s="4"/>
      <c r="F21" s="4">
        <v>57.304600000000001</v>
      </c>
      <c r="G21">
        <f t="shared" si="1"/>
        <v>56.285920000000004</v>
      </c>
      <c r="I21">
        <v>8.2439795833333331</v>
      </c>
      <c r="J21" s="3">
        <f t="shared" si="2"/>
        <v>65.548579583333336</v>
      </c>
      <c r="K21">
        <f t="shared" si="3"/>
        <v>64.529899583333332</v>
      </c>
    </row>
    <row r="22" spans="1:21" x14ac:dyDescent="0.25">
      <c r="A22" s="2">
        <v>2</v>
      </c>
      <c r="B22" s="4">
        <v>57.308259999999997</v>
      </c>
      <c r="C22" s="2" t="s">
        <v>27</v>
      </c>
      <c r="D22" s="2">
        <f>B22-A22*$P$16-$P$20</f>
        <v>34.630219999999994</v>
      </c>
      <c r="E22" s="3"/>
      <c r="F22" s="3">
        <v>57.308259999999997</v>
      </c>
      <c r="G22">
        <f>F22-A22*$U$16-$U$20</f>
        <v>20.644079999999995</v>
      </c>
      <c r="I22">
        <v>16.514110416666668</v>
      </c>
      <c r="J22" s="3">
        <f t="shared" si="2"/>
        <v>73.822370416666672</v>
      </c>
      <c r="K22">
        <f>J22-A22*$U$16-$U$20</f>
        <v>37.15819041666667</v>
      </c>
    </row>
    <row r="23" spans="1:21" x14ac:dyDescent="0.25">
      <c r="A23">
        <v>2</v>
      </c>
      <c r="B23" s="3">
        <v>99.622119999999995</v>
      </c>
      <c r="C23" t="s">
        <v>28</v>
      </c>
      <c r="D23">
        <f t="shared" ref="D23:D28" si="4">B23-A23*$P$16-$P$20</f>
        <v>76.944079999999985</v>
      </c>
      <c r="E23" s="3"/>
      <c r="F23" s="3">
        <v>99.622119999999995</v>
      </c>
      <c r="G23">
        <f t="shared" ref="G23:G28" si="5">F23-A23*$U$16-$U$20</f>
        <v>62.957939999999994</v>
      </c>
      <c r="I23">
        <v>16.487959166666666</v>
      </c>
      <c r="J23" s="3">
        <f t="shared" si="2"/>
        <v>116.11007916666667</v>
      </c>
      <c r="K23">
        <f t="shared" ref="K23:K28" si="6">J23-A23*$U$16-$U$20</f>
        <v>79.445899166666663</v>
      </c>
    </row>
    <row r="24" spans="1:21" x14ac:dyDescent="0.25">
      <c r="A24">
        <v>2</v>
      </c>
      <c r="B24" s="3">
        <v>21.017230000000001</v>
      </c>
      <c r="C24" t="s">
        <v>29</v>
      </c>
      <c r="D24">
        <f t="shared" si="4"/>
        <v>-1.6608100000000015</v>
      </c>
      <c r="E24" s="3">
        <v>17.560140000000001</v>
      </c>
      <c r="F24" s="3">
        <v>38.577370000000002</v>
      </c>
      <c r="G24">
        <f t="shared" si="5"/>
        <v>1.9131900000000002</v>
      </c>
      <c r="J24" s="3">
        <f t="shared" si="2"/>
        <v>38.577370000000002</v>
      </c>
      <c r="K24">
        <f t="shared" si="6"/>
        <v>1.9131900000000002</v>
      </c>
    </row>
    <row r="25" spans="1:21" x14ac:dyDescent="0.25">
      <c r="A25">
        <v>2</v>
      </c>
      <c r="B25" s="3">
        <v>21.065020000000001</v>
      </c>
      <c r="C25" t="s">
        <v>30</v>
      </c>
      <c r="D25">
        <f t="shared" si="4"/>
        <v>-1.6130200000000023</v>
      </c>
      <c r="E25" s="3">
        <v>18.363769999999999</v>
      </c>
      <c r="F25" s="3">
        <v>39.428789999999999</v>
      </c>
      <c r="G25">
        <f t="shared" si="5"/>
        <v>2.7646099999999976</v>
      </c>
      <c r="J25" s="3">
        <f t="shared" si="2"/>
        <v>39.428789999999999</v>
      </c>
      <c r="K25">
        <f t="shared" si="6"/>
        <v>2.7646099999999976</v>
      </c>
    </row>
    <row r="26" spans="1:21" x14ac:dyDescent="0.25">
      <c r="A26">
        <v>2</v>
      </c>
      <c r="B26" s="3">
        <v>21.065550000000002</v>
      </c>
      <c r="C26" t="s">
        <v>31</v>
      </c>
      <c r="D26">
        <f t="shared" si="4"/>
        <v>-1.6124900000000011</v>
      </c>
      <c r="E26" s="3">
        <v>18.492819999999998</v>
      </c>
      <c r="F26" s="3">
        <v>39.558369999999996</v>
      </c>
      <c r="G26">
        <f t="shared" si="5"/>
        <v>2.8941899999999947</v>
      </c>
      <c r="J26" s="3">
        <f t="shared" si="2"/>
        <v>39.558369999999996</v>
      </c>
      <c r="K26">
        <f t="shared" si="6"/>
        <v>2.8941899999999947</v>
      </c>
    </row>
    <row r="27" spans="1:21" x14ac:dyDescent="0.25">
      <c r="A27">
        <v>2</v>
      </c>
      <c r="B27" s="3">
        <v>22.678039999999999</v>
      </c>
      <c r="C27" t="s">
        <v>32</v>
      </c>
      <c r="D27">
        <f t="shared" si="4"/>
        <v>0</v>
      </c>
      <c r="E27" s="3">
        <v>13.986140000000001</v>
      </c>
      <c r="F27" s="3">
        <v>36.664180000000002</v>
      </c>
      <c r="G27">
        <f t="shared" si="5"/>
        <v>0</v>
      </c>
      <c r="J27" s="3">
        <f t="shared" si="2"/>
        <v>36.664180000000002</v>
      </c>
      <c r="K27">
        <f t="shared" si="6"/>
        <v>0</v>
      </c>
    </row>
    <row r="28" spans="1:21" x14ac:dyDescent="0.25">
      <c r="A28">
        <v>2</v>
      </c>
      <c r="B28" s="3">
        <v>52.329300000000003</v>
      </c>
      <c r="C28" t="s">
        <v>33</v>
      </c>
      <c r="D28">
        <f t="shared" si="4"/>
        <v>29.651260000000001</v>
      </c>
      <c r="E28" s="3"/>
      <c r="F28" s="3">
        <v>52.329300000000003</v>
      </c>
      <c r="G28">
        <f t="shared" si="5"/>
        <v>15.665120000000002</v>
      </c>
      <c r="I28">
        <v>16.514110416666668</v>
      </c>
      <c r="J28" s="3">
        <f t="shared" si="2"/>
        <v>68.843410416666671</v>
      </c>
      <c r="K28">
        <f t="shared" si="6"/>
        <v>32.17923041666667</v>
      </c>
    </row>
    <row r="29" spans="1:21" x14ac:dyDescent="0.25">
      <c r="A29">
        <v>3</v>
      </c>
      <c r="B29" s="3">
        <v>282.76729999999998</v>
      </c>
      <c r="C29" t="s">
        <v>34</v>
      </c>
      <c r="F29" s="3">
        <v>282.76729999999998</v>
      </c>
      <c r="I29">
        <v>17.977747750000002</v>
      </c>
      <c r="J29" s="3">
        <f t="shared" si="2"/>
        <v>300.74504774999997</v>
      </c>
    </row>
    <row r="30" spans="1:21" x14ac:dyDescent="0.25">
      <c r="A30">
        <v>3</v>
      </c>
      <c r="B30" s="3">
        <v>159.33437000000001</v>
      </c>
      <c r="C30" t="s">
        <v>35</v>
      </c>
      <c r="F30" s="3">
        <v>159.33437000000001</v>
      </c>
      <c r="I30">
        <v>20.671197500000002</v>
      </c>
      <c r="J30" s="3">
        <f t="shared" si="2"/>
        <v>180.00556750000001</v>
      </c>
    </row>
    <row r="31" spans="1:21" x14ac:dyDescent="0.25">
      <c r="A31">
        <v>3</v>
      </c>
      <c r="B31" s="3">
        <v>185.11335</v>
      </c>
      <c r="C31" t="s">
        <v>36</v>
      </c>
      <c r="F31" s="3">
        <v>185.11335</v>
      </c>
      <c r="I31">
        <v>20.671197500000002</v>
      </c>
      <c r="J31" s="3">
        <f t="shared" si="2"/>
        <v>205.7845475</v>
      </c>
    </row>
    <row r="32" spans="1:21" x14ac:dyDescent="0.25">
      <c r="A32">
        <v>3</v>
      </c>
      <c r="B32" s="3">
        <v>294.89112</v>
      </c>
      <c r="C32" t="s">
        <v>37</v>
      </c>
      <c r="F32" s="3">
        <v>294.89112</v>
      </c>
      <c r="I32">
        <v>15.03470875</v>
      </c>
      <c r="J32" s="3">
        <f t="shared" si="2"/>
        <v>309.92582874999999</v>
      </c>
    </row>
    <row r="33" spans="1:10" x14ac:dyDescent="0.25">
      <c r="A33">
        <v>3</v>
      </c>
      <c r="B33" s="3">
        <v>98.200159999999997</v>
      </c>
      <c r="C33" t="s">
        <v>38</v>
      </c>
      <c r="F33" s="3">
        <v>98.200159999999997</v>
      </c>
      <c r="I33">
        <v>24.731938749999998</v>
      </c>
      <c r="J33" s="3">
        <f t="shared" si="2"/>
        <v>122.93209874999999</v>
      </c>
    </row>
    <row r="34" spans="1:10" x14ac:dyDescent="0.25">
      <c r="A34">
        <v>3</v>
      </c>
      <c r="B34" s="3">
        <v>109.26497000000001</v>
      </c>
      <c r="C34" t="s">
        <v>39</v>
      </c>
      <c r="F34">
        <v>109.26497000000001</v>
      </c>
      <c r="I34">
        <v>15.03470875</v>
      </c>
      <c r="J34" s="3">
        <f t="shared" si="2"/>
        <v>124.29967875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7" workbookViewId="0">
      <selection sqref="A1:K34"/>
    </sheetView>
  </sheetViews>
  <sheetFormatPr baseColWidth="10" defaultRowHeight="15" x14ac:dyDescent="0.25"/>
  <sheetData>
    <row r="1" spans="1:21" x14ac:dyDescent="0.25">
      <c r="A1" t="s">
        <v>55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-4.00441</v>
      </c>
      <c r="C5" t="s">
        <v>4</v>
      </c>
      <c r="D5">
        <f>B5-($B$6/0.5)*A5</f>
        <v>6.5053049999999999</v>
      </c>
      <c r="E5" s="4">
        <v>1.4486600000000001</v>
      </c>
      <c r="F5" s="4">
        <v>-2.5557499999999997</v>
      </c>
      <c r="G5">
        <f>F5-A5*$F$6/0.5</f>
        <v>6.0418599999999998</v>
      </c>
      <c r="J5" s="3">
        <f>I5+F5</f>
        <v>-2.5557499999999997</v>
      </c>
      <c r="K5">
        <f>J5-A5*$F$6/0.5</f>
        <v>6.0418599999999998</v>
      </c>
    </row>
    <row r="6" spans="1:21" x14ac:dyDescent="0.25">
      <c r="A6">
        <v>0.5</v>
      </c>
      <c r="B6" s="3">
        <v>-21.01943</v>
      </c>
      <c r="C6" t="s">
        <v>5</v>
      </c>
      <c r="D6">
        <f>B6-($B$6/0.5)*A6</f>
        <v>0</v>
      </c>
      <c r="E6" s="4">
        <v>3.8242099999999999</v>
      </c>
      <c r="F6" s="4">
        <v>-17.195219999999999</v>
      </c>
      <c r="G6">
        <f>F6-A6*$F$6/0.5</f>
        <v>0</v>
      </c>
      <c r="J6" s="3">
        <f t="shared" ref="J6:J34" si="0">I6+F6</f>
        <v>-17.195219999999999</v>
      </c>
      <c r="K6">
        <f>J6-A6*$F$6/0.5</f>
        <v>0</v>
      </c>
    </row>
    <row r="7" spans="1:21" x14ac:dyDescent="0.25">
      <c r="A7">
        <v>0.5</v>
      </c>
      <c r="B7" s="3">
        <v>-6.7447499999999998</v>
      </c>
      <c r="C7" t="s">
        <v>6</v>
      </c>
      <c r="D7">
        <f>B7-($B$6/0.5)*A7</f>
        <v>14.27468</v>
      </c>
      <c r="E7" s="4"/>
      <c r="F7" s="4">
        <v>-6.7447499999999998</v>
      </c>
      <c r="G7">
        <f>F7-A7*$F$6/0.5</f>
        <v>10.450469999999999</v>
      </c>
      <c r="I7">
        <v>2.949186527777778</v>
      </c>
      <c r="J7" s="3">
        <f t="shared" si="0"/>
        <v>-3.7955634722222218</v>
      </c>
      <c r="K7">
        <f>J7-A7*$F$6/0.5</f>
        <v>13.399656527777777</v>
      </c>
    </row>
    <row r="8" spans="1:21" x14ac:dyDescent="0.25">
      <c r="A8">
        <v>0.5</v>
      </c>
      <c r="B8" s="3">
        <v>-21.018370000000001</v>
      </c>
      <c r="C8" t="s">
        <v>7</v>
      </c>
      <c r="D8">
        <f>B8-($B$6/0.5)*A8</f>
        <v>1.0599999999989507E-3</v>
      </c>
      <c r="E8" s="4">
        <v>3.6954699999999998</v>
      </c>
      <c r="F8" s="4">
        <v>-17.322900000000001</v>
      </c>
      <c r="G8">
        <f>F8-A8*$F$6/0.5</f>
        <v>-0.12768000000000157</v>
      </c>
      <c r="J8" s="3">
        <f t="shared" si="0"/>
        <v>-17.322900000000001</v>
      </c>
      <c r="K8">
        <f>J8-A8*$F$6/0.5</f>
        <v>-0.12768000000000157</v>
      </c>
    </row>
    <row r="9" spans="1:21" x14ac:dyDescent="0.25">
      <c r="A9">
        <v>0.5</v>
      </c>
      <c r="B9" s="3">
        <v>10.42348</v>
      </c>
      <c r="C9" t="s">
        <v>8</v>
      </c>
      <c r="D9">
        <f>B9-($B$6/0.5)*A9</f>
        <v>31.442909999999998</v>
      </c>
      <c r="E9" s="4"/>
      <c r="F9" s="4">
        <v>10.42348</v>
      </c>
      <c r="G9">
        <f>F9-A9*$F$6/0.5</f>
        <v>27.618699999999997</v>
      </c>
      <c r="I9">
        <v>3.6965686111111111</v>
      </c>
      <c r="J9" s="3">
        <f t="shared" si="0"/>
        <v>14.120048611111111</v>
      </c>
      <c r="K9">
        <f>J9-A9*$F$6/0.5</f>
        <v>31.315268611111108</v>
      </c>
    </row>
    <row r="10" spans="1:21" x14ac:dyDescent="0.25">
      <c r="A10">
        <v>0.75</v>
      </c>
      <c r="B10" s="3">
        <v>-10.46294</v>
      </c>
      <c r="C10" t="s">
        <v>9</v>
      </c>
      <c r="D10">
        <f>B10-$P$16*A10-$P$20</f>
        <v>12.690329999999999</v>
      </c>
      <c r="E10" s="4"/>
      <c r="F10" s="4">
        <v>-10.46294</v>
      </c>
      <c r="G10">
        <f>F10-A10*$U$16-$U$20</f>
        <v>7.3770799999999994</v>
      </c>
      <c r="I10">
        <v>4.423779791666667</v>
      </c>
      <c r="J10" s="3">
        <f t="shared" si="0"/>
        <v>-6.0391602083333327</v>
      </c>
      <c r="K10">
        <f>J10-A10*$U$16-$U$20</f>
        <v>11.800859791666667</v>
      </c>
    </row>
    <row r="11" spans="1:21" x14ac:dyDescent="0.25">
      <c r="A11">
        <v>0.8</v>
      </c>
      <c r="B11" s="3">
        <v>-13.677709999999999</v>
      </c>
      <c r="C11" t="s">
        <v>10</v>
      </c>
      <c r="D11">
        <f t="shared" ref="D11:D21" si="1">B11-$P$16*A11-$P$20</f>
        <v>9.9023280000000007</v>
      </c>
      <c r="E11" s="4"/>
      <c r="F11" s="4">
        <v>-13.677709999999999</v>
      </c>
      <c r="G11">
        <f t="shared" ref="G11:G21" si="2">F11-A11*$U$16-$U$20</f>
        <v>4.2912700000000008</v>
      </c>
      <c r="I11">
        <v>4.7186984444444446</v>
      </c>
      <c r="J11" s="3">
        <f t="shared" si="0"/>
        <v>-8.9590115555555556</v>
      </c>
      <c r="K11">
        <f t="shared" ref="K11:K21" si="3">J11-A11*$U$16-$U$20</f>
        <v>9.0099684444444428</v>
      </c>
    </row>
    <row r="12" spans="1:21" x14ac:dyDescent="0.25">
      <c r="A12">
        <v>1</v>
      </c>
      <c r="B12" s="3">
        <v>62.971510000000002</v>
      </c>
      <c r="C12" t="s">
        <v>11</v>
      </c>
      <c r="D12">
        <f t="shared" si="1"/>
        <v>88.258619999999993</v>
      </c>
      <c r="E12" s="4"/>
      <c r="F12" s="4">
        <v>62.971510000000002</v>
      </c>
      <c r="G12">
        <f t="shared" si="2"/>
        <v>81.456330000000008</v>
      </c>
      <c r="I12">
        <v>6.5935261111111112</v>
      </c>
      <c r="J12" s="3">
        <f t="shared" si="0"/>
        <v>69.565036111111112</v>
      </c>
      <c r="K12">
        <f t="shared" si="3"/>
        <v>88.049856111111112</v>
      </c>
    </row>
    <row r="13" spans="1:21" x14ac:dyDescent="0.25">
      <c r="A13">
        <v>1</v>
      </c>
      <c r="B13" s="3">
        <v>-21.29487</v>
      </c>
      <c r="C13" t="s">
        <v>12</v>
      </c>
      <c r="D13">
        <f t="shared" si="1"/>
        <v>3.9922399999999989</v>
      </c>
      <c r="E13" s="4"/>
      <c r="F13" s="4">
        <v>-21.29487</v>
      </c>
      <c r="G13">
        <f t="shared" si="2"/>
        <v>-2.8100500000000004</v>
      </c>
      <c r="I13">
        <v>5.898373055555556</v>
      </c>
      <c r="J13" s="3">
        <f t="shared" si="0"/>
        <v>-15.396496944444443</v>
      </c>
      <c r="K13">
        <f t="shared" si="3"/>
        <v>3.0883230555555556</v>
      </c>
    </row>
    <row r="14" spans="1:21" x14ac:dyDescent="0.25">
      <c r="A14">
        <v>1</v>
      </c>
      <c r="B14" s="3">
        <v>8.9031800000000008</v>
      </c>
      <c r="C14" t="s">
        <v>13</v>
      </c>
      <c r="D14">
        <f t="shared" si="1"/>
        <v>34.190289999999997</v>
      </c>
      <c r="E14" s="4"/>
      <c r="F14" s="4">
        <v>8.9031800000000008</v>
      </c>
      <c r="G14">
        <f t="shared" si="2"/>
        <v>27.387999999999998</v>
      </c>
      <c r="I14">
        <v>6.5935261111111112</v>
      </c>
      <c r="J14" s="3">
        <f t="shared" si="0"/>
        <v>15.496706111111113</v>
      </c>
      <c r="K14">
        <f t="shared" si="3"/>
        <v>33.981526111111108</v>
      </c>
    </row>
    <row r="15" spans="1:21" x14ac:dyDescent="0.25">
      <c r="A15">
        <v>1</v>
      </c>
      <c r="B15" s="3">
        <v>7.4629899999999996</v>
      </c>
      <c r="C15" t="s">
        <v>14</v>
      </c>
      <c r="D15">
        <f t="shared" si="1"/>
        <v>32.750099999999996</v>
      </c>
      <c r="E15" s="4"/>
      <c r="F15" s="4">
        <v>7.4629899999999996</v>
      </c>
      <c r="G15">
        <f t="shared" si="2"/>
        <v>25.947809999999997</v>
      </c>
      <c r="I15">
        <v>7.3931372222222222</v>
      </c>
      <c r="J15" s="3">
        <f t="shared" si="0"/>
        <v>14.856127222222222</v>
      </c>
      <c r="K15">
        <f t="shared" si="3"/>
        <v>33.340947222222219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>
        <v>1</v>
      </c>
      <c r="B16" s="3">
        <v>8.3424399999999999</v>
      </c>
      <c r="C16" t="s">
        <v>15</v>
      </c>
      <c r="D16">
        <f t="shared" si="1"/>
        <v>33.629549999999995</v>
      </c>
      <c r="E16" s="4"/>
      <c r="F16" s="4">
        <v>8.3424399999999999</v>
      </c>
      <c r="G16">
        <f t="shared" si="2"/>
        <v>26.827259999999999</v>
      </c>
      <c r="I16">
        <v>7.3931372222222222</v>
      </c>
      <c r="J16" s="3">
        <f t="shared" si="0"/>
        <v>15.735577222222222</v>
      </c>
      <c r="K16">
        <f t="shared" si="3"/>
        <v>34.220397222222218</v>
      </c>
      <c r="O16" t="s">
        <v>70</v>
      </c>
      <c r="P16" s="3">
        <f>(B20-B6)/(A20-A6)</f>
        <v>-8.5353599999999972</v>
      </c>
      <c r="R16" t="s">
        <v>85</v>
      </c>
      <c r="T16" t="s">
        <v>70</v>
      </c>
      <c r="U16" s="3">
        <f>(F20-F6)/(A20-A6)</f>
        <v>-2.5792000000000002</v>
      </c>
    </row>
    <row r="17" spans="1:21" x14ac:dyDescent="0.25">
      <c r="A17">
        <v>1</v>
      </c>
      <c r="B17" s="3">
        <v>110.14230000000001</v>
      </c>
      <c r="C17" t="s">
        <v>16</v>
      </c>
      <c r="D17">
        <f t="shared" si="1"/>
        <v>135.42941000000002</v>
      </c>
      <c r="E17" s="4"/>
      <c r="F17" s="4">
        <v>110.14230000000001</v>
      </c>
      <c r="G17">
        <f t="shared" si="2"/>
        <v>128.62711999999999</v>
      </c>
      <c r="I17">
        <v>6.5935261111111112</v>
      </c>
      <c r="J17" s="3">
        <f t="shared" si="0"/>
        <v>116.73582611111112</v>
      </c>
      <c r="K17">
        <f t="shared" si="3"/>
        <v>135.22064611111114</v>
      </c>
      <c r="O17" t="s">
        <v>72</v>
      </c>
      <c r="P17">
        <f>(B20+B6)/2</f>
        <v>-23.153269999999999</v>
      </c>
      <c r="T17" t="s">
        <v>72</v>
      </c>
      <c r="U17">
        <f>(F20+F6)/2</f>
        <v>-17.840019999999999</v>
      </c>
    </row>
    <row r="18" spans="1:21" x14ac:dyDescent="0.25">
      <c r="A18">
        <v>1</v>
      </c>
      <c r="B18" s="3">
        <v>-16.687439999999999</v>
      </c>
      <c r="C18" t="s">
        <v>17</v>
      </c>
      <c r="D18">
        <f t="shared" si="1"/>
        <v>8.5996699999999997</v>
      </c>
      <c r="E18" s="4">
        <v>5.5688399999999998</v>
      </c>
      <c r="F18" s="4">
        <v>-11.118599999999999</v>
      </c>
      <c r="G18">
        <f t="shared" si="2"/>
        <v>7.3662200000000002</v>
      </c>
      <c r="J18" s="3">
        <f t="shared" si="0"/>
        <v>-11.118599999999999</v>
      </c>
      <c r="K18">
        <f t="shared" si="3"/>
        <v>7.3662200000000002</v>
      </c>
      <c r="O18" t="s">
        <v>73</v>
      </c>
      <c r="P18">
        <f>(A20+A6)/2</f>
        <v>0.75</v>
      </c>
      <c r="T18" t="s">
        <v>73</v>
      </c>
      <c r="U18">
        <f>(A20+A6)/2</f>
        <v>0.75</v>
      </c>
    </row>
    <row r="19" spans="1:21" x14ac:dyDescent="0.25">
      <c r="A19">
        <v>1</v>
      </c>
      <c r="B19" s="3">
        <v>18.573119999999999</v>
      </c>
      <c r="C19" t="s">
        <v>18</v>
      </c>
      <c r="D19">
        <f t="shared" si="1"/>
        <v>43.860230000000001</v>
      </c>
      <c r="E19" s="4"/>
      <c r="F19" s="4">
        <v>18.573119999999999</v>
      </c>
      <c r="G19">
        <f t="shared" si="2"/>
        <v>37.057940000000002</v>
      </c>
      <c r="I19">
        <v>7.3931372222222222</v>
      </c>
      <c r="J19" s="3">
        <f t="shared" si="0"/>
        <v>25.966257222222222</v>
      </c>
      <c r="K19">
        <f t="shared" si="3"/>
        <v>44.451077222222224</v>
      </c>
    </row>
    <row r="20" spans="1:21" x14ac:dyDescent="0.25">
      <c r="A20" s="2">
        <v>1</v>
      </c>
      <c r="B20" s="4">
        <v>-25.287109999999998</v>
      </c>
      <c r="C20" s="2" t="s">
        <v>19</v>
      </c>
      <c r="D20">
        <f t="shared" si="1"/>
        <v>0</v>
      </c>
      <c r="E20" s="4">
        <v>6.8022900000000002</v>
      </c>
      <c r="F20" s="4">
        <v>-18.484819999999999</v>
      </c>
      <c r="G20">
        <f t="shared" si="2"/>
        <v>0</v>
      </c>
      <c r="J20" s="3">
        <f t="shared" si="0"/>
        <v>-18.484819999999999</v>
      </c>
      <c r="K20">
        <f t="shared" si="3"/>
        <v>0</v>
      </c>
      <c r="O20" t="s">
        <v>71</v>
      </c>
      <c r="P20">
        <f>P17-P16*P18</f>
        <v>-16.751750000000001</v>
      </c>
      <c r="T20" t="s">
        <v>71</v>
      </c>
      <c r="U20">
        <f>U17-U16*U18</f>
        <v>-15.905619999999999</v>
      </c>
    </row>
    <row r="21" spans="1:21" x14ac:dyDescent="0.25">
      <c r="A21">
        <v>1</v>
      </c>
      <c r="B21" s="3">
        <v>29.563490000000002</v>
      </c>
      <c r="C21" t="s">
        <v>20</v>
      </c>
      <c r="D21">
        <f t="shared" si="1"/>
        <v>54.8506</v>
      </c>
      <c r="E21" s="4"/>
      <c r="F21" s="4">
        <v>29.563490000000002</v>
      </c>
      <c r="G21">
        <f t="shared" si="2"/>
        <v>48.048310000000001</v>
      </c>
      <c r="I21">
        <v>6.7943030555555559</v>
      </c>
      <c r="J21" s="3">
        <f t="shared" si="0"/>
        <v>36.357793055555561</v>
      </c>
      <c r="K21">
        <f t="shared" si="3"/>
        <v>54.84261305555556</v>
      </c>
    </row>
    <row r="22" spans="1:21" x14ac:dyDescent="0.25">
      <c r="A22">
        <v>2</v>
      </c>
      <c r="B22" s="3">
        <v>32.243729999999999</v>
      </c>
      <c r="C22" t="s">
        <v>27</v>
      </c>
      <c r="D22">
        <f>B22-A22*$P$23-$P$27</f>
        <v>43.143879999999996</v>
      </c>
      <c r="E22" s="4"/>
      <c r="F22" s="4">
        <v>32.243729999999999</v>
      </c>
      <c r="G22">
        <f>F22-A22*$U$23-$U$27</f>
        <v>29.106569999999998</v>
      </c>
      <c r="I22">
        <v>14.786274444444444</v>
      </c>
      <c r="J22" s="3">
        <f t="shared" si="0"/>
        <v>47.030004444444444</v>
      </c>
      <c r="K22">
        <f>J22-A22*$U$23-$U$27</f>
        <v>43.892844444444442</v>
      </c>
      <c r="M22" t="s">
        <v>74</v>
      </c>
      <c r="O22" t="s">
        <v>69</v>
      </c>
      <c r="R22" t="s">
        <v>74</v>
      </c>
      <c r="T22" t="s">
        <v>69</v>
      </c>
    </row>
    <row r="23" spans="1:21" x14ac:dyDescent="0.25">
      <c r="A23">
        <v>2</v>
      </c>
      <c r="B23" s="3">
        <v>15.035310000000001</v>
      </c>
      <c r="C23" t="s">
        <v>28</v>
      </c>
      <c r="D23">
        <f t="shared" ref="D23:D28" si="4">B23-A23*$P$23-$P$27</f>
        <v>25.935459999999999</v>
      </c>
      <c r="E23" s="4"/>
      <c r="F23" s="4">
        <v>15.035310000000001</v>
      </c>
      <c r="G23">
        <f t="shared" ref="G23:G28" si="5">F23-A23*$U$23-$U$27</f>
        <v>11.898150000000001</v>
      </c>
      <c r="I23">
        <v>13.588606111111112</v>
      </c>
      <c r="J23" s="3">
        <f t="shared" si="0"/>
        <v>28.623916111111114</v>
      </c>
      <c r="K23">
        <f t="shared" ref="K23:K28" si="6">J23-A23*$U$23-$U$27</f>
        <v>25.486756111111113</v>
      </c>
      <c r="O23" t="s">
        <v>70</v>
      </c>
      <c r="P23" s="3">
        <f>(B24-B20)/(A24-A20)</f>
        <v>14.386959999999998</v>
      </c>
      <c r="R23" t="s">
        <v>85</v>
      </c>
      <c r="T23" t="s">
        <v>70</v>
      </c>
      <c r="U23" s="3">
        <f>(F25-F20)/(A25-A20)</f>
        <v>21.621980000000001</v>
      </c>
    </row>
    <row r="24" spans="1:21" x14ac:dyDescent="0.25">
      <c r="A24">
        <v>2</v>
      </c>
      <c r="B24" s="3">
        <v>-10.90015</v>
      </c>
      <c r="C24" t="s">
        <v>29</v>
      </c>
      <c r="D24">
        <f t="shared" si="4"/>
        <v>0</v>
      </c>
      <c r="E24" s="4">
        <v>19.154730000000001</v>
      </c>
      <c r="F24" s="4">
        <v>8.2545800000000007</v>
      </c>
      <c r="G24">
        <f t="shared" si="5"/>
        <v>5.1174200000000027</v>
      </c>
      <c r="J24" s="3">
        <f t="shared" si="0"/>
        <v>8.2545800000000007</v>
      </c>
      <c r="K24">
        <f t="shared" si="6"/>
        <v>5.1174200000000027</v>
      </c>
      <c r="O24" t="s">
        <v>72</v>
      </c>
      <c r="P24">
        <f>(B24+B20)/2</f>
        <v>-18.093629999999997</v>
      </c>
      <c r="T24" t="s">
        <v>72</v>
      </c>
      <c r="U24">
        <f>(F25+F20)/2</f>
        <v>-7.6738299999999997</v>
      </c>
    </row>
    <row r="25" spans="1:21" x14ac:dyDescent="0.25">
      <c r="A25">
        <v>2</v>
      </c>
      <c r="B25" s="3">
        <v>-10.853</v>
      </c>
      <c r="C25" t="s">
        <v>30</v>
      </c>
      <c r="D25">
        <f t="shared" si="4"/>
        <v>4.7149999999994918E-2</v>
      </c>
      <c r="E25" s="4">
        <v>13.990159999999999</v>
      </c>
      <c r="F25" s="4">
        <v>3.1371599999999997</v>
      </c>
      <c r="G25">
        <f t="shared" si="5"/>
        <v>0</v>
      </c>
      <c r="J25" s="3">
        <f t="shared" si="0"/>
        <v>3.1371599999999997</v>
      </c>
      <c r="K25">
        <f t="shared" si="6"/>
        <v>0</v>
      </c>
      <c r="O25" t="s">
        <v>73</v>
      </c>
      <c r="P25">
        <f>(A20+A24)/2</f>
        <v>1.5</v>
      </c>
      <c r="T25" t="s">
        <v>73</v>
      </c>
      <c r="U25">
        <f>(A20+A25)/2</f>
        <v>1.5</v>
      </c>
    </row>
    <row r="26" spans="1:21" x14ac:dyDescent="0.25">
      <c r="A26">
        <v>2</v>
      </c>
      <c r="B26" s="3">
        <v>-10.88435</v>
      </c>
      <c r="C26" t="s">
        <v>31</v>
      </c>
      <c r="D26">
        <f t="shared" si="4"/>
        <v>1.5799999999998704E-2</v>
      </c>
      <c r="E26" s="4">
        <v>14.536799999999999</v>
      </c>
      <c r="F26" s="4">
        <v>3.65245</v>
      </c>
      <c r="G26">
        <f t="shared" si="5"/>
        <v>0.51529000000000025</v>
      </c>
      <c r="J26" s="3">
        <f t="shared" si="0"/>
        <v>3.65245</v>
      </c>
      <c r="K26">
        <f t="shared" si="6"/>
        <v>0.51529000000000025</v>
      </c>
    </row>
    <row r="27" spans="1:21" x14ac:dyDescent="0.25">
      <c r="A27">
        <v>2</v>
      </c>
      <c r="B27" s="3">
        <v>15.378690000000001</v>
      </c>
      <c r="C27" t="s">
        <v>32</v>
      </c>
      <c r="D27">
        <f t="shared" si="4"/>
        <v>26.278839999999995</v>
      </c>
      <c r="E27" s="4"/>
      <c r="F27" s="4">
        <v>15.378690000000001</v>
      </c>
      <c r="G27">
        <f t="shared" si="5"/>
        <v>12.241529999999997</v>
      </c>
      <c r="I27">
        <v>12.226251111111111</v>
      </c>
      <c r="J27" s="3">
        <f t="shared" si="0"/>
        <v>27.60494111111111</v>
      </c>
      <c r="K27">
        <f t="shared" si="6"/>
        <v>24.467781111111108</v>
      </c>
      <c r="O27" t="s">
        <v>71</v>
      </c>
      <c r="P27">
        <f>P24-P23*P25</f>
        <v>-39.674069999999993</v>
      </c>
      <c r="T27" t="s">
        <v>71</v>
      </c>
      <c r="U27">
        <f>U24-U23*U25</f>
        <v>-40.1068</v>
      </c>
    </row>
    <row r="28" spans="1:21" x14ac:dyDescent="0.25">
      <c r="A28">
        <v>2</v>
      </c>
      <c r="B28" s="3">
        <v>-10.882440000000001</v>
      </c>
      <c r="C28" t="s">
        <v>33</v>
      </c>
      <c r="D28">
        <f t="shared" si="4"/>
        <v>1.7709999999993897E-2</v>
      </c>
      <c r="E28" s="4"/>
      <c r="F28" s="4">
        <v>-10.882440000000001</v>
      </c>
      <c r="G28">
        <f t="shared" si="5"/>
        <v>-14.019600000000004</v>
      </c>
      <c r="I28">
        <v>14.786274444444444</v>
      </c>
      <c r="J28" s="3">
        <f t="shared" si="0"/>
        <v>3.9038344444444437</v>
      </c>
      <c r="K28">
        <f t="shared" si="6"/>
        <v>0.76667444444444044</v>
      </c>
    </row>
    <row r="29" spans="1:21" x14ac:dyDescent="0.25">
      <c r="A29">
        <v>3</v>
      </c>
      <c r="B29" s="3">
        <v>266.88078999999999</v>
      </c>
      <c r="C29" t="s">
        <v>34</v>
      </c>
      <c r="D29">
        <f t="shared" ref="D29:D34" si="7">B29-A29*$P$30-$P$34</f>
        <v>189.66040000000001</v>
      </c>
      <c r="E29" s="4"/>
      <c r="F29" s="4">
        <v>266.88078999999999</v>
      </c>
      <c r="G29">
        <f t="shared" ref="G29:G34" si="8">F29-A29*$U$30-$U$34</f>
        <v>182.77311999999998</v>
      </c>
      <c r="I29">
        <v>17.695119166666668</v>
      </c>
      <c r="J29" s="3">
        <f t="shared" si="0"/>
        <v>284.57590916666663</v>
      </c>
      <c r="K29">
        <f t="shared" ref="K29:K34" si="9">J29-A29*$U$30-$U$34</f>
        <v>200.46823916666662</v>
      </c>
      <c r="M29" t="s">
        <v>75</v>
      </c>
      <c r="O29" t="s">
        <v>69</v>
      </c>
      <c r="R29" t="s">
        <v>75</v>
      </c>
      <c r="T29" t="s">
        <v>69</v>
      </c>
    </row>
    <row r="30" spans="1:21" x14ac:dyDescent="0.25">
      <c r="A30">
        <v>3</v>
      </c>
      <c r="B30" s="3">
        <v>135.22727</v>
      </c>
      <c r="C30" t="s">
        <v>35</v>
      </c>
      <c r="D30">
        <f t="shared" si="7"/>
        <v>58.006880000000024</v>
      </c>
      <c r="E30" s="4"/>
      <c r="F30" s="4">
        <v>135.22727</v>
      </c>
      <c r="G30">
        <f t="shared" si="8"/>
        <v>51.119599999999991</v>
      </c>
      <c r="I30">
        <v>19.780578333333334</v>
      </c>
      <c r="J30" s="3">
        <f t="shared" si="0"/>
        <v>155.00784833333333</v>
      </c>
      <c r="K30">
        <f t="shared" si="9"/>
        <v>70.900178333333315</v>
      </c>
      <c r="O30" t="s">
        <v>70</v>
      </c>
      <c r="P30" s="3">
        <f>(B34-B24)/(A34-A24)</f>
        <v>88.120539999999991</v>
      </c>
      <c r="R30" t="s">
        <v>85</v>
      </c>
      <c r="T30" t="s">
        <v>70</v>
      </c>
      <c r="U30" s="3">
        <f>(F34-F25)/(A34-A25)</f>
        <v>80.970510000000004</v>
      </c>
    </row>
    <row r="31" spans="1:21" x14ac:dyDescent="0.25">
      <c r="A31">
        <v>3</v>
      </c>
      <c r="B31" s="3">
        <v>157.33031</v>
      </c>
      <c r="C31" t="s">
        <v>36</v>
      </c>
      <c r="D31">
        <f t="shared" si="7"/>
        <v>80.109920000000017</v>
      </c>
      <c r="E31" s="4"/>
      <c r="F31" s="4">
        <v>157.33031</v>
      </c>
      <c r="G31">
        <f t="shared" si="8"/>
        <v>73.222639999999984</v>
      </c>
      <c r="I31">
        <v>19.780578333333334</v>
      </c>
      <c r="J31" s="3">
        <f t="shared" si="0"/>
        <v>177.11088833333332</v>
      </c>
      <c r="K31">
        <f t="shared" si="9"/>
        <v>93.003218333333308</v>
      </c>
      <c r="O31" t="s">
        <v>72</v>
      </c>
      <c r="P31">
        <f>(B34+B24)/2</f>
        <v>33.160119999999999</v>
      </c>
      <c r="T31" t="s">
        <v>72</v>
      </c>
      <c r="U31">
        <f>(F34+F25)/2</f>
        <v>43.622414999999997</v>
      </c>
    </row>
    <row r="32" spans="1:21" x14ac:dyDescent="0.25">
      <c r="A32">
        <v>3</v>
      </c>
      <c r="B32" s="3">
        <v>229.31286</v>
      </c>
      <c r="C32" t="s">
        <v>37</v>
      </c>
      <c r="D32">
        <f t="shared" si="7"/>
        <v>152.09247000000002</v>
      </c>
      <c r="E32" s="4"/>
      <c r="F32" s="4">
        <v>229.31286</v>
      </c>
      <c r="G32">
        <f t="shared" si="8"/>
        <v>145.20518999999999</v>
      </c>
      <c r="I32">
        <v>13.333929166666667</v>
      </c>
      <c r="J32" s="3">
        <f t="shared" si="0"/>
        <v>242.64678916666668</v>
      </c>
      <c r="K32">
        <f t="shared" si="9"/>
        <v>158.53911916666667</v>
      </c>
      <c r="O32" t="s">
        <v>73</v>
      </c>
      <c r="P32">
        <f>(A34+A24)/2</f>
        <v>2.5</v>
      </c>
      <c r="T32" t="s">
        <v>73</v>
      </c>
      <c r="U32">
        <f>(A34+A25)/2</f>
        <v>2.5</v>
      </c>
    </row>
    <row r="33" spans="1:21" x14ac:dyDescent="0.25">
      <c r="A33">
        <v>3</v>
      </c>
      <c r="B33" s="3">
        <v>75.657640000000001</v>
      </c>
      <c r="C33" t="s">
        <v>38</v>
      </c>
      <c r="D33">
        <f t="shared" si="7"/>
        <v>-1.5627499999999657</v>
      </c>
      <c r="E33" s="4"/>
      <c r="F33" s="4">
        <v>75.657640000000001</v>
      </c>
      <c r="G33">
        <f t="shared" si="8"/>
        <v>-8.4500299999999982</v>
      </c>
      <c r="J33" s="3">
        <f t="shared" si="0"/>
        <v>75.657640000000001</v>
      </c>
      <c r="K33">
        <f t="shared" si="9"/>
        <v>-8.4500299999999982</v>
      </c>
    </row>
    <row r="34" spans="1:21" x14ac:dyDescent="0.25">
      <c r="A34">
        <v>3</v>
      </c>
      <c r="B34" s="3">
        <v>77.220389999999995</v>
      </c>
      <c r="C34" t="s">
        <v>39</v>
      </c>
      <c r="D34">
        <f t="shared" si="7"/>
        <v>0</v>
      </c>
      <c r="E34" s="4">
        <v>6.8872799999999996</v>
      </c>
      <c r="F34" s="4">
        <v>84.107669999999999</v>
      </c>
      <c r="G34">
        <f t="shared" si="8"/>
        <v>0</v>
      </c>
      <c r="J34" s="3">
        <f t="shared" si="0"/>
        <v>84.107669999999999</v>
      </c>
      <c r="K34">
        <f t="shared" si="9"/>
        <v>0</v>
      </c>
      <c r="O34" t="s">
        <v>71</v>
      </c>
      <c r="P34">
        <f>P31-P30*P32</f>
        <v>-187.14122999999998</v>
      </c>
      <c r="T34" t="s">
        <v>71</v>
      </c>
      <c r="U34">
        <f>U31-U30*U32</f>
        <v>-158.80386000000001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K34"/>
    </sheetView>
  </sheetViews>
  <sheetFormatPr baseColWidth="10" defaultRowHeight="15" x14ac:dyDescent="0.25"/>
  <sheetData>
    <row r="1" spans="1:11" x14ac:dyDescent="0.25">
      <c r="A1" t="s">
        <v>22</v>
      </c>
    </row>
    <row r="4" spans="1:11" ht="60" x14ac:dyDescent="0.25">
      <c r="A4" s="1" t="s">
        <v>0</v>
      </c>
      <c r="B4" s="1" t="s">
        <v>23</v>
      </c>
      <c r="C4" s="1" t="s">
        <v>3</v>
      </c>
      <c r="D4" s="1" t="s">
        <v>21</v>
      </c>
      <c r="E4" s="1" t="s">
        <v>80</v>
      </c>
      <c r="F4" s="1" t="s">
        <v>81</v>
      </c>
      <c r="G4" s="1" t="s">
        <v>82</v>
      </c>
      <c r="I4" s="1" t="s">
        <v>99</v>
      </c>
      <c r="J4" s="1" t="s">
        <v>88</v>
      </c>
      <c r="K4" s="1" t="s">
        <v>87</v>
      </c>
    </row>
    <row r="5" spans="1:11" x14ac:dyDescent="0.25">
      <c r="A5">
        <v>0.25</v>
      </c>
      <c r="B5" s="3">
        <v>9.3850000000000003E-2</v>
      </c>
      <c r="C5" t="s">
        <v>4</v>
      </c>
      <c r="D5">
        <f>B5+40.22147*A5</f>
        <v>10.149217499999999</v>
      </c>
      <c r="F5" s="3">
        <v>9.3850000000000003E-2</v>
      </c>
      <c r="G5">
        <f>F5-$F$18*A5</f>
        <v>9.8028949999999995</v>
      </c>
      <c r="I5" s="12">
        <v>0.52309906250000004</v>
      </c>
      <c r="J5" s="3">
        <f>I5+F5</f>
        <v>0.61694906250000003</v>
      </c>
      <c r="K5">
        <f>J5-A5*$J$18</f>
        <v>10.3259940625</v>
      </c>
    </row>
    <row r="6" spans="1:11" x14ac:dyDescent="0.25">
      <c r="A6">
        <v>0.5</v>
      </c>
      <c r="B6" s="3">
        <v>-7.8496800000000002</v>
      </c>
      <c r="C6" t="s">
        <v>5</v>
      </c>
      <c r="D6">
        <f t="shared" ref="D6:D21" si="0">B6+40.22147*A6</f>
        <v>12.261054999999999</v>
      </c>
      <c r="F6" s="3">
        <v>-7.8496800000000002</v>
      </c>
      <c r="G6">
        <f t="shared" ref="G6:G21" si="1">F6-$F$18*A6</f>
        <v>11.56841</v>
      </c>
      <c r="I6" s="12">
        <v>1.0461981250000001</v>
      </c>
      <c r="J6" s="3">
        <f t="shared" ref="J6:J34" si="2">I6+F6</f>
        <v>-6.8034818750000001</v>
      </c>
      <c r="K6">
        <f t="shared" ref="K6:K21" si="3">J6-A6*$J$18</f>
        <v>12.614608125</v>
      </c>
    </row>
    <row r="7" spans="1:11" x14ac:dyDescent="0.25">
      <c r="A7">
        <v>0.5</v>
      </c>
      <c r="B7" s="3">
        <v>-3.8164600000000002</v>
      </c>
      <c r="C7" t="s">
        <v>6</v>
      </c>
      <c r="D7">
        <f t="shared" si="0"/>
        <v>16.294274999999999</v>
      </c>
      <c r="F7" s="3">
        <v>-3.8164600000000002</v>
      </c>
      <c r="G7">
        <f t="shared" si="1"/>
        <v>15.60163</v>
      </c>
      <c r="I7" s="12">
        <v>1.0461981250000001</v>
      </c>
      <c r="J7" s="3">
        <f t="shared" si="2"/>
        <v>-2.7702618750000001</v>
      </c>
      <c r="K7">
        <f t="shared" si="3"/>
        <v>16.647828125</v>
      </c>
    </row>
    <row r="8" spans="1:11" x14ac:dyDescent="0.25">
      <c r="A8">
        <v>0.5</v>
      </c>
      <c r="B8" s="3">
        <v>-7.8505000000000003</v>
      </c>
      <c r="C8" t="s">
        <v>7</v>
      </c>
      <c r="D8">
        <f t="shared" si="0"/>
        <v>12.260234999999998</v>
      </c>
      <c r="F8" s="3">
        <v>-7.8505000000000003</v>
      </c>
      <c r="G8">
        <f t="shared" si="1"/>
        <v>11.567589999999999</v>
      </c>
      <c r="I8" s="12">
        <v>1.0461981250000001</v>
      </c>
      <c r="J8" s="3">
        <f t="shared" si="2"/>
        <v>-6.8043018750000002</v>
      </c>
      <c r="K8">
        <f t="shared" si="3"/>
        <v>12.613788124999999</v>
      </c>
    </row>
    <row r="9" spans="1:11" x14ac:dyDescent="0.25">
      <c r="A9">
        <v>0.5</v>
      </c>
      <c r="B9" s="3">
        <v>-3.9819300000000002</v>
      </c>
      <c r="C9" t="s">
        <v>8</v>
      </c>
      <c r="D9">
        <f t="shared" si="0"/>
        <v>16.128805</v>
      </c>
      <c r="F9" s="3">
        <v>-3.9819300000000002</v>
      </c>
      <c r="G9">
        <f t="shared" si="1"/>
        <v>15.436159999999999</v>
      </c>
      <c r="I9" s="12">
        <v>0.85401729166666662</v>
      </c>
      <c r="J9" s="3">
        <f t="shared" si="2"/>
        <v>-3.1279127083333336</v>
      </c>
      <c r="K9">
        <f t="shared" si="3"/>
        <v>16.290177291666666</v>
      </c>
    </row>
    <row r="10" spans="1:11" x14ac:dyDescent="0.25">
      <c r="A10">
        <v>0.75</v>
      </c>
      <c r="B10" s="3">
        <v>-11.83949</v>
      </c>
      <c r="C10" t="s">
        <v>9</v>
      </c>
      <c r="D10">
        <f t="shared" si="0"/>
        <v>18.326612499999996</v>
      </c>
      <c r="F10" s="3">
        <v>-11.83949</v>
      </c>
      <c r="G10">
        <f t="shared" si="1"/>
        <v>17.287644999999998</v>
      </c>
      <c r="I10" s="12">
        <v>1.5692971875000001</v>
      </c>
      <c r="J10" s="3">
        <f t="shared" si="2"/>
        <v>-10.270192812499999</v>
      </c>
      <c r="K10">
        <f t="shared" si="3"/>
        <v>18.8569421875</v>
      </c>
    </row>
    <row r="11" spans="1:11" x14ac:dyDescent="0.25">
      <c r="A11">
        <v>0.8</v>
      </c>
      <c r="B11" s="3">
        <v>-17.895610000000001</v>
      </c>
      <c r="C11" t="s">
        <v>10</v>
      </c>
      <c r="D11">
        <f t="shared" si="0"/>
        <v>14.281565999999994</v>
      </c>
      <c r="F11" s="3">
        <v>-17.895610000000001</v>
      </c>
      <c r="G11">
        <f t="shared" si="1"/>
        <v>13.173334000000001</v>
      </c>
      <c r="I11" s="12">
        <v>1.6739170000000003</v>
      </c>
      <c r="J11" s="3">
        <f t="shared" si="2"/>
        <v>-16.221693000000002</v>
      </c>
      <c r="K11">
        <f t="shared" si="3"/>
        <v>14.847251</v>
      </c>
    </row>
    <row r="12" spans="1:11" x14ac:dyDescent="0.25">
      <c r="A12">
        <v>1</v>
      </c>
      <c r="B12" s="3">
        <v>-31.540679999999998</v>
      </c>
      <c r="C12" t="s">
        <v>11</v>
      </c>
      <c r="D12">
        <f t="shared" si="0"/>
        <v>8.6807899999999982</v>
      </c>
      <c r="F12" s="3">
        <v>-31.540679999999998</v>
      </c>
      <c r="G12">
        <f t="shared" si="1"/>
        <v>7.2955000000000005</v>
      </c>
      <c r="I12" s="12">
        <v>1.3542525000000001</v>
      </c>
      <c r="J12" s="3">
        <f t="shared" si="2"/>
        <v>-30.186427499999997</v>
      </c>
      <c r="K12">
        <f t="shared" si="3"/>
        <v>8.6497525000000017</v>
      </c>
    </row>
    <row r="13" spans="1:11" x14ac:dyDescent="0.25">
      <c r="A13">
        <v>1</v>
      </c>
      <c r="B13" s="3">
        <v>-34.833669999999998</v>
      </c>
      <c r="C13" t="s">
        <v>12</v>
      </c>
      <c r="D13">
        <f t="shared" si="0"/>
        <v>5.3877999999999986</v>
      </c>
      <c r="E13" s="3">
        <v>0.91859000000000002</v>
      </c>
      <c r="F13" s="3">
        <v>-33.915079999999996</v>
      </c>
      <c r="G13">
        <f t="shared" si="1"/>
        <v>4.9211000000000027</v>
      </c>
      <c r="I13" s="12"/>
      <c r="J13" s="3">
        <f t="shared" si="2"/>
        <v>-33.915079999999996</v>
      </c>
      <c r="K13">
        <f t="shared" si="3"/>
        <v>4.9211000000000027</v>
      </c>
    </row>
    <row r="14" spans="1:11" x14ac:dyDescent="0.25">
      <c r="A14">
        <v>1</v>
      </c>
      <c r="B14" s="3">
        <v>-12.530889999999999</v>
      </c>
      <c r="C14" t="s">
        <v>13</v>
      </c>
      <c r="D14">
        <f t="shared" si="0"/>
        <v>27.690579999999997</v>
      </c>
      <c r="E14" s="3"/>
      <c r="F14" s="3">
        <v>-12.530889999999999</v>
      </c>
      <c r="G14">
        <f t="shared" si="1"/>
        <v>26.305289999999999</v>
      </c>
      <c r="I14" s="13">
        <v>1.3542525000000001</v>
      </c>
      <c r="J14" s="3">
        <f t="shared" si="2"/>
        <v>-11.1766375</v>
      </c>
      <c r="K14">
        <f t="shared" si="3"/>
        <v>27.659542500000001</v>
      </c>
    </row>
    <row r="15" spans="1:11" x14ac:dyDescent="0.25">
      <c r="A15">
        <v>1</v>
      </c>
      <c r="B15" s="3">
        <v>-21.009969999999999</v>
      </c>
      <c r="C15" t="s">
        <v>14</v>
      </c>
      <c r="D15">
        <f t="shared" si="0"/>
        <v>19.211499999999997</v>
      </c>
      <c r="E15" s="3"/>
      <c r="F15" s="3">
        <v>-21.009969999999999</v>
      </c>
      <c r="G15">
        <f t="shared" si="1"/>
        <v>17.82621</v>
      </c>
      <c r="I15" s="12">
        <v>1.7080345833333332</v>
      </c>
      <c r="J15" s="3">
        <f t="shared" si="2"/>
        <v>-19.301935416666666</v>
      </c>
      <c r="K15">
        <f t="shared" si="3"/>
        <v>19.534244583333333</v>
      </c>
    </row>
    <row r="16" spans="1:11" x14ac:dyDescent="0.25">
      <c r="A16">
        <v>1</v>
      </c>
      <c r="B16" s="3">
        <v>-12.369120000000001</v>
      </c>
      <c r="C16" t="s">
        <v>15</v>
      </c>
      <c r="D16">
        <f t="shared" si="0"/>
        <v>27.852349999999994</v>
      </c>
      <c r="E16" s="3"/>
      <c r="F16" s="3">
        <v>-12.369120000000001</v>
      </c>
      <c r="G16">
        <f t="shared" si="1"/>
        <v>26.467059999999996</v>
      </c>
      <c r="I16" s="12">
        <v>1.7080345833333332</v>
      </c>
      <c r="J16" s="3">
        <f t="shared" si="2"/>
        <v>-10.661085416666667</v>
      </c>
      <c r="K16">
        <f t="shared" si="3"/>
        <v>28.175094583333333</v>
      </c>
    </row>
    <row r="17" spans="1:11" x14ac:dyDescent="0.25">
      <c r="A17">
        <v>1</v>
      </c>
      <c r="B17" s="3">
        <v>-9.5535300000000003</v>
      </c>
      <c r="C17" t="s">
        <v>16</v>
      </c>
      <c r="D17">
        <f t="shared" si="0"/>
        <v>30.667939999999994</v>
      </c>
      <c r="E17" s="3"/>
      <c r="F17" s="3">
        <v>-9.5535300000000003</v>
      </c>
      <c r="G17">
        <f t="shared" si="1"/>
        <v>29.282649999999997</v>
      </c>
      <c r="I17" s="13">
        <v>1.3542525000000001</v>
      </c>
      <c r="J17" s="3">
        <f t="shared" si="2"/>
        <v>-8.1992775000000009</v>
      </c>
      <c r="K17">
        <f t="shared" si="3"/>
        <v>30.636902499999998</v>
      </c>
    </row>
    <row r="18" spans="1:11" x14ac:dyDescent="0.25">
      <c r="A18" s="2">
        <v>1</v>
      </c>
      <c r="B18" s="4">
        <v>-40.221469999999997</v>
      </c>
      <c r="C18" s="2" t="s">
        <v>17</v>
      </c>
      <c r="D18" s="2">
        <f t="shared" si="0"/>
        <v>0</v>
      </c>
      <c r="E18" s="4">
        <v>1.3852899999999999</v>
      </c>
      <c r="F18" s="4">
        <v>-38.836179999999999</v>
      </c>
      <c r="G18" s="2">
        <f t="shared" si="1"/>
        <v>0</v>
      </c>
      <c r="I18" s="12"/>
      <c r="J18" s="3">
        <f t="shared" si="2"/>
        <v>-38.836179999999999</v>
      </c>
      <c r="K18">
        <f t="shared" si="3"/>
        <v>0</v>
      </c>
    </row>
    <row r="19" spans="1:11" x14ac:dyDescent="0.25">
      <c r="A19" s="2">
        <v>1</v>
      </c>
      <c r="B19" s="4">
        <v>-35.120159999999998</v>
      </c>
      <c r="C19" s="2" t="s">
        <v>18</v>
      </c>
      <c r="D19" s="2">
        <f t="shared" si="0"/>
        <v>5.101309999999998</v>
      </c>
      <c r="E19" s="4">
        <v>1.5529599999999999</v>
      </c>
      <c r="F19" s="4">
        <v>-33.5672</v>
      </c>
      <c r="G19" s="2">
        <f t="shared" si="1"/>
        <v>5.2689799999999991</v>
      </c>
      <c r="I19" s="12"/>
      <c r="J19" s="3">
        <f t="shared" si="2"/>
        <v>-33.5672</v>
      </c>
      <c r="K19">
        <f t="shared" si="3"/>
        <v>5.2689799999999991</v>
      </c>
    </row>
    <row r="20" spans="1:11" x14ac:dyDescent="0.25">
      <c r="A20">
        <v>1</v>
      </c>
      <c r="B20" s="3">
        <v>-29.605630000000001</v>
      </c>
      <c r="C20" t="s">
        <v>19</v>
      </c>
      <c r="D20">
        <f t="shared" si="0"/>
        <v>10.615839999999995</v>
      </c>
      <c r="E20" s="3"/>
      <c r="F20" s="3">
        <v>-29.605630000000001</v>
      </c>
      <c r="G20">
        <f t="shared" si="1"/>
        <v>9.2305499999999974</v>
      </c>
      <c r="I20" s="13">
        <v>2.0923962500000002</v>
      </c>
      <c r="J20" s="3">
        <f t="shared" si="2"/>
        <v>-27.513233750000001</v>
      </c>
      <c r="K20">
        <f t="shared" si="3"/>
        <v>11.322946249999998</v>
      </c>
    </row>
    <row r="21" spans="1:11" x14ac:dyDescent="0.25">
      <c r="A21">
        <v>1</v>
      </c>
      <c r="B21" s="3">
        <v>-35.117829999999998</v>
      </c>
      <c r="C21" t="s">
        <v>20</v>
      </c>
      <c r="D21">
        <f t="shared" si="0"/>
        <v>5.1036399999999986</v>
      </c>
      <c r="E21" s="3">
        <v>1.5601700000000001</v>
      </c>
      <c r="F21" s="3">
        <v>-33.557659999999998</v>
      </c>
      <c r="G21">
        <f t="shared" si="1"/>
        <v>5.2785200000000003</v>
      </c>
      <c r="I21" s="12"/>
      <c r="J21" s="3">
        <f t="shared" si="2"/>
        <v>-33.557659999999998</v>
      </c>
      <c r="K21">
        <f t="shared" si="3"/>
        <v>5.2785200000000003</v>
      </c>
    </row>
    <row r="22" spans="1:11" x14ac:dyDescent="0.25">
      <c r="A22">
        <v>2</v>
      </c>
      <c r="B22">
        <v>81.58717</v>
      </c>
      <c r="C22" t="s">
        <v>27</v>
      </c>
      <c r="F22" s="3">
        <v>81.58717</v>
      </c>
      <c r="I22" s="12">
        <v>3.4160691666666665</v>
      </c>
      <c r="J22" s="3">
        <f t="shared" si="2"/>
        <v>85.003239166666674</v>
      </c>
    </row>
    <row r="23" spans="1:11" x14ac:dyDescent="0.25">
      <c r="A23">
        <v>2</v>
      </c>
      <c r="B23">
        <v>186.97659999999999</v>
      </c>
      <c r="C23" t="s">
        <v>28</v>
      </c>
      <c r="F23">
        <v>186.97659999999999</v>
      </c>
      <c r="I23" s="12">
        <v>3.3148991666666667</v>
      </c>
      <c r="J23" s="3">
        <f t="shared" si="2"/>
        <v>190.29149916666665</v>
      </c>
    </row>
    <row r="24" spans="1:11" x14ac:dyDescent="0.25">
      <c r="A24">
        <v>2</v>
      </c>
      <c r="B24">
        <v>156.64021</v>
      </c>
      <c r="C24" t="s">
        <v>29</v>
      </c>
      <c r="F24">
        <v>156.64021</v>
      </c>
      <c r="I24" s="12">
        <v>3.4160691666666665</v>
      </c>
      <c r="J24" s="3">
        <f t="shared" si="2"/>
        <v>160.05627916666666</v>
      </c>
    </row>
    <row r="25" spans="1:11" x14ac:dyDescent="0.25">
      <c r="A25">
        <v>2</v>
      </c>
      <c r="B25">
        <v>200.70815999999999</v>
      </c>
      <c r="C25" t="s">
        <v>30</v>
      </c>
      <c r="F25">
        <v>200.70815999999999</v>
      </c>
      <c r="I25" s="12">
        <v>3.3148991666666667</v>
      </c>
      <c r="J25" s="3">
        <f t="shared" si="2"/>
        <v>204.02305916666666</v>
      </c>
    </row>
    <row r="26" spans="1:11" x14ac:dyDescent="0.25">
      <c r="A26">
        <v>2</v>
      </c>
      <c r="B26">
        <v>98.915149999999997</v>
      </c>
      <c r="C26" t="s">
        <v>31</v>
      </c>
      <c r="F26">
        <v>98.915149999999997</v>
      </c>
      <c r="I26" s="12">
        <v>3.4160691666666665</v>
      </c>
      <c r="J26" s="3">
        <f t="shared" si="2"/>
        <v>102.33121916666667</v>
      </c>
    </row>
    <row r="27" spans="1:11" x14ac:dyDescent="0.25">
      <c r="A27">
        <v>2</v>
      </c>
      <c r="B27">
        <v>141.97488999999999</v>
      </c>
      <c r="C27" t="s">
        <v>32</v>
      </c>
      <c r="F27">
        <v>141.97488999999999</v>
      </c>
      <c r="I27" s="12">
        <v>2.7085050000000002</v>
      </c>
      <c r="J27" s="3">
        <f t="shared" si="2"/>
        <v>144.68339499999999</v>
      </c>
    </row>
    <row r="28" spans="1:11" x14ac:dyDescent="0.25">
      <c r="A28">
        <v>2</v>
      </c>
      <c r="B28">
        <v>156.63750999999999</v>
      </c>
      <c r="C28" t="s">
        <v>33</v>
      </c>
      <c r="F28">
        <v>156.63750999999999</v>
      </c>
      <c r="I28" s="12">
        <v>3.4160691666666665</v>
      </c>
      <c r="J28" s="3">
        <f t="shared" si="2"/>
        <v>160.05357916666665</v>
      </c>
    </row>
    <row r="29" spans="1:11" x14ac:dyDescent="0.25">
      <c r="A29">
        <v>3</v>
      </c>
      <c r="B29">
        <v>304.89089000000001</v>
      </c>
      <c r="C29" t="s">
        <v>34</v>
      </c>
      <c r="F29">
        <v>304.89089000000001</v>
      </c>
      <c r="I29" s="12">
        <v>6.2771887500000005</v>
      </c>
      <c r="J29" s="3">
        <f t="shared" si="2"/>
        <v>311.16807875000001</v>
      </c>
    </row>
    <row r="30" spans="1:11" x14ac:dyDescent="0.25">
      <c r="A30">
        <v>3</v>
      </c>
      <c r="B30">
        <v>311.93929000000003</v>
      </c>
      <c r="C30" t="s">
        <v>35</v>
      </c>
      <c r="F30">
        <v>311.93929000000003</v>
      </c>
      <c r="I30" s="12">
        <v>4.0627575</v>
      </c>
      <c r="J30" s="3">
        <f t="shared" si="2"/>
        <v>316.0020475</v>
      </c>
    </row>
    <row r="31" spans="1:11" x14ac:dyDescent="0.25">
      <c r="A31">
        <v>3</v>
      </c>
      <c r="B31">
        <v>280.75835999999998</v>
      </c>
      <c r="C31" t="s">
        <v>36</v>
      </c>
      <c r="F31">
        <v>280.75835999999998</v>
      </c>
      <c r="I31" s="12">
        <v>4.0627575</v>
      </c>
      <c r="J31" s="3">
        <f t="shared" si="2"/>
        <v>284.82111749999996</v>
      </c>
    </row>
    <row r="32" spans="1:11" x14ac:dyDescent="0.25">
      <c r="A32">
        <v>3</v>
      </c>
      <c r="B32">
        <v>56.352679999999999</v>
      </c>
      <c r="C32" t="s">
        <v>37</v>
      </c>
      <c r="F32" s="2">
        <v>56.352679999999999</v>
      </c>
      <c r="I32" s="12"/>
      <c r="J32" s="3">
        <f t="shared" si="2"/>
        <v>56.352679999999999</v>
      </c>
    </row>
    <row r="33" spans="1:10" x14ac:dyDescent="0.25">
      <c r="A33">
        <v>3</v>
      </c>
      <c r="B33">
        <v>66.612679999999997</v>
      </c>
      <c r="C33" t="s">
        <v>38</v>
      </c>
      <c r="F33">
        <v>66.612679999999997</v>
      </c>
      <c r="I33" s="12">
        <v>4.9723487500000001</v>
      </c>
      <c r="J33" s="3">
        <f t="shared" si="2"/>
        <v>71.585028749999992</v>
      </c>
    </row>
    <row r="34" spans="1:10" x14ac:dyDescent="0.25">
      <c r="A34">
        <v>3</v>
      </c>
      <c r="B34">
        <v>354.20146999999997</v>
      </c>
      <c r="C34" t="s">
        <v>39</v>
      </c>
      <c r="F34">
        <v>354.20146999999997</v>
      </c>
      <c r="I34" s="12">
        <v>4.0627575</v>
      </c>
      <c r="J34" s="3">
        <f t="shared" si="2"/>
        <v>358.26422749999995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5" workbookViewId="0">
      <selection sqref="A1:K34"/>
    </sheetView>
  </sheetViews>
  <sheetFormatPr baseColWidth="10" defaultRowHeight="15" x14ac:dyDescent="0.25"/>
  <sheetData>
    <row r="1" spans="1:21" x14ac:dyDescent="0.25">
      <c r="A1" t="s">
        <v>56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5" t="s">
        <v>80</v>
      </c>
      <c r="F4" s="5" t="s">
        <v>81</v>
      </c>
      <c r="G4" s="5" t="s">
        <v>82</v>
      </c>
      <c r="H4" s="5"/>
      <c r="I4" s="1" t="s">
        <v>100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7.8243900000000002</v>
      </c>
      <c r="C5" t="s">
        <v>4</v>
      </c>
      <c r="D5">
        <f>B5-($B$8/0.5)*A5</f>
        <v>13.743110000000001</v>
      </c>
      <c r="E5" s="2"/>
      <c r="F5" s="4">
        <v>7.8243900000000002</v>
      </c>
      <c r="G5">
        <f>F5-A5*$F$8/0.5</f>
        <v>12.577070000000001</v>
      </c>
      <c r="J5" s="3">
        <f>I5+F5</f>
        <v>7.8243900000000002</v>
      </c>
      <c r="K5">
        <f>J5-A5*$F$8/0.5</f>
        <v>12.577070000000001</v>
      </c>
    </row>
    <row r="6" spans="1:21" x14ac:dyDescent="0.25">
      <c r="A6">
        <v>0.5</v>
      </c>
      <c r="B6" s="3">
        <v>-11.796670000000001</v>
      </c>
      <c r="C6" t="s">
        <v>5</v>
      </c>
      <c r="D6">
        <f>B6-($B$8/0.5)*A6</f>
        <v>4.0770000000000195E-2</v>
      </c>
      <c r="E6" s="4">
        <v>2.4546000000000001</v>
      </c>
      <c r="F6" s="4">
        <v>-9.3420699999999997</v>
      </c>
      <c r="G6">
        <f>F6-A6*$F$8/0.5</f>
        <v>0.16329000000000171</v>
      </c>
      <c r="I6">
        <v>2.4546000000000001</v>
      </c>
      <c r="J6" s="3">
        <f t="shared" ref="J6:J34" si="0">I6+F6</f>
        <v>-6.8874699999999995</v>
      </c>
      <c r="K6">
        <f>J6-A6*$F$8/0.5</f>
        <v>2.6178900000000018</v>
      </c>
    </row>
    <row r="7" spans="1:21" x14ac:dyDescent="0.25">
      <c r="A7">
        <v>0.5</v>
      </c>
      <c r="B7" s="3">
        <v>6.4140800000000002</v>
      </c>
      <c r="C7" t="s">
        <v>6</v>
      </c>
      <c r="D7">
        <f>B7-($B$8/0.5)*A7</f>
        <v>18.251519999999999</v>
      </c>
      <c r="E7" s="2"/>
      <c r="F7" s="4">
        <v>6.4140800000000002</v>
      </c>
      <c r="G7">
        <f>F7-A7*$F$8/0.5</f>
        <v>15.919440000000002</v>
      </c>
      <c r="I7">
        <v>2.3900967500000001</v>
      </c>
      <c r="J7" s="3">
        <f t="shared" si="0"/>
        <v>8.8041767499999999</v>
      </c>
      <c r="K7">
        <f>J7-A7*$F$8/0.5</f>
        <v>18.309536749999999</v>
      </c>
    </row>
    <row r="8" spans="1:21" x14ac:dyDescent="0.25">
      <c r="A8" s="2">
        <v>0.5</v>
      </c>
      <c r="B8" s="4">
        <v>-11.837440000000001</v>
      </c>
      <c r="C8" s="2" t="s">
        <v>7</v>
      </c>
      <c r="D8">
        <f>B8-($B$8/0.5)*A8</f>
        <v>0</v>
      </c>
      <c r="E8" s="4">
        <v>2.3320799999999999</v>
      </c>
      <c r="F8" s="4">
        <v>-9.5053600000000014</v>
      </c>
      <c r="G8">
        <f>F8-A8*$F$8/0.5</f>
        <v>0</v>
      </c>
      <c r="J8" s="3">
        <f t="shared" si="0"/>
        <v>-9.5053600000000014</v>
      </c>
      <c r="K8">
        <f>J8-A8*$F$8/0.5</f>
        <v>0</v>
      </c>
    </row>
    <row r="9" spans="1:21" x14ac:dyDescent="0.25">
      <c r="A9">
        <v>0.5</v>
      </c>
      <c r="B9" s="3">
        <v>11.791090000000001</v>
      </c>
      <c r="C9" t="s">
        <v>8</v>
      </c>
      <c r="D9">
        <f>B9-($B$8/0.5)*A9</f>
        <v>23.628530000000001</v>
      </c>
      <c r="E9" s="4"/>
      <c r="F9" s="4">
        <v>11.791090000000001</v>
      </c>
      <c r="G9">
        <f>F9-A9*$F$8/0.5</f>
        <v>21.29645</v>
      </c>
      <c r="I9">
        <v>3.1374788333333332</v>
      </c>
      <c r="J9" s="3">
        <f t="shared" si="0"/>
        <v>14.928568833333333</v>
      </c>
      <c r="K9">
        <f>J9-A9*$F$8/0.5</f>
        <v>24.433928833333333</v>
      </c>
    </row>
    <row r="10" spans="1:21" x14ac:dyDescent="0.25">
      <c r="A10">
        <v>0.75</v>
      </c>
      <c r="B10" s="3">
        <v>4.13469</v>
      </c>
      <c r="C10" t="s">
        <v>9</v>
      </c>
      <c r="D10">
        <f>B10-A10*$P$16-$P$20</f>
        <v>16.335965000000002</v>
      </c>
      <c r="E10" s="4"/>
      <c r="F10" s="4">
        <v>4.13469</v>
      </c>
      <c r="G10">
        <f>F10-A10*$U$16-$U$20</f>
        <v>15.74629</v>
      </c>
      <c r="I10">
        <v>3.5851451250000004</v>
      </c>
      <c r="J10" s="3">
        <f t="shared" si="0"/>
        <v>7.7198351250000004</v>
      </c>
      <c r="K10">
        <f>J10-A10*$U$16-$U$20</f>
        <v>19.331435124999999</v>
      </c>
    </row>
    <row r="11" spans="1:21" x14ac:dyDescent="0.25">
      <c r="A11">
        <v>0.8</v>
      </c>
      <c r="B11" s="3">
        <v>2.6211500000000001</v>
      </c>
      <c r="C11" t="s">
        <v>10</v>
      </c>
      <c r="D11">
        <f t="shared" ref="D11:D21" si="1">B11-A11*$P$16-$P$20</f>
        <v>14.895192000000002</v>
      </c>
      <c r="E11" s="4"/>
      <c r="F11" s="4">
        <v>2.6211500000000001</v>
      </c>
      <c r="G11">
        <f t="shared" ref="G11:G21" si="2">F11-A11*$U$16-$U$20</f>
        <v>14.653998000000001</v>
      </c>
      <c r="I11">
        <v>3.8241548000000005</v>
      </c>
      <c r="J11" s="3">
        <f t="shared" si="0"/>
        <v>6.4453048000000006</v>
      </c>
      <c r="K11">
        <f t="shared" ref="K11:K21" si="3">J11-A11*$U$16-$U$20</f>
        <v>18.478152800000004</v>
      </c>
    </row>
    <row r="12" spans="1:21" x14ac:dyDescent="0.25">
      <c r="A12">
        <v>1</v>
      </c>
      <c r="B12" s="3">
        <v>92.563890000000001</v>
      </c>
      <c r="C12" t="s">
        <v>11</v>
      </c>
      <c r="D12">
        <f t="shared" si="1"/>
        <v>105.12899999999999</v>
      </c>
      <c r="E12" s="4"/>
      <c r="F12" s="4">
        <v>92.563890000000001</v>
      </c>
      <c r="G12">
        <f t="shared" si="2"/>
        <v>106.28173</v>
      </c>
      <c r="I12">
        <v>4.3571670000000005</v>
      </c>
      <c r="J12" s="3">
        <f t="shared" si="0"/>
        <v>96.921057000000005</v>
      </c>
      <c r="K12">
        <f t="shared" si="3"/>
        <v>110.638897</v>
      </c>
    </row>
    <row r="13" spans="1:21" x14ac:dyDescent="0.25">
      <c r="A13">
        <v>1</v>
      </c>
      <c r="B13" s="3">
        <v>-3.08934</v>
      </c>
      <c r="C13" t="s">
        <v>12</v>
      </c>
      <c r="D13">
        <f t="shared" si="1"/>
        <v>9.4757700000000007</v>
      </c>
      <c r="E13" s="4"/>
      <c r="F13" s="4">
        <v>-3.08934</v>
      </c>
      <c r="G13">
        <f t="shared" si="2"/>
        <v>10.628500000000001</v>
      </c>
      <c r="I13">
        <v>4.7801935000000002</v>
      </c>
      <c r="J13" s="3">
        <f t="shared" si="0"/>
        <v>1.6908535000000002</v>
      </c>
      <c r="K13">
        <f t="shared" si="3"/>
        <v>15.4086935</v>
      </c>
    </row>
    <row r="14" spans="1:21" x14ac:dyDescent="0.25">
      <c r="A14">
        <v>1</v>
      </c>
      <c r="B14" s="3">
        <v>91.777360000000002</v>
      </c>
      <c r="C14" t="s">
        <v>13</v>
      </c>
      <c r="D14">
        <f t="shared" si="1"/>
        <v>104.34246999999999</v>
      </c>
      <c r="E14" s="4"/>
      <c r="F14" s="4">
        <v>91.777360000000002</v>
      </c>
      <c r="G14">
        <f t="shared" si="2"/>
        <v>105.4952</v>
      </c>
      <c r="I14">
        <v>4.3571670000000005</v>
      </c>
      <c r="J14" s="3">
        <f t="shared" si="0"/>
        <v>96.134527000000006</v>
      </c>
      <c r="K14">
        <f t="shared" si="3"/>
        <v>109.852367</v>
      </c>
    </row>
    <row r="15" spans="1:21" x14ac:dyDescent="0.25">
      <c r="A15">
        <v>1</v>
      </c>
      <c r="B15" s="3">
        <v>80.2714</v>
      </c>
      <c r="C15" t="s">
        <v>14</v>
      </c>
      <c r="D15">
        <f t="shared" si="1"/>
        <v>92.836510000000004</v>
      </c>
      <c r="E15" s="4"/>
      <c r="F15" s="4">
        <v>80.2714</v>
      </c>
      <c r="G15">
        <f t="shared" si="2"/>
        <v>93.989239999999995</v>
      </c>
      <c r="I15">
        <v>6.2749576666666664</v>
      </c>
      <c r="J15" s="3">
        <f t="shared" si="0"/>
        <v>86.546357666666665</v>
      </c>
      <c r="K15">
        <f t="shared" si="3"/>
        <v>100.26419766666666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>
        <v>1</v>
      </c>
      <c r="B16" s="3">
        <v>42.744970000000002</v>
      </c>
      <c r="C16" t="s">
        <v>15</v>
      </c>
      <c r="D16">
        <f t="shared" si="1"/>
        <v>55.310079999999999</v>
      </c>
      <c r="E16" s="4"/>
      <c r="F16" s="4">
        <v>42.744970000000002</v>
      </c>
      <c r="G16">
        <f t="shared" si="2"/>
        <v>56.462810000000005</v>
      </c>
      <c r="I16">
        <v>6.2749576666666664</v>
      </c>
      <c r="J16" s="3">
        <f t="shared" si="0"/>
        <v>49.019927666666668</v>
      </c>
      <c r="K16">
        <f t="shared" si="3"/>
        <v>62.73776766666667</v>
      </c>
      <c r="O16" t="s">
        <v>70</v>
      </c>
      <c r="P16" s="3">
        <f>(B20-B8)/(A20-A8)</f>
        <v>-1.4553399999999996</v>
      </c>
      <c r="R16" t="s">
        <v>84</v>
      </c>
      <c r="T16" t="s">
        <v>70</v>
      </c>
      <c r="U16" s="3">
        <f>(F20-F8)/(A20-A8)</f>
        <v>-8.4249599999999987</v>
      </c>
    </row>
    <row r="17" spans="1:21" x14ac:dyDescent="0.25">
      <c r="A17">
        <v>1</v>
      </c>
      <c r="B17" s="3">
        <v>153.32397</v>
      </c>
      <c r="C17" t="s">
        <v>16</v>
      </c>
      <c r="D17">
        <f t="shared" si="1"/>
        <v>165.88908000000001</v>
      </c>
      <c r="E17" s="4"/>
      <c r="F17" s="4">
        <v>153.32397</v>
      </c>
      <c r="G17">
        <f t="shared" si="2"/>
        <v>167.04181</v>
      </c>
      <c r="I17">
        <v>4.3571670000000005</v>
      </c>
      <c r="J17" s="3">
        <f t="shared" si="0"/>
        <v>157.68113700000001</v>
      </c>
      <c r="K17">
        <f t="shared" si="3"/>
        <v>171.398977</v>
      </c>
      <c r="O17" t="s">
        <v>72</v>
      </c>
      <c r="P17">
        <f>(B20+B8)/2</f>
        <v>-12.201275000000001</v>
      </c>
      <c r="T17" t="s">
        <v>72</v>
      </c>
      <c r="U17">
        <f>(F20+F8)/2</f>
        <v>-11.611600000000001</v>
      </c>
    </row>
    <row r="18" spans="1:21" x14ac:dyDescent="0.25">
      <c r="A18">
        <v>1</v>
      </c>
      <c r="B18" s="3">
        <v>0.61094000000000004</v>
      </c>
      <c r="C18" t="s">
        <v>17</v>
      </c>
      <c r="D18">
        <f t="shared" si="1"/>
        <v>13.17605</v>
      </c>
      <c r="E18" s="4"/>
      <c r="F18" s="4">
        <v>0.61094000000000004</v>
      </c>
      <c r="G18">
        <f t="shared" si="2"/>
        <v>14.32878</v>
      </c>
      <c r="I18">
        <v>4.7801935000000002</v>
      </c>
      <c r="J18" s="3">
        <f t="shared" si="0"/>
        <v>5.3911335000000005</v>
      </c>
      <c r="K18">
        <f t="shared" si="3"/>
        <v>19.108973500000001</v>
      </c>
      <c r="O18" t="s">
        <v>73</v>
      </c>
      <c r="P18">
        <f>(A20+A8)/2</f>
        <v>0.75</v>
      </c>
      <c r="T18" t="s">
        <v>73</v>
      </c>
      <c r="U18">
        <f>(A20+A8)/2</f>
        <v>0.75</v>
      </c>
    </row>
    <row r="19" spans="1:21" x14ac:dyDescent="0.25">
      <c r="A19">
        <v>1</v>
      </c>
      <c r="B19" s="3">
        <v>29.61561</v>
      </c>
      <c r="C19" t="s">
        <v>18</v>
      </c>
      <c r="D19">
        <f t="shared" si="1"/>
        <v>42.180720000000001</v>
      </c>
      <c r="E19" s="4"/>
      <c r="F19" s="4">
        <v>29.61561</v>
      </c>
      <c r="G19">
        <f t="shared" si="2"/>
        <v>43.333450000000006</v>
      </c>
      <c r="I19">
        <v>6.2749576666666664</v>
      </c>
      <c r="J19" s="3">
        <f t="shared" si="0"/>
        <v>35.890567666666669</v>
      </c>
      <c r="K19">
        <f t="shared" si="3"/>
        <v>49.608407666666672</v>
      </c>
    </row>
    <row r="20" spans="1:21" x14ac:dyDescent="0.25">
      <c r="A20">
        <v>1</v>
      </c>
      <c r="B20" s="3">
        <v>-12.565110000000001</v>
      </c>
      <c r="C20" t="s">
        <v>19</v>
      </c>
      <c r="D20">
        <f t="shared" si="1"/>
        <v>0</v>
      </c>
      <c r="E20" s="4">
        <v>-1.15273</v>
      </c>
      <c r="F20" s="4">
        <v>-13.717840000000001</v>
      </c>
      <c r="G20">
        <f t="shared" si="2"/>
        <v>0</v>
      </c>
      <c r="J20" s="3">
        <f t="shared" si="0"/>
        <v>-13.717840000000001</v>
      </c>
      <c r="K20">
        <f t="shared" si="3"/>
        <v>0</v>
      </c>
      <c r="O20" t="s">
        <v>71</v>
      </c>
      <c r="P20">
        <f>P17-P16*P18</f>
        <v>-11.109770000000001</v>
      </c>
      <c r="T20" t="s">
        <v>71</v>
      </c>
      <c r="U20">
        <f>U17-U16*U18</f>
        <v>-5.292880000000002</v>
      </c>
    </row>
    <row r="21" spans="1:21" x14ac:dyDescent="0.25">
      <c r="A21">
        <v>1</v>
      </c>
      <c r="B21" s="3">
        <v>41.594149999999999</v>
      </c>
      <c r="C21" t="s">
        <v>20</v>
      </c>
      <c r="D21">
        <f t="shared" si="1"/>
        <v>54.159260000000003</v>
      </c>
      <c r="E21" s="4"/>
      <c r="F21" s="4">
        <v>41.594149999999999</v>
      </c>
      <c r="G21">
        <f t="shared" si="2"/>
        <v>55.311990000000002</v>
      </c>
      <c r="I21">
        <v>5.6761235000000001</v>
      </c>
      <c r="J21" s="3">
        <f t="shared" si="0"/>
        <v>47.270273500000002</v>
      </c>
      <c r="K21">
        <f t="shared" si="3"/>
        <v>60.988113500000004</v>
      </c>
    </row>
    <row r="22" spans="1:21" x14ac:dyDescent="0.25">
      <c r="A22">
        <v>2</v>
      </c>
      <c r="B22" s="3">
        <v>90.634389999999996</v>
      </c>
      <c r="C22" t="s">
        <v>27</v>
      </c>
      <c r="D22">
        <f>B22-A22*$P$23-$P$27</f>
        <v>37.053820000000002</v>
      </c>
      <c r="E22" s="4"/>
      <c r="F22" s="4">
        <v>90.634389999999996</v>
      </c>
      <c r="G22">
        <f>F22-A22*$U$23-$U$27</f>
        <v>24.847090000000009</v>
      </c>
      <c r="I22">
        <v>12.549915333333333</v>
      </c>
      <c r="J22" s="3">
        <f t="shared" si="0"/>
        <v>103.18430533333333</v>
      </c>
      <c r="K22">
        <f>J22-A22*$U$23-$U$27</f>
        <v>37.39700533333334</v>
      </c>
      <c r="M22" t="s">
        <v>74</v>
      </c>
      <c r="O22" t="s">
        <v>69</v>
      </c>
      <c r="R22" t="s">
        <v>74</v>
      </c>
      <c r="T22" t="s">
        <v>69</v>
      </c>
    </row>
    <row r="23" spans="1:21" x14ac:dyDescent="0.25">
      <c r="A23">
        <v>2</v>
      </c>
      <c r="B23" s="3">
        <v>112.08801</v>
      </c>
      <c r="C23" t="s">
        <v>28</v>
      </c>
      <c r="D23">
        <f t="shared" ref="D23:D28" si="4">B23-A23*$P$23-$P$27</f>
        <v>58.507440000000003</v>
      </c>
      <c r="E23" s="4"/>
      <c r="F23" s="4">
        <v>112.08801</v>
      </c>
      <c r="G23">
        <f t="shared" ref="G23:G28" si="5">F23-A23*$U$23-$U$27</f>
        <v>46.300710000000009</v>
      </c>
      <c r="I23">
        <v>11.352247</v>
      </c>
      <c r="J23" s="3">
        <f t="shared" si="0"/>
        <v>123.440257</v>
      </c>
      <c r="K23">
        <f t="shared" ref="K23:K28" si="6">J23-A23*$U$23-$U$27</f>
        <v>57.652957000000015</v>
      </c>
      <c r="O23" t="s">
        <v>70</v>
      </c>
      <c r="P23" s="3">
        <f>(B24-B20)/(A24-A20)</f>
        <v>66.145679999999999</v>
      </c>
      <c r="R23" t="s">
        <v>84</v>
      </c>
      <c r="T23" t="s">
        <v>70</v>
      </c>
      <c r="U23" s="3">
        <f>(F27-F20)/(A27-A20)</f>
        <v>79.505139999999997</v>
      </c>
    </row>
    <row r="24" spans="1:21" x14ac:dyDescent="0.25">
      <c r="A24">
        <v>2</v>
      </c>
      <c r="B24" s="3">
        <v>53.580570000000002</v>
      </c>
      <c r="C24" t="s">
        <v>29</v>
      </c>
      <c r="D24">
        <f t="shared" si="4"/>
        <v>0</v>
      </c>
      <c r="E24" s="4">
        <v>15.46496</v>
      </c>
      <c r="F24" s="4">
        <v>69.045529999999999</v>
      </c>
      <c r="G24">
        <f t="shared" si="5"/>
        <v>3.2582300000000117</v>
      </c>
      <c r="J24" s="3">
        <f t="shared" si="0"/>
        <v>69.045529999999999</v>
      </c>
      <c r="K24">
        <f t="shared" si="6"/>
        <v>3.2582300000000117</v>
      </c>
      <c r="O24" t="s">
        <v>72</v>
      </c>
      <c r="P24">
        <f>(B24+B20)/2</f>
        <v>20.507730000000002</v>
      </c>
      <c r="T24" t="s">
        <v>72</v>
      </c>
      <c r="U24">
        <f>(F27+F20)/2</f>
        <v>26.03473</v>
      </c>
    </row>
    <row r="25" spans="1:21" x14ac:dyDescent="0.25">
      <c r="A25">
        <v>2</v>
      </c>
      <c r="B25" s="3">
        <v>104.72239</v>
      </c>
      <c r="C25" t="s">
        <v>30</v>
      </c>
      <c r="D25">
        <f t="shared" si="4"/>
        <v>51.14182000000001</v>
      </c>
      <c r="E25" s="4"/>
      <c r="F25" s="4">
        <v>104.72239</v>
      </c>
      <c r="G25">
        <f t="shared" si="5"/>
        <v>38.935090000000017</v>
      </c>
      <c r="I25">
        <v>11.352247</v>
      </c>
      <c r="J25" s="3">
        <f t="shared" si="0"/>
        <v>116.07463700000001</v>
      </c>
      <c r="K25">
        <f t="shared" si="6"/>
        <v>50.287337000000022</v>
      </c>
      <c r="O25" t="s">
        <v>73</v>
      </c>
      <c r="P25">
        <f>(A20+A24)/2</f>
        <v>1.5</v>
      </c>
      <c r="T25" t="s">
        <v>73</v>
      </c>
      <c r="U25">
        <f>(A20+A27)/2</f>
        <v>1.5</v>
      </c>
    </row>
    <row r="26" spans="1:21" x14ac:dyDescent="0.25">
      <c r="A26">
        <v>2</v>
      </c>
      <c r="B26" s="3">
        <v>53.649290000000001</v>
      </c>
      <c r="C26" t="s">
        <v>31</v>
      </c>
      <c r="D26">
        <f t="shared" si="4"/>
        <v>6.8720000000013215E-2</v>
      </c>
      <c r="E26" s="4"/>
      <c r="F26" s="4">
        <v>53.649290000000001</v>
      </c>
      <c r="G26">
        <f t="shared" si="5"/>
        <v>-12.13800999999998</v>
      </c>
      <c r="I26">
        <v>12.549915333333333</v>
      </c>
      <c r="J26" s="3">
        <f t="shared" si="0"/>
        <v>66.199205333333339</v>
      </c>
      <c r="K26">
        <f t="shared" si="6"/>
        <v>0.41190533333335111</v>
      </c>
    </row>
    <row r="27" spans="1:21" x14ac:dyDescent="0.25">
      <c r="A27">
        <v>2</v>
      </c>
      <c r="B27" s="3">
        <v>54.521850000000001</v>
      </c>
      <c r="C27" t="s">
        <v>32</v>
      </c>
      <c r="D27">
        <f t="shared" si="4"/>
        <v>0.94128000000000611</v>
      </c>
      <c r="E27" s="4">
        <v>11.26545</v>
      </c>
      <c r="F27" s="4">
        <v>65.787300000000002</v>
      </c>
      <c r="G27">
        <f t="shared" si="5"/>
        <v>0</v>
      </c>
      <c r="J27" s="3">
        <f t="shared" si="0"/>
        <v>65.787300000000002</v>
      </c>
      <c r="K27">
        <f t="shared" si="6"/>
        <v>0</v>
      </c>
      <c r="O27" t="s">
        <v>71</v>
      </c>
      <c r="P27">
        <f>P24-P23*P25</f>
        <v>-78.710790000000003</v>
      </c>
      <c r="T27" t="s">
        <v>71</v>
      </c>
      <c r="U27">
        <f>U24-U23*U25</f>
        <v>-93.222980000000007</v>
      </c>
    </row>
    <row r="28" spans="1:21" x14ac:dyDescent="0.25">
      <c r="A28">
        <v>2</v>
      </c>
      <c r="B28" s="3">
        <v>72.231759999999994</v>
      </c>
      <c r="C28" t="s">
        <v>33</v>
      </c>
      <c r="D28">
        <f t="shared" si="4"/>
        <v>18.65119</v>
      </c>
      <c r="E28" s="4"/>
      <c r="F28" s="4">
        <v>72.231759999999994</v>
      </c>
      <c r="G28">
        <f t="shared" si="5"/>
        <v>6.4444600000000065</v>
      </c>
      <c r="I28">
        <v>12.549915333333333</v>
      </c>
      <c r="J28" s="3">
        <f t="shared" si="0"/>
        <v>84.781675333333325</v>
      </c>
      <c r="K28">
        <f t="shared" si="6"/>
        <v>18.994375333333338</v>
      </c>
    </row>
    <row r="29" spans="1:21" x14ac:dyDescent="0.25">
      <c r="A29">
        <v>3</v>
      </c>
      <c r="B29" s="3">
        <v>277.02085</v>
      </c>
      <c r="C29" t="s">
        <v>34</v>
      </c>
      <c r="F29" s="4">
        <v>277.02085</v>
      </c>
      <c r="I29">
        <v>14.340580500000002</v>
      </c>
      <c r="J29" s="3">
        <f t="shared" si="0"/>
        <v>291.36143049999998</v>
      </c>
    </row>
    <row r="30" spans="1:21" x14ac:dyDescent="0.25">
      <c r="A30">
        <v>3</v>
      </c>
      <c r="B30" s="3">
        <v>211.35316</v>
      </c>
      <c r="C30" t="s">
        <v>35</v>
      </c>
      <c r="F30" s="4">
        <v>211.35316</v>
      </c>
      <c r="I30">
        <v>13.071501000000001</v>
      </c>
      <c r="J30" s="3">
        <f t="shared" si="0"/>
        <v>224.42466100000001</v>
      </c>
    </row>
    <row r="31" spans="1:21" x14ac:dyDescent="0.25">
      <c r="A31">
        <v>3</v>
      </c>
      <c r="B31" s="3">
        <v>229.61985000000001</v>
      </c>
      <c r="C31" t="s">
        <v>36</v>
      </c>
      <c r="F31" s="4">
        <v>229.61985000000001</v>
      </c>
      <c r="I31">
        <v>13.071501000000001</v>
      </c>
      <c r="J31" s="3">
        <f t="shared" si="0"/>
        <v>242.69135100000003</v>
      </c>
    </row>
    <row r="32" spans="1:21" x14ac:dyDescent="0.25">
      <c r="A32">
        <v>3</v>
      </c>
      <c r="B32" s="3">
        <v>295.35829000000001</v>
      </c>
      <c r="C32" t="s">
        <v>37</v>
      </c>
      <c r="F32" s="4">
        <v>295.35829000000001</v>
      </c>
      <c r="I32">
        <v>9.9793905000000009</v>
      </c>
      <c r="J32" s="3">
        <f t="shared" si="0"/>
        <v>305.33768050000003</v>
      </c>
    </row>
    <row r="33" spans="1:10" x14ac:dyDescent="0.25">
      <c r="A33">
        <v>3</v>
      </c>
      <c r="B33" s="3">
        <v>129.52028000000001</v>
      </c>
      <c r="C33" t="s">
        <v>38</v>
      </c>
      <c r="F33" s="4">
        <v>129.52028000000001</v>
      </c>
      <c r="J33" s="3">
        <f t="shared" si="0"/>
        <v>129.52028000000001</v>
      </c>
    </row>
    <row r="34" spans="1:10" x14ac:dyDescent="0.25">
      <c r="A34">
        <v>3</v>
      </c>
      <c r="B34" s="3">
        <v>144.41800000000001</v>
      </c>
      <c r="C34" t="s">
        <v>39</v>
      </c>
      <c r="F34" s="2">
        <v>144.41800000000001</v>
      </c>
      <c r="I34">
        <v>9.9793905000000009</v>
      </c>
      <c r="J34" s="3">
        <f t="shared" si="0"/>
        <v>154.3973905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K34"/>
    </sheetView>
  </sheetViews>
  <sheetFormatPr baseColWidth="10" defaultRowHeight="15" x14ac:dyDescent="0.25"/>
  <sheetData>
    <row r="1" spans="1:21" x14ac:dyDescent="0.25">
      <c r="A1" t="s">
        <v>57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12.900230000000001</v>
      </c>
      <c r="C5" t="s">
        <v>4</v>
      </c>
      <c r="D5">
        <f>B5-$B$13*A5</f>
        <v>12.80597</v>
      </c>
      <c r="E5" s="2"/>
      <c r="F5" s="4">
        <v>12.900230000000001</v>
      </c>
      <c r="G5">
        <f>F5-A5*$F$13</f>
        <v>12.284650000000001</v>
      </c>
      <c r="I5">
        <v>1.2913072230113638</v>
      </c>
      <c r="J5" s="3">
        <f>I5+F5</f>
        <v>14.191537223011364</v>
      </c>
      <c r="K5">
        <f>J5-A5*$F$13</f>
        <v>13.575957223011365</v>
      </c>
    </row>
    <row r="6" spans="1:21" x14ac:dyDescent="0.25">
      <c r="A6">
        <v>0.5</v>
      </c>
      <c r="B6" s="3">
        <v>3.24884</v>
      </c>
      <c r="C6" t="s">
        <v>5</v>
      </c>
      <c r="D6">
        <f t="shared" ref="D6:D21" si="0">B6-$B$13*A6</f>
        <v>3.0603199999999999</v>
      </c>
      <c r="E6" s="4">
        <v>0.43580999999999998</v>
      </c>
      <c r="F6" s="4">
        <v>3.68465</v>
      </c>
      <c r="G6">
        <f t="shared" ref="G6:G21" si="1">F6-A6*$F$13</f>
        <v>2.4534899999999999</v>
      </c>
      <c r="J6" s="3">
        <f t="shared" ref="J6:J34" si="2">I6+F6</f>
        <v>3.68465</v>
      </c>
      <c r="K6">
        <f t="shared" ref="K6:K21" si="3">J6-A6*$F$13</f>
        <v>2.4534899999999999</v>
      </c>
    </row>
    <row r="7" spans="1:21" x14ac:dyDescent="0.25">
      <c r="A7">
        <v>0.5</v>
      </c>
      <c r="B7" s="3">
        <v>6.8951599999999997</v>
      </c>
      <c r="C7" t="s">
        <v>6</v>
      </c>
      <c r="D7">
        <f t="shared" si="0"/>
        <v>6.7066400000000002</v>
      </c>
      <c r="E7" s="4"/>
      <c r="F7" s="4">
        <v>6.8951599999999997</v>
      </c>
      <c r="G7">
        <f t="shared" si="1"/>
        <v>5.6639999999999997</v>
      </c>
      <c r="I7">
        <v>2.5826144460227276</v>
      </c>
      <c r="J7" s="3">
        <f t="shared" si="2"/>
        <v>9.4777744460227282</v>
      </c>
      <c r="K7">
        <f t="shared" si="3"/>
        <v>8.2466144460227291</v>
      </c>
    </row>
    <row r="8" spans="1:21" x14ac:dyDescent="0.25">
      <c r="A8">
        <v>0.5</v>
      </c>
      <c r="B8" s="3">
        <v>9.8492599999999992</v>
      </c>
      <c r="C8" t="s">
        <v>7</v>
      </c>
      <c r="D8">
        <f t="shared" si="0"/>
        <v>9.6607399999999988</v>
      </c>
      <c r="E8" s="4"/>
      <c r="F8" s="4">
        <v>9.8492599999999992</v>
      </c>
      <c r="G8">
        <f t="shared" si="1"/>
        <v>8.6180999999999983</v>
      </c>
      <c r="I8">
        <v>2.5826144460227276</v>
      </c>
      <c r="J8" s="3">
        <f t="shared" si="2"/>
        <v>12.431874446022727</v>
      </c>
      <c r="K8">
        <f t="shared" si="3"/>
        <v>11.200714446022726</v>
      </c>
    </row>
    <row r="9" spans="1:21" x14ac:dyDescent="0.25">
      <c r="A9">
        <v>0.5</v>
      </c>
      <c r="B9" s="3">
        <v>5.2781799999999999</v>
      </c>
      <c r="C9" t="s">
        <v>8</v>
      </c>
      <c r="D9">
        <f t="shared" si="0"/>
        <v>5.0896600000000003</v>
      </c>
      <c r="E9" s="4">
        <v>3.4241899999999998</v>
      </c>
      <c r="F9" s="4">
        <v>8.7023700000000002</v>
      </c>
      <c r="G9">
        <f t="shared" si="1"/>
        <v>7.4712100000000001</v>
      </c>
      <c r="J9" s="3">
        <f t="shared" si="2"/>
        <v>8.7023700000000002</v>
      </c>
      <c r="K9">
        <f t="shared" si="3"/>
        <v>7.4712100000000001</v>
      </c>
    </row>
    <row r="10" spans="1:21" x14ac:dyDescent="0.25">
      <c r="A10">
        <v>0.75</v>
      </c>
      <c r="B10" s="3">
        <v>5.9622700000000002</v>
      </c>
      <c r="C10" t="s">
        <v>9</v>
      </c>
      <c r="D10">
        <f t="shared" si="0"/>
        <v>5.6794900000000004</v>
      </c>
      <c r="E10" s="4"/>
      <c r="F10" s="4">
        <v>5.9622700000000002</v>
      </c>
      <c r="G10">
        <f t="shared" si="1"/>
        <v>4.1155299999999997</v>
      </c>
      <c r="J10" s="3">
        <f t="shared" si="2"/>
        <v>5.9622700000000002</v>
      </c>
      <c r="K10">
        <f t="shared" si="3"/>
        <v>4.1155299999999997</v>
      </c>
    </row>
    <row r="11" spans="1:21" x14ac:dyDescent="0.25">
      <c r="A11">
        <v>0.8</v>
      </c>
      <c r="B11" s="3">
        <v>5.0536399999999997</v>
      </c>
      <c r="C11" t="s">
        <v>10</v>
      </c>
      <c r="D11">
        <f t="shared" si="0"/>
        <v>4.752008</v>
      </c>
      <c r="E11" s="4"/>
      <c r="F11" s="4">
        <v>5.0536399999999997</v>
      </c>
      <c r="G11">
        <f t="shared" si="1"/>
        <v>3.0837839999999996</v>
      </c>
      <c r="I11">
        <v>4.1321831136363647</v>
      </c>
      <c r="J11" s="3">
        <f t="shared" si="2"/>
        <v>9.1858231136363635</v>
      </c>
      <c r="K11">
        <f t="shared" si="3"/>
        <v>7.2159671136363635</v>
      </c>
    </row>
    <row r="12" spans="1:21" x14ac:dyDescent="0.25">
      <c r="A12">
        <v>1</v>
      </c>
      <c r="B12" s="3">
        <v>43.912939999999999</v>
      </c>
      <c r="C12" t="s">
        <v>11</v>
      </c>
      <c r="D12">
        <f t="shared" si="0"/>
        <v>43.535899999999998</v>
      </c>
      <c r="E12" s="4"/>
      <c r="F12" s="4">
        <v>43.912939999999999</v>
      </c>
      <c r="G12">
        <f t="shared" si="1"/>
        <v>41.450620000000001</v>
      </c>
      <c r="I12">
        <v>4.7222068750000004</v>
      </c>
      <c r="J12" s="3">
        <f t="shared" si="2"/>
        <v>48.635146874999997</v>
      </c>
      <c r="K12">
        <f t="shared" si="3"/>
        <v>46.172826874999998</v>
      </c>
    </row>
    <row r="13" spans="1:21" x14ac:dyDescent="0.25">
      <c r="A13" s="2">
        <v>1</v>
      </c>
      <c r="B13" s="4">
        <v>0.37703999999999999</v>
      </c>
      <c r="C13" s="2" t="s">
        <v>12</v>
      </c>
      <c r="D13">
        <f t="shared" si="0"/>
        <v>0</v>
      </c>
      <c r="E13" s="4">
        <v>2.08528</v>
      </c>
      <c r="F13" s="4">
        <v>2.4623200000000001</v>
      </c>
      <c r="G13">
        <f t="shared" si="1"/>
        <v>0</v>
      </c>
      <c r="J13" s="3">
        <f t="shared" si="2"/>
        <v>2.4623200000000001</v>
      </c>
      <c r="K13">
        <f t="shared" si="3"/>
        <v>0</v>
      </c>
    </row>
    <row r="14" spans="1:21" x14ac:dyDescent="0.25">
      <c r="A14">
        <v>1</v>
      </c>
      <c r="B14" s="3">
        <v>46.104179999999999</v>
      </c>
      <c r="C14" t="s">
        <v>13</v>
      </c>
      <c r="D14">
        <f t="shared" si="0"/>
        <v>45.727139999999999</v>
      </c>
      <c r="E14" s="4"/>
      <c r="F14" s="4">
        <v>46.104179999999999</v>
      </c>
      <c r="G14">
        <f t="shared" si="1"/>
        <v>43.641860000000001</v>
      </c>
      <c r="I14">
        <v>4.7222068750000004</v>
      </c>
      <c r="J14" s="3">
        <f t="shared" si="2"/>
        <v>50.826386874999997</v>
      </c>
      <c r="K14">
        <f t="shared" si="3"/>
        <v>48.364066874999999</v>
      </c>
    </row>
    <row r="15" spans="1:21" x14ac:dyDescent="0.25">
      <c r="A15">
        <v>1</v>
      </c>
      <c r="B15" s="3">
        <v>17.58409</v>
      </c>
      <c r="C15" t="s">
        <v>14</v>
      </c>
      <c r="D15">
        <f t="shared" si="0"/>
        <v>17.207049999999999</v>
      </c>
      <c r="E15" s="4"/>
      <c r="F15" s="4">
        <v>17.58409</v>
      </c>
      <c r="G15">
        <f t="shared" si="1"/>
        <v>15.12177</v>
      </c>
      <c r="I15">
        <v>5.3239989374999999</v>
      </c>
      <c r="J15" s="3">
        <f t="shared" si="2"/>
        <v>22.908088937500001</v>
      </c>
      <c r="K15">
        <f t="shared" si="3"/>
        <v>20.445768937499999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>
        <v>1</v>
      </c>
      <c r="B16" s="3">
        <v>8.8316999999999997</v>
      </c>
      <c r="C16" t="s">
        <v>15</v>
      </c>
      <c r="D16">
        <f t="shared" si="0"/>
        <v>8.4546600000000005</v>
      </c>
      <c r="E16" s="4"/>
      <c r="F16" s="4">
        <v>8.8316999999999997</v>
      </c>
      <c r="G16">
        <f t="shared" si="1"/>
        <v>6.3693799999999996</v>
      </c>
      <c r="I16">
        <v>5.3239989374999999</v>
      </c>
      <c r="J16" s="3">
        <f t="shared" si="2"/>
        <v>14.155698937499999</v>
      </c>
      <c r="K16">
        <f t="shared" si="3"/>
        <v>11.693378937499999</v>
      </c>
      <c r="O16" t="s">
        <v>70</v>
      </c>
      <c r="P16" s="3">
        <f>(B26-B13)/(A26-A13)</f>
        <v>27.332729999999998</v>
      </c>
      <c r="R16" t="s">
        <v>84</v>
      </c>
      <c r="T16" t="s">
        <v>70</v>
      </c>
      <c r="U16" s="3">
        <f>(F24-F13)/(A24-A13)</f>
        <v>38.392299999999999</v>
      </c>
    </row>
    <row r="17" spans="1:21" x14ac:dyDescent="0.25">
      <c r="A17">
        <v>1</v>
      </c>
      <c r="B17" s="3">
        <v>89.421319999999994</v>
      </c>
      <c r="C17" t="s">
        <v>16</v>
      </c>
      <c r="D17">
        <f t="shared" si="0"/>
        <v>89.044280000000001</v>
      </c>
      <c r="E17" s="4"/>
      <c r="F17" s="4">
        <v>89.421319999999994</v>
      </c>
      <c r="G17">
        <f t="shared" si="1"/>
        <v>86.958999999999989</v>
      </c>
      <c r="I17">
        <v>4.7222068750000004</v>
      </c>
      <c r="J17" s="3">
        <f t="shared" si="2"/>
        <v>94.143526874999992</v>
      </c>
      <c r="K17">
        <f t="shared" si="3"/>
        <v>91.681206874999987</v>
      </c>
      <c r="O17" t="s">
        <v>72</v>
      </c>
      <c r="P17">
        <f>(B26+B13)/2</f>
        <v>14.043405</v>
      </c>
      <c r="T17" t="s">
        <v>72</v>
      </c>
      <c r="U17">
        <f>(F24+F13)/2</f>
        <v>21.658469999999998</v>
      </c>
    </row>
    <row r="18" spans="1:21" x14ac:dyDescent="0.25">
      <c r="A18">
        <v>1</v>
      </c>
      <c r="B18" s="3">
        <v>2.5974300000000001</v>
      </c>
      <c r="C18" t="s">
        <v>17</v>
      </c>
      <c r="D18">
        <f t="shared" si="0"/>
        <v>2.2203900000000001</v>
      </c>
      <c r="E18" s="4">
        <v>3.79827</v>
      </c>
      <c r="F18" s="4">
        <v>6.3956999999999997</v>
      </c>
      <c r="G18">
        <f t="shared" si="1"/>
        <v>3.9333799999999997</v>
      </c>
      <c r="J18" s="3">
        <f t="shared" si="2"/>
        <v>6.3956999999999997</v>
      </c>
      <c r="K18">
        <f t="shared" si="3"/>
        <v>3.9333799999999997</v>
      </c>
      <c r="O18" t="s">
        <v>73</v>
      </c>
      <c r="P18">
        <f>(A26+A13)/2</f>
        <v>1.5</v>
      </c>
      <c r="T18" t="s">
        <v>73</v>
      </c>
      <c r="U18">
        <f>(A24+A13)/2</f>
        <v>1.5</v>
      </c>
    </row>
    <row r="19" spans="1:21" x14ac:dyDescent="0.25">
      <c r="A19">
        <v>1</v>
      </c>
      <c r="B19" s="3">
        <v>20.75065</v>
      </c>
      <c r="C19" t="s">
        <v>18</v>
      </c>
      <c r="D19">
        <f t="shared" si="0"/>
        <v>20.373609999999999</v>
      </c>
      <c r="E19" s="4"/>
      <c r="F19" s="4">
        <v>20.75065</v>
      </c>
      <c r="G19">
        <f t="shared" si="1"/>
        <v>18.288330000000002</v>
      </c>
      <c r="I19">
        <v>5.3239989374999999</v>
      </c>
      <c r="J19" s="3">
        <f t="shared" si="2"/>
        <v>26.074648937500001</v>
      </c>
      <c r="K19">
        <f t="shared" si="3"/>
        <v>23.612328937500003</v>
      </c>
    </row>
    <row r="20" spans="1:21" x14ac:dyDescent="0.25">
      <c r="A20">
        <v>1</v>
      </c>
      <c r="B20" s="3">
        <v>-5.67E-2</v>
      </c>
      <c r="C20" t="s">
        <v>19</v>
      </c>
      <c r="D20">
        <f t="shared" si="0"/>
        <v>-0.43374000000000001</v>
      </c>
      <c r="E20" s="4">
        <v>3.9487800000000002</v>
      </c>
      <c r="F20" s="4">
        <v>3.89208</v>
      </c>
      <c r="G20">
        <f t="shared" si="1"/>
        <v>1.4297599999999999</v>
      </c>
      <c r="J20" s="3">
        <f t="shared" si="2"/>
        <v>3.89208</v>
      </c>
      <c r="K20">
        <f t="shared" si="3"/>
        <v>1.4297599999999999</v>
      </c>
      <c r="O20" t="s">
        <v>71</v>
      </c>
      <c r="P20">
        <f>P17-P16*P18</f>
        <v>-26.955689999999997</v>
      </c>
      <c r="T20" t="s">
        <v>71</v>
      </c>
      <c r="U20">
        <f>U17-U16*U18</f>
        <v>-35.92998</v>
      </c>
    </row>
    <row r="21" spans="1:21" x14ac:dyDescent="0.25">
      <c r="A21">
        <v>1</v>
      </c>
      <c r="B21" s="3">
        <v>30.97561</v>
      </c>
      <c r="C21" t="s">
        <v>20</v>
      </c>
      <c r="D21">
        <f t="shared" si="0"/>
        <v>30.598569999999999</v>
      </c>
      <c r="E21" s="4"/>
      <c r="F21" s="4">
        <v>30.97561</v>
      </c>
      <c r="G21">
        <f t="shared" si="1"/>
        <v>28.513289999999998</v>
      </c>
      <c r="I21">
        <v>5.7397684375000004</v>
      </c>
      <c r="J21" s="3">
        <f t="shared" si="2"/>
        <v>36.7153784375</v>
      </c>
      <c r="K21">
        <f t="shared" si="3"/>
        <v>34.253058437500002</v>
      </c>
    </row>
    <row r="22" spans="1:21" x14ac:dyDescent="0.25">
      <c r="A22">
        <v>2</v>
      </c>
      <c r="B22" s="3">
        <v>70.105230000000006</v>
      </c>
      <c r="C22" t="s">
        <v>27</v>
      </c>
      <c r="D22">
        <f>B22-A22*$P$16-$P$20</f>
        <v>42.395460000000007</v>
      </c>
      <c r="E22" s="4"/>
      <c r="F22" s="4">
        <v>70.105230000000006</v>
      </c>
      <c r="G22">
        <f>F22-A22*$U$16-$U$20</f>
        <v>29.250610000000009</v>
      </c>
      <c r="I22">
        <v>10.647997875</v>
      </c>
      <c r="J22" s="3">
        <f t="shared" si="2"/>
        <v>80.753227875000007</v>
      </c>
      <c r="K22">
        <f>J22-A22*$U$16-$U$20</f>
        <v>39.89860787500001</v>
      </c>
    </row>
    <row r="23" spans="1:21" x14ac:dyDescent="0.25">
      <c r="A23">
        <v>2</v>
      </c>
      <c r="B23" s="3">
        <v>58.533250000000002</v>
      </c>
      <c r="C23" t="s">
        <v>28</v>
      </c>
      <c r="D23">
        <f t="shared" ref="D23:D28" si="4">B23-A23*$P$16-$P$20</f>
        <v>30.823480000000004</v>
      </c>
      <c r="E23" s="4"/>
      <c r="F23" s="4">
        <v>58.533250000000002</v>
      </c>
      <c r="G23">
        <f t="shared" ref="G23:G28" si="5">F23-A23*$U$16-$U$20</f>
        <v>17.678630000000005</v>
      </c>
      <c r="I23">
        <v>11.479536875000001</v>
      </c>
      <c r="J23" s="3">
        <f t="shared" si="2"/>
        <v>70.012786875000003</v>
      </c>
      <c r="K23">
        <f t="shared" ref="K23:K28" si="6">J23-A23*$U$16-$U$20</f>
        <v>29.158166875000006</v>
      </c>
    </row>
    <row r="24" spans="1:21" x14ac:dyDescent="0.25">
      <c r="A24">
        <v>2</v>
      </c>
      <c r="B24" s="3">
        <v>27.714020000000001</v>
      </c>
      <c r="C24" t="s">
        <v>29</v>
      </c>
      <c r="D24">
        <f t="shared" si="4"/>
        <v>4.2500000000025295E-3</v>
      </c>
      <c r="E24" s="4">
        <v>13.140599999999999</v>
      </c>
      <c r="F24" s="4">
        <v>40.854619999999997</v>
      </c>
      <c r="G24">
        <f t="shared" si="5"/>
        <v>0</v>
      </c>
      <c r="J24" s="3">
        <f t="shared" si="2"/>
        <v>40.854619999999997</v>
      </c>
      <c r="K24">
        <f t="shared" si="6"/>
        <v>0</v>
      </c>
    </row>
    <row r="25" spans="1:21" x14ac:dyDescent="0.25">
      <c r="A25">
        <v>2</v>
      </c>
      <c r="B25" s="3">
        <v>27.940329999999999</v>
      </c>
      <c r="C25" t="s">
        <v>30</v>
      </c>
      <c r="D25">
        <f t="shared" si="4"/>
        <v>0.23056000000000054</v>
      </c>
      <c r="E25" s="4">
        <v>13.514659999999999</v>
      </c>
      <c r="F25" s="4">
        <v>41.454989999999995</v>
      </c>
      <c r="G25">
        <f t="shared" si="5"/>
        <v>0.60036999999999807</v>
      </c>
      <c r="J25" s="3">
        <f t="shared" si="2"/>
        <v>41.454989999999995</v>
      </c>
      <c r="K25">
        <f t="shared" si="6"/>
        <v>0.60036999999999807</v>
      </c>
    </row>
    <row r="26" spans="1:21" x14ac:dyDescent="0.25">
      <c r="A26">
        <v>2</v>
      </c>
      <c r="B26" s="3">
        <v>27.709769999999999</v>
      </c>
      <c r="C26" t="s">
        <v>31</v>
      </c>
      <c r="D26">
        <f t="shared" si="4"/>
        <v>0</v>
      </c>
      <c r="E26" s="4">
        <v>13.795389999999999</v>
      </c>
      <c r="F26" s="4">
        <v>41.505159999999997</v>
      </c>
      <c r="G26">
        <f t="shared" si="5"/>
        <v>0.65053999999999945</v>
      </c>
      <c r="J26" s="3">
        <f t="shared" si="2"/>
        <v>41.505159999999997</v>
      </c>
      <c r="K26">
        <f t="shared" si="6"/>
        <v>0.65053999999999945</v>
      </c>
    </row>
    <row r="27" spans="1:21" x14ac:dyDescent="0.25">
      <c r="A27">
        <v>2</v>
      </c>
      <c r="B27" s="3">
        <v>52.80086</v>
      </c>
      <c r="C27" t="s">
        <v>32</v>
      </c>
      <c r="D27">
        <f t="shared" si="4"/>
        <v>25.091090000000001</v>
      </c>
      <c r="E27" s="4"/>
      <c r="F27" s="4">
        <v>52.80086</v>
      </c>
      <c r="G27">
        <f t="shared" si="5"/>
        <v>11.946240000000003</v>
      </c>
      <c r="I27">
        <v>7.2845468750000002</v>
      </c>
      <c r="J27" s="3">
        <f t="shared" si="2"/>
        <v>60.085406875000004</v>
      </c>
      <c r="K27">
        <f t="shared" si="6"/>
        <v>19.230786875000007</v>
      </c>
    </row>
    <row r="28" spans="1:21" x14ac:dyDescent="0.25">
      <c r="A28">
        <v>2</v>
      </c>
      <c r="B28" s="3">
        <v>27.72054</v>
      </c>
      <c r="C28" t="s">
        <v>33</v>
      </c>
      <c r="D28">
        <f t="shared" si="4"/>
        <v>1.0770000000000834E-2</v>
      </c>
      <c r="E28" s="4"/>
      <c r="F28" s="4">
        <v>27.72054</v>
      </c>
      <c r="G28">
        <f t="shared" si="5"/>
        <v>-13.134079999999997</v>
      </c>
      <c r="I28">
        <v>10.647997875</v>
      </c>
      <c r="J28" s="3">
        <f t="shared" si="2"/>
        <v>38.368537875000001</v>
      </c>
      <c r="K28">
        <f t="shared" si="6"/>
        <v>-2.4860821249999958</v>
      </c>
    </row>
    <row r="29" spans="1:21" x14ac:dyDescent="0.25">
      <c r="A29">
        <v>3</v>
      </c>
      <c r="B29" s="3">
        <v>278.12286999999998</v>
      </c>
      <c r="C29" t="s">
        <v>34</v>
      </c>
      <c r="F29" s="4">
        <v>278.12286999999998</v>
      </c>
      <c r="I29">
        <v>15.495686676136366</v>
      </c>
      <c r="J29" s="3">
        <f t="shared" si="2"/>
        <v>293.61855667613634</v>
      </c>
    </row>
    <row r="30" spans="1:21" x14ac:dyDescent="0.25">
      <c r="A30">
        <v>3</v>
      </c>
      <c r="B30" s="3">
        <v>187.18833000000001</v>
      </c>
      <c r="C30" t="s">
        <v>35</v>
      </c>
      <c r="F30" s="4">
        <v>187.18833000000001</v>
      </c>
      <c r="I30">
        <v>14.166620625</v>
      </c>
      <c r="J30" s="3">
        <f t="shared" si="2"/>
        <v>201.35495062500001</v>
      </c>
    </row>
    <row r="31" spans="1:21" x14ac:dyDescent="0.25">
      <c r="A31">
        <v>3</v>
      </c>
      <c r="B31" s="3">
        <v>208.32431</v>
      </c>
      <c r="C31" t="s">
        <v>36</v>
      </c>
      <c r="F31" s="4">
        <v>208.32431</v>
      </c>
      <c r="I31">
        <v>14.166620625</v>
      </c>
      <c r="J31" s="3">
        <f t="shared" si="2"/>
        <v>222.490930625</v>
      </c>
    </row>
    <row r="32" spans="1:21" x14ac:dyDescent="0.25">
      <c r="A32">
        <v>3</v>
      </c>
      <c r="B32" s="3">
        <v>254.63079999999999</v>
      </c>
      <c r="C32" t="s">
        <v>37</v>
      </c>
      <c r="F32" s="4">
        <v>254.63079999999999</v>
      </c>
      <c r="I32">
        <v>14.166620625</v>
      </c>
      <c r="J32" s="3">
        <f t="shared" si="2"/>
        <v>268.79742062499997</v>
      </c>
    </row>
    <row r="33" spans="1:10" x14ac:dyDescent="0.25">
      <c r="A33">
        <v>3</v>
      </c>
      <c r="B33" s="3">
        <v>121.3257</v>
      </c>
      <c r="C33" t="s">
        <v>38</v>
      </c>
      <c r="F33" s="2">
        <v>121.3257</v>
      </c>
      <c r="J33" s="3">
        <f t="shared" si="2"/>
        <v>121.3257</v>
      </c>
    </row>
    <row r="34" spans="1:10" x14ac:dyDescent="0.25">
      <c r="A34">
        <v>3</v>
      </c>
      <c r="B34" s="3">
        <v>124.20945</v>
      </c>
      <c r="C34" t="s">
        <v>39</v>
      </c>
      <c r="F34" s="2">
        <v>124.20945</v>
      </c>
      <c r="J34" s="3">
        <f t="shared" si="2"/>
        <v>124.20945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K34"/>
    </sheetView>
  </sheetViews>
  <sheetFormatPr baseColWidth="10" defaultRowHeight="15" x14ac:dyDescent="0.25"/>
  <sheetData>
    <row r="1" spans="1:21" x14ac:dyDescent="0.25">
      <c r="A1" t="s">
        <v>58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21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5"/>
    </row>
    <row r="5" spans="1:21" x14ac:dyDescent="0.25">
      <c r="A5">
        <v>0.25</v>
      </c>
      <c r="B5" s="3">
        <v>15.772959999999999</v>
      </c>
      <c r="C5" t="s">
        <v>4</v>
      </c>
      <c r="D5">
        <f>B5-$B$18*A5</f>
        <v>9.3985050000000001</v>
      </c>
      <c r="E5" s="2"/>
      <c r="F5" s="4">
        <v>15.772959999999999</v>
      </c>
      <c r="G5">
        <f>F5-A5*$F$18</f>
        <v>9.6792525000000005</v>
      </c>
      <c r="I5">
        <v>1.4868029886363636</v>
      </c>
      <c r="J5" s="3">
        <f>I5+F5</f>
        <v>17.259762988636364</v>
      </c>
      <c r="K5">
        <f>J5-A5*$F$18</f>
        <v>11.166055488636363</v>
      </c>
    </row>
    <row r="6" spans="1:21" x14ac:dyDescent="0.25">
      <c r="A6">
        <v>0.5</v>
      </c>
      <c r="B6" s="3">
        <v>13.27613</v>
      </c>
      <c r="C6" t="s">
        <v>5</v>
      </c>
      <c r="D6">
        <f t="shared" ref="D6:D21" si="0">B6-$B$18*A6</f>
        <v>0.5272199999999998</v>
      </c>
      <c r="E6" s="4">
        <v>0.77671999999999997</v>
      </c>
      <c r="F6" s="4">
        <v>14.052849999999999</v>
      </c>
      <c r="G6">
        <f t="shared" ref="G6:G21" si="1">F6-A6*$F$18</f>
        <v>1.8654349999999997</v>
      </c>
      <c r="J6" s="3">
        <f t="shared" ref="J6:J34" si="2">I6+F6</f>
        <v>14.052849999999999</v>
      </c>
      <c r="K6">
        <f t="shared" ref="K6:K21" si="3">J6-A6*$F$18</f>
        <v>1.8654349999999997</v>
      </c>
    </row>
    <row r="7" spans="1:21" x14ac:dyDescent="0.25">
      <c r="A7">
        <v>0.5</v>
      </c>
      <c r="B7" s="3">
        <v>19.18357</v>
      </c>
      <c r="C7" t="s">
        <v>6</v>
      </c>
      <c r="D7">
        <f t="shared" si="0"/>
        <v>6.4346599999999992</v>
      </c>
      <c r="E7" s="4"/>
      <c r="F7" s="4">
        <v>19.18357</v>
      </c>
      <c r="G7">
        <f t="shared" si="1"/>
        <v>6.9961549999999999</v>
      </c>
      <c r="I7">
        <v>2.9736059772727272</v>
      </c>
      <c r="J7" s="3">
        <f t="shared" si="2"/>
        <v>22.157175977272725</v>
      </c>
      <c r="K7">
        <f t="shared" si="3"/>
        <v>9.9697609772727258</v>
      </c>
    </row>
    <row r="8" spans="1:21" x14ac:dyDescent="0.25">
      <c r="A8">
        <v>0.5</v>
      </c>
      <c r="B8" s="3">
        <v>13.30397</v>
      </c>
      <c r="C8" t="s">
        <v>7</v>
      </c>
      <c r="D8">
        <f t="shared" si="0"/>
        <v>0.55505999999999922</v>
      </c>
      <c r="E8" s="4">
        <v>26.11234</v>
      </c>
      <c r="F8" s="4">
        <v>39.416309999999996</v>
      </c>
      <c r="G8">
        <f t="shared" si="1"/>
        <v>27.228894999999994</v>
      </c>
      <c r="J8" s="3">
        <f t="shared" si="2"/>
        <v>39.416309999999996</v>
      </c>
      <c r="K8">
        <f t="shared" si="3"/>
        <v>27.228894999999994</v>
      </c>
    </row>
    <row r="9" spans="1:21" x14ac:dyDescent="0.25">
      <c r="A9">
        <v>0.5</v>
      </c>
      <c r="B9" s="3">
        <v>25.737729999999999</v>
      </c>
      <c r="C9" t="s">
        <v>8</v>
      </c>
      <c r="D9">
        <f t="shared" si="0"/>
        <v>12.988819999999999</v>
      </c>
      <c r="E9" s="4"/>
      <c r="F9" s="4">
        <v>25.737729999999999</v>
      </c>
      <c r="G9">
        <f t="shared" si="1"/>
        <v>13.550314999999999</v>
      </c>
      <c r="I9">
        <v>3.0529909999999996</v>
      </c>
      <c r="J9" s="3">
        <f t="shared" si="2"/>
        <v>28.790720999999998</v>
      </c>
      <c r="K9">
        <f t="shared" si="3"/>
        <v>16.603305999999996</v>
      </c>
    </row>
    <row r="10" spans="1:21" x14ac:dyDescent="0.25">
      <c r="A10">
        <v>0.75</v>
      </c>
      <c r="B10" s="3">
        <v>22.823070000000001</v>
      </c>
      <c r="C10" t="s">
        <v>9</v>
      </c>
      <c r="D10">
        <f t="shared" si="0"/>
        <v>3.6997050000000016</v>
      </c>
      <c r="E10" s="4">
        <v>-6.7830000000000001E-2</v>
      </c>
      <c r="F10" s="4">
        <v>22.755240000000001</v>
      </c>
      <c r="G10">
        <f t="shared" si="1"/>
        <v>4.474117500000002</v>
      </c>
      <c r="J10" s="3">
        <f t="shared" si="2"/>
        <v>22.755240000000001</v>
      </c>
      <c r="K10">
        <f t="shared" si="3"/>
        <v>4.474117500000002</v>
      </c>
    </row>
    <row r="11" spans="1:21" x14ac:dyDescent="0.25">
      <c r="A11">
        <v>0.8</v>
      </c>
      <c r="B11" s="3">
        <v>22.378730000000001</v>
      </c>
      <c r="C11" t="s">
        <v>10</v>
      </c>
      <c r="D11">
        <f t="shared" si="0"/>
        <v>1.9804739999999974</v>
      </c>
      <c r="E11" s="4">
        <v>-0.42520000000000002</v>
      </c>
      <c r="F11" s="4">
        <v>21.953530000000001</v>
      </c>
      <c r="G11">
        <f t="shared" si="1"/>
        <v>2.4536659999999983</v>
      </c>
      <c r="J11" s="3">
        <f t="shared" si="2"/>
        <v>21.953530000000001</v>
      </c>
      <c r="K11">
        <f t="shared" si="3"/>
        <v>2.4536659999999983</v>
      </c>
    </row>
    <row r="12" spans="1:21" x14ac:dyDescent="0.25">
      <c r="A12">
        <v>1</v>
      </c>
      <c r="B12" s="3">
        <v>86.26558</v>
      </c>
      <c r="C12" t="s">
        <v>11</v>
      </c>
      <c r="D12">
        <f t="shared" si="0"/>
        <v>60.767759999999996</v>
      </c>
      <c r="E12" s="4"/>
      <c r="F12" s="4">
        <v>86.26558</v>
      </c>
      <c r="G12">
        <f t="shared" si="1"/>
        <v>61.890749999999997</v>
      </c>
      <c r="I12">
        <v>6.2861729999999998</v>
      </c>
      <c r="J12" s="3">
        <f t="shared" si="2"/>
        <v>92.551753000000005</v>
      </c>
      <c r="K12">
        <f t="shared" si="3"/>
        <v>68.176923000000002</v>
      </c>
    </row>
    <row r="13" spans="1:21" x14ac:dyDescent="0.25">
      <c r="A13">
        <v>1</v>
      </c>
      <c r="B13" s="3">
        <v>27.664079999999998</v>
      </c>
      <c r="C13" t="s">
        <v>12</v>
      </c>
      <c r="D13">
        <f t="shared" si="0"/>
        <v>2.1662599999999976</v>
      </c>
      <c r="E13" s="4">
        <v>-0.39317000000000002</v>
      </c>
      <c r="F13" s="4">
        <v>27.270909999999997</v>
      </c>
      <c r="G13">
        <f t="shared" si="1"/>
        <v>2.8960799999999978</v>
      </c>
      <c r="J13" s="3">
        <f t="shared" si="2"/>
        <v>27.270909999999997</v>
      </c>
      <c r="K13">
        <f t="shared" si="3"/>
        <v>2.8960799999999978</v>
      </c>
    </row>
    <row r="14" spans="1:21" x14ac:dyDescent="0.25">
      <c r="A14">
        <v>1</v>
      </c>
      <c r="B14" s="3">
        <v>46.03192</v>
      </c>
      <c r="C14" t="s">
        <v>13</v>
      </c>
      <c r="D14">
        <f t="shared" si="0"/>
        <v>20.534099999999999</v>
      </c>
      <c r="E14" s="4"/>
      <c r="F14" s="4">
        <v>46.03192</v>
      </c>
      <c r="G14">
        <f t="shared" si="1"/>
        <v>21.65709</v>
      </c>
      <c r="I14">
        <v>6.2861729999999998</v>
      </c>
      <c r="J14" s="3">
        <f t="shared" si="2"/>
        <v>52.318092999999998</v>
      </c>
      <c r="K14">
        <f t="shared" si="3"/>
        <v>27.943262999999998</v>
      </c>
    </row>
    <row r="15" spans="1:21" x14ac:dyDescent="0.25">
      <c r="A15">
        <v>1</v>
      </c>
      <c r="B15" s="3">
        <v>92.061250000000001</v>
      </c>
      <c r="C15" t="s">
        <v>14</v>
      </c>
      <c r="D15">
        <f t="shared" si="0"/>
        <v>66.563429999999997</v>
      </c>
      <c r="E15" s="4"/>
      <c r="F15" s="4">
        <v>92.061250000000001</v>
      </c>
      <c r="G15">
        <f t="shared" si="1"/>
        <v>67.686419999999998</v>
      </c>
      <c r="I15">
        <v>6.1059819999999991</v>
      </c>
      <c r="J15" s="3">
        <f t="shared" si="2"/>
        <v>98.167231999999998</v>
      </c>
      <c r="K15">
        <f t="shared" si="3"/>
        <v>73.792401999999996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>
        <v>1</v>
      </c>
      <c r="B16" s="3">
        <v>61.074710000000003</v>
      </c>
      <c r="C16" t="s">
        <v>15</v>
      </c>
      <c r="D16">
        <f t="shared" si="0"/>
        <v>35.576890000000006</v>
      </c>
      <c r="E16" s="4"/>
      <c r="F16" s="4">
        <v>61.074710000000003</v>
      </c>
      <c r="G16">
        <f t="shared" si="1"/>
        <v>36.699880000000007</v>
      </c>
      <c r="I16">
        <v>6.1059819999999991</v>
      </c>
      <c r="J16" s="3">
        <f t="shared" si="2"/>
        <v>67.180692000000008</v>
      </c>
      <c r="K16">
        <f t="shared" si="3"/>
        <v>42.805862000000005</v>
      </c>
      <c r="O16" t="s">
        <v>70</v>
      </c>
      <c r="P16" s="3">
        <f>(B24-B18)/(A24-A18)</f>
        <v>45.113320000000002</v>
      </c>
      <c r="R16" t="s">
        <v>85</v>
      </c>
      <c r="T16" t="s">
        <v>70</v>
      </c>
      <c r="U16" s="3">
        <f>(F24-F18)/(A24-A18)</f>
        <v>55.674959999999999</v>
      </c>
    </row>
    <row r="17" spans="1:21" x14ac:dyDescent="0.25">
      <c r="A17">
        <v>1</v>
      </c>
      <c r="B17" s="3">
        <v>162.16307</v>
      </c>
      <c r="C17" t="s">
        <v>16</v>
      </c>
      <c r="D17">
        <f t="shared" si="0"/>
        <v>136.66525000000001</v>
      </c>
      <c r="E17" s="4"/>
      <c r="F17" s="4">
        <v>162.16307</v>
      </c>
      <c r="G17">
        <f t="shared" si="1"/>
        <v>137.78824</v>
      </c>
      <c r="I17">
        <v>6.2861729999999998</v>
      </c>
      <c r="J17" s="3">
        <f t="shared" si="2"/>
        <v>168.449243</v>
      </c>
      <c r="K17">
        <f t="shared" si="3"/>
        <v>144.07441299999999</v>
      </c>
      <c r="O17" t="s">
        <v>72</v>
      </c>
      <c r="P17">
        <f>(B24+B18)/2</f>
        <v>48.054480000000005</v>
      </c>
      <c r="T17" t="s">
        <v>72</v>
      </c>
      <c r="U17">
        <f>(F24+F18)/2</f>
        <v>52.212310000000002</v>
      </c>
    </row>
    <row r="18" spans="1:21" x14ac:dyDescent="0.25">
      <c r="A18" s="2">
        <v>1</v>
      </c>
      <c r="B18" s="4">
        <v>25.497820000000001</v>
      </c>
      <c r="C18" s="2" t="s">
        <v>17</v>
      </c>
      <c r="D18">
        <f t="shared" si="0"/>
        <v>0</v>
      </c>
      <c r="E18" s="4">
        <v>-1.1229899999999999</v>
      </c>
      <c r="F18" s="4">
        <v>24.374829999999999</v>
      </c>
      <c r="G18">
        <f t="shared" si="1"/>
        <v>0</v>
      </c>
      <c r="J18" s="3">
        <f t="shared" si="2"/>
        <v>24.374829999999999</v>
      </c>
      <c r="K18">
        <f t="shared" si="3"/>
        <v>0</v>
      </c>
      <c r="O18" t="s">
        <v>73</v>
      </c>
      <c r="P18">
        <f>(A24+A18)/2</f>
        <v>1.5</v>
      </c>
      <c r="T18" t="s">
        <v>73</v>
      </c>
      <c r="U18">
        <f>(A24+A18)/2</f>
        <v>1.5</v>
      </c>
    </row>
    <row r="19" spans="1:21" x14ac:dyDescent="0.25">
      <c r="A19">
        <v>1</v>
      </c>
      <c r="B19" s="3">
        <v>57.839669999999998</v>
      </c>
      <c r="C19" t="s">
        <v>18</v>
      </c>
      <c r="D19">
        <f t="shared" si="0"/>
        <v>32.341849999999994</v>
      </c>
      <c r="E19" s="4"/>
      <c r="F19" s="4">
        <v>57.839669999999998</v>
      </c>
      <c r="G19">
        <f t="shared" si="1"/>
        <v>33.464839999999995</v>
      </c>
      <c r="I19">
        <v>6.1059819999999991</v>
      </c>
      <c r="J19" s="3">
        <f t="shared" si="2"/>
        <v>63.945651999999995</v>
      </c>
      <c r="K19">
        <f t="shared" si="3"/>
        <v>39.570821999999993</v>
      </c>
    </row>
    <row r="20" spans="1:21" x14ac:dyDescent="0.25">
      <c r="A20">
        <v>1</v>
      </c>
      <c r="B20" s="3">
        <v>33.261299999999999</v>
      </c>
      <c r="C20" t="s">
        <v>19</v>
      </c>
      <c r="D20">
        <f t="shared" si="0"/>
        <v>7.7634799999999977</v>
      </c>
      <c r="E20" s="4">
        <v>-0.65320999999999996</v>
      </c>
      <c r="F20" s="4">
        <v>32.608089999999997</v>
      </c>
      <c r="G20">
        <f t="shared" si="1"/>
        <v>8.2332599999999978</v>
      </c>
      <c r="J20" s="3">
        <f t="shared" si="2"/>
        <v>32.608089999999997</v>
      </c>
      <c r="K20">
        <f t="shared" si="3"/>
        <v>8.2332599999999978</v>
      </c>
      <c r="O20" t="s">
        <v>71</v>
      </c>
      <c r="P20">
        <f>P17-P16*P18</f>
        <v>-19.615500000000004</v>
      </c>
      <c r="T20" t="s">
        <v>71</v>
      </c>
      <c r="U20">
        <f>U17-U16*U18</f>
        <v>-31.300129999999996</v>
      </c>
    </row>
    <row r="21" spans="1:21" x14ac:dyDescent="0.25">
      <c r="A21">
        <v>1</v>
      </c>
      <c r="B21" s="3">
        <v>64.395769999999999</v>
      </c>
      <c r="C21" t="s">
        <v>20</v>
      </c>
      <c r="D21">
        <f t="shared" si="0"/>
        <v>38.897949999999994</v>
      </c>
      <c r="E21" s="4"/>
      <c r="F21" s="4">
        <v>64.395769999999999</v>
      </c>
      <c r="G21">
        <f t="shared" si="1"/>
        <v>40.020939999999996</v>
      </c>
      <c r="I21">
        <v>6.5217514999999997</v>
      </c>
      <c r="J21" s="3">
        <f t="shared" si="2"/>
        <v>70.917521499999992</v>
      </c>
      <c r="K21">
        <f t="shared" si="3"/>
        <v>46.542691499999989</v>
      </c>
    </row>
    <row r="22" spans="1:21" x14ac:dyDescent="0.25">
      <c r="A22">
        <v>2</v>
      </c>
      <c r="B22" s="3">
        <v>97.099230000000006</v>
      </c>
      <c r="C22" t="s">
        <v>27</v>
      </c>
      <c r="D22">
        <f>B22-A22*$P$16-$P$20</f>
        <v>26.488090000000007</v>
      </c>
      <c r="E22" s="4"/>
      <c r="F22" s="4">
        <v>97.099230000000006</v>
      </c>
      <c r="G22">
        <f>F22-A22*$U$16-$U$20</f>
        <v>17.049440000000004</v>
      </c>
      <c r="I22">
        <v>12.211963999999998</v>
      </c>
      <c r="J22" s="3">
        <f t="shared" si="2"/>
        <v>109.311194</v>
      </c>
      <c r="K22">
        <f>J22-A22*$U$16-$U$20</f>
        <v>29.261403999999999</v>
      </c>
    </row>
    <row r="23" spans="1:21" x14ac:dyDescent="0.25">
      <c r="A23">
        <v>2</v>
      </c>
      <c r="B23" s="3">
        <v>98.343000000000004</v>
      </c>
      <c r="C23" t="s">
        <v>28</v>
      </c>
      <c r="D23">
        <f t="shared" ref="D23:D28" si="4">B23-A23*$P$16-$P$20</f>
        <v>27.731860000000005</v>
      </c>
      <c r="E23" s="4"/>
      <c r="F23" s="4">
        <v>98.343000000000004</v>
      </c>
      <c r="G23">
        <f t="shared" ref="G23:G28" si="5">F23-A23*$U$16-$U$20</f>
        <v>18.293210000000002</v>
      </c>
      <c r="I23">
        <v>13.043502999999999</v>
      </c>
      <c r="J23" s="3">
        <f t="shared" si="2"/>
        <v>111.386503</v>
      </c>
      <c r="K23">
        <f t="shared" ref="K23:K28" si="6">J23-A23*$U$16-$U$20</f>
        <v>31.336713000000003</v>
      </c>
    </row>
    <row r="24" spans="1:21" x14ac:dyDescent="0.25">
      <c r="A24">
        <v>2</v>
      </c>
      <c r="B24" s="3">
        <v>70.611140000000006</v>
      </c>
      <c r="C24" t="s">
        <v>29</v>
      </c>
      <c r="D24">
        <f t="shared" si="4"/>
        <v>0</v>
      </c>
      <c r="E24" s="4">
        <v>9.4386500000000009</v>
      </c>
      <c r="F24" s="4">
        <v>80.049790000000002</v>
      </c>
      <c r="G24">
        <f t="shared" si="5"/>
        <v>0</v>
      </c>
      <c r="J24" s="3">
        <f t="shared" si="2"/>
        <v>80.049790000000002</v>
      </c>
      <c r="K24">
        <f t="shared" si="6"/>
        <v>0</v>
      </c>
    </row>
    <row r="25" spans="1:21" x14ac:dyDescent="0.25">
      <c r="A25">
        <v>2</v>
      </c>
      <c r="B25" s="3">
        <v>93.719480000000004</v>
      </c>
      <c r="C25" t="s">
        <v>30</v>
      </c>
      <c r="D25">
        <f t="shared" si="4"/>
        <v>23.108340000000005</v>
      </c>
      <c r="E25" s="4"/>
      <c r="F25" s="4">
        <v>93.719480000000004</v>
      </c>
      <c r="G25">
        <f t="shared" si="5"/>
        <v>13.669690000000003</v>
      </c>
      <c r="I25">
        <v>13.043502999999999</v>
      </c>
      <c r="J25" s="3">
        <f t="shared" si="2"/>
        <v>106.76298300000001</v>
      </c>
      <c r="K25">
        <f t="shared" si="6"/>
        <v>26.713193000000004</v>
      </c>
    </row>
    <row r="26" spans="1:21" x14ac:dyDescent="0.25">
      <c r="A26">
        <v>2</v>
      </c>
      <c r="B26" s="3">
        <v>70.477779999999996</v>
      </c>
      <c r="C26" t="s">
        <v>31</v>
      </c>
      <c r="D26">
        <f t="shared" si="4"/>
        <v>-0.13336000000000325</v>
      </c>
      <c r="E26" s="4">
        <v>9.1865100000000002</v>
      </c>
      <c r="F26" s="4">
        <v>79.664289999999994</v>
      </c>
      <c r="G26">
        <f t="shared" si="5"/>
        <v>-0.3855000000000075</v>
      </c>
      <c r="J26" s="3">
        <f t="shared" si="2"/>
        <v>79.664289999999994</v>
      </c>
      <c r="K26">
        <f t="shared" si="6"/>
        <v>-0.3855000000000075</v>
      </c>
    </row>
    <row r="27" spans="1:21" x14ac:dyDescent="0.25">
      <c r="A27">
        <v>2</v>
      </c>
      <c r="B27" s="3">
        <v>80.617710000000002</v>
      </c>
      <c r="C27" t="s">
        <v>32</v>
      </c>
      <c r="D27">
        <f t="shared" si="4"/>
        <v>10.006570000000004</v>
      </c>
      <c r="E27" s="4">
        <v>5.1246799999999997</v>
      </c>
      <c r="F27" s="4">
        <v>85.74239</v>
      </c>
      <c r="G27">
        <f t="shared" si="5"/>
        <v>5.6925999999999988</v>
      </c>
      <c r="J27" s="3">
        <f t="shared" si="2"/>
        <v>85.74239</v>
      </c>
      <c r="K27">
        <f t="shared" si="6"/>
        <v>5.6925999999999988</v>
      </c>
    </row>
    <row r="28" spans="1:21" x14ac:dyDescent="0.25">
      <c r="A28">
        <v>2</v>
      </c>
      <c r="B28" s="3">
        <v>90.493690000000001</v>
      </c>
      <c r="C28" t="s">
        <v>33</v>
      </c>
      <c r="D28">
        <f t="shared" si="4"/>
        <v>19.882550000000002</v>
      </c>
      <c r="E28" s="4"/>
      <c r="F28" s="4">
        <v>90.493690000000001</v>
      </c>
      <c r="G28">
        <f t="shared" si="5"/>
        <v>10.443899999999999</v>
      </c>
      <c r="I28">
        <v>12.211963999999998</v>
      </c>
      <c r="J28" s="3">
        <f t="shared" si="2"/>
        <v>102.705654</v>
      </c>
      <c r="K28">
        <f t="shared" si="6"/>
        <v>22.655863999999994</v>
      </c>
    </row>
    <row r="29" spans="1:21" x14ac:dyDescent="0.25">
      <c r="A29">
        <v>3</v>
      </c>
      <c r="B29" s="3">
        <v>273.81310000000002</v>
      </c>
      <c r="C29" t="s">
        <v>34</v>
      </c>
      <c r="F29" s="2">
        <v>273.81310000000002</v>
      </c>
      <c r="I29">
        <v>17.841635863636363</v>
      </c>
      <c r="J29" s="3">
        <f t="shared" si="2"/>
        <v>291.6547358636364</v>
      </c>
    </row>
    <row r="30" spans="1:21" x14ac:dyDescent="0.25">
      <c r="A30">
        <v>3</v>
      </c>
      <c r="B30" s="3">
        <v>218.08589000000001</v>
      </c>
      <c r="C30" t="s">
        <v>35</v>
      </c>
      <c r="F30" s="2">
        <v>218.08589000000001</v>
      </c>
      <c r="I30">
        <v>18.858519000000001</v>
      </c>
      <c r="J30" s="3">
        <f t="shared" si="2"/>
        <v>236.94440900000001</v>
      </c>
    </row>
    <row r="31" spans="1:21" x14ac:dyDescent="0.25">
      <c r="A31">
        <v>3</v>
      </c>
      <c r="B31" s="3">
        <v>231.99079</v>
      </c>
      <c r="C31" t="s">
        <v>36</v>
      </c>
      <c r="F31" s="2">
        <v>231.99079</v>
      </c>
      <c r="I31">
        <v>18.858519000000001</v>
      </c>
      <c r="J31" s="3">
        <f t="shared" si="2"/>
        <v>250.84930900000001</v>
      </c>
    </row>
    <row r="32" spans="1:21" x14ac:dyDescent="0.25">
      <c r="A32">
        <v>3</v>
      </c>
      <c r="B32" s="3">
        <v>269.07951000000003</v>
      </c>
      <c r="C32" t="s">
        <v>37</v>
      </c>
      <c r="F32" s="2">
        <v>269.07951000000003</v>
      </c>
      <c r="I32">
        <v>18.858519000000001</v>
      </c>
      <c r="J32" s="3">
        <f t="shared" si="2"/>
        <v>287.93802900000003</v>
      </c>
    </row>
    <row r="33" spans="1:10" x14ac:dyDescent="0.25">
      <c r="A33">
        <v>3</v>
      </c>
      <c r="B33" s="3">
        <v>123.22763</v>
      </c>
      <c r="C33" t="s">
        <v>38</v>
      </c>
      <c r="F33" s="2">
        <v>123.22763</v>
      </c>
      <c r="J33" s="3">
        <f t="shared" si="2"/>
        <v>123.22763</v>
      </c>
    </row>
    <row r="34" spans="1:10" x14ac:dyDescent="0.25">
      <c r="A34">
        <v>3</v>
      </c>
      <c r="B34" s="3">
        <v>136.16757999999999</v>
      </c>
      <c r="C34" t="s">
        <v>39</v>
      </c>
      <c r="F34" s="2">
        <v>136.16757999999999</v>
      </c>
      <c r="I34">
        <v>18.858519000000001</v>
      </c>
      <c r="J34" s="3">
        <f t="shared" si="2"/>
        <v>155.02609899999999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K34"/>
    </sheetView>
  </sheetViews>
  <sheetFormatPr baseColWidth="10" defaultRowHeight="15" x14ac:dyDescent="0.25"/>
  <sheetData>
    <row r="1" spans="1:21" x14ac:dyDescent="0.25">
      <c r="A1" t="s">
        <v>59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1" t="s">
        <v>80</v>
      </c>
      <c r="F4" s="1" t="s">
        <v>81</v>
      </c>
      <c r="G4" s="1" t="s">
        <v>82</v>
      </c>
      <c r="H4" s="1"/>
      <c r="I4" s="1" t="s">
        <v>100</v>
      </c>
      <c r="J4" s="1" t="s">
        <v>88</v>
      </c>
      <c r="K4" s="1" t="s">
        <v>87</v>
      </c>
      <c r="L4" s="1"/>
    </row>
    <row r="5" spans="1:21" x14ac:dyDescent="0.25">
      <c r="A5">
        <v>0.25</v>
      </c>
      <c r="B5" s="3">
        <v>5.0585899999999997</v>
      </c>
      <c r="C5" t="s">
        <v>4</v>
      </c>
      <c r="D5">
        <f>B5-$B$18*A5</f>
        <v>3.5860674999999995</v>
      </c>
      <c r="E5" s="10">
        <v>0.54874999999999996</v>
      </c>
      <c r="F5" s="3">
        <v>5.6073399999999998</v>
      </c>
      <c r="G5">
        <f>F5-A5*$F$18</f>
        <v>3.8598675</v>
      </c>
      <c r="J5" s="3">
        <f>I5+F5</f>
        <v>5.6073399999999998</v>
      </c>
      <c r="K5">
        <f>J5-A5*$F$18</f>
        <v>3.8598675</v>
      </c>
    </row>
    <row r="6" spans="1:21" x14ac:dyDescent="0.25">
      <c r="A6">
        <v>0.5</v>
      </c>
      <c r="B6" s="3">
        <v>1.4994000000000001</v>
      </c>
      <c r="C6" t="s">
        <v>5</v>
      </c>
      <c r="D6">
        <f t="shared" ref="D6:D21" si="0">B6-$B$18*A6</f>
        <v>-1.4456449999999998</v>
      </c>
      <c r="E6" s="10">
        <v>1.2946</v>
      </c>
      <c r="F6" s="3">
        <v>2.794</v>
      </c>
      <c r="G6">
        <f t="shared" ref="G6:G21" si="1">F6-A6*$F$18</f>
        <v>-0.70094499999999993</v>
      </c>
      <c r="J6" s="3">
        <f t="shared" ref="J6:J34" si="2">I6+F6</f>
        <v>2.794</v>
      </c>
      <c r="K6">
        <f t="shared" ref="K6:K21" si="3">J6-A6*$F$18</f>
        <v>-0.70094499999999993</v>
      </c>
    </row>
    <row r="7" spans="1:21" x14ac:dyDescent="0.25">
      <c r="A7">
        <v>0.5</v>
      </c>
      <c r="B7" s="3">
        <v>6.5694299999999997</v>
      </c>
      <c r="C7" t="s">
        <v>6</v>
      </c>
      <c r="D7">
        <f t="shared" si="0"/>
        <v>3.6243849999999997</v>
      </c>
      <c r="E7" s="10"/>
      <c r="F7" s="3">
        <v>6.5694299999999997</v>
      </c>
      <c r="G7">
        <f t="shared" si="1"/>
        <v>3.0744849999999997</v>
      </c>
      <c r="I7">
        <v>0.80800647727272723</v>
      </c>
      <c r="J7" s="3">
        <f t="shared" si="2"/>
        <v>7.3774364772727266</v>
      </c>
      <c r="K7">
        <f t="shared" si="3"/>
        <v>3.8824914772727266</v>
      </c>
    </row>
    <row r="8" spans="1:21" x14ac:dyDescent="0.25">
      <c r="A8">
        <v>0.5</v>
      </c>
      <c r="B8" s="3">
        <v>1.49963</v>
      </c>
      <c r="C8" t="s">
        <v>7</v>
      </c>
      <c r="D8">
        <f t="shared" si="0"/>
        <v>-1.4454149999999999</v>
      </c>
      <c r="E8" s="10">
        <v>1.3567499999999999</v>
      </c>
      <c r="F8" s="3">
        <v>2.8563799999999997</v>
      </c>
      <c r="G8">
        <f t="shared" si="1"/>
        <v>-0.63856500000000027</v>
      </c>
      <c r="J8" s="3">
        <f t="shared" si="2"/>
        <v>2.8563799999999997</v>
      </c>
      <c r="K8">
        <f t="shared" si="3"/>
        <v>-0.63856500000000027</v>
      </c>
    </row>
    <row r="9" spans="1:21" x14ac:dyDescent="0.25">
      <c r="A9">
        <v>0.5</v>
      </c>
      <c r="B9" s="3">
        <v>15.031029999999999</v>
      </c>
      <c r="C9" t="s">
        <v>8</v>
      </c>
      <c r="D9">
        <f t="shared" si="0"/>
        <v>12.085984999999999</v>
      </c>
      <c r="E9" s="10"/>
      <c r="F9" s="3">
        <v>15.031029999999999</v>
      </c>
      <c r="G9">
        <f t="shared" si="1"/>
        <v>11.536085</v>
      </c>
      <c r="I9">
        <v>1.7313798295454546</v>
      </c>
      <c r="J9" s="3">
        <f t="shared" si="2"/>
        <v>16.762409829545454</v>
      </c>
      <c r="K9">
        <f t="shared" si="3"/>
        <v>13.267464829545455</v>
      </c>
    </row>
    <row r="10" spans="1:21" x14ac:dyDescent="0.25">
      <c r="A10">
        <v>0.75</v>
      </c>
      <c r="B10" s="3">
        <v>6.5362499999999999</v>
      </c>
      <c r="C10" t="s">
        <v>9</v>
      </c>
      <c r="D10">
        <f t="shared" si="0"/>
        <v>2.1186825000000002</v>
      </c>
      <c r="E10" s="10">
        <v>1.1894400000000001</v>
      </c>
      <c r="F10" s="3">
        <v>7.7256900000000002</v>
      </c>
      <c r="G10">
        <f t="shared" si="1"/>
        <v>2.4832725</v>
      </c>
      <c r="J10" s="3">
        <f t="shared" si="2"/>
        <v>7.7256900000000002</v>
      </c>
      <c r="K10">
        <f t="shared" si="3"/>
        <v>2.4832725</v>
      </c>
    </row>
    <row r="11" spans="1:21" x14ac:dyDescent="0.25">
      <c r="A11">
        <v>0.8</v>
      </c>
      <c r="B11" s="3">
        <v>6.2932499999999996</v>
      </c>
      <c r="C11" t="s">
        <v>10</v>
      </c>
      <c r="D11">
        <f t="shared" si="0"/>
        <v>1.5811779999999995</v>
      </c>
      <c r="E11" s="10">
        <v>1.0927800000000001</v>
      </c>
      <c r="F11" s="3">
        <v>7.3860299999999999</v>
      </c>
      <c r="G11">
        <f t="shared" si="1"/>
        <v>1.7941179999999992</v>
      </c>
      <c r="J11" s="3">
        <f t="shared" si="2"/>
        <v>7.3860299999999999</v>
      </c>
      <c r="K11">
        <f t="shared" si="3"/>
        <v>1.7941179999999992</v>
      </c>
    </row>
    <row r="12" spans="1:21" x14ac:dyDescent="0.25">
      <c r="A12">
        <v>1</v>
      </c>
      <c r="B12" s="3">
        <v>49.821159999999999</v>
      </c>
      <c r="C12" t="s">
        <v>11</v>
      </c>
      <c r="D12">
        <f t="shared" si="0"/>
        <v>43.931069999999998</v>
      </c>
      <c r="E12" s="10"/>
      <c r="F12" s="3">
        <v>49.821159999999999</v>
      </c>
      <c r="G12">
        <f t="shared" si="1"/>
        <v>42.831269999999996</v>
      </c>
      <c r="I12">
        <v>2.9263318181818181</v>
      </c>
      <c r="J12" s="3">
        <f t="shared" si="2"/>
        <v>52.747491818181814</v>
      </c>
      <c r="K12">
        <f t="shared" si="3"/>
        <v>45.757601818181811</v>
      </c>
    </row>
    <row r="13" spans="1:21" x14ac:dyDescent="0.25">
      <c r="A13">
        <v>1</v>
      </c>
      <c r="B13" s="3">
        <v>6.27102</v>
      </c>
      <c r="C13" t="s">
        <v>12</v>
      </c>
      <c r="D13">
        <f t="shared" si="0"/>
        <v>0.38093000000000021</v>
      </c>
      <c r="E13" s="10">
        <v>1.2196899999999999</v>
      </c>
      <c r="F13" s="3">
        <v>7.49071</v>
      </c>
      <c r="G13">
        <f t="shared" si="1"/>
        <v>0.50082000000000004</v>
      </c>
      <c r="J13" s="3">
        <f t="shared" si="2"/>
        <v>7.49071</v>
      </c>
      <c r="K13">
        <f t="shared" si="3"/>
        <v>0.50082000000000004</v>
      </c>
    </row>
    <row r="14" spans="1:21" x14ac:dyDescent="0.25">
      <c r="A14">
        <v>1</v>
      </c>
      <c r="B14" s="3">
        <v>27.966259999999998</v>
      </c>
      <c r="C14" t="s">
        <v>13</v>
      </c>
      <c r="D14">
        <f t="shared" si="0"/>
        <v>22.076169999999998</v>
      </c>
      <c r="E14" s="10"/>
      <c r="F14" s="3">
        <v>27.966259999999998</v>
      </c>
      <c r="G14">
        <f t="shared" si="1"/>
        <v>20.976369999999999</v>
      </c>
      <c r="I14">
        <v>2.9263318181818181</v>
      </c>
      <c r="J14" s="3">
        <f t="shared" si="2"/>
        <v>30.892591818181817</v>
      </c>
      <c r="K14">
        <f t="shared" si="3"/>
        <v>23.902701818181818</v>
      </c>
    </row>
    <row r="15" spans="1:21" x14ac:dyDescent="0.25">
      <c r="A15">
        <v>1</v>
      </c>
      <c r="B15" s="3">
        <v>40.804960000000001</v>
      </c>
      <c r="C15" t="s">
        <v>14</v>
      </c>
      <c r="D15">
        <f t="shared" si="0"/>
        <v>34.914870000000001</v>
      </c>
      <c r="E15" s="10"/>
      <c r="F15" s="3">
        <v>40.804960000000001</v>
      </c>
      <c r="G15">
        <f t="shared" si="1"/>
        <v>33.815069999999999</v>
      </c>
      <c r="I15">
        <v>3.4627596590909091</v>
      </c>
      <c r="J15" s="3">
        <f t="shared" si="2"/>
        <v>44.267719659090908</v>
      </c>
      <c r="K15">
        <f t="shared" si="3"/>
        <v>37.277829659090905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8">
        <v>1</v>
      </c>
      <c r="B16" s="9">
        <v>29.65944</v>
      </c>
      <c r="C16" s="8" t="s">
        <v>15</v>
      </c>
      <c r="D16" s="8">
        <f t="shared" si="0"/>
        <v>23.769349999999999</v>
      </c>
      <c r="E16" s="10"/>
      <c r="F16" s="3">
        <v>29.65944</v>
      </c>
      <c r="G16">
        <f t="shared" si="1"/>
        <v>22.669550000000001</v>
      </c>
      <c r="I16">
        <v>3.4627596590909091</v>
      </c>
      <c r="J16" s="3">
        <f t="shared" si="2"/>
        <v>33.12219965909091</v>
      </c>
      <c r="K16">
        <f t="shared" si="3"/>
        <v>26.132309659090911</v>
      </c>
      <c r="O16" t="s">
        <v>70</v>
      </c>
      <c r="P16" s="3">
        <f>(B24-B18)/(A24-A18)</f>
        <v>25.62161</v>
      </c>
      <c r="R16" t="s">
        <v>85</v>
      </c>
      <c r="T16" t="s">
        <v>70</v>
      </c>
      <c r="U16" s="3">
        <f>(F24-F18)/(A24-A18)</f>
        <v>36.737539999999996</v>
      </c>
    </row>
    <row r="17" spans="1:21" x14ac:dyDescent="0.25">
      <c r="A17" s="8">
        <v>1</v>
      </c>
      <c r="B17" s="9">
        <v>105.89988</v>
      </c>
      <c r="C17" s="8" t="s">
        <v>16</v>
      </c>
      <c r="D17" s="8">
        <f t="shared" si="0"/>
        <v>100.00979</v>
      </c>
      <c r="E17" s="10"/>
      <c r="F17" s="3">
        <v>105.89988</v>
      </c>
      <c r="G17">
        <f t="shared" si="1"/>
        <v>98.909989999999993</v>
      </c>
      <c r="I17">
        <v>2.9263318181818181</v>
      </c>
      <c r="J17" s="3">
        <f t="shared" si="2"/>
        <v>108.82621181818182</v>
      </c>
      <c r="K17">
        <f t="shared" si="3"/>
        <v>101.83632181818182</v>
      </c>
      <c r="O17" t="s">
        <v>72</v>
      </c>
      <c r="P17">
        <f>(B24+B18)/2</f>
        <v>18.700894999999999</v>
      </c>
      <c r="T17" t="s">
        <v>72</v>
      </c>
      <c r="U17">
        <f>(F24+F18)/2</f>
        <v>25.35866</v>
      </c>
    </row>
    <row r="18" spans="1:21" x14ac:dyDescent="0.25">
      <c r="A18" s="8">
        <v>1</v>
      </c>
      <c r="B18" s="9">
        <v>5.8900899999999998</v>
      </c>
      <c r="C18" s="8" t="s">
        <v>17</v>
      </c>
      <c r="D18" s="8">
        <f t="shared" si="0"/>
        <v>0</v>
      </c>
      <c r="E18" s="9">
        <v>1.0998000000000001</v>
      </c>
      <c r="F18" s="9">
        <v>6.9898899999999999</v>
      </c>
      <c r="G18">
        <f t="shared" si="1"/>
        <v>0</v>
      </c>
      <c r="J18" s="3">
        <f t="shared" si="2"/>
        <v>6.9898899999999999</v>
      </c>
      <c r="K18">
        <f t="shared" si="3"/>
        <v>0</v>
      </c>
      <c r="O18" t="s">
        <v>73</v>
      </c>
      <c r="P18">
        <f>(A24+A18)/2</f>
        <v>1.5</v>
      </c>
      <c r="T18" t="s">
        <v>73</v>
      </c>
      <c r="U18">
        <f>(A24+A18)/2</f>
        <v>1.5</v>
      </c>
    </row>
    <row r="19" spans="1:21" x14ac:dyDescent="0.25">
      <c r="A19" s="8">
        <v>1</v>
      </c>
      <c r="B19" s="9">
        <v>25.023610000000001</v>
      </c>
      <c r="C19" s="8" t="s">
        <v>18</v>
      </c>
      <c r="D19" s="8">
        <f t="shared" si="0"/>
        <v>19.133520000000001</v>
      </c>
      <c r="E19" s="9"/>
      <c r="F19" s="9">
        <v>25.023610000000001</v>
      </c>
      <c r="G19">
        <f t="shared" si="1"/>
        <v>18.033720000000002</v>
      </c>
      <c r="I19">
        <v>3.4627596590909091</v>
      </c>
      <c r="J19" s="3">
        <f t="shared" si="2"/>
        <v>28.486369659090911</v>
      </c>
      <c r="K19">
        <f t="shared" si="3"/>
        <v>21.496479659090912</v>
      </c>
    </row>
    <row r="20" spans="1:21" x14ac:dyDescent="0.25">
      <c r="A20" s="8">
        <v>1</v>
      </c>
      <c r="B20" s="9">
        <v>8.7984899999999993</v>
      </c>
      <c r="C20" s="8" t="s">
        <v>19</v>
      </c>
      <c r="D20" s="8">
        <f t="shared" si="0"/>
        <v>2.9083999999999994</v>
      </c>
      <c r="E20" s="9">
        <v>1.14503</v>
      </c>
      <c r="F20" s="9">
        <v>9.9435199999999995</v>
      </c>
      <c r="G20">
        <f t="shared" si="1"/>
        <v>2.9536299999999995</v>
      </c>
      <c r="J20" s="3">
        <f t="shared" si="2"/>
        <v>9.9435199999999995</v>
      </c>
      <c r="K20">
        <f t="shared" si="3"/>
        <v>2.9536299999999995</v>
      </c>
      <c r="O20" t="s">
        <v>71</v>
      </c>
      <c r="P20">
        <f>P17-P16*P18</f>
        <v>-19.73152</v>
      </c>
      <c r="T20" t="s">
        <v>71</v>
      </c>
      <c r="U20">
        <f>U17-U16*U18</f>
        <v>-29.747649999999993</v>
      </c>
    </row>
    <row r="21" spans="1:21" x14ac:dyDescent="0.25">
      <c r="A21" s="8">
        <v>1</v>
      </c>
      <c r="B21" s="9">
        <v>30.885750000000002</v>
      </c>
      <c r="C21" s="8" t="s">
        <v>20</v>
      </c>
      <c r="D21" s="8">
        <f t="shared" si="0"/>
        <v>24.995660000000001</v>
      </c>
      <c r="E21" s="10"/>
      <c r="F21" s="3">
        <v>30.885750000000002</v>
      </c>
      <c r="G21">
        <f t="shared" si="1"/>
        <v>23.895860000000003</v>
      </c>
      <c r="I21">
        <v>3.4573384090909087</v>
      </c>
      <c r="J21" s="3">
        <f t="shared" si="2"/>
        <v>34.34308840909091</v>
      </c>
      <c r="K21">
        <f t="shared" si="3"/>
        <v>27.353198409090911</v>
      </c>
    </row>
    <row r="22" spans="1:21" x14ac:dyDescent="0.25">
      <c r="A22" s="8">
        <v>2</v>
      </c>
      <c r="B22" s="9">
        <v>71.4559</v>
      </c>
      <c r="C22" s="8" t="s">
        <v>27</v>
      </c>
      <c r="D22" s="8">
        <f>B22-A22*$P$16-$P$20</f>
        <v>39.944199999999995</v>
      </c>
      <c r="E22" s="10"/>
      <c r="F22" s="3">
        <v>64.790139999999994</v>
      </c>
      <c r="G22">
        <f>F22-A22*$U$16-$U$20</f>
        <v>21.062709999999996</v>
      </c>
      <c r="I22">
        <v>6.9255193181818182</v>
      </c>
      <c r="J22" s="3">
        <f t="shared" si="2"/>
        <v>71.715659318181807</v>
      </c>
      <c r="K22">
        <f>J22-A22*$U$16-$U$20</f>
        <v>27.988229318181808</v>
      </c>
    </row>
    <row r="23" spans="1:21" x14ac:dyDescent="0.25">
      <c r="A23">
        <v>2</v>
      </c>
      <c r="B23" s="3">
        <v>54.537689999999998</v>
      </c>
      <c r="C23" t="s">
        <v>28</v>
      </c>
      <c r="D23">
        <f t="shared" ref="D23:D28" si="4">B23-A23*$P$16-$P$20</f>
        <v>23.025989999999997</v>
      </c>
      <c r="E23" s="10"/>
      <c r="F23" s="3">
        <v>54.537689999999998</v>
      </c>
      <c r="G23">
        <f t="shared" ref="G23:G28" si="5">F23-A23*$U$16-$U$20</f>
        <v>10.81026</v>
      </c>
      <c r="I23">
        <v>6.9146768181818175</v>
      </c>
      <c r="J23" s="3">
        <f t="shared" si="2"/>
        <v>61.452366818181815</v>
      </c>
      <c r="K23">
        <f t="shared" ref="K23:K28" si="6">J23-A23*$U$16-$U$20</f>
        <v>17.724936818181817</v>
      </c>
    </row>
    <row r="24" spans="1:21" x14ac:dyDescent="0.25">
      <c r="A24">
        <v>2</v>
      </c>
      <c r="B24" s="3">
        <v>31.511700000000001</v>
      </c>
      <c r="C24" t="s">
        <v>29</v>
      </c>
      <c r="D24">
        <f t="shared" si="4"/>
        <v>0</v>
      </c>
      <c r="E24" s="10">
        <v>12.215730000000001</v>
      </c>
      <c r="F24" s="3">
        <v>43.727429999999998</v>
      </c>
      <c r="G24">
        <f t="shared" si="5"/>
        <v>0</v>
      </c>
      <c r="J24" s="3">
        <f t="shared" si="2"/>
        <v>43.727429999999998</v>
      </c>
      <c r="K24">
        <f t="shared" si="6"/>
        <v>0</v>
      </c>
    </row>
    <row r="25" spans="1:21" x14ac:dyDescent="0.25">
      <c r="A25">
        <v>2</v>
      </c>
      <c r="B25" s="3">
        <v>31.544280000000001</v>
      </c>
      <c r="C25" t="s">
        <v>30</v>
      </c>
      <c r="D25">
        <f t="shared" si="4"/>
        <v>3.2579999999999387E-2</v>
      </c>
      <c r="E25" s="10">
        <v>12.25769</v>
      </c>
      <c r="F25" s="3">
        <v>43.801969999999997</v>
      </c>
      <c r="G25">
        <f t="shared" si="5"/>
        <v>7.453999999999894E-2</v>
      </c>
      <c r="J25" s="3">
        <f t="shared" si="2"/>
        <v>43.801969999999997</v>
      </c>
      <c r="K25">
        <f t="shared" si="6"/>
        <v>7.453999999999894E-2</v>
      </c>
    </row>
    <row r="26" spans="1:21" x14ac:dyDescent="0.25">
      <c r="A26">
        <v>2</v>
      </c>
      <c r="B26" s="3">
        <v>31.486429999999999</v>
      </c>
      <c r="C26" t="s">
        <v>31</v>
      </c>
      <c r="D26">
        <f t="shared" si="4"/>
        <v>-2.5270000000002568E-2</v>
      </c>
      <c r="E26" s="10">
        <v>12.07765</v>
      </c>
      <c r="F26" s="3">
        <v>43.564079999999997</v>
      </c>
      <c r="G26">
        <f t="shared" si="5"/>
        <v>-0.16335000000000122</v>
      </c>
      <c r="J26" s="3">
        <f t="shared" si="2"/>
        <v>43.564079999999997</v>
      </c>
      <c r="K26">
        <f t="shared" si="6"/>
        <v>-0.16335000000000122</v>
      </c>
    </row>
    <row r="27" spans="1:21" x14ac:dyDescent="0.25">
      <c r="A27">
        <v>2</v>
      </c>
      <c r="B27" s="3">
        <v>57.819400000000002</v>
      </c>
      <c r="C27" t="s">
        <v>32</v>
      </c>
      <c r="D27">
        <f t="shared" si="4"/>
        <v>26.307700000000001</v>
      </c>
      <c r="F27" s="3">
        <v>57.819400000000002</v>
      </c>
      <c r="G27">
        <f t="shared" si="5"/>
        <v>14.091970000000003</v>
      </c>
      <c r="I27">
        <v>5.8526636363636362</v>
      </c>
      <c r="J27" s="3">
        <f t="shared" si="2"/>
        <v>63.672063636363639</v>
      </c>
      <c r="K27">
        <f t="shared" si="6"/>
        <v>19.944633636363641</v>
      </c>
    </row>
    <row r="28" spans="1:21" x14ac:dyDescent="0.25">
      <c r="A28">
        <v>2</v>
      </c>
      <c r="B28" s="3">
        <v>31.49231</v>
      </c>
      <c r="C28" t="s">
        <v>33</v>
      </c>
      <c r="D28">
        <f t="shared" si="4"/>
        <v>-1.9390000000001351E-2</v>
      </c>
      <c r="F28" s="3">
        <v>31.49231</v>
      </c>
      <c r="G28">
        <f t="shared" si="5"/>
        <v>-12.235119999999995</v>
      </c>
      <c r="I28">
        <v>6.9255193181818182</v>
      </c>
      <c r="J28" s="3">
        <f t="shared" si="2"/>
        <v>38.417829318181816</v>
      </c>
      <c r="K28">
        <f t="shared" si="6"/>
        <v>-5.309600681818182</v>
      </c>
    </row>
    <row r="29" spans="1:21" x14ac:dyDescent="0.25">
      <c r="A29">
        <v>3</v>
      </c>
      <c r="B29" s="3">
        <v>274.30419000000001</v>
      </c>
      <c r="C29" t="s">
        <v>34</v>
      </c>
      <c r="F29" s="2">
        <v>274.30419000000001</v>
      </c>
      <c r="I29">
        <v>4.8480388636363632</v>
      </c>
      <c r="J29" s="3">
        <f t="shared" si="2"/>
        <v>279.15222886363637</v>
      </c>
    </row>
    <row r="30" spans="1:21" x14ac:dyDescent="0.25">
      <c r="A30">
        <v>3</v>
      </c>
      <c r="B30" s="3">
        <v>187.96562</v>
      </c>
      <c r="C30" t="s">
        <v>35</v>
      </c>
      <c r="F30" s="2">
        <v>187.96562</v>
      </c>
      <c r="I30">
        <v>8.7789954545454538</v>
      </c>
      <c r="J30" s="3">
        <f t="shared" si="2"/>
        <v>196.74461545454545</v>
      </c>
    </row>
    <row r="31" spans="1:21" x14ac:dyDescent="0.25">
      <c r="A31">
        <v>3</v>
      </c>
      <c r="B31" s="3">
        <v>209.15212</v>
      </c>
      <c r="C31" t="s">
        <v>36</v>
      </c>
      <c r="F31" s="2">
        <v>209.15212</v>
      </c>
      <c r="I31">
        <v>8.7789954545454538</v>
      </c>
      <c r="J31" s="3">
        <f t="shared" si="2"/>
        <v>217.93111545454545</v>
      </c>
    </row>
    <row r="32" spans="1:21" x14ac:dyDescent="0.25">
      <c r="A32">
        <v>3</v>
      </c>
      <c r="B32" s="3">
        <v>244.83322999999999</v>
      </c>
      <c r="C32" t="s">
        <v>37</v>
      </c>
      <c r="F32" s="2">
        <v>244.83322999999999</v>
      </c>
      <c r="I32">
        <v>8.7789954545454538</v>
      </c>
      <c r="J32" s="3">
        <f t="shared" si="2"/>
        <v>253.61222545454544</v>
      </c>
    </row>
    <row r="33" spans="1:10" x14ac:dyDescent="0.25">
      <c r="A33">
        <v>3</v>
      </c>
      <c r="B33" s="3">
        <v>112.10453</v>
      </c>
      <c r="C33" t="s">
        <v>38</v>
      </c>
      <c r="F33" s="2">
        <v>112.10453</v>
      </c>
      <c r="J33" s="3">
        <f t="shared" si="2"/>
        <v>112.10453</v>
      </c>
    </row>
    <row r="34" spans="1:10" x14ac:dyDescent="0.25">
      <c r="A34">
        <v>3</v>
      </c>
      <c r="B34" s="3">
        <v>113.87769</v>
      </c>
      <c r="C34" t="s">
        <v>39</v>
      </c>
      <c r="F34" s="2">
        <v>113.87769</v>
      </c>
      <c r="J34" s="3">
        <f t="shared" si="2"/>
        <v>113.87769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3" workbookViewId="0">
      <selection sqref="A1:K34"/>
    </sheetView>
  </sheetViews>
  <sheetFormatPr baseColWidth="10" defaultRowHeight="15" x14ac:dyDescent="0.25"/>
  <sheetData>
    <row r="1" spans="1:21" x14ac:dyDescent="0.25">
      <c r="A1" t="s">
        <v>60</v>
      </c>
    </row>
    <row r="4" spans="1:21" ht="60" x14ac:dyDescent="0.25">
      <c r="A4" s="11" t="s">
        <v>0</v>
      </c>
      <c r="B4" s="11" t="s">
        <v>86</v>
      </c>
      <c r="C4" s="11" t="s">
        <v>3</v>
      </c>
      <c r="D4" s="11" t="s">
        <v>25</v>
      </c>
      <c r="E4" s="11" t="s">
        <v>80</v>
      </c>
      <c r="F4" s="11" t="s">
        <v>81</v>
      </c>
      <c r="G4" s="1" t="s">
        <v>82</v>
      </c>
      <c r="H4" s="1"/>
      <c r="I4" s="1" t="s">
        <v>100</v>
      </c>
      <c r="J4" s="1" t="s">
        <v>88</v>
      </c>
      <c r="K4" s="1" t="s">
        <v>87</v>
      </c>
      <c r="L4" s="1"/>
    </row>
    <row r="5" spans="1:21" x14ac:dyDescent="0.25">
      <c r="A5" s="8">
        <v>0.25</v>
      </c>
      <c r="B5" s="9">
        <v>5.7851100000000004</v>
      </c>
      <c r="C5" s="8" t="s">
        <v>4</v>
      </c>
      <c r="D5" s="8">
        <f>B5-$B$18*A5</f>
        <v>3.0609900000000003</v>
      </c>
      <c r="E5" s="9">
        <v>-0.41316000000000003</v>
      </c>
      <c r="F5" s="9">
        <v>5.37195</v>
      </c>
      <c r="G5" s="8">
        <f>F5-A5*$F$18</f>
        <v>4.0480299999999998</v>
      </c>
      <c r="H5" s="8"/>
      <c r="I5" s="8"/>
      <c r="J5" s="9">
        <f>I5+F5</f>
        <v>5.37195</v>
      </c>
      <c r="K5" s="8">
        <f>J5-A5*$F$18</f>
        <v>4.0480299999999998</v>
      </c>
      <c r="L5" s="8"/>
    </row>
    <row r="6" spans="1:21" x14ac:dyDescent="0.25">
      <c r="A6" s="8">
        <v>0.5</v>
      </c>
      <c r="B6" s="9">
        <v>12.451359999999999</v>
      </c>
      <c r="C6" s="8" t="s">
        <v>5</v>
      </c>
      <c r="D6" s="8">
        <f t="shared" ref="D6:D21" si="0">B6-$B$18*A6</f>
        <v>7.0031199999999991</v>
      </c>
      <c r="E6" s="9"/>
      <c r="F6" s="9">
        <v>12.451359999999999</v>
      </c>
      <c r="G6" s="8">
        <f t="shared" ref="G6:G21" si="1">F6-A6*$F$18</f>
        <v>9.8035199999999989</v>
      </c>
      <c r="H6" s="8"/>
      <c r="I6" s="8">
        <v>-0.12580876893939391</v>
      </c>
      <c r="J6" s="9">
        <f t="shared" ref="J6:J34" si="2">I6+F6</f>
        <v>12.325551231060606</v>
      </c>
      <c r="K6" s="8">
        <f t="shared" ref="K6:K21" si="3">J6-A6*$F$18</f>
        <v>9.6777112310606057</v>
      </c>
      <c r="L6" s="8"/>
    </row>
    <row r="7" spans="1:21" x14ac:dyDescent="0.25">
      <c r="A7" s="8">
        <v>0.5</v>
      </c>
      <c r="B7" s="9">
        <v>9.0735499999999991</v>
      </c>
      <c r="C7" s="8" t="s">
        <v>6</v>
      </c>
      <c r="D7" s="8">
        <f t="shared" si="0"/>
        <v>3.6253099999999989</v>
      </c>
      <c r="E7" s="9">
        <v>-1.6490199999999999</v>
      </c>
      <c r="F7" s="9">
        <v>7.424529999999999</v>
      </c>
      <c r="G7" s="8">
        <f t="shared" si="1"/>
        <v>4.7766899999999985</v>
      </c>
      <c r="H7" s="8"/>
      <c r="I7" s="8"/>
      <c r="J7" s="9">
        <f t="shared" si="2"/>
        <v>7.424529999999999</v>
      </c>
      <c r="K7" s="8">
        <f t="shared" si="3"/>
        <v>4.7766899999999985</v>
      </c>
      <c r="L7" s="8"/>
    </row>
    <row r="8" spans="1:21" x14ac:dyDescent="0.25">
      <c r="A8" s="8">
        <v>0.5</v>
      </c>
      <c r="B8" s="9">
        <v>12.50559</v>
      </c>
      <c r="C8" s="8" t="s">
        <v>7</v>
      </c>
      <c r="D8" s="8">
        <f t="shared" si="0"/>
        <v>7.0573499999999996</v>
      </c>
      <c r="E8" s="9"/>
      <c r="F8" s="9">
        <v>12.50559</v>
      </c>
      <c r="G8" s="8">
        <f t="shared" si="1"/>
        <v>9.8577499999999993</v>
      </c>
      <c r="H8" s="8"/>
      <c r="I8" s="8">
        <v>-0.12580876893939391</v>
      </c>
      <c r="J8" s="9">
        <f t="shared" si="2"/>
        <v>12.379781231060607</v>
      </c>
      <c r="K8" s="8">
        <f t="shared" si="3"/>
        <v>9.7319412310606062</v>
      </c>
      <c r="L8" s="8"/>
    </row>
    <row r="9" spans="1:21" x14ac:dyDescent="0.25">
      <c r="A9" s="8">
        <v>0.5</v>
      </c>
      <c r="B9" s="9">
        <v>17.57827</v>
      </c>
      <c r="C9" s="8" t="s">
        <v>8</v>
      </c>
      <c r="D9" s="8">
        <f t="shared" si="0"/>
        <v>12.13003</v>
      </c>
      <c r="E9" s="9"/>
      <c r="F9" s="9">
        <v>17.57827</v>
      </c>
      <c r="G9" s="8">
        <f t="shared" si="1"/>
        <v>14.930429999999999</v>
      </c>
      <c r="H9" s="8"/>
      <c r="I9" s="8">
        <v>0.79756458333333335</v>
      </c>
      <c r="J9" s="9">
        <f t="shared" si="2"/>
        <v>18.375834583333333</v>
      </c>
      <c r="K9" s="8">
        <f t="shared" si="3"/>
        <v>15.727994583333333</v>
      </c>
      <c r="L9" s="8"/>
    </row>
    <row r="10" spans="1:21" x14ac:dyDescent="0.25">
      <c r="A10" s="8">
        <v>0.75</v>
      </c>
      <c r="B10" s="9">
        <v>11.23152</v>
      </c>
      <c r="C10" s="8" t="s">
        <v>9</v>
      </c>
      <c r="D10" s="8">
        <f t="shared" si="0"/>
        <v>3.0591599999999985</v>
      </c>
      <c r="E10" s="9"/>
      <c r="F10" s="9">
        <v>11.23152</v>
      </c>
      <c r="G10" s="8">
        <f t="shared" si="1"/>
        <v>7.2597599999999991</v>
      </c>
      <c r="H10" s="8"/>
      <c r="I10" s="8">
        <v>-0.18871315340909087</v>
      </c>
      <c r="J10" s="9">
        <f t="shared" si="2"/>
        <v>11.042806846590908</v>
      </c>
      <c r="K10" s="8">
        <f t="shared" si="3"/>
        <v>7.0710468465909075</v>
      </c>
      <c r="L10" s="8"/>
    </row>
    <row r="11" spans="1:21" x14ac:dyDescent="0.25">
      <c r="A11" s="8">
        <v>0.8</v>
      </c>
      <c r="B11" s="9">
        <v>10.86544</v>
      </c>
      <c r="C11" s="8" t="s">
        <v>10</v>
      </c>
      <c r="D11" s="8">
        <f t="shared" si="0"/>
        <v>2.1482559999999982</v>
      </c>
      <c r="E11" s="9"/>
      <c r="F11" s="9">
        <v>10.86544</v>
      </c>
      <c r="G11" s="8">
        <f t="shared" si="1"/>
        <v>6.6288959999999983</v>
      </c>
      <c r="H11" s="8"/>
      <c r="I11" s="8">
        <v>-0.20129403030303028</v>
      </c>
      <c r="J11" s="9">
        <f t="shared" si="2"/>
        <v>10.664145969696969</v>
      </c>
      <c r="K11" s="8">
        <f t="shared" si="3"/>
        <v>6.4276019696969682</v>
      </c>
      <c r="L11" s="8"/>
    </row>
    <row r="12" spans="1:21" x14ac:dyDescent="0.25">
      <c r="A12" s="8">
        <v>1</v>
      </c>
      <c r="B12" s="9">
        <v>37.151899999999998</v>
      </c>
      <c r="C12" s="8" t="s">
        <v>11</v>
      </c>
      <c r="D12" s="8">
        <f t="shared" si="0"/>
        <v>26.255419999999997</v>
      </c>
      <c r="E12" s="9"/>
      <c r="F12" s="9">
        <v>37.151899999999998</v>
      </c>
      <c r="G12" s="8">
        <f t="shared" si="1"/>
        <v>31.856219999999997</v>
      </c>
      <c r="H12" s="8"/>
      <c r="I12" s="8">
        <v>-0.80892916666666659</v>
      </c>
      <c r="J12" s="9">
        <f t="shared" si="2"/>
        <v>36.342970833333332</v>
      </c>
      <c r="K12" s="8">
        <f t="shared" si="3"/>
        <v>31.047290833333332</v>
      </c>
      <c r="L12" s="8"/>
    </row>
    <row r="13" spans="1:21" x14ac:dyDescent="0.25">
      <c r="A13" s="8">
        <v>1</v>
      </c>
      <c r="B13" s="9">
        <v>11.76995</v>
      </c>
      <c r="C13" s="8" t="s">
        <v>12</v>
      </c>
      <c r="D13" s="8">
        <f t="shared" si="0"/>
        <v>0.8734699999999993</v>
      </c>
      <c r="E13" s="9"/>
      <c r="F13" s="9">
        <v>11.76995</v>
      </c>
      <c r="G13" s="8">
        <f t="shared" si="1"/>
        <v>6.4742699999999989</v>
      </c>
      <c r="H13" s="8"/>
      <c r="I13" s="8">
        <v>-0.25161753787878782</v>
      </c>
      <c r="J13" s="9">
        <f t="shared" si="2"/>
        <v>11.518332462121212</v>
      </c>
      <c r="K13" s="8">
        <f t="shared" si="3"/>
        <v>6.2226524621212107</v>
      </c>
      <c r="L13" s="8"/>
    </row>
    <row r="14" spans="1:21" x14ac:dyDescent="0.25">
      <c r="A14" s="8">
        <v>1</v>
      </c>
      <c r="B14" s="9">
        <v>22.63916</v>
      </c>
      <c r="C14" s="8" t="s">
        <v>13</v>
      </c>
      <c r="D14" s="8">
        <f t="shared" si="0"/>
        <v>11.74268</v>
      </c>
      <c r="E14" s="9"/>
      <c r="F14" s="9">
        <v>22.63916</v>
      </c>
      <c r="G14" s="8">
        <f t="shared" si="1"/>
        <v>17.34348</v>
      </c>
      <c r="H14" s="8"/>
      <c r="I14" s="8">
        <v>-0.80892916666666659</v>
      </c>
      <c r="J14" s="9">
        <f t="shared" si="2"/>
        <v>21.830230833333335</v>
      </c>
      <c r="K14" s="8">
        <f t="shared" si="3"/>
        <v>16.534550833333334</v>
      </c>
      <c r="L14" s="8"/>
    </row>
    <row r="15" spans="1:21" x14ac:dyDescent="0.25">
      <c r="A15" s="8">
        <v>1</v>
      </c>
      <c r="B15" s="9">
        <v>27.157160000000001</v>
      </c>
      <c r="C15" s="8" t="s">
        <v>14</v>
      </c>
      <c r="D15" s="8">
        <f t="shared" si="0"/>
        <v>16.260680000000001</v>
      </c>
      <c r="E15" s="9"/>
      <c r="F15" s="9">
        <v>27.157160000000001</v>
      </c>
      <c r="G15" s="8">
        <f t="shared" si="1"/>
        <v>21.86148</v>
      </c>
      <c r="H15" s="8"/>
      <c r="I15" s="8">
        <v>1.5951291666666667</v>
      </c>
      <c r="J15" s="9">
        <f t="shared" si="2"/>
        <v>28.752289166666667</v>
      </c>
      <c r="K15" s="8">
        <f t="shared" si="3"/>
        <v>23.456609166666667</v>
      </c>
      <c r="L15" s="8"/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8">
        <v>1</v>
      </c>
      <c r="B16" s="9">
        <v>23.974350000000001</v>
      </c>
      <c r="C16" s="8" t="s">
        <v>15</v>
      </c>
      <c r="D16" s="8">
        <f t="shared" si="0"/>
        <v>13.077870000000001</v>
      </c>
      <c r="E16" s="9"/>
      <c r="F16" s="9">
        <v>23.974350000000001</v>
      </c>
      <c r="G16" s="8">
        <f t="shared" si="1"/>
        <v>18.67867</v>
      </c>
      <c r="H16" s="8"/>
      <c r="I16" s="8">
        <v>1.5951291666666667</v>
      </c>
      <c r="J16" s="9">
        <f t="shared" si="2"/>
        <v>25.569479166666667</v>
      </c>
      <c r="K16" s="8">
        <f t="shared" si="3"/>
        <v>20.273799166666667</v>
      </c>
      <c r="L16" s="8"/>
      <c r="O16" t="s">
        <v>70</v>
      </c>
      <c r="P16" s="3">
        <f>(B24-B18)/(A24-A18)</f>
        <v>-3.4468300000000003</v>
      </c>
      <c r="R16" t="s">
        <v>84</v>
      </c>
      <c r="T16" t="s">
        <v>70</v>
      </c>
      <c r="U16" s="3">
        <f>(F24-F18)/(A24-A18)</f>
        <v>5.8827299999999987</v>
      </c>
    </row>
    <row r="17" spans="1:21" x14ac:dyDescent="0.25">
      <c r="A17" s="8">
        <v>1</v>
      </c>
      <c r="B17" s="9">
        <v>113.23523</v>
      </c>
      <c r="C17" s="8" t="s">
        <v>16</v>
      </c>
      <c r="D17" s="8">
        <f t="shared" si="0"/>
        <v>102.33875</v>
      </c>
      <c r="E17" s="9"/>
      <c r="F17" s="9">
        <v>113.23523</v>
      </c>
      <c r="G17" s="8">
        <f t="shared" si="1"/>
        <v>107.93955</v>
      </c>
      <c r="H17" s="8"/>
      <c r="I17" s="8">
        <v>-0.80892916666666659</v>
      </c>
      <c r="J17" s="9">
        <f t="shared" si="2"/>
        <v>112.42630083333333</v>
      </c>
      <c r="K17" s="8">
        <f t="shared" si="3"/>
        <v>107.13062083333332</v>
      </c>
      <c r="L17" s="8"/>
      <c r="O17" t="s">
        <v>72</v>
      </c>
      <c r="P17">
        <f>(B24+B18)/2</f>
        <v>9.1730650000000011</v>
      </c>
      <c r="T17" t="s">
        <v>72</v>
      </c>
      <c r="U17">
        <f>(F24+F18)/2</f>
        <v>8.2370450000000002</v>
      </c>
    </row>
    <row r="18" spans="1:21" x14ac:dyDescent="0.25">
      <c r="A18" s="8">
        <v>1</v>
      </c>
      <c r="B18" s="9">
        <v>10.89648</v>
      </c>
      <c r="C18" s="8" t="s">
        <v>17</v>
      </c>
      <c r="D18" s="8">
        <f t="shared" si="0"/>
        <v>0</v>
      </c>
      <c r="E18" s="9">
        <v>-5.6007999999999996</v>
      </c>
      <c r="F18" s="9">
        <v>5.2956800000000008</v>
      </c>
      <c r="G18" s="8">
        <f t="shared" si="1"/>
        <v>0</v>
      </c>
      <c r="H18" s="8"/>
      <c r="I18" s="8"/>
      <c r="J18" s="9">
        <f t="shared" si="2"/>
        <v>5.2956800000000008</v>
      </c>
      <c r="K18" s="8">
        <f t="shared" si="3"/>
        <v>0</v>
      </c>
      <c r="L18" s="8"/>
      <c r="O18" t="s">
        <v>73</v>
      </c>
      <c r="P18">
        <f>(A24+A18)/2</f>
        <v>1.5</v>
      </c>
      <c r="T18" t="s">
        <v>73</v>
      </c>
      <c r="U18">
        <f>(A24+A18)/2</f>
        <v>1.5</v>
      </c>
    </row>
    <row r="19" spans="1:21" x14ac:dyDescent="0.25">
      <c r="A19" s="8">
        <v>1</v>
      </c>
      <c r="B19" s="9">
        <v>22.370339999999999</v>
      </c>
      <c r="C19" s="8" t="s">
        <v>18</v>
      </c>
      <c r="D19" s="8">
        <f t="shared" si="0"/>
        <v>11.473859999999998</v>
      </c>
      <c r="E19" s="9"/>
      <c r="F19" s="9">
        <v>22.370339999999999</v>
      </c>
      <c r="G19" s="8">
        <f t="shared" si="1"/>
        <v>17.074659999999998</v>
      </c>
      <c r="H19" s="8"/>
      <c r="I19" s="8">
        <v>1.5951291666666667</v>
      </c>
      <c r="J19" s="9">
        <f t="shared" si="2"/>
        <v>23.965469166666665</v>
      </c>
      <c r="K19" s="8">
        <f t="shared" si="3"/>
        <v>18.669789166666664</v>
      </c>
      <c r="L19" s="8"/>
    </row>
    <row r="20" spans="1:21" x14ac:dyDescent="0.25">
      <c r="A20" s="8">
        <v>1</v>
      </c>
      <c r="B20" s="9">
        <v>14.792299999999999</v>
      </c>
      <c r="C20" s="8" t="s">
        <v>19</v>
      </c>
      <c r="D20" s="8">
        <f t="shared" si="0"/>
        <v>3.8958199999999987</v>
      </c>
      <c r="E20" s="9"/>
      <c r="F20" s="9">
        <v>14.792299999999999</v>
      </c>
      <c r="G20" s="8">
        <f t="shared" si="1"/>
        <v>9.4966199999999983</v>
      </c>
      <c r="H20" s="8"/>
      <c r="I20" s="8">
        <v>-0.25161753787878782</v>
      </c>
      <c r="J20" s="9">
        <f t="shared" si="2"/>
        <v>14.540682462121211</v>
      </c>
      <c r="K20" s="8">
        <f t="shared" si="3"/>
        <v>9.2450024621212101</v>
      </c>
      <c r="L20" s="8"/>
      <c r="O20" t="s">
        <v>71</v>
      </c>
      <c r="P20">
        <f>P17-P16*P18</f>
        <v>14.343310000000002</v>
      </c>
      <c r="T20" t="s">
        <v>71</v>
      </c>
      <c r="U20">
        <f>U17-U16*U18</f>
        <v>-0.58704999999999785</v>
      </c>
    </row>
    <row r="21" spans="1:21" x14ac:dyDescent="0.25">
      <c r="A21" s="8">
        <v>1</v>
      </c>
      <c r="B21" s="9">
        <v>22.542359999999999</v>
      </c>
      <c r="C21" s="8" t="s">
        <v>20</v>
      </c>
      <c r="D21" s="8">
        <f t="shared" si="0"/>
        <v>11.645879999999998</v>
      </c>
      <c r="E21" s="9"/>
      <c r="F21" s="9">
        <v>22.542359999999999</v>
      </c>
      <c r="G21" s="8">
        <f t="shared" si="1"/>
        <v>17.246679999999998</v>
      </c>
      <c r="H21" s="8"/>
      <c r="I21" s="8">
        <v>1.5897079166666666</v>
      </c>
      <c r="J21" s="9">
        <f t="shared" si="2"/>
        <v>24.132067916666664</v>
      </c>
      <c r="K21" s="8">
        <f t="shared" si="3"/>
        <v>18.836387916666663</v>
      </c>
      <c r="L21" s="8"/>
    </row>
    <row r="22" spans="1:21" x14ac:dyDescent="0.25">
      <c r="A22" s="8">
        <v>2</v>
      </c>
      <c r="B22" s="9">
        <v>37.779470000000003</v>
      </c>
      <c r="C22" s="8" t="s">
        <v>27</v>
      </c>
      <c r="D22" s="8">
        <f>B22-A22*$P$16-$P$20</f>
        <v>30.329819999999998</v>
      </c>
      <c r="E22" s="9"/>
      <c r="F22" s="9">
        <v>37.779470000000003</v>
      </c>
      <c r="G22" s="8">
        <f>F22-A22*$U$16-$U$20</f>
        <v>26.601060000000004</v>
      </c>
      <c r="H22" s="8"/>
      <c r="I22" s="8">
        <v>3.1902583333333334</v>
      </c>
      <c r="J22" s="9">
        <f t="shared" si="2"/>
        <v>40.969728333333336</v>
      </c>
      <c r="K22" s="8">
        <f>J22-A22*$U$16-$U$20</f>
        <v>29.791318333333336</v>
      </c>
      <c r="L22" s="8"/>
    </row>
    <row r="23" spans="1:21" x14ac:dyDescent="0.25">
      <c r="A23" s="8">
        <v>2</v>
      </c>
      <c r="B23" s="9">
        <v>21.95495</v>
      </c>
      <c r="C23" s="8" t="s">
        <v>28</v>
      </c>
      <c r="D23" s="8">
        <f t="shared" ref="D23:D28" si="4">B23-A23*$P$16-$P$20</f>
        <v>14.505299999999998</v>
      </c>
      <c r="E23" s="9"/>
      <c r="F23" s="9">
        <v>21.95495</v>
      </c>
      <c r="G23" s="8">
        <f t="shared" ref="G23:G28" si="5">F23-A23*$U$16-$U$20</f>
        <v>10.776540000000001</v>
      </c>
      <c r="H23" s="8"/>
      <c r="I23" s="8">
        <v>3.1794158333333331</v>
      </c>
      <c r="J23" s="9">
        <f t="shared" si="2"/>
        <v>25.134365833333334</v>
      </c>
      <c r="K23" s="8">
        <f t="shared" ref="K23:K28" si="6">J23-A23*$U$16-$U$20</f>
        <v>13.955955833333334</v>
      </c>
      <c r="L23" s="8"/>
    </row>
    <row r="24" spans="1:21" x14ac:dyDescent="0.25">
      <c r="A24" s="8">
        <v>2</v>
      </c>
      <c r="B24" s="9">
        <v>7.4496500000000001</v>
      </c>
      <c r="C24" s="8" t="s">
        <v>29</v>
      </c>
      <c r="D24" s="8">
        <f t="shared" si="4"/>
        <v>0</v>
      </c>
      <c r="E24" s="9">
        <v>3.7287599999999999</v>
      </c>
      <c r="F24" s="9">
        <v>11.17841</v>
      </c>
      <c r="G24" s="8">
        <f t="shared" si="5"/>
        <v>0</v>
      </c>
      <c r="H24" s="8"/>
      <c r="I24" s="8"/>
      <c r="J24" s="9">
        <f t="shared" si="2"/>
        <v>11.17841</v>
      </c>
      <c r="K24" s="8">
        <f t="shared" si="6"/>
        <v>0</v>
      </c>
      <c r="L24" s="8"/>
    </row>
    <row r="25" spans="1:21" x14ac:dyDescent="0.25">
      <c r="A25" s="8">
        <v>2</v>
      </c>
      <c r="B25" s="9">
        <v>7.5396000000000001</v>
      </c>
      <c r="C25" s="8" t="s">
        <v>30</v>
      </c>
      <c r="D25" s="8">
        <f t="shared" si="4"/>
        <v>8.9949999999998198E-2</v>
      </c>
      <c r="E25" s="9">
        <v>3.6956899999999999</v>
      </c>
      <c r="F25" s="9">
        <v>11.235289999999999</v>
      </c>
      <c r="G25" s="8">
        <f t="shared" si="5"/>
        <v>5.6879999999999598E-2</v>
      </c>
      <c r="H25" s="8"/>
      <c r="I25" s="8"/>
      <c r="J25" s="9">
        <f t="shared" si="2"/>
        <v>11.235289999999999</v>
      </c>
      <c r="K25" s="8">
        <f t="shared" si="6"/>
        <v>5.6879999999999598E-2</v>
      </c>
      <c r="L25" s="8"/>
    </row>
    <row r="26" spans="1:21" x14ac:dyDescent="0.25">
      <c r="A26" s="8">
        <v>2</v>
      </c>
      <c r="B26" s="9">
        <v>7.4314200000000001</v>
      </c>
      <c r="C26" s="8" t="s">
        <v>31</v>
      </c>
      <c r="D26" s="8">
        <f t="shared" si="4"/>
        <v>-1.8230000000002633E-2</v>
      </c>
      <c r="E26" s="9">
        <v>3.9713599999999998</v>
      </c>
      <c r="F26" s="9">
        <v>11.40278</v>
      </c>
      <c r="G26" s="8">
        <f t="shared" si="5"/>
        <v>0.2243700000000004</v>
      </c>
      <c r="H26" s="8"/>
      <c r="I26" s="8"/>
      <c r="J26" s="9">
        <f t="shared" si="2"/>
        <v>11.40278</v>
      </c>
      <c r="K26" s="8">
        <f t="shared" si="6"/>
        <v>0.2243700000000004</v>
      </c>
      <c r="L26" s="8"/>
    </row>
    <row r="27" spans="1:21" x14ac:dyDescent="0.25">
      <c r="A27" s="8">
        <v>2</v>
      </c>
      <c r="B27" s="9">
        <v>30.615400000000001</v>
      </c>
      <c r="C27" s="8" t="s">
        <v>32</v>
      </c>
      <c r="D27" s="8">
        <f t="shared" si="4"/>
        <v>23.165750000000003</v>
      </c>
      <c r="E27" s="9"/>
      <c r="F27" s="9">
        <v>30.615400000000001</v>
      </c>
      <c r="G27" s="8">
        <f t="shared" si="5"/>
        <v>19.436990000000002</v>
      </c>
      <c r="H27" s="8"/>
      <c r="I27" s="8">
        <v>-1.6178583333333332</v>
      </c>
      <c r="J27" s="9">
        <f t="shared" si="2"/>
        <v>28.997541666666667</v>
      </c>
      <c r="K27" s="8">
        <f t="shared" si="6"/>
        <v>17.819131666666667</v>
      </c>
      <c r="L27" s="8"/>
    </row>
    <row r="28" spans="1:21" x14ac:dyDescent="0.25">
      <c r="A28" s="8">
        <v>2</v>
      </c>
      <c r="B28" s="9">
        <v>7.4419700000000004</v>
      </c>
      <c r="C28" s="8" t="s">
        <v>33</v>
      </c>
      <c r="D28" s="8">
        <f t="shared" si="4"/>
        <v>-7.6800000000005753E-3</v>
      </c>
      <c r="E28" s="9"/>
      <c r="F28" s="9">
        <v>7.4419700000000004</v>
      </c>
      <c r="G28" s="8">
        <f t="shared" si="5"/>
        <v>-3.7364399999999991</v>
      </c>
      <c r="H28" s="8"/>
      <c r="I28" s="8">
        <v>3.1902583333333334</v>
      </c>
      <c r="J28" s="9">
        <f t="shared" si="2"/>
        <v>10.632228333333334</v>
      </c>
      <c r="K28" s="8">
        <f t="shared" si="6"/>
        <v>-0.54618166666666568</v>
      </c>
      <c r="L28" s="8"/>
    </row>
    <row r="29" spans="1:21" x14ac:dyDescent="0.25">
      <c r="A29" s="8">
        <v>3</v>
      </c>
      <c r="B29" s="9">
        <v>232.66493</v>
      </c>
      <c r="C29" s="8" t="s">
        <v>34</v>
      </c>
      <c r="F29" s="9">
        <v>232.66493</v>
      </c>
      <c r="G29" s="8"/>
      <c r="H29" s="8"/>
      <c r="I29" s="8">
        <v>-0.75485261363636347</v>
      </c>
      <c r="J29" s="9">
        <f t="shared" si="2"/>
        <v>231.91007738636364</v>
      </c>
      <c r="K29" s="8"/>
      <c r="L29" s="8"/>
    </row>
    <row r="30" spans="1:21" x14ac:dyDescent="0.25">
      <c r="A30" s="8">
        <v>3</v>
      </c>
      <c r="B30" s="9">
        <v>184.77599000000001</v>
      </c>
      <c r="C30" s="8" t="s">
        <v>35</v>
      </c>
      <c r="F30" s="9">
        <v>184.77599000000001</v>
      </c>
      <c r="G30" s="8"/>
      <c r="H30" s="8"/>
      <c r="I30" s="8">
        <v>-2.4267874999999997</v>
      </c>
      <c r="J30" s="9">
        <f t="shared" si="2"/>
        <v>182.34920250000002</v>
      </c>
      <c r="K30" s="8"/>
      <c r="L30" s="8"/>
    </row>
    <row r="31" spans="1:21" x14ac:dyDescent="0.25">
      <c r="A31" s="8">
        <v>3</v>
      </c>
      <c r="B31" s="9">
        <v>198.85633000000001</v>
      </c>
      <c r="C31" s="8" t="s">
        <v>36</v>
      </c>
      <c r="F31" s="8">
        <v>198.85633000000001</v>
      </c>
      <c r="G31" s="8"/>
      <c r="H31" s="8"/>
      <c r="I31" s="8">
        <v>-2.4267874999999997</v>
      </c>
      <c r="J31" s="9">
        <f t="shared" si="2"/>
        <v>196.42954250000003</v>
      </c>
      <c r="K31" s="8"/>
      <c r="L31" s="8"/>
    </row>
    <row r="32" spans="1:21" x14ac:dyDescent="0.25">
      <c r="A32" s="8">
        <v>3</v>
      </c>
      <c r="B32" s="9">
        <v>192.30797999999999</v>
      </c>
      <c r="C32" s="8" t="s">
        <v>37</v>
      </c>
      <c r="F32" s="8">
        <v>192.30797999999999</v>
      </c>
      <c r="G32" s="8"/>
      <c r="H32" s="8"/>
      <c r="I32" s="8">
        <v>-2.4267874999999997</v>
      </c>
      <c r="J32" s="9">
        <f t="shared" si="2"/>
        <v>189.8811925</v>
      </c>
      <c r="K32" s="8"/>
      <c r="L32" s="8"/>
    </row>
    <row r="33" spans="1:12" x14ac:dyDescent="0.25">
      <c r="A33" s="8">
        <v>3</v>
      </c>
      <c r="B33" s="9">
        <v>81.239180000000005</v>
      </c>
      <c r="C33" s="8" t="s">
        <v>38</v>
      </c>
      <c r="F33" s="8">
        <v>81.239180000000005</v>
      </c>
      <c r="G33" s="8"/>
      <c r="H33" s="8"/>
      <c r="I33" s="8"/>
      <c r="J33" s="9">
        <f t="shared" si="2"/>
        <v>81.239180000000005</v>
      </c>
      <c r="K33" s="8"/>
      <c r="L33" s="8"/>
    </row>
    <row r="34" spans="1:12" x14ac:dyDescent="0.25">
      <c r="A34" s="8">
        <v>3</v>
      </c>
      <c r="B34" s="9">
        <v>91.236930000000001</v>
      </c>
      <c r="C34" s="8" t="s">
        <v>39</v>
      </c>
      <c r="F34" s="8">
        <v>91.236930000000001</v>
      </c>
      <c r="G34" s="8"/>
      <c r="H34" s="8"/>
      <c r="I34" s="8">
        <v>-2.4267874999999997</v>
      </c>
      <c r="J34" s="9">
        <f t="shared" si="2"/>
        <v>88.810142499999998</v>
      </c>
      <c r="K34" s="8"/>
      <c r="L34" s="8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K34"/>
    </sheetView>
  </sheetViews>
  <sheetFormatPr baseColWidth="10" defaultRowHeight="15" x14ac:dyDescent="0.25"/>
  <sheetData>
    <row r="1" spans="1:21" x14ac:dyDescent="0.25">
      <c r="A1" t="s">
        <v>61</v>
      </c>
    </row>
    <row r="4" spans="1:21" ht="60" x14ac:dyDescent="0.25">
      <c r="A4" s="11" t="s">
        <v>0</v>
      </c>
      <c r="B4" s="11" t="s">
        <v>86</v>
      </c>
      <c r="C4" s="11" t="s">
        <v>3</v>
      </c>
      <c r="D4" s="11" t="s">
        <v>25</v>
      </c>
      <c r="E4" s="11" t="s">
        <v>80</v>
      </c>
      <c r="F4" s="11" t="s">
        <v>81</v>
      </c>
      <c r="G4" s="11" t="s">
        <v>79</v>
      </c>
      <c r="H4" s="11"/>
      <c r="I4" s="1" t="s">
        <v>100</v>
      </c>
      <c r="J4" s="1" t="s">
        <v>88</v>
      </c>
      <c r="K4" s="1" t="s">
        <v>87</v>
      </c>
      <c r="L4" s="11"/>
    </row>
    <row r="5" spans="1:21" x14ac:dyDescent="0.25">
      <c r="A5" s="8">
        <v>0.25</v>
      </c>
      <c r="B5" s="9">
        <v>2.2176100000000001</v>
      </c>
      <c r="C5" s="8" t="s">
        <v>4</v>
      </c>
      <c r="D5" s="8">
        <f>B5-$B$18*A5</f>
        <v>3.9669775</v>
      </c>
      <c r="E5" s="9">
        <v>0.27066000000000001</v>
      </c>
      <c r="F5" s="9">
        <v>2.48827</v>
      </c>
      <c r="G5">
        <f>F5-A5*$F$18</f>
        <v>4.4595349999999998</v>
      </c>
      <c r="J5" s="3">
        <f>I5+F5</f>
        <v>2.48827</v>
      </c>
      <c r="K5">
        <f>J5-A5*$F$18</f>
        <v>4.4595349999999998</v>
      </c>
    </row>
    <row r="6" spans="1:21" x14ac:dyDescent="0.25">
      <c r="A6" s="8">
        <v>0.5</v>
      </c>
      <c r="B6" s="9">
        <v>1.653E-2</v>
      </c>
      <c r="C6" s="8" t="s">
        <v>5</v>
      </c>
      <c r="D6" s="8">
        <f t="shared" ref="D6:D21" si="0">B6-$B$18*A6</f>
        <v>3.5152649999999999</v>
      </c>
      <c r="E6" s="9">
        <v>7.2400000000000006E-2</v>
      </c>
      <c r="F6" s="9">
        <v>8.8930000000000009E-2</v>
      </c>
      <c r="G6">
        <f t="shared" ref="G6:G21" si="1">F6-A6*$F$18</f>
        <v>4.03146</v>
      </c>
      <c r="J6" s="3">
        <f t="shared" ref="J6:J34" si="2">I6+F6</f>
        <v>8.8930000000000009E-2</v>
      </c>
      <c r="K6">
        <f t="shared" ref="K6:K21" si="3">J6-A6*$F$18</f>
        <v>4.03146</v>
      </c>
    </row>
    <row r="7" spans="1:21" x14ac:dyDescent="0.25">
      <c r="A7" s="8">
        <v>0.5</v>
      </c>
      <c r="B7" s="9">
        <v>0.61165999999999998</v>
      </c>
      <c r="C7" s="8" t="s">
        <v>6</v>
      </c>
      <c r="D7" s="8">
        <f t="shared" si="0"/>
        <v>4.1103949999999996</v>
      </c>
      <c r="E7" s="9">
        <v>0.14022000000000001</v>
      </c>
      <c r="F7" s="9">
        <v>0.75187999999999999</v>
      </c>
      <c r="G7">
        <f t="shared" si="1"/>
        <v>4.6944100000000004</v>
      </c>
      <c r="J7" s="3">
        <f t="shared" si="2"/>
        <v>0.75187999999999999</v>
      </c>
      <c r="K7">
        <f t="shared" si="3"/>
        <v>4.6944100000000004</v>
      </c>
    </row>
    <row r="8" spans="1:21" x14ac:dyDescent="0.25">
      <c r="A8" s="8">
        <v>0.5</v>
      </c>
      <c r="B8" s="9">
        <v>1.804E-2</v>
      </c>
      <c r="C8" s="8" t="s">
        <v>7</v>
      </c>
      <c r="D8" s="8">
        <f t="shared" si="0"/>
        <v>3.516775</v>
      </c>
      <c r="E8" s="9"/>
      <c r="F8" s="9">
        <v>1.804E-2</v>
      </c>
      <c r="G8">
        <f t="shared" si="1"/>
        <v>3.9605700000000001</v>
      </c>
      <c r="I8">
        <v>-0.24283273958333346</v>
      </c>
      <c r="J8" s="3">
        <f t="shared" si="2"/>
        <v>-0.22479273958333346</v>
      </c>
      <c r="K8">
        <f t="shared" si="3"/>
        <v>3.7177372604166665</v>
      </c>
    </row>
    <row r="9" spans="1:21" x14ac:dyDescent="0.25">
      <c r="A9" s="8">
        <v>0.5</v>
      </c>
      <c r="B9" s="9">
        <v>8.3607700000000005</v>
      </c>
      <c r="C9" s="8" t="s">
        <v>8</v>
      </c>
      <c r="D9" s="8">
        <f t="shared" si="0"/>
        <v>11.859505</v>
      </c>
      <c r="E9" s="9"/>
      <c r="F9" s="9">
        <v>8.3607700000000005</v>
      </c>
      <c r="G9">
        <f t="shared" si="1"/>
        <v>12.3033</v>
      </c>
      <c r="I9">
        <v>1.1106768576388888</v>
      </c>
      <c r="J9" s="3">
        <f t="shared" si="2"/>
        <v>9.4714468576388899</v>
      </c>
      <c r="K9">
        <f t="shared" si="3"/>
        <v>13.41397685763889</v>
      </c>
    </row>
    <row r="10" spans="1:21" x14ac:dyDescent="0.25">
      <c r="A10" s="8">
        <v>0.75</v>
      </c>
      <c r="B10" s="9">
        <v>-2.9902000000000002</v>
      </c>
      <c r="C10" s="8" t="s">
        <v>9</v>
      </c>
      <c r="D10" s="8">
        <f t="shared" si="0"/>
        <v>2.2579024999999997</v>
      </c>
      <c r="E10" s="9">
        <v>0.83691000000000004</v>
      </c>
      <c r="F10" s="9">
        <v>-2.1532900000000001</v>
      </c>
      <c r="G10">
        <f t="shared" si="1"/>
        <v>3.7605050000000002</v>
      </c>
      <c r="J10" s="3">
        <f t="shared" si="2"/>
        <v>-2.1532900000000001</v>
      </c>
      <c r="K10">
        <f t="shared" si="3"/>
        <v>3.7605050000000002</v>
      </c>
    </row>
    <row r="11" spans="1:21" x14ac:dyDescent="0.25">
      <c r="A11" s="8">
        <v>0.8</v>
      </c>
      <c r="B11" s="9">
        <v>-4.3378899999999998</v>
      </c>
      <c r="C11" s="8" t="s">
        <v>10</v>
      </c>
      <c r="D11" s="8">
        <f t="shared" si="0"/>
        <v>1.2600860000000003</v>
      </c>
      <c r="E11" s="9">
        <v>-0.35969000000000001</v>
      </c>
      <c r="F11" s="9">
        <v>-4.6975799999999994</v>
      </c>
      <c r="G11">
        <f t="shared" si="1"/>
        <v>1.6104680000000009</v>
      </c>
      <c r="J11" s="3">
        <f t="shared" si="2"/>
        <v>-4.6975799999999994</v>
      </c>
      <c r="K11">
        <f t="shared" si="3"/>
        <v>1.6104680000000009</v>
      </c>
    </row>
    <row r="12" spans="1:21" x14ac:dyDescent="0.25">
      <c r="A12" s="8">
        <v>1</v>
      </c>
      <c r="B12" s="9">
        <v>20.26634</v>
      </c>
      <c r="C12" s="8" t="s">
        <v>11</v>
      </c>
      <c r="D12" s="8">
        <f t="shared" si="0"/>
        <v>27.263809999999999</v>
      </c>
      <c r="E12" s="9"/>
      <c r="F12" s="9">
        <v>20.26634</v>
      </c>
      <c r="G12">
        <f t="shared" si="1"/>
        <v>28.151399999999999</v>
      </c>
      <c r="I12">
        <v>1.6306035416666667</v>
      </c>
      <c r="J12" s="3">
        <f t="shared" si="2"/>
        <v>21.896943541666666</v>
      </c>
      <c r="K12">
        <f t="shared" si="3"/>
        <v>29.782003541666665</v>
      </c>
    </row>
    <row r="13" spans="1:21" x14ac:dyDescent="0.25">
      <c r="A13" s="8">
        <v>1</v>
      </c>
      <c r="B13" s="9">
        <v>-6.78695</v>
      </c>
      <c r="C13" s="8" t="s">
        <v>12</v>
      </c>
      <c r="D13" s="8">
        <f t="shared" si="0"/>
        <v>0.21051999999999982</v>
      </c>
      <c r="E13" s="9">
        <v>-0.50731999999999999</v>
      </c>
      <c r="F13" s="9">
        <v>-7.29427</v>
      </c>
      <c r="G13">
        <f t="shared" si="1"/>
        <v>0.59079000000000015</v>
      </c>
      <c r="J13" s="3">
        <f t="shared" si="2"/>
        <v>-7.29427</v>
      </c>
      <c r="K13">
        <f t="shared" si="3"/>
        <v>0.59079000000000015</v>
      </c>
    </row>
    <row r="14" spans="1:21" x14ac:dyDescent="0.25">
      <c r="A14" s="8">
        <v>1</v>
      </c>
      <c r="B14" s="9">
        <v>8.4207900000000002</v>
      </c>
      <c r="C14" s="8" t="s">
        <v>13</v>
      </c>
      <c r="D14" s="8">
        <f t="shared" si="0"/>
        <v>15.41826</v>
      </c>
      <c r="E14" s="9"/>
      <c r="F14" s="9">
        <v>8.4207900000000002</v>
      </c>
      <c r="G14">
        <f t="shared" si="1"/>
        <v>16.30585</v>
      </c>
      <c r="I14">
        <v>1.6306035416666667</v>
      </c>
      <c r="J14" s="3">
        <f t="shared" si="2"/>
        <v>10.051393541666666</v>
      </c>
      <c r="K14">
        <f t="shared" si="3"/>
        <v>17.936453541666666</v>
      </c>
    </row>
    <row r="15" spans="1:21" x14ac:dyDescent="0.25">
      <c r="A15" s="8">
        <v>1</v>
      </c>
      <c r="B15" s="9">
        <v>7.5813600000000001</v>
      </c>
      <c r="C15" s="8" t="s">
        <v>14</v>
      </c>
      <c r="D15" s="8">
        <f t="shared" si="0"/>
        <v>14.57883</v>
      </c>
      <c r="E15" s="9"/>
      <c r="F15" s="9">
        <v>7.5813600000000001</v>
      </c>
      <c r="G15">
        <f t="shared" si="1"/>
        <v>15.466419999999999</v>
      </c>
      <c r="I15">
        <v>2.2213537152777776</v>
      </c>
      <c r="J15" s="3">
        <f t="shared" si="2"/>
        <v>9.8027137152777772</v>
      </c>
      <c r="K15">
        <f t="shared" si="3"/>
        <v>17.687773715277778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8">
        <v>1</v>
      </c>
      <c r="B16" s="9">
        <v>5.5260600000000002</v>
      </c>
      <c r="C16" s="8" t="s">
        <v>15</v>
      </c>
      <c r="D16" s="8">
        <f t="shared" si="0"/>
        <v>12.523530000000001</v>
      </c>
      <c r="E16" s="9"/>
      <c r="F16" s="9">
        <v>5.5260600000000002</v>
      </c>
      <c r="G16">
        <f t="shared" si="1"/>
        <v>13.41112</v>
      </c>
      <c r="I16">
        <v>2.2213537152777776</v>
      </c>
      <c r="J16" s="3">
        <f t="shared" si="2"/>
        <v>7.7474137152777782</v>
      </c>
      <c r="K16">
        <f t="shared" si="3"/>
        <v>15.632473715277779</v>
      </c>
      <c r="O16" t="s">
        <v>70</v>
      </c>
      <c r="P16" s="3">
        <f>(B24-B18)/(A24-A18)</f>
        <v>25.446179999999998</v>
      </c>
      <c r="R16" t="s">
        <v>84</v>
      </c>
      <c r="T16" t="s">
        <v>70</v>
      </c>
      <c r="U16" s="3">
        <f>(F24-F18)/(A24-A18)</f>
        <v>34.726579999999998</v>
      </c>
    </row>
    <row r="17" spans="1:21" x14ac:dyDescent="0.25">
      <c r="A17" s="8">
        <v>1</v>
      </c>
      <c r="B17" s="9">
        <v>75.933840000000004</v>
      </c>
      <c r="C17" s="8" t="s">
        <v>16</v>
      </c>
      <c r="D17" s="8">
        <f t="shared" si="0"/>
        <v>82.931309999999996</v>
      </c>
      <c r="E17" s="9"/>
      <c r="F17" s="9">
        <v>75.933840000000004</v>
      </c>
      <c r="G17">
        <f t="shared" si="1"/>
        <v>83.818899999999999</v>
      </c>
      <c r="I17">
        <v>1.6306035416666667</v>
      </c>
      <c r="J17" s="3">
        <f t="shared" si="2"/>
        <v>77.564443541666677</v>
      </c>
      <c r="K17">
        <f t="shared" si="3"/>
        <v>85.449503541666672</v>
      </c>
      <c r="O17" t="s">
        <v>72</v>
      </c>
      <c r="P17">
        <f>(B24+B18)/2</f>
        <v>5.7256199999999993</v>
      </c>
      <c r="T17" t="s">
        <v>72</v>
      </c>
      <c r="U17">
        <f>(F24+F18)/2</f>
        <v>9.4782299999999999</v>
      </c>
    </row>
    <row r="18" spans="1:21" x14ac:dyDescent="0.25">
      <c r="A18" s="8">
        <v>1</v>
      </c>
      <c r="B18" s="9">
        <v>-6.9974699999999999</v>
      </c>
      <c r="C18" s="8" t="s">
        <v>17</v>
      </c>
      <c r="D18" s="8">
        <f t="shared" si="0"/>
        <v>0</v>
      </c>
      <c r="E18" s="9">
        <v>-0.88758999999999999</v>
      </c>
      <c r="F18" s="9">
        <v>-7.8850600000000002</v>
      </c>
      <c r="G18">
        <f t="shared" si="1"/>
        <v>0</v>
      </c>
      <c r="J18" s="3">
        <f t="shared" si="2"/>
        <v>-7.8850600000000002</v>
      </c>
      <c r="K18">
        <f t="shared" si="3"/>
        <v>0</v>
      </c>
      <c r="O18" t="s">
        <v>73</v>
      </c>
      <c r="P18">
        <f>(A24+A18)/2</f>
        <v>1.5</v>
      </c>
      <c r="T18" t="s">
        <v>73</v>
      </c>
      <c r="U18">
        <f>(A24+A18)/2</f>
        <v>1.5</v>
      </c>
    </row>
    <row r="19" spans="1:21" x14ac:dyDescent="0.25">
      <c r="A19" s="8">
        <v>1</v>
      </c>
      <c r="B19" s="9">
        <v>-1.23095</v>
      </c>
      <c r="C19" s="8" t="s">
        <v>18</v>
      </c>
      <c r="D19" s="8">
        <f t="shared" si="0"/>
        <v>5.7665199999999999</v>
      </c>
      <c r="E19" s="9"/>
      <c r="F19" s="9">
        <v>-1.23095</v>
      </c>
      <c r="G19">
        <f t="shared" si="1"/>
        <v>6.6541100000000002</v>
      </c>
      <c r="I19">
        <v>2.2213537152777776</v>
      </c>
      <c r="J19" s="3">
        <f t="shared" si="2"/>
        <v>0.9904037152777776</v>
      </c>
      <c r="K19">
        <f t="shared" si="3"/>
        <v>8.8754637152777782</v>
      </c>
    </row>
    <row r="20" spans="1:21" x14ac:dyDescent="0.25">
      <c r="A20" s="8">
        <v>1</v>
      </c>
      <c r="B20" s="9">
        <v>-5.5843400000000001</v>
      </c>
      <c r="C20" s="8" t="s">
        <v>19</v>
      </c>
      <c r="D20" s="8">
        <f t="shared" si="0"/>
        <v>1.4131299999999998</v>
      </c>
      <c r="E20" s="9">
        <v>-0.80684</v>
      </c>
      <c r="F20" s="9">
        <v>-6.3911800000000003</v>
      </c>
      <c r="G20">
        <f t="shared" si="1"/>
        <v>1.4938799999999999</v>
      </c>
      <c r="J20" s="3">
        <f t="shared" si="2"/>
        <v>-6.3911800000000003</v>
      </c>
      <c r="K20">
        <f t="shared" si="3"/>
        <v>1.4938799999999999</v>
      </c>
      <c r="O20" t="s">
        <v>71</v>
      </c>
      <c r="P20">
        <f>P17-P16*P18</f>
        <v>-32.443649999999998</v>
      </c>
      <c r="T20" t="s">
        <v>71</v>
      </c>
      <c r="U20">
        <f>U17-U16*U18</f>
        <v>-42.611639999999994</v>
      </c>
    </row>
    <row r="21" spans="1:21" x14ac:dyDescent="0.25">
      <c r="A21" s="8">
        <v>1</v>
      </c>
      <c r="B21" s="9">
        <v>6.4489200000000002</v>
      </c>
      <c r="C21" s="8" t="s">
        <v>20</v>
      </c>
      <c r="D21" s="8">
        <f t="shared" si="0"/>
        <v>13.446390000000001</v>
      </c>
      <c r="E21" s="9"/>
      <c r="F21" s="9">
        <v>6.4489200000000002</v>
      </c>
      <c r="G21">
        <f t="shared" si="1"/>
        <v>14.33398</v>
      </c>
      <c r="I21">
        <v>2.8559957708333332</v>
      </c>
      <c r="J21" s="3">
        <f t="shared" si="2"/>
        <v>9.3049157708333325</v>
      </c>
      <c r="K21">
        <f t="shared" si="3"/>
        <v>17.189975770833332</v>
      </c>
    </row>
    <row r="22" spans="1:21" x14ac:dyDescent="0.25">
      <c r="A22" s="8">
        <v>2</v>
      </c>
      <c r="B22" s="9">
        <v>57.791260000000001</v>
      </c>
      <c r="C22" s="8" t="s">
        <v>27</v>
      </c>
      <c r="D22" s="8">
        <f>B22-A22*$P$16-$P$20</f>
        <v>39.342550000000003</v>
      </c>
      <c r="E22" s="9"/>
      <c r="F22" s="9">
        <v>57.791260000000001</v>
      </c>
      <c r="G22">
        <f>F22-A22*$U$16-$U$20</f>
        <v>30.949739999999998</v>
      </c>
      <c r="I22">
        <v>4.4427074305555552</v>
      </c>
      <c r="J22" s="3">
        <f t="shared" si="2"/>
        <v>62.233967430555559</v>
      </c>
      <c r="K22">
        <f>J22-A22*$U$16-$U$20</f>
        <v>35.392447430555556</v>
      </c>
    </row>
    <row r="23" spans="1:21" x14ac:dyDescent="0.25">
      <c r="A23" s="8">
        <v>2</v>
      </c>
      <c r="B23" s="9">
        <v>18.240629999999999</v>
      </c>
      <c r="C23" s="8" t="s">
        <v>28</v>
      </c>
      <c r="D23" s="8">
        <f t="shared" ref="D23:D28" si="4">B23-A23*$P$16-$P$20</f>
        <v>-0.20808000000000249</v>
      </c>
      <c r="E23" s="9">
        <v>10.963559999999999</v>
      </c>
      <c r="F23" s="9">
        <v>29.204189999999997</v>
      </c>
      <c r="G23">
        <f t="shared" ref="G23:G28" si="5">F23-A23*$U$16-$U$20</f>
        <v>2.3626699999999943</v>
      </c>
      <c r="J23" s="3">
        <f t="shared" si="2"/>
        <v>29.204189999999997</v>
      </c>
      <c r="K23">
        <f t="shared" ref="K23:K28" si="6">J23-A23*$U$16-$U$20</f>
        <v>2.3626699999999943</v>
      </c>
    </row>
    <row r="24" spans="1:21" x14ac:dyDescent="0.25">
      <c r="A24" s="8">
        <v>2</v>
      </c>
      <c r="B24" s="9">
        <v>18.448709999999998</v>
      </c>
      <c r="C24" s="8" t="s">
        <v>29</v>
      </c>
      <c r="D24" s="8">
        <f t="shared" si="4"/>
        <v>0</v>
      </c>
      <c r="E24" s="9">
        <v>8.3928100000000008</v>
      </c>
      <c r="F24" s="9">
        <v>26.841519999999999</v>
      </c>
      <c r="G24">
        <f t="shared" si="5"/>
        <v>0</v>
      </c>
      <c r="J24" s="3">
        <f t="shared" si="2"/>
        <v>26.841519999999999</v>
      </c>
      <c r="K24">
        <f t="shared" si="6"/>
        <v>0</v>
      </c>
    </row>
    <row r="25" spans="1:21" x14ac:dyDescent="0.25">
      <c r="A25" s="8">
        <v>2</v>
      </c>
      <c r="B25" s="9">
        <v>25.830500000000001</v>
      </c>
      <c r="C25" s="8" t="s">
        <v>30</v>
      </c>
      <c r="D25" s="8">
        <f t="shared" si="4"/>
        <v>7.3817900000000023</v>
      </c>
      <c r="E25" s="9">
        <v>11.439120000000001</v>
      </c>
      <c r="F25" s="9">
        <v>37.269620000000003</v>
      </c>
      <c r="G25">
        <f t="shared" si="5"/>
        <v>10.428100000000001</v>
      </c>
      <c r="J25" s="3">
        <f t="shared" si="2"/>
        <v>37.269620000000003</v>
      </c>
      <c r="K25">
        <f t="shared" si="6"/>
        <v>10.428100000000001</v>
      </c>
    </row>
    <row r="26" spans="1:21" x14ac:dyDescent="0.25">
      <c r="A26" s="8">
        <v>2</v>
      </c>
      <c r="B26" s="9">
        <v>18.545970000000001</v>
      </c>
      <c r="C26" s="8" t="s">
        <v>31</v>
      </c>
      <c r="D26" s="8">
        <f t="shared" si="4"/>
        <v>9.725999999999857E-2</v>
      </c>
      <c r="E26" s="9">
        <v>8.3941999999999997</v>
      </c>
      <c r="F26" s="9">
        <v>26.940170000000002</v>
      </c>
      <c r="G26">
        <f t="shared" si="5"/>
        <v>9.8649999999999238E-2</v>
      </c>
      <c r="J26" s="3">
        <f t="shared" si="2"/>
        <v>26.940170000000002</v>
      </c>
      <c r="K26">
        <f t="shared" si="6"/>
        <v>9.8649999999999238E-2</v>
      </c>
    </row>
    <row r="27" spans="1:21" x14ac:dyDescent="0.25">
      <c r="A27" s="8">
        <v>2</v>
      </c>
      <c r="B27" s="9">
        <v>47.179409999999997</v>
      </c>
      <c r="C27" s="8" t="s">
        <v>32</v>
      </c>
      <c r="D27" s="8">
        <f t="shared" si="4"/>
        <v>28.730699999999999</v>
      </c>
      <c r="E27" s="9"/>
      <c r="F27" s="9">
        <v>47.179409999999997</v>
      </c>
      <c r="G27">
        <f t="shared" si="5"/>
        <v>20.337889999999994</v>
      </c>
      <c r="I27">
        <v>4.421916041666667</v>
      </c>
      <c r="J27" s="3">
        <f t="shared" si="2"/>
        <v>51.601326041666667</v>
      </c>
      <c r="K27">
        <f t="shared" si="6"/>
        <v>24.759806041666664</v>
      </c>
    </row>
    <row r="28" spans="1:21" x14ac:dyDescent="0.25">
      <c r="A28" s="8">
        <v>2</v>
      </c>
      <c r="B28" s="9">
        <v>18.415050000000001</v>
      </c>
      <c r="C28" s="8" t="s">
        <v>33</v>
      </c>
      <c r="D28" s="8">
        <f t="shared" si="4"/>
        <v>-3.3659999999997581E-2</v>
      </c>
      <c r="E28" s="9"/>
      <c r="F28" s="9">
        <v>18.415050000000001</v>
      </c>
      <c r="G28">
        <f t="shared" si="5"/>
        <v>-8.4264700000000019</v>
      </c>
      <c r="I28">
        <v>4.4427074305555552</v>
      </c>
      <c r="J28" s="3">
        <f t="shared" si="2"/>
        <v>22.857757430555555</v>
      </c>
      <c r="K28">
        <f t="shared" si="6"/>
        <v>-3.9837625694444512</v>
      </c>
    </row>
    <row r="29" spans="1:21" x14ac:dyDescent="0.25">
      <c r="A29" s="8">
        <v>3</v>
      </c>
      <c r="B29" s="9">
        <v>283.83278999999999</v>
      </c>
      <c r="C29" s="8" t="s">
        <v>34</v>
      </c>
      <c r="D29" s="8"/>
      <c r="F29" s="8">
        <v>283.83278999999999</v>
      </c>
      <c r="I29">
        <v>-1.4569964375000009</v>
      </c>
      <c r="J29" s="3">
        <f t="shared" si="2"/>
        <v>282.37579356250001</v>
      </c>
    </row>
    <row r="30" spans="1:21" x14ac:dyDescent="0.25">
      <c r="A30" s="8">
        <v>3</v>
      </c>
      <c r="B30" s="9">
        <v>247.14164</v>
      </c>
      <c r="C30" s="8" t="s">
        <v>35</v>
      </c>
      <c r="D30" s="8"/>
      <c r="F30" s="8">
        <v>247.14164</v>
      </c>
      <c r="I30">
        <v>4.8918106249999997</v>
      </c>
      <c r="J30" s="3">
        <f t="shared" si="2"/>
        <v>252.033450625</v>
      </c>
    </row>
    <row r="31" spans="1:21" x14ac:dyDescent="0.25">
      <c r="A31" s="8">
        <v>3</v>
      </c>
      <c r="B31" s="9">
        <v>192.98942</v>
      </c>
      <c r="C31" s="8" t="s">
        <v>36</v>
      </c>
      <c r="D31" s="8"/>
      <c r="F31" s="8">
        <v>192.98942</v>
      </c>
      <c r="I31">
        <v>4.8918106249999997</v>
      </c>
      <c r="J31" s="3">
        <f t="shared" si="2"/>
        <v>197.881230625</v>
      </c>
    </row>
    <row r="32" spans="1:21" x14ac:dyDescent="0.25">
      <c r="A32" s="8">
        <v>3</v>
      </c>
      <c r="B32" s="9">
        <v>225.10254</v>
      </c>
      <c r="C32" s="8" t="s">
        <v>37</v>
      </c>
      <c r="D32" s="8"/>
      <c r="F32" s="8">
        <v>225.10254</v>
      </c>
      <c r="I32">
        <v>4.8918106249999997</v>
      </c>
      <c r="J32" s="3">
        <f t="shared" si="2"/>
        <v>229.99435062500001</v>
      </c>
    </row>
    <row r="33" spans="1:10" x14ac:dyDescent="0.25">
      <c r="A33" s="8">
        <v>3</v>
      </c>
      <c r="B33" s="9">
        <v>147.14500000000001</v>
      </c>
      <c r="C33" s="8" t="s">
        <v>38</v>
      </c>
      <c r="D33" s="8"/>
      <c r="F33" s="8">
        <v>147.14500000000001</v>
      </c>
      <c r="J33" s="3">
        <f t="shared" si="2"/>
        <v>147.14500000000001</v>
      </c>
    </row>
    <row r="34" spans="1:10" x14ac:dyDescent="0.25">
      <c r="A34" s="8">
        <v>3</v>
      </c>
      <c r="B34" s="9">
        <v>151.94857999999999</v>
      </c>
      <c r="C34" s="8" t="s">
        <v>39</v>
      </c>
      <c r="D34" s="8"/>
      <c r="F34" s="8">
        <v>151.94857999999999</v>
      </c>
      <c r="I34">
        <v>4.8918106249999997</v>
      </c>
      <c r="J34" s="3">
        <f t="shared" si="2"/>
        <v>156.840390625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K34"/>
    </sheetView>
  </sheetViews>
  <sheetFormatPr baseColWidth="10" defaultRowHeight="15" x14ac:dyDescent="0.25"/>
  <sheetData>
    <row r="1" spans="1:21" x14ac:dyDescent="0.25">
      <c r="A1" t="s">
        <v>62</v>
      </c>
    </row>
    <row r="4" spans="1:21" ht="60" x14ac:dyDescent="0.25">
      <c r="A4" s="11" t="s">
        <v>0</v>
      </c>
      <c r="B4" s="11" t="s">
        <v>86</v>
      </c>
      <c r="C4" s="11" t="s">
        <v>3</v>
      </c>
      <c r="D4" s="11" t="s">
        <v>25</v>
      </c>
      <c r="E4" s="11" t="s">
        <v>80</v>
      </c>
      <c r="F4" s="11" t="s">
        <v>81</v>
      </c>
      <c r="G4" s="11" t="s">
        <v>79</v>
      </c>
      <c r="H4" s="11"/>
      <c r="I4" s="1" t="s">
        <v>99</v>
      </c>
      <c r="J4" s="1" t="s">
        <v>88</v>
      </c>
      <c r="K4" s="1" t="s">
        <v>87</v>
      </c>
      <c r="L4" s="11"/>
    </row>
    <row r="5" spans="1:21" x14ac:dyDescent="0.25">
      <c r="A5" s="8">
        <v>0.25</v>
      </c>
      <c r="B5" s="9">
        <v>-3.5516399999999999</v>
      </c>
      <c r="C5" s="8" t="s">
        <v>4</v>
      </c>
      <c r="D5" s="8">
        <f>B5-$B$18*A5</f>
        <v>-0.57106499999999993</v>
      </c>
      <c r="E5" s="9">
        <v>-1.5858399999999999</v>
      </c>
      <c r="F5" s="9">
        <v>-5.13748</v>
      </c>
      <c r="G5">
        <f>F5-A5*$F$18</f>
        <v>-0.63280750000000019</v>
      </c>
      <c r="J5" s="3">
        <f>I5+F5</f>
        <v>-5.13748</v>
      </c>
      <c r="K5">
        <f>J5-A5*$F$18</f>
        <v>-0.63280750000000019</v>
      </c>
    </row>
    <row r="6" spans="1:21" x14ac:dyDescent="0.25">
      <c r="A6" s="8">
        <v>0.5</v>
      </c>
      <c r="B6" s="9">
        <v>-7.1970900000000002</v>
      </c>
      <c r="C6" s="8" t="s">
        <v>5</v>
      </c>
      <c r="D6" s="8">
        <f t="shared" ref="D6:D21" si="0">B6-$B$18*A6</f>
        <v>-1.2359400000000003</v>
      </c>
      <c r="E6" s="9">
        <v>-2.7088399999999999</v>
      </c>
      <c r="F6" s="9">
        <v>-9.9059299999999997</v>
      </c>
      <c r="G6">
        <f t="shared" ref="G6:G21" si="1">F6-A6*$F$18</f>
        <v>-0.89658499999999997</v>
      </c>
      <c r="J6" s="3">
        <f t="shared" ref="J6:J34" si="2">I6+F6</f>
        <v>-9.9059299999999997</v>
      </c>
      <c r="K6">
        <f t="shared" ref="K6:K21" si="3">J6-A6*$F$18</f>
        <v>-0.89658499999999997</v>
      </c>
    </row>
    <row r="7" spans="1:21" x14ac:dyDescent="0.25">
      <c r="A7" s="8">
        <v>0.5</v>
      </c>
      <c r="B7" s="9">
        <v>-7.9027000000000003</v>
      </c>
      <c r="C7" s="8" t="s">
        <v>6</v>
      </c>
      <c r="D7" s="8">
        <f t="shared" si="0"/>
        <v>-1.9415500000000003</v>
      </c>
      <c r="E7" s="9">
        <v>-2.5036399999999999</v>
      </c>
      <c r="F7" s="9">
        <v>-10.40634</v>
      </c>
      <c r="G7">
        <f t="shared" si="1"/>
        <v>-1.3969950000000004</v>
      </c>
      <c r="J7" s="3">
        <f t="shared" si="2"/>
        <v>-10.40634</v>
      </c>
      <c r="K7">
        <f t="shared" si="3"/>
        <v>-1.3969950000000004</v>
      </c>
    </row>
    <row r="8" spans="1:21" x14ac:dyDescent="0.25">
      <c r="A8" s="8">
        <v>0.5</v>
      </c>
      <c r="B8" s="9">
        <v>-7.1948600000000003</v>
      </c>
      <c r="C8" s="8" t="s">
        <v>7</v>
      </c>
      <c r="D8" s="8">
        <f t="shared" si="0"/>
        <v>-1.2337100000000003</v>
      </c>
      <c r="E8" s="9">
        <v>-2.5022700000000002</v>
      </c>
      <c r="F8" s="9">
        <v>-9.6971300000000014</v>
      </c>
      <c r="G8">
        <f t="shared" si="1"/>
        <v>-0.68778500000000165</v>
      </c>
      <c r="J8" s="3">
        <f t="shared" si="2"/>
        <v>-9.6971300000000014</v>
      </c>
      <c r="K8">
        <f t="shared" si="3"/>
        <v>-0.68778500000000165</v>
      </c>
    </row>
    <row r="9" spans="1:21" x14ac:dyDescent="0.25">
      <c r="A9" s="8">
        <v>0.5</v>
      </c>
      <c r="B9" s="9">
        <v>-10.071870000000001</v>
      </c>
      <c r="C9" s="8" t="s">
        <v>8</v>
      </c>
      <c r="D9" s="8">
        <f t="shared" si="0"/>
        <v>-4.1107200000000006</v>
      </c>
      <c r="E9" s="9">
        <v>2.6654300000000002</v>
      </c>
      <c r="F9" s="9">
        <v>-7.4064399999999999</v>
      </c>
      <c r="G9">
        <f t="shared" si="1"/>
        <v>1.6029049999999998</v>
      </c>
      <c r="J9" s="3">
        <f t="shared" si="2"/>
        <v>-7.4064399999999999</v>
      </c>
      <c r="K9">
        <f t="shared" si="3"/>
        <v>1.6029049999999998</v>
      </c>
    </row>
    <row r="10" spans="1:21" x14ac:dyDescent="0.25">
      <c r="A10" s="8">
        <v>0.75</v>
      </c>
      <c r="B10" s="9">
        <v>-11.243040000000001</v>
      </c>
      <c r="C10" s="8" t="s">
        <v>9</v>
      </c>
      <c r="D10" s="8">
        <f t="shared" si="0"/>
        <v>-2.3013150000000007</v>
      </c>
      <c r="E10" s="9">
        <v>-4.3495799999999996</v>
      </c>
      <c r="F10" s="9">
        <v>-15.59262</v>
      </c>
      <c r="G10">
        <f t="shared" si="1"/>
        <v>-2.0786025000000006</v>
      </c>
      <c r="J10" s="3">
        <f t="shared" si="2"/>
        <v>-15.59262</v>
      </c>
      <c r="K10">
        <f t="shared" si="3"/>
        <v>-2.0786025000000006</v>
      </c>
    </row>
    <row r="11" spans="1:21" x14ac:dyDescent="0.25">
      <c r="A11" s="8">
        <v>0.8</v>
      </c>
      <c r="B11" s="9">
        <v>-12.17375</v>
      </c>
      <c r="C11" s="8" t="s">
        <v>10</v>
      </c>
      <c r="D11" s="8">
        <f t="shared" si="0"/>
        <v>-2.6359099999999991</v>
      </c>
      <c r="E11" s="9">
        <v>-4.2661800000000003</v>
      </c>
      <c r="F11" s="9">
        <v>-16.43993</v>
      </c>
      <c r="G11">
        <f t="shared" si="1"/>
        <v>-2.0249780000000008</v>
      </c>
      <c r="J11" s="3">
        <f t="shared" si="2"/>
        <v>-16.43993</v>
      </c>
      <c r="K11">
        <f t="shared" si="3"/>
        <v>-2.0249780000000008</v>
      </c>
    </row>
    <row r="12" spans="1:21" x14ac:dyDescent="0.25">
      <c r="A12" s="8">
        <v>1</v>
      </c>
      <c r="B12" s="9">
        <v>13.813650000000001</v>
      </c>
      <c r="C12" s="8" t="s">
        <v>11</v>
      </c>
      <c r="D12" s="8">
        <f t="shared" si="0"/>
        <v>25.735950000000003</v>
      </c>
      <c r="E12" s="9"/>
      <c r="F12" s="9">
        <v>13.813650000000001</v>
      </c>
      <c r="G12">
        <f t="shared" si="1"/>
        <v>31.832340000000002</v>
      </c>
      <c r="I12">
        <v>-0.63659466666666675</v>
      </c>
      <c r="J12" s="3">
        <f t="shared" si="2"/>
        <v>13.177055333333334</v>
      </c>
      <c r="K12">
        <f t="shared" si="3"/>
        <v>31.195745333333335</v>
      </c>
    </row>
    <row r="13" spans="1:21" x14ac:dyDescent="0.25">
      <c r="A13" s="8">
        <v>1</v>
      </c>
      <c r="B13" s="9">
        <v>-11.28833</v>
      </c>
      <c r="C13" s="8" t="s">
        <v>12</v>
      </c>
      <c r="D13" s="8">
        <f t="shared" si="0"/>
        <v>0.6339699999999997</v>
      </c>
      <c r="E13" s="9"/>
      <c r="F13" s="9">
        <v>-11.28833</v>
      </c>
      <c r="G13">
        <f t="shared" si="1"/>
        <v>6.7303599999999992</v>
      </c>
      <c r="I13">
        <v>-1.6192645833333337</v>
      </c>
      <c r="J13" s="3">
        <f t="shared" si="2"/>
        <v>-12.907594583333333</v>
      </c>
      <c r="K13">
        <f t="shared" si="3"/>
        <v>5.1110954166666662</v>
      </c>
    </row>
    <row r="14" spans="1:21" x14ac:dyDescent="0.25">
      <c r="A14" s="8">
        <v>1</v>
      </c>
      <c r="B14" s="9">
        <v>-1.60063</v>
      </c>
      <c r="C14" s="8" t="s">
        <v>13</v>
      </c>
      <c r="D14" s="8">
        <f t="shared" si="0"/>
        <v>10.321669999999999</v>
      </c>
      <c r="E14" s="9"/>
      <c r="F14" s="9">
        <v>-1.60063</v>
      </c>
      <c r="G14">
        <f t="shared" si="1"/>
        <v>16.418060000000001</v>
      </c>
      <c r="I14">
        <v>-0.63659466666666675</v>
      </c>
      <c r="J14" s="3">
        <f t="shared" si="2"/>
        <v>-2.2372246666666666</v>
      </c>
      <c r="K14">
        <f t="shared" si="3"/>
        <v>15.781465333333333</v>
      </c>
    </row>
    <row r="15" spans="1:21" x14ac:dyDescent="0.25">
      <c r="A15" s="8">
        <v>1</v>
      </c>
      <c r="B15" s="9">
        <v>-16.75694</v>
      </c>
      <c r="C15" s="8" t="s">
        <v>14</v>
      </c>
      <c r="D15" s="8">
        <f t="shared" si="0"/>
        <v>-4.8346400000000003</v>
      </c>
      <c r="E15" s="9">
        <v>4.8058100000000001</v>
      </c>
      <c r="F15" s="9">
        <v>-11.951129999999999</v>
      </c>
      <c r="G15">
        <f t="shared" si="1"/>
        <v>6.0675600000000003</v>
      </c>
      <c r="J15" s="3">
        <f t="shared" si="2"/>
        <v>-11.951129999999999</v>
      </c>
      <c r="K15">
        <f t="shared" si="3"/>
        <v>6.0675600000000003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8">
        <v>1</v>
      </c>
      <c r="B16" s="9">
        <v>-16.79149</v>
      </c>
      <c r="C16" s="8" t="s">
        <v>15</v>
      </c>
      <c r="D16" s="8">
        <f t="shared" si="0"/>
        <v>-4.8691899999999997</v>
      </c>
      <c r="E16" s="9">
        <v>4.6983499999999996</v>
      </c>
      <c r="F16" s="9">
        <v>-12.09314</v>
      </c>
      <c r="G16">
        <f t="shared" si="1"/>
        <v>5.9255499999999994</v>
      </c>
      <c r="J16" s="3">
        <f t="shared" si="2"/>
        <v>-12.09314</v>
      </c>
      <c r="K16">
        <f t="shared" si="3"/>
        <v>5.9255499999999994</v>
      </c>
      <c r="O16" t="s">
        <v>70</v>
      </c>
      <c r="P16" s="3">
        <f>(B27-B18)/(A27-A18)</f>
        <v>13.70182</v>
      </c>
      <c r="R16" t="s">
        <v>84</v>
      </c>
      <c r="T16" t="s">
        <v>70</v>
      </c>
      <c r="U16" s="3">
        <f>(F27-F18)/(A27-A18)</f>
        <v>27.072139999999997</v>
      </c>
    </row>
    <row r="17" spans="1:21" x14ac:dyDescent="0.25">
      <c r="A17" s="8">
        <v>1</v>
      </c>
      <c r="B17" s="9">
        <v>77.094179999999994</v>
      </c>
      <c r="C17" s="8" t="s">
        <v>16</v>
      </c>
      <c r="D17" s="8">
        <f t="shared" si="0"/>
        <v>89.016480000000001</v>
      </c>
      <c r="E17" s="9"/>
      <c r="F17" s="9">
        <v>77.094179999999994</v>
      </c>
      <c r="G17">
        <f t="shared" si="1"/>
        <v>95.112869999999987</v>
      </c>
      <c r="I17">
        <v>-0.63659466666666675</v>
      </c>
      <c r="J17" s="3">
        <f t="shared" si="2"/>
        <v>76.457585333333327</v>
      </c>
      <c r="K17">
        <f t="shared" si="3"/>
        <v>94.476275333333319</v>
      </c>
      <c r="O17" t="s">
        <v>72</v>
      </c>
      <c r="P17">
        <f>(B27+B18)/2</f>
        <v>-5.0713900000000001</v>
      </c>
      <c r="T17" t="s">
        <v>72</v>
      </c>
      <c r="U17">
        <f>(F27+F18)/2</f>
        <v>-4.4826199999999998</v>
      </c>
    </row>
    <row r="18" spans="1:21" x14ac:dyDescent="0.25">
      <c r="A18" s="8">
        <v>1</v>
      </c>
      <c r="B18" s="9">
        <v>-11.9223</v>
      </c>
      <c r="C18" s="8" t="s">
        <v>17</v>
      </c>
      <c r="D18" s="8">
        <f t="shared" si="0"/>
        <v>0</v>
      </c>
      <c r="E18" s="9">
        <v>-6.0963900000000004</v>
      </c>
      <c r="F18" s="9">
        <v>-18.018689999999999</v>
      </c>
      <c r="G18">
        <f t="shared" si="1"/>
        <v>0</v>
      </c>
      <c r="J18" s="3">
        <f t="shared" si="2"/>
        <v>-18.018689999999999</v>
      </c>
      <c r="K18">
        <f t="shared" si="3"/>
        <v>0</v>
      </c>
      <c r="O18" t="s">
        <v>73</v>
      </c>
      <c r="P18">
        <f>(A27+A18)/2</f>
        <v>1.5</v>
      </c>
      <c r="T18" t="s">
        <v>73</v>
      </c>
      <c r="U18">
        <f>(A27+A18)/2</f>
        <v>1.5</v>
      </c>
    </row>
    <row r="19" spans="1:21" x14ac:dyDescent="0.25">
      <c r="A19" s="8">
        <v>1</v>
      </c>
      <c r="B19" s="9">
        <v>-16.56409</v>
      </c>
      <c r="C19" s="8" t="s">
        <v>18</v>
      </c>
      <c r="D19" s="8">
        <f t="shared" si="0"/>
        <v>-4.6417900000000003</v>
      </c>
      <c r="E19" s="9">
        <v>4.6066000000000003</v>
      </c>
      <c r="F19" s="9">
        <v>-11.95749</v>
      </c>
      <c r="G19">
        <f t="shared" si="1"/>
        <v>6.0611999999999995</v>
      </c>
      <c r="J19" s="3">
        <f t="shared" si="2"/>
        <v>-11.95749</v>
      </c>
      <c r="K19">
        <f t="shared" si="3"/>
        <v>6.0611999999999995</v>
      </c>
    </row>
    <row r="20" spans="1:21" x14ac:dyDescent="0.25">
      <c r="A20" s="8">
        <v>1</v>
      </c>
      <c r="B20" s="9">
        <v>-9.2279400000000003</v>
      </c>
      <c r="C20" s="8" t="s">
        <v>19</v>
      </c>
      <c r="D20" s="8">
        <f t="shared" si="0"/>
        <v>2.6943599999999996</v>
      </c>
      <c r="E20" s="9"/>
      <c r="F20" s="9">
        <v>-9.2279400000000003</v>
      </c>
      <c r="G20">
        <f t="shared" si="1"/>
        <v>8.7907499999999992</v>
      </c>
      <c r="I20">
        <v>-1.6192645833333337</v>
      </c>
      <c r="J20" s="3">
        <f t="shared" si="2"/>
        <v>-10.847204583333333</v>
      </c>
      <c r="K20">
        <f t="shared" si="3"/>
        <v>7.1714854166666662</v>
      </c>
      <c r="O20" t="s">
        <v>71</v>
      </c>
      <c r="P20">
        <f>P17-P16*P18</f>
        <v>-25.624120000000001</v>
      </c>
      <c r="T20" t="s">
        <v>71</v>
      </c>
      <c r="U20">
        <f>U17-U16*U18</f>
        <v>-45.090829999999997</v>
      </c>
    </row>
    <row r="21" spans="1:21" x14ac:dyDescent="0.25">
      <c r="A21" s="8">
        <v>1</v>
      </c>
      <c r="B21" s="9">
        <v>-7.3574000000000002</v>
      </c>
      <c r="C21" s="8" t="s">
        <v>20</v>
      </c>
      <c r="D21" s="8">
        <f t="shared" si="0"/>
        <v>4.5648999999999997</v>
      </c>
      <c r="E21" s="9"/>
      <c r="F21" s="9">
        <v>-7.3574000000000002</v>
      </c>
      <c r="G21">
        <f t="shared" si="1"/>
        <v>10.661289999999999</v>
      </c>
      <c r="I21">
        <v>1.7223966666666664</v>
      </c>
      <c r="J21" s="3">
        <f t="shared" si="2"/>
        <v>-5.6350033333333336</v>
      </c>
      <c r="K21">
        <f t="shared" si="3"/>
        <v>12.383686666666666</v>
      </c>
    </row>
    <row r="22" spans="1:21" x14ac:dyDescent="0.25">
      <c r="A22" s="8">
        <v>2</v>
      </c>
      <c r="B22" s="9">
        <v>50.734729999999999</v>
      </c>
      <c r="C22" s="8" t="s">
        <v>27</v>
      </c>
      <c r="D22" s="8">
        <f>B22-A22*$P$16-$P$20</f>
        <v>48.955210000000001</v>
      </c>
      <c r="E22" s="9"/>
      <c r="F22" s="9">
        <v>50.734729999999999</v>
      </c>
      <c r="G22">
        <f>F22-A22*$U$16-$U$20</f>
        <v>41.681280000000001</v>
      </c>
      <c r="I22">
        <v>2.1755092222222219</v>
      </c>
      <c r="J22" s="3">
        <f t="shared" si="2"/>
        <v>52.910239222222224</v>
      </c>
      <c r="K22">
        <f>J22-A22*$U$16-$U$20</f>
        <v>43.856789222222226</v>
      </c>
    </row>
    <row r="23" spans="1:21" x14ac:dyDescent="0.25">
      <c r="A23" s="8">
        <v>2</v>
      </c>
      <c r="B23" s="9">
        <v>3.12398</v>
      </c>
      <c r="C23" s="8" t="s">
        <v>28</v>
      </c>
      <c r="D23" s="8">
        <f t="shared" ref="D23:D28" si="4">B23-A23*$P$16-$P$20</f>
        <v>1.3444600000000015</v>
      </c>
      <c r="E23" s="9">
        <v>7.8921099999999997</v>
      </c>
      <c r="F23" s="9">
        <v>11.01609</v>
      </c>
      <c r="G23">
        <f t="shared" ref="G23:G28" si="5">F23-A23*$U$16-$U$20</f>
        <v>1.9626400000000004</v>
      </c>
      <c r="J23" s="3">
        <f t="shared" si="2"/>
        <v>11.01609</v>
      </c>
      <c r="K23">
        <f t="shared" ref="K23:K28" si="6">J23-A23*$U$16-$U$20</f>
        <v>1.9626400000000004</v>
      </c>
    </row>
    <row r="24" spans="1:21" x14ac:dyDescent="0.25">
      <c r="A24" s="8">
        <v>2</v>
      </c>
      <c r="B24" s="9">
        <v>15.918699999999999</v>
      </c>
      <c r="C24" s="8" t="s">
        <v>29</v>
      </c>
      <c r="D24" s="8">
        <f t="shared" si="4"/>
        <v>14.139180000000001</v>
      </c>
      <c r="E24" s="9">
        <v>-1.8090599999999999</v>
      </c>
      <c r="F24" s="9">
        <v>14.109639999999999</v>
      </c>
      <c r="G24">
        <f t="shared" si="5"/>
        <v>5.0561900000000009</v>
      </c>
      <c r="J24" s="3">
        <f t="shared" si="2"/>
        <v>14.109639999999999</v>
      </c>
      <c r="K24">
        <f t="shared" si="6"/>
        <v>5.0561900000000009</v>
      </c>
    </row>
    <row r="25" spans="1:21" x14ac:dyDescent="0.25">
      <c r="A25" s="8">
        <v>2</v>
      </c>
      <c r="B25" s="9">
        <v>10.266159999999999</v>
      </c>
      <c r="C25" s="8" t="s">
        <v>30</v>
      </c>
      <c r="D25" s="8">
        <f t="shared" si="4"/>
        <v>8.4866400000000013</v>
      </c>
      <c r="E25" s="9">
        <v>6.6647699999999999</v>
      </c>
      <c r="F25" s="9">
        <v>16.93093</v>
      </c>
      <c r="G25">
        <f t="shared" si="5"/>
        <v>7.8774800000000056</v>
      </c>
      <c r="J25" s="3">
        <f t="shared" si="2"/>
        <v>16.93093</v>
      </c>
      <c r="K25">
        <f t="shared" si="6"/>
        <v>7.8774800000000056</v>
      </c>
    </row>
    <row r="26" spans="1:21" x14ac:dyDescent="0.25">
      <c r="A26" s="8">
        <v>2</v>
      </c>
      <c r="B26" s="9">
        <v>16.052959999999999</v>
      </c>
      <c r="C26" s="8" t="s">
        <v>31</v>
      </c>
      <c r="D26" s="8">
        <f t="shared" si="4"/>
        <v>14.273440000000001</v>
      </c>
      <c r="E26" s="9"/>
      <c r="F26" s="9">
        <v>16.052959999999999</v>
      </c>
      <c r="G26">
        <f t="shared" si="5"/>
        <v>6.9995100000000008</v>
      </c>
      <c r="I26">
        <v>2.1755092222222219</v>
      </c>
      <c r="J26" s="3">
        <f t="shared" si="2"/>
        <v>18.22846922222222</v>
      </c>
      <c r="K26">
        <f t="shared" si="6"/>
        <v>9.1750192222222182</v>
      </c>
    </row>
    <row r="27" spans="1:21" x14ac:dyDescent="0.25">
      <c r="A27" s="8">
        <v>2</v>
      </c>
      <c r="B27" s="9">
        <v>1.77952</v>
      </c>
      <c r="C27" s="8" t="s">
        <v>32</v>
      </c>
      <c r="D27" s="8">
        <f t="shared" si="4"/>
        <v>0</v>
      </c>
      <c r="E27" s="9">
        <v>7.27393</v>
      </c>
      <c r="F27" s="9">
        <v>9.0534499999999998</v>
      </c>
      <c r="G27">
        <f t="shared" si="5"/>
        <v>0</v>
      </c>
      <c r="J27" s="3">
        <f t="shared" si="2"/>
        <v>9.0534499999999998</v>
      </c>
      <c r="K27">
        <f t="shared" si="6"/>
        <v>0</v>
      </c>
    </row>
    <row r="28" spans="1:21" x14ac:dyDescent="0.25">
      <c r="A28" s="8">
        <v>2</v>
      </c>
      <c r="B28" s="9">
        <v>15.94252</v>
      </c>
      <c r="C28" s="8" t="s">
        <v>33</v>
      </c>
      <c r="D28" s="8">
        <f t="shared" si="4"/>
        <v>14.163000000000002</v>
      </c>
      <c r="E28" s="9"/>
      <c r="F28" s="9">
        <v>15.94252</v>
      </c>
      <c r="G28">
        <f t="shared" si="5"/>
        <v>6.8890700000000038</v>
      </c>
      <c r="I28">
        <v>2.1755092222222219</v>
      </c>
      <c r="J28" s="3">
        <f t="shared" si="2"/>
        <v>18.118029222222223</v>
      </c>
      <c r="K28">
        <f t="shared" si="6"/>
        <v>9.0645792222222212</v>
      </c>
    </row>
    <row r="29" spans="1:21" x14ac:dyDescent="0.25">
      <c r="A29" s="8">
        <v>3</v>
      </c>
      <c r="B29" s="9">
        <v>268.26632999999998</v>
      </c>
      <c r="C29" s="8" t="s">
        <v>34</v>
      </c>
      <c r="D29" s="8"/>
      <c r="F29" s="9">
        <v>268.26632999999998</v>
      </c>
      <c r="I29">
        <v>-4.8577937500000008</v>
      </c>
      <c r="J29" s="3">
        <f t="shared" si="2"/>
        <v>263.40853625</v>
      </c>
    </row>
    <row r="30" spans="1:21" x14ac:dyDescent="0.25">
      <c r="A30" s="8">
        <v>3</v>
      </c>
      <c r="B30" s="9">
        <v>287.08521000000002</v>
      </c>
      <c r="C30" s="8" t="s">
        <v>35</v>
      </c>
      <c r="D30" s="8"/>
      <c r="F30" s="9">
        <v>287.08521000000002</v>
      </c>
      <c r="I30">
        <v>-1.9097840000000001</v>
      </c>
      <c r="J30" s="3">
        <f t="shared" si="2"/>
        <v>285.17542600000002</v>
      </c>
    </row>
    <row r="31" spans="1:21" x14ac:dyDescent="0.25">
      <c r="A31" s="8">
        <v>3</v>
      </c>
      <c r="B31" s="9">
        <v>264.64515999999998</v>
      </c>
      <c r="C31" s="8" t="s">
        <v>36</v>
      </c>
      <c r="D31" s="8"/>
      <c r="F31" s="9">
        <v>264.64515999999998</v>
      </c>
      <c r="I31">
        <v>-1.9097840000000001</v>
      </c>
      <c r="J31" s="3">
        <f t="shared" si="2"/>
        <v>262.73537599999997</v>
      </c>
    </row>
    <row r="32" spans="1:21" x14ac:dyDescent="0.25">
      <c r="A32" s="8">
        <v>3</v>
      </c>
      <c r="B32" s="9">
        <v>220.57597999999999</v>
      </c>
      <c r="C32" s="8" t="s">
        <v>37</v>
      </c>
      <c r="D32" s="8"/>
      <c r="F32" s="9">
        <v>220.57597999999999</v>
      </c>
      <c r="I32">
        <v>-1.9097840000000001</v>
      </c>
      <c r="J32" s="3">
        <f t="shared" si="2"/>
        <v>218.66619599999999</v>
      </c>
    </row>
    <row r="33" spans="1:10" x14ac:dyDescent="0.25">
      <c r="A33" s="8">
        <v>3</v>
      </c>
      <c r="B33" s="9">
        <v>137.33035000000001</v>
      </c>
      <c r="C33" s="8" t="s">
        <v>38</v>
      </c>
      <c r="D33" s="8"/>
      <c r="F33" s="9">
        <v>137.33035000000001</v>
      </c>
      <c r="J33" s="3">
        <f t="shared" si="2"/>
        <v>137.33035000000001</v>
      </c>
    </row>
    <row r="34" spans="1:10" x14ac:dyDescent="0.25">
      <c r="A34" s="8">
        <v>3</v>
      </c>
      <c r="B34" s="9">
        <v>166.38472999999999</v>
      </c>
      <c r="C34" s="8" t="s">
        <v>39</v>
      </c>
      <c r="D34" s="8"/>
      <c r="F34" s="9">
        <v>166.38472999999999</v>
      </c>
      <c r="I34">
        <v>-1.9097840000000001</v>
      </c>
      <c r="J34" s="3">
        <f t="shared" si="2"/>
        <v>164.47494599999999</v>
      </c>
    </row>
    <row r="35" spans="1:10" x14ac:dyDescent="0.25">
      <c r="A35" s="8"/>
      <c r="B35" s="8"/>
      <c r="C35" s="8"/>
      <c r="D35" s="8"/>
      <c r="E35" s="8"/>
      <c r="F35" s="8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sqref="A1:K34"/>
    </sheetView>
  </sheetViews>
  <sheetFormatPr baseColWidth="10" defaultRowHeight="15" x14ac:dyDescent="0.25"/>
  <sheetData>
    <row r="1" spans="1:11" x14ac:dyDescent="0.25">
      <c r="A1" t="s">
        <v>63</v>
      </c>
    </row>
    <row r="4" spans="1:11" ht="60" x14ac:dyDescent="0.25">
      <c r="A4" s="11" t="s">
        <v>0</v>
      </c>
      <c r="B4" s="11" t="s">
        <v>86</v>
      </c>
      <c r="C4" s="11" t="s">
        <v>3</v>
      </c>
      <c r="D4" s="11" t="s">
        <v>25</v>
      </c>
      <c r="E4" s="11" t="s">
        <v>80</v>
      </c>
      <c r="F4" s="11" t="s">
        <v>81</v>
      </c>
      <c r="G4" s="11" t="s">
        <v>79</v>
      </c>
      <c r="I4" s="1" t="s">
        <v>99</v>
      </c>
      <c r="J4" s="1" t="s">
        <v>88</v>
      </c>
      <c r="K4" s="1" t="s">
        <v>87</v>
      </c>
    </row>
    <row r="5" spans="1:11" x14ac:dyDescent="0.25">
      <c r="A5" s="8">
        <v>0.25</v>
      </c>
      <c r="B5" s="9">
        <v>14.38794</v>
      </c>
      <c r="C5" s="8" t="s">
        <v>4</v>
      </c>
      <c r="D5" s="8">
        <f>B5-($B$27/2)*A5</f>
        <v>11.11210125</v>
      </c>
      <c r="E5" s="8"/>
      <c r="F5" s="9">
        <v>14.38794</v>
      </c>
      <c r="G5">
        <f>F5-A5*$F$27/2</f>
        <v>10.625686250000001</v>
      </c>
      <c r="I5">
        <v>-0.25489306250000004</v>
      </c>
      <c r="J5" s="3">
        <f>I5+F5</f>
        <v>14.1330469375</v>
      </c>
      <c r="K5">
        <f>J5-A5*$F$27/2</f>
        <v>10.370793187499999</v>
      </c>
    </row>
    <row r="6" spans="1:11" x14ac:dyDescent="0.25">
      <c r="A6" s="8">
        <v>0.5</v>
      </c>
      <c r="B6" s="9">
        <v>17.660959999999999</v>
      </c>
      <c r="C6" s="8" t="s">
        <v>5</v>
      </c>
      <c r="D6" s="8">
        <f t="shared" ref="D6:D27" si="0">B6-($B$27/2)*A6</f>
        <v>11.109282499999999</v>
      </c>
      <c r="E6" s="8"/>
      <c r="F6" s="9">
        <v>17.660959999999999</v>
      </c>
      <c r="G6">
        <f t="shared" ref="G6:G28" si="1">F6-A6*$F$27/2</f>
        <v>10.136452499999999</v>
      </c>
      <c r="J6" s="3">
        <f t="shared" ref="J6:J34" si="2">I6+F6</f>
        <v>17.660959999999999</v>
      </c>
      <c r="K6">
        <f t="shared" ref="K6:K28" si="3">J6-A6*$F$27/2</f>
        <v>10.136452499999999</v>
      </c>
    </row>
    <row r="7" spans="1:11" x14ac:dyDescent="0.25">
      <c r="A7" s="8">
        <v>0.5</v>
      </c>
      <c r="B7" s="9">
        <v>22.31568</v>
      </c>
      <c r="C7" s="8" t="s">
        <v>6</v>
      </c>
      <c r="D7" s="8">
        <f t="shared" si="0"/>
        <v>15.7640025</v>
      </c>
      <c r="E7" s="8"/>
      <c r="F7" s="9">
        <v>22.31568</v>
      </c>
      <c r="G7">
        <f t="shared" si="1"/>
        <v>14.7911725</v>
      </c>
      <c r="J7" s="3">
        <f t="shared" si="2"/>
        <v>22.31568</v>
      </c>
      <c r="K7">
        <f t="shared" si="3"/>
        <v>14.7911725</v>
      </c>
    </row>
    <row r="8" spans="1:11" x14ac:dyDescent="0.25">
      <c r="A8" s="8">
        <v>0.5</v>
      </c>
      <c r="B8" s="9">
        <v>24.48029</v>
      </c>
      <c r="C8" s="8" t="s">
        <v>7</v>
      </c>
      <c r="D8" s="8">
        <f t="shared" si="0"/>
        <v>17.9286125</v>
      </c>
      <c r="E8" s="8"/>
      <c r="F8" s="9">
        <v>24.48029</v>
      </c>
      <c r="G8">
        <f t="shared" si="1"/>
        <v>16.955782499999998</v>
      </c>
      <c r="J8" s="3">
        <f t="shared" si="2"/>
        <v>24.48029</v>
      </c>
      <c r="K8">
        <f t="shared" si="3"/>
        <v>16.955782499999998</v>
      </c>
    </row>
    <row r="9" spans="1:11" x14ac:dyDescent="0.25">
      <c r="A9" s="8">
        <v>0.5</v>
      </c>
      <c r="B9" s="9">
        <v>15.863960000000001</v>
      </c>
      <c r="C9" s="8" t="s">
        <v>8</v>
      </c>
      <c r="D9" s="8">
        <f t="shared" si="0"/>
        <v>9.3122825000000002</v>
      </c>
      <c r="E9" s="9">
        <v>0.62951000000000001</v>
      </c>
      <c r="F9" s="9">
        <v>16.493470000000002</v>
      </c>
      <c r="G9">
        <f t="shared" si="1"/>
        <v>8.9689625000000017</v>
      </c>
      <c r="J9" s="3">
        <f t="shared" si="2"/>
        <v>16.493470000000002</v>
      </c>
      <c r="K9">
        <f t="shared" si="3"/>
        <v>8.9689625000000017</v>
      </c>
    </row>
    <row r="10" spans="1:11" x14ac:dyDescent="0.25">
      <c r="A10" s="8">
        <v>0.75</v>
      </c>
      <c r="B10" s="9">
        <v>37.34836</v>
      </c>
      <c r="C10" s="8" t="s">
        <v>9</v>
      </c>
      <c r="D10" s="8">
        <f t="shared" si="0"/>
        <v>27.520843749999997</v>
      </c>
      <c r="E10" s="9"/>
      <c r="F10" s="9">
        <v>37.34836</v>
      </c>
      <c r="G10">
        <f t="shared" si="1"/>
        <v>26.061598749999998</v>
      </c>
      <c r="J10" s="3">
        <f t="shared" si="2"/>
        <v>37.34836</v>
      </c>
      <c r="K10">
        <f t="shared" si="3"/>
        <v>26.061598749999998</v>
      </c>
    </row>
    <row r="11" spans="1:11" x14ac:dyDescent="0.25">
      <c r="A11" s="8">
        <v>0.8</v>
      </c>
      <c r="B11" s="9">
        <v>39.14629</v>
      </c>
      <c r="C11" s="8" t="s">
        <v>10</v>
      </c>
      <c r="D11" s="8">
        <f t="shared" si="0"/>
        <v>28.663606000000001</v>
      </c>
      <c r="E11" s="9"/>
      <c r="F11" s="9">
        <v>39.14629</v>
      </c>
      <c r="G11">
        <f t="shared" si="1"/>
        <v>27.107078000000001</v>
      </c>
      <c r="I11">
        <v>-0.81565780000000021</v>
      </c>
      <c r="J11" s="3">
        <f t="shared" si="2"/>
        <v>38.330632200000004</v>
      </c>
      <c r="K11">
        <f t="shared" si="3"/>
        <v>26.291420200000005</v>
      </c>
    </row>
    <row r="12" spans="1:11" x14ac:dyDescent="0.25">
      <c r="A12" s="8">
        <v>1</v>
      </c>
      <c r="B12" s="9">
        <v>43.456229999999998</v>
      </c>
      <c r="C12" s="8" t="s">
        <v>11</v>
      </c>
      <c r="D12" s="8">
        <f t="shared" si="0"/>
        <v>30.352874999999997</v>
      </c>
      <c r="E12" s="9"/>
      <c r="F12" s="9">
        <v>43.456229999999998</v>
      </c>
      <c r="G12">
        <f t="shared" si="1"/>
        <v>28.407214999999997</v>
      </c>
      <c r="I12">
        <v>0.56279000000000001</v>
      </c>
      <c r="J12" s="3">
        <f t="shared" si="2"/>
        <v>44.019019999999998</v>
      </c>
      <c r="K12">
        <f t="shared" si="3"/>
        <v>28.970004999999997</v>
      </c>
    </row>
    <row r="13" spans="1:11" x14ac:dyDescent="0.25">
      <c r="A13" s="8">
        <v>1</v>
      </c>
      <c r="B13" s="9">
        <v>47.927680000000002</v>
      </c>
      <c r="C13" s="8" t="s">
        <v>12</v>
      </c>
      <c r="D13" s="8">
        <f t="shared" si="0"/>
        <v>34.824325000000002</v>
      </c>
      <c r="E13" s="9"/>
      <c r="F13" s="9">
        <v>47.927680000000002</v>
      </c>
      <c r="G13">
        <f t="shared" si="1"/>
        <v>32.878664999999998</v>
      </c>
      <c r="I13">
        <v>-1.0195722500000002</v>
      </c>
      <c r="J13" s="3">
        <f t="shared" si="2"/>
        <v>46.908107749999999</v>
      </c>
      <c r="K13">
        <f t="shared" si="3"/>
        <v>31.859092749999999</v>
      </c>
    </row>
    <row r="14" spans="1:11" x14ac:dyDescent="0.25">
      <c r="A14" s="8">
        <v>1</v>
      </c>
      <c r="B14" s="9">
        <v>410.14483999999999</v>
      </c>
      <c r="C14" s="8" t="s">
        <v>13</v>
      </c>
      <c r="D14" s="8">
        <f t="shared" si="0"/>
        <v>397.04148499999997</v>
      </c>
      <c r="E14" s="9"/>
      <c r="F14" s="9">
        <v>410.14483999999999</v>
      </c>
      <c r="G14">
        <f t="shared" si="1"/>
        <v>395.09582499999999</v>
      </c>
      <c r="I14">
        <v>0.56279000000000001</v>
      </c>
      <c r="J14" s="3">
        <f t="shared" si="2"/>
        <v>410.70762999999999</v>
      </c>
      <c r="K14">
        <f t="shared" si="3"/>
        <v>395.658615</v>
      </c>
    </row>
    <row r="15" spans="1:11" x14ac:dyDescent="0.25">
      <c r="A15" s="8">
        <v>1</v>
      </c>
      <c r="B15" s="9">
        <v>31.661059999999999</v>
      </c>
      <c r="C15" s="8" t="s">
        <v>14</v>
      </c>
      <c r="D15" s="8">
        <f t="shared" si="0"/>
        <v>18.557704999999999</v>
      </c>
      <c r="E15" s="9"/>
      <c r="F15" s="9">
        <v>31.661059999999999</v>
      </c>
      <c r="G15">
        <f t="shared" si="1"/>
        <v>16.612044999999998</v>
      </c>
      <c r="I15">
        <v>1.6874469444444444</v>
      </c>
      <c r="J15" s="3">
        <f t="shared" si="2"/>
        <v>33.348506944444445</v>
      </c>
      <c r="K15">
        <f t="shared" si="3"/>
        <v>18.299491944444444</v>
      </c>
    </row>
    <row r="16" spans="1:11" x14ac:dyDescent="0.25">
      <c r="A16" s="8">
        <v>1</v>
      </c>
      <c r="B16" s="9">
        <v>32.167789999999997</v>
      </c>
      <c r="C16" s="8" t="s">
        <v>15</v>
      </c>
      <c r="D16" s="8">
        <f t="shared" si="0"/>
        <v>19.064434999999996</v>
      </c>
      <c r="E16" s="9"/>
      <c r="F16" s="9">
        <v>32.167789999999997</v>
      </c>
      <c r="G16">
        <f t="shared" si="1"/>
        <v>17.118774999999996</v>
      </c>
      <c r="I16">
        <v>1.6874469444444444</v>
      </c>
      <c r="J16" s="3">
        <f t="shared" si="2"/>
        <v>33.855236944444442</v>
      </c>
      <c r="K16">
        <f t="shared" si="3"/>
        <v>18.806221944444442</v>
      </c>
    </row>
    <row r="17" spans="1:11" x14ac:dyDescent="0.25">
      <c r="A17" s="8">
        <v>1</v>
      </c>
      <c r="B17" s="9">
        <v>108.65637</v>
      </c>
      <c r="C17" s="8" t="s">
        <v>16</v>
      </c>
      <c r="D17" s="8">
        <f t="shared" si="0"/>
        <v>95.553014999999988</v>
      </c>
      <c r="E17" s="9"/>
      <c r="F17" s="9">
        <v>108.65637</v>
      </c>
      <c r="G17">
        <f t="shared" si="1"/>
        <v>93.607354999999998</v>
      </c>
      <c r="I17">
        <v>0.56279000000000001</v>
      </c>
      <c r="J17" s="3">
        <f t="shared" si="2"/>
        <v>109.21916</v>
      </c>
      <c r="K17">
        <f t="shared" si="3"/>
        <v>94.170145000000005</v>
      </c>
    </row>
    <row r="18" spans="1:11" x14ac:dyDescent="0.25">
      <c r="A18" s="8">
        <v>1</v>
      </c>
      <c r="B18" s="9">
        <v>48.866500000000002</v>
      </c>
      <c r="C18" s="8" t="s">
        <v>17</v>
      </c>
      <c r="D18" s="8">
        <f t="shared" si="0"/>
        <v>35.763145000000002</v>
      </c>
      <c r="E18" s="9"/>
      <c r="F18" s="9">
        <v>48.866500000000002</v>
      </c>
      <c r="G18">
        <f t="shared" si="1"/>
        <v>33.817485000000005</v>
      </c>
      <c r="J18" s="3">
        <f t="shared" si="2"/>
        <v>48.866500000000002</v>
      </c>
      <c r="K18">
        <f t="shared" si="3"/>
        <v>33.817485000000005</v>
      </c>
    </row>
    <row r="19" spans="1:11" x14ac:dyDescent="0.25">
      <c r="A19" s="8">
        <v>1</v>
      </c>
      <c r="B19" s="9">
        <v>25.695799999999998</v>
      </c>
      <c r="C19" s="8" t="s">
        <v>18</v>
      </c>
      <c r="D19" s="8">
        <f t="shared" si="0"/>
        <v>12.592444999999998</v>
      </c>
      <c r="E19" s="9">
        <v>-2.8806799999999999</v>
      </c>
      <c r="F19" s="9">
        <v>22.81512</v>
      </c>
      <c r="G19">
        <f t="shared" si="1"/>
        <v>7.7661049999999996</v>
      </c>
      <c r="J19" s="3">
        <f t="shared" si="2"/>
        <v>22.81512</v>
      </c>
      <c r="K19">
        <f t="shared" si="3"/>
        <v>7.7661049999999996</v>
      </c>
    </row>
    <row r="20" spans="1:11" x14ac:dyDescent="0.25">
      <c r="A20" s="8">
        <v>1</v>
      </c>
      <c r="B20" s="9">
        <v>48.103839999999998</v>
      </c>
      <c r="C20" s="8" t="s">
        <v>19</v>
      </c>
      <c r="D20" s="8">
        <f t="shared" si="0"/>
        <v>35.000484999999998</v>
      </c>
      <c r="E20" s="9"/>
      <c r="F20" s="9">
        <v>48.103839999999998</v>
      </c>
      <c r="G20">
        <f t="shared" si="1"/>
        <v>33.054824999999994</v>
      </c>
      <c r="I20">
        <v>-1.0195722500000002</v>
      </c>
      <c r="J20" s="3">
        <f t="shared" si="2"/>
        <v>47.084267749999995</v>
      </c>
      <c r="K20">
        <f t="shared" si="3"/>
        <v>32.035252749999998</v>
      </c>
    </row>
    <row r="21" spans="1:11" x14ac:dyDescent="0.25">
      <c r="A21" s="8">
        <v>1</v>
      </c>
      <c r="B21" s="9">
        <v>42.120060000000002</v>
      </c>
      <c r="C21" s="8" t="s">
        <v>20</v>
      </c>
      <c r="D21" s="8">
        <f t="shared" si="0"/>
        <v>29.016705000000002</v>
      </c>
      <c r="E21" s="9"/>
      <c r="F21" s="9">
        <v>42.120060000000002</v>
      </c>
      <c r="G21">
        <f t="shared" si="1"/>
        <v>27.071045000000002</v>
      </c>
      <c r="I21">
        <v>2.3220889999999996</v>
      </c>
      <c r="J21" s="3">
        <f t="shared" si="2"/>
        <v>44.442149000000001</v>
      </c>
      <c r="K21">
        <f t="shared" si="3"/>
        <v>29.393134</v>
      </c>
    </row>
    <row r="22" spans="1:11" x14ac:dyDescent="0.25">
      <c r="A22" s="8">
        <v>2</v>
      </c>
      <c r="B22" s="9">
        <v>65.722329999999999</v>
      </c>
      <c r="C22" s="8" t="s">
        <v>27</v>
      </c>
      <c r="D22" s="8">
        <f t="shared" si="0"/>
        <v>39.515619999999998</v>
      </c>
      <c r="E22" s="9"/>
      <c r="F22" s="9">
        <v>65.722329999999999</v>
      </c>
      <c r="G22">
        <f t="shared" si="1"/>
        <v>35.624299999999998</v>
      </c>
      <c r="I22">
        <v>3.3748938888888889</v>
      </c>
      <c r="J22" s="3">
        <f t="shared" si="2"/>
        <v>69.097223888888891</v>
      </c>
      <c r="K22">
        <f t="shared" si="3"/>
        <v>38.99919388888889</v>
      </c>
    </row>
    <row r="23" spans="1:11" x14ac:dyDescent="0.25">
      <c r="A23" s="8">
        <v>2</v>
      </c>
      <c r="B23" s="9">
        <v>22.11786</v>
      </c>
      <c r="C23" s="8" t="s">
        <v>28</v>
      </c>
      <c r="D23" s="8">
        <f t="shared" si="0"/>
        <v>-4.0888500000000008</v>
      </c>
      <c r="E23" s="9"/>
      <c r="F23" s="9">
        <v>22.11786</v>
      </c>
      <c r="G23">
        <f t="shared" si="1"/>
        <v>-7.9801700000000011</v>
      </c>
      <c r="J23" s="3">
        <f t="shared" si="2"/>
        <v>22.11786</v>
      </c>
      <c r="K23">
        <f t="shared" si="3"/>
        <v>-7.9801700000000011</v>
      </c>
    </row>
    <row r="24" spans="1:11" x14ac:dyDescent="0.25">
      <c r="A24" s="8">
        <v>2</v>
      </c>
      <c r="B24" s="9">
        <v>84.771270000000001</v>
      </c>
      <c r="C24" s="8" t="s">
        <v>29</v>
      </c>
      <c r="D24" s="8">
        <f t="shared" si="0"/>
        <v>58.56456</v>
      </c>
      <c r="E24" s="9"/>
      <c r="F24" s="9">
        <v>84.771270000000001</v>
      </c>
      <c r="G24">
        <f t="shared" si="1"/>
        <v>54.67324</v>
      </c>
      <c r="I24">
        <v>3.3748938888888889</v>
      </c>
      <c r="J24" s="3">
        <f t="shared" si="2"/>
        <v>88.146163888888893</v>
      </c>
      <c r="K24">
        <f t="shared" si="3"/>
        <v>58.048133888888891</v>
      </c>
    </row>
    <row r="25" spans="1:11" x14ac:dyDescent="0.25">
      <c r="A25" s="8">
        <v>2</v>
      </c>
      <c r="B25" s="9">
        <v>34.038119999999999</v>
      </c>
      <c r="C25" s="8" t="s">
        <v>30</v>
      </c>
      <c r="D25" s="8">
        <f t="shared" si="0"/>
        <v>7.8314099999999982</v>
      </c>
      <c r="E25" s="9">
        <v>3.85432</v>
      </c>
      <c r="F25" s="9">
        <v>37.892440000000001</v>
      </c>
      <c r="G25">
        <f t="shared" si="1"/>
        <v>7.7944099999999992</v>
      </c>
      <c r="J25" s="3">
        <f t="shared" si="2"/>
        <v>37.892440000000001</v>
      </c>
      <c r="K25">
        <f t="shared" si="3"/>
        <v>7.7944099999999992</v>
      </c>
    </row>
    <row r="26" spans="1:11" x14ac:dyDescent="0.25">
      <c r="A26" s="8">
        <v>2</v>
      </c>
      <c r="B26" s="9">
        <v>84.898240000000001</v>
      </c>
      <c r="C26" s="8" t="s">
        <v>31</v>
      </c>
      <c r="D26" s="8">
        <f t="shared" si="0"/>
        <v>58.69153</v>
      </c>
      <c r="E26" s="9"/>
      <c r="F26" s="9">
        <v>84.898240000000001</v>
      </c>
      <c r="G26">
        <f t="shared" si="1"/>
        <v>54.80021</v>
      </c>
      <c r="I26">
        <v>3.3748938888888889</v>
      </c>
      <c r="J26" s="3">
        <f t="shared" si="2"/>
        <v>88.273133888888893</v>
      </c>
      <c r="K26">
        <f t="shared" si="3"/>
        <v>58.175103888888891</v>
      </c>
    </row>
    <row r="27" spans="1:11" x14ac:dyDescent="0.25">
      <c r="A27" s="8">
        <v>2</v>
      </c>
      <c r="B27" s="9">
        <v>26.206710000000001</v>
      </c>
      <c r="C27" s="8" t="s">
        <v>32</v>
      </c>
      <c r="D27" s="8">
        <f t="shared" si="0"/>
        <v>0</v>
      </c>
      <c r="E27" s="9">
        <v>3.8913199999999999</v>
      </c>
      <c r="F27" s="9">
        <v>30.098030000000001</v>
      </c>
      <c r="G27">
        <f t="shared" si="1"/>
        <v>0</v>
      </c>
      <c r="J27" s="3">
        <f t="shared" si="2"/>
        <v>30.098030000000001</v>
      </c>
      <c r="K27">
        <f t="shared" si="3"/>
        <v>0</v>
      </c>
    </row>
    <row r="28" spans="1:11" x14ac:dyDescent="0.25">
      <c r="A28" s="8">
        <v>2</v>
      </c>
      <c r="B28" s="9">
        <v>67.486879999999999</v>
      </c>
      <c r="C28" s="8" t="s">
        <v>33</v>
      </c>
      <c r="D28" s="8">
        <f>B28-($B$27/2)*A28</f>
        <v>41.280169999999998</v>
      </c>
      <c r="E28" s="9"/>
      <c r="F28" s="9">
        <v>67.486879999999999</v>
      </c>
      <c r="G28">
        <f t="shared" si="1"/>
        <v>37.388849999999998</v>
      </c>
      <c r="I28">
        <v>3.3748938888888889</v>
      </c>
      <c r="J28" s="3">
        <f t="shared" si="2"/>
        <v>70.861773888888891</v>
      </c>
      <c r="K28">
        <f t="shared" si="3"/>
        <v>40.763743888888889</v>
      </c>
    </row>
    <row r="29" spans="1:11" x14ac:dyDescent="0.25">
      <c r="A29" s="8">
        <v>3</v>
      </c>
      <c r="B29" s="9">
        <v>263.35656999999998</v>
      </c>
      <c r="C29" s="8" t="s">
        <v>34</v>
      </c>
      <c r="D29" s="8"/>
      <c r="F29" s="8">
        <v>263.35656999999998</v>
      </c>
      <c r="I29">
        <v>-3.0587167500000003</v>
      </c>
      <c r="J29" s="3">
        <f t="shared" si="2"/>
        <v>260.29785325</v>
      </c>
    </row>
    <row r="30" spans="1:11" x14ac:dyDescent="0.25">
      <c r="A30" s="8">
        <v>3</v>
      </c>
      <c r="B30" s="9">
        <v>343.44977</v>
      </c>
      <c r="C30" s="8" t="s">
        <v>35</v>
      </c>
      <c r="D30" s="8"/>
      <c r="F30" s="8">
        <v>343.44977</v>
      </c>
      <c r="I30">
        <v>1.6883699999999999</v>
      </c>
      <c r="J30" s="3">
        <f t="shared" si="2"/>
        <v>345.13814000000002</v>
      </c>
    </row>
    <row r="31" spans="1:11" x14ac:dyDescent="0.25">
      <c r="A31" s="8">
        <v>3</v>
      </c>
      <c r="B31" s="9">
        <v>356.90007000000003</v>
      </c>
      <c r="C31" s="8" t="s">
        <v>36</v>
      </c>
      <c r="D31" s="8"/>
      <c r="F31" s="8">
        <v>356.90007000000003</v>
      </c>
      <c r="I31">
        <v>1.6883699999999999</v>
      </c>
      <c r="J31" s="3">
        <f t="shared" si="2"/>
        <v>358.58844000000005</v>
      </c>
    </row>
    <row r="32" spans="1:11" x14ac:dyDescent="0.25">
      <c r="A32" s="8">
        <v>3</v>
      </c>
      <c r="B32" s="9">
        <v>144.54652999999999</v>
      </c>
      <c r="C32" s="8" t="s">
        <v>37</v>
      </c>
      <c r="D32" s="8"/>
      <c r="F32" s="8">
        <v>144.54652999999999</v>
      </c>
      <c r="I32">
        <v>1.6883699999999999</v>
      </c>
      <c r="J32" s="3">
        <f t="shared" si="2"/>
        <v>146.23489999999998</v>
      </c>
    </row>
    <row r="33" spans="1:10" x14ac:dyDescent="0.25">
      <c r="A33" s="8">
        <v>3</v>
      </c>
      <c r="B33" s="9">
        <v>135.34703999999999</v>
      </c>
      <c r="C33" s="8" t="s">
        <v>38</v>
      </c>
      <c r="D33" s="8"/>
      <c r="F33" s="8">
        <v>135.34703999999999</v>
      </c>
      <c r="J33" s="3">
        <f t="shared" si="2"/>
        <v>135.34703999999999</v>
      </c>
    </row>
    <row r="34" spans="1:10" x14ac:dyDescent="0.25">
      <c r="A34" s="8">
        <v>3</v>
      </c>
      <c r="B34" s="9">
        <v>151.6645</v>
      </c>
      <c r="C34" s="8" t="s">
        <v>39</v>
      </c>
      <c r="D34" s="8"/>
      <c r="F34" s="8">
        <v>151.6645</v>
      </c>
      <c r="I34">
        <v>1.6883699999999999</v>
      </c>
      <c r="J34" s="3">
        <f t="shared" si="2"/>
        <v>153.35287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K34"/>
    </sheetView>
  </sheetViews>
  <sheetFormatPr baseColWidth="10" defaultRowHeight="15" x14ac:dyDescent="0.25"/>
  <sheetData>
    <row r="1" spans="1:21" x14ac:dyDescent="0.25">
      <c r="A1" t="s">
        <v>64</v>
      </c>
    </row>
    <row r="4" spans="1:21" ht="60" x14ac:dyDescent="0.25">
      <c r="A4" s="11" t="s">
        <v>0</v>
      </c>
      <c r="B4" s="11" t="s">
        <v>86</v>
      </c>
      <c r="C4" s="11" t="s">
        <v>3</v>
      </c>
      <c r="D4" s="11" t="s">
        <v>25</v>
      </c>
      <c r="E4" s="11" t="s">
        <v>80</v>
      </c>
      <c r="F4" s="11" t="s">
        <v>81</v>
      </c>
      <c r="G4" s="11" t="s">
        <v>82</v>
      </c>
      <c r="H4" s="11"/>
      <c r="I4" s="1" t="s">
        <v>99</v>
      </c>
      <c r="J4" s="1" t="s">
        <v>88</v>
      </c>
      <c r="K4" s="1" t="s">
        <v>87</v>
      </c>
      <c r="L4" s="11"/>
    </row>
    <row r="5" spans="1:21" x14ac:dyDescent="0.25">
      <c r="A5" s="8">
        <v>0.25</v>
      </c>
      <c r="B5" s="9">
        <v>11.08174</v>
      </c>
      <c r="C5" s="8" t="s">
        <v>4</v>
      </c>
      <c r="D5" s="8">
        <f>B5-$B$19*A5</f>
        <v>4.7444175</v>
      </c>
      <c r="E5" s="8"/>
      <c r="F5" s="9">
        <v>11.08174</v>
      </c>
      <c r="G5">
        <f>F5-A5*$F$19</f>
        <v>3.3504000000000005</v>
      </c>
      <c r="I5">
        <v>1.3935910416666664</v>
      </c>
      <c r="J5" s="3">
        <f>I5+F5</f>
        <v>12.475331041666667</v>
      </c>
      <c r="K5">
        <f>J5-A5*$F$19</f>
        <v>4.7439910416666677</v>
      </c>
    </row>
    <row r="6" spans="1:21" x14ac:dyDescent="0.25">
      <c r="A6" s="8">
        <v>0.5</v>
      </c>
      <c r="B6" s="9">
        <v>17.04909</v>
      </c>
      <c r="C6" s="8" t="s">
        <v>5</v>
      </c>
      <c r="D6" s="8">
        <f t="shared" ref="D6:D21" si="0">B6-$B$19*A6</f>
        <v>4.3744449999999997</v>
      </c>
      <c r="E6" s="9">
        <v>-0.55786999999999998</v>
      </c>
      <c r="F6" s="9">
        <v>16.491219999999998</v>
      </c>
      <c r="G6">
        <f t="shared" ref="G6:G21" si="1">F6-A6*$F$19</f>
        <v>1.0285399999999996</v>
      </c>
      <c r="J6" s="3">
        <f t="shared" ref="J6:J34" si="2">I6+F6</f>
        <v>16.491219999999998</v>
      </c>
      <c r="K6">
        <f t="shared" ref="K6:K21" si="3">J6-A6*$F$19</f>
        <v>1.0285399999999996</v>
      </c>
    </row>
    <row r="7" spans="1:21" x14ac:dyDescent="0.25">
      <c r="A7" s="8">
        <v>0.5</v>
      </c>
      <c r="B7" s="9">
        <v>20.474640000000001</v>
      </c>
      <c r="C7" s="8" t="s">
        <v>6</v>
      </c>
      <c r="D7" s="8">
        <f t="shared" si="0"/>
        <v>7.7999950000000009</v>
      </c>
      <c r="E7" s="9">
        <v>-0.68023999999999996</v>
      </c>
      <c r="F7" s="9">
        <v>19.7944</v>
      </c>
      <c r="G7">
        <f t="shared" si="1"/>
        <v>4.3317200000000007</v>
      </c>
      <c r="J7" s="3">
        <f t="shared" si="2"/>
        <v>19.7944</v>
      </c>
      <c r="K7">
        <f t="shared" si="3"/>
        <v>4.3317200000000007</v>
      </c>
    </row>
    <row r="8" spans="1:21" x14ac:dyDescent="0.25">
      <c r="A8" s="8">
        <v>0.5</v>
      </c>
      <c r="B8" s="9">
        <v>17.050630000000002</v>
      </c>
      <c r="C8" s="8" t="s">
        <v>7</v>
      </c>
      <c r="D8" s="8">
        <f t="shared" si="0"/>
        <v>4.3759850000000018</v>
      </c>
      <c r="E8" s="9">
        <v>14.67094</v>
      </c>
      <c r="F8" s="9">
        <v>31.72157</v>
      </c>
      <c r="G8">
        <f t="shared" si="1"/>
        <v>16.258890000000001</v>
      </c>
      <c r="J8" s="3">
        <f t="shared" si="2"/>
        <v>31.72157</v>
      </c>
      <c r="K8">
        <f t="shared" si="3"/>
        <v>16.258890000000001</v>
      </c>
    </row>
    <row r="9" spans="1:21" x14ac:dyDescent="0.25">
      <c r="A9" s="8">
        <v>0.5</v>
      </c>
      <c r="B9" s="9">
        <v>22.09104</v>
      </c>
      <c r="C9" s="8" t="s">
        <v>8</v>
      </c>
      <c r="D9" s="8">
        <f t="shared" si="0"/>
        <v>9.4163949999999996</v>
      </c>
      <c r="E9" s="9">
        <v>1.36588</v>
      </c>
      <c r="F9" s="9">
        <v>23.45692</v>
      </c>
      <c r="G9">
        <f t="shared" si="1"/>
        <v>7.9942400000000013</v>
      </c>
      <c r="J9" s="3">
        <f t="shared" si="2"/>
        <v>23.45692</v>
      </c>
      <c r="K9">
        <f t="shared" si="3"/>
        <v>7.9942400000000013</v>
      </c>
    </row>
    <row r="10" spans="1:21" x14ac:dyDescent="0.25">
      <c r="A10" s="8">
        <v>0.75</v>
      </c>
      <c r="B10" s="9">
        <v>33.596649999999997</v>
      </c>
      <c r="C10" s="8" t="s">
        <v>9</v>
      </c>
      <c r="D10" s="8">
        <f t="shared" si="0"/>
        <v>14.584682499999996</v>
      </c>
      <c r="E10" s="9">
        <v>-2.0701900000000002</v>
      </c>
      <c r="F10" s="9">
        <v>31.526459999999997</v>
      </c>
      <c r="G10">
        <f t="shared" si="1"/>
        <v>8.3324399999999983</v>
      </c>
      <c r="J10" s="3">
        <f t="shared" si="2"/>
        <v>31.526459999999997</v>
      </c>
      <c r="K10">
        <f t="shared" si="3"/>
        <v>8.3324399999999983</v>
      </c>
    </row>
    <row r="11" spans="1:21" x14ac:dyDescent="0.25">
      <c r="A11" s="8">
        <v>0.8</v>
      </c>
      <c r="B11" s="9">
        <v>35.606439999999999</v>
      </c>
      <c r="C11" s="8" t="s">
        <v>10</v>
      </c>
      <c r="D11" s="8">
        <f t="shared" si="0"/>
        <v>15.327007999999999</v>
      </c>
      <c r="E11" s="9"/>
      <c r="F11" s="9">
        <v>35.606439999999999</v>
      </c>
      <c r="G11">
        <f t="shared" si="1"/>
        <v>10.866152</v>
      </c>
      <c r="I11">
        <v>4.4594913333333324</v>
      </c>
      <c r="J11" s="3">
        <f t="shared" si="2"/>
        <v>40.065931333333332</v>
      </c>
      <c r="K11">
        <f t="shared" si="3"/>
        <v>15.325643333333332</v>
      </c>
    </row>
    <row r="12" spans="1:21" x14ac:dyDescent="0.25">
      <c r="A12" s="8">
        <v>1</v>
      </c>
      <c r="B12" s="9">
        <v>60.092399999999998</v>
      </c>
      <c r="C12" s="8" t="s">
        <v>11</v>
      </c>
      <c r="D12" s="8">
        <f t="shared" si="0"/>
        <v>34.743110000000001</v>
      </c>
      <c r="E12" s="9"/>
      <c r="F12" s="9">
        <v>60.092399999999998</v>
      </c>
      <c r="G12">
        <f t="shared" si="1"/>
        <v>29.16704</v>
      </c>
      <c r="I12">
        <v>5.1223766666666659</v>
      </c>
      <c r="J12" s="3">
        <f t="shared" si="2"/>
        <v>65.214776666666666</v>
      </c>
      <c r="K12">
        <f t="shared" si="3"/>
        <v>34.289416666666668</v>
      </c>
    </row>
    <row r="13" spans="1:21" x14ac:dyDescent="0.25">
      <c r="A13" s="8">
        <v>1</v>
      </c>
      <c r="B13" s="9">
        <v>51.509369999999997</v>
      </c>
      <c r="C13" s="8" t="s">
        <v>12</v>
      </c>
      <c r="D13" s="8">
        <f t="shared" si="0"/>
        <v>26.160079999999997</v>
      </c>
      <c r="E13" s="9"/>
      <c r="F13" s="9">
        <v>51.509369999999997</v>
      </c>
      <c r="G13">
        <f t="shared" si="1"/>
        <v>20.584009999999999</v>
      </c>
      <c r="I13">
        <v>5.5743641666666655</v>
      </c>
      <c r="J13" s="3">
        <f t="shared" si="2"/>
        <v>57.083734166666659</v>
      </c>
      <c r="K13">
        <f t="shared" si="3"/>
        <v>26.158374166666661</v>
      </c>
    </row>
    <row r="14" spans="1:21" x14ac:dyDescent="0.25">
      <c r="A14" s="8">
        <v>1</v>
      </c>
      <c r="B14" s="9">
        <v>52.363160000000001</v>
      </c>
      <c r="C14" s="8" t="s">
        <v>13</v>
      </c>
      <c r="D14" s="8">
        <f t="shared" si="0"/>
        <v>27.013870000000001</v>
      </c>
      <c r="E14" s="9"/>
      <c r="F14" s="9">
        <v>52.363160000000001</v>
      </c>
      <c r="G14">
        <f t="shared" si="1"/>
        <v>21.437800000000003</v>
      </c>
      <c r="I14">
        <v>5.1223766666666659</v>
      </c>
      <c r="J14" s="3">
        <f t="shared" si="2"/>
        <v>57.485536666666668</v>
      </c>
      <c r="K14">
        <f t="shared" si="3"/>
        <v>26.560176666666671</v>
      </c>
    </row>
    <row r="15" spans="1:21" x14ac:dyDescent="0.25">
      <c r="A15" s="8">
        <v>1</v>
      </c>
      <c r="B15" s="9">
        <v>53.049889999999998</v>
      </c>
      <c r="C15" s="8" t="s">
        <v>14</v>
      </c>
      <c r="D15" s="8">
        <f t="shared" si="0"/>
        <v>27.700599999999998</v>
      </c>
      <c r="E15" s="9"/>
      <c r="F15" s="9">
        <v>53.049889999999998</v>
      </c>
      <c r="G15">
        <f t="shared" si="1"/>
        <v>22.12453</v>
      </c>
      <c r="I15">
        <v>4.1622866666666658</v>
      </c>
      <c r="J15" s="3">
        <f t="shared" si="2"/>
        <v>57.212176666666664</v>
      </c>
      <c r="K15">
        <f t="shared" si="3"/>
        <v>26.286816666666667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 s="8">
        <v>1</v>
      </c>
      <c r="B16" s="9">
        <v>53.048189999999998</v>
      </c>
      <c r="C16" s="8" t="s">
        <v>15</v>
      </c>
      <c r="D16" s="8">
        <f t="shared" si="0"/>
        <v>27.698899999999998</v>
      </c>
      <c r="E16" s="9"/>
      <c r="F16" s="9">
        <v>53.048189999999998</v>
      </c>
      <c r="G16">
        <f t="shared" si="1"/>
        <v>22.12283</v>
      </c>
      <c r="I16">
        <v>4.1622866666666658</v>
      </c>
      <c r="J16" s="3">
        <f t="shared" si="2"/>
        <v>57.210476666666665</v>
      </c>
      <c r="K16">
        <f t="shared" si="3"/>
        <v>26.285116666666667</v>
      </c>
      <c r="O16" t="s">
        <v>70</v>
      </c>
      <c r="P16" s="3">
        <f>(B25-B19)/(A25-A19)</f>
        <v>66.155640000000005</v>
      </c>
      <c r="R16" t="s">
        <v>85</v>
      </c>
      <c r="T16" t="s">
        <v>70</v>
      </c>
      <c r="U16" s="3">
        <f>(F25-F19)/(A25-A19)</f>
        <v>67.466369999999998</v>
      </c>
    </row>
    <row r="17" spans="1:21" x14ac:dyDescent="0.25">
      <c r="A17" s="8">
        <v>1</v>
      </c>
      <c r="B17" s="9">
        <v>111.50042999999999</v>
      </c>
      <c r="C17" s="8" t="s">
        <v>16</v>
      </c>
      <c r="D17" s="8">
        <f t="shared" si="0"/>
        <v>86.151139999999998</v>
      </c>
      <c r="E17" s="9"/>
      <c r="F17" s="9">
        <v>111.50042999999999</v>
      </c>
      <c r="G17">
        <f t="shared" si="1"/>
        <v>80.575069999999997</v>
      </c>
      <c r="I17">
        <v>5.1223766666666659</v>
      </c>
      <c r="J17" s="3">
        <f t="shared" si="2"/>
        <v>116.62280666666666</v>
      </c>
      <c r="K17">
        <f t="shared" si="3"/>
        <v>85.697446666666664</v>
      </c>
      <c r="O17" t="s">
        <v>72</v>
      </c>
      <c r="P17">
        <f>(B25+B19)/2</f>
        <v>58.427109999999999</v>
      </c>
      <c r="T17" t="s">
        <v>72</v>
      </c>
      <c r="U17">
        <f>(F25+F19)/2</f>
        <v>64.658545000000004</v>
      </c>
    </row>
    <row r="18" spans="1:21" x14ac:dyDescent="0.25">
      <c r="A18" s="8">
        <v>1</v>
      </c>
      <c r="B18" s="9">
        <v>48.506720000000001</v>
      </c>
      <c r="C18" s="8" t="s">
        <v>17</v>
      </c>
      <c r="D18" s="8">
        <f t="shared" si="0"/>
        <v>23.157430000000002</v>
      </c>
      <c r="E18" s="9"/>
      <c r="F18" s="9">
        <v>48.506720000000001</v>
      </c>
      <c r="G18">
        <f t="shared" si="1"/>
        <v>17.581360000000004</v>
      </c>
      <c r="I18">
        <v>5.5743641666666655</v>
      </c>
      <c r="J18" s="3">
        <f t="shared" si="2"/>
        <v>54.08108416666667</v>
      </c>
      <c r="K18">
        <f t="shared" si="3"/>
        <v>23.155724166666673</v>
      </c>
      <c r="O18" t="s">
        <v>73</v>
      </c>
      <c r="P18">
        <f>(A25+A19)/2</f>
        <v>1.5</v>
      </c>
      <c r="T18" t="s">
        <v>73</v>
      </c>
      <c r="U18">
        <f>(A25+A19)/2</f>
        <v>1.5</v>
      </c>
    </row>
    <row r="19" spans="1:21" x14ac:dyDescent="0.25">
      <c r="A19" s="8">
        <v>1</v>
      </c>
      <c r="B19" s="9">
        <v>25.34929</v>
      </c>
      <c r="C19" s="8" t="s">
        <v>18</v>
      </c>
      <c r="D19" s="8">
        <f t="shared" si="0"/>
        <v>0</v>
      </c>
      <c r="E19" s="9">
        <v>5.5760699999999996</v>
      </c>
      <c r="F19" s="9">
        <v>30.925359999999998</v>
      </c>
      <c r="G19">
        <f t="shared" si="1"/>
        <v>0</v>
      </c>
      <c r="J19" s="3">
        <f t="shared" si="2"/>
        <v>30.925359999999998</v>
      </c>
      <c r="K19">
        <f t="shared" si="3"/>
        <v>0</v>
      </c>
    </row>
    <row r="20" spans="1:21" x14ac:dyDescent="0.25">
      <c r="A20" s="8">
        <v>1</v>
      </c>
      <c r="B20" s="9">
        <v>55.160609999999998</v>
      </c>
      <c r="C20" s="8" t="s">
        <v>19</v>
      </c>
      <c r="D20" s="8">
        <f t="shared" si="0"/>
        <v>29.811319999999998</v>
      </c>
      <c r="E20" s="9"/>
      <c r="F20" s="9">
        <v>55.160609999999998</v>
      </c>
      <c r="G20">
        <f t="shared" si="1"/>
        <v>24.235250000000001</v>
      </c>
      <c r="I20">
        <v>5.5743641666666655</v>
      </c>
      <c r="J20" s="3">
        <f t="shared" si="2"/>
        <v>60.73497416666666</v>
      </c>
      <c r="K20">
        <f t="shared" si="3"/>
        <v>29.809614166666663</v>
      </c>
      <c r="O20" t="s">
        <v>71</v>
      </c>
      <c r="P20">
        <f>P17-P16*P18</f>
        <v>-40.806350000000009</v>
      </c>
      <c r="T20" t="s">
        <v>71</v>
      </c>
      <c r="U20">
        <f>U17-U16*U18</f>
        <v>-36.54101</v>
      </c>
    </row>
    <row r="21" spans="1:21" x14ac:dyDescent="0.25">
      <c r="A21" s="8">
        <v>1</v>
      </c>
      <c r="B21" s="9">
        <v>36.710599999999999</v>
      </c>
      <c r="C21" s="8" t="s">
        <v>20</v>
      </c>
      <c r="D21" s="8">
        <f t="shared" si="0"/>
        <v>11.36131</v>
      </c>
      <c r="E21" s="9"/>
      <c r="F21" s="9">
        <v>36.710599999999999</v>
      </c>
      <c r="G21">
        <f t="shared" si="1"/>
        <v>5.7852400000000017</v>
      </c>
      <c r="I21">
        <v>3.506839583333333</v>
      </c>
      <c r="J21" s="3">
        <f t="shared" si="2"/>
        <v>40.217439583333331</v>
      </c>
      <c r="K21">
        <f t="shared" si="3"/>
        <v>9.2920795833333329</v>
      </c>
    </row>
    <row r="22" spans="1:21" x14ac:dyDescent="0.25">
      <c r="A22" s="8">
        <v>2</v>
      </c>
      <c r="B22" s="9">
        <v>105.00762</v>
      </c>
      <c r="C22" s="8" t="s">
        <v>27</v>
      </c>
      <c r="D22" s="8">
        <f>B22-A22*$P$16-$P$20</f>
        <v>13.502690000000001</v>
      </c>
      <c r="E22" s="9"/>
      <c r="F22" s="9">
        <v>105.00762</v>
      </c>
      <c r="G22">
        <f>F22-A22*$U$16-$U$20</f>
        <v>6.6158900000000074</v>
      </c>
      <c r="I22">
        <v>8.3245733333333316</v>
      </c>
      <c r="J22" s="3">
        <f t="shared" si="2"/>
        <v>113.33219333333334</v>
      </c>
      <c r="K22">
        <f>J22-A22*$U$16-$U$20</f>
        <v>14.940463333333341</v>
      </c>
    </row>
    <row r="23" spans="1:21" x14ac:dyDescent="0.25">
      <c r="A23" s="8">
        <v>2</v>
      </c>
      <c r="B23" s="9">
        <v>80.467449999999999</v>
      </c>
      <c r="C23" s="8" t="s">
        <v>28</v>
      </c>
      <c r="D23" s="8">
        <f t="shared" ref="D23:D28" si="4">B23-A23*$P$16-$P$20</f>
        <v>-11.037480000000002</v>
      </c>
      <c r="E23" s="9"/>
      <c r="F23" s="9">
        <v>80.467449999999999</v>
      </c>
      <c r="G23">
        <f t="shared" ref="G23:G28" si="5">F23-A23*$U$16-$U$20</f>
        <v>-17.924279999999996</v>
      </c>
      <c r="J23" s="3">
        <f t="shared" si="2"/>
        <v>80.467449999999999</v>
      </c>
      <c r="K23">
        <f t="shared" ref="K23:K28" si="6">J23-A23*$U$16-$U$20</f>
        <v>-17.924279999999996</v>
      </c>
    </row>
    <row r="24" spans="1:21" x14ac:dyDescent="0.25">
      <c r="A24" s="8">
        <v>2</v>
      </c>
      <c r="B24" s="9">
        <v>121.54864000000001</v>
      </c>
      <c r="C24" s="8" t="s">
        <v>29</v>
      </c>
      <c r="D24" s="8">
        <f t="shared" si="4"/>
        <v>30.043710000000004</v>
      </c>
      <c r="E24" s="9"/>
      <c r="F24" s="9">
        <v>121.54864000000001</v>
      </c>
      <c r="G24">
        <f t="shared" si="5"/>
        <v>23.156910000000011</v>
      </c>
      <c r="I24">
        <v>8.3245733333333316</v>
      </c>
      <c r="J24" s="3">
        <f t="shared" si="2"/>
        <v>129.87321333333333</v>
      </c>
      <c r="K24">
        <f t="shared" si="6"/>
        <v>31.48148333333333</v>
      </c>
    </row>
    <row r="25" spans="1:21" x14ac:dyDescent="0.25">
      <c r="A25" s="8">
        <v>2</v>
      </c>
      <c r="B25" s="9">
        <v>91.504930000000002</v>
      </c>
      <c r="C25" s="8" t="s">
        <v>30</v>
      </c>
      <c r="D25" s="8">
        <f t="shared" si="4"/>
        <v>0</v>
      </c>
      <c r="E25" s="9">
        <v>6.8868</v>
      </c>
      <c r="F25" s="9">
        <v>98.391729999999995</v>
      </c>
      <c r="G25">
        <f t="shared" si="5"/>
        <v>0</v>
      </c>
      <c r="J25" s="3">
        <f t="shared" si="2"/>
        <v>98.391729999999995</v>
      </c>
      <c r="K25">
        <f t="shared" si="6"/>
        <v>0</v>
      </c>
    </row>
    <row r="26" spans="1:21" x14ac:dyDescent="0.25">
      <c r="A26" s="8">
        <v>2</v>
      </c>
      <c r="B26" s="9">
        <v>121.5288</v>
      </c>
      <c r="C26" s="8" t="s">
        <v>31</v>
      </c>
      <c r="D26" s="8">
        <f t="shared" si="4"/>
        <v>30.023870000000002</v>
      </c>
      <c r="E26" s="9"/>
      <c r="F26" s="9">
        <v>121.5288</v>
      </c>
      <c r="G26">
        <f t="shared" si="5"/>
        <v>23.137070000000008</v>
      </c>
      <c r="I26">
        <v>8.3245733333333316</v>
      </c>
      <c r="J26" s="3">
        <f t="shared" si="2"/>
        <v>129.85337333333334</v>
      </c>
      <c r="K26">
        <f t="shared" si="6"/>
        <v>31.461643333333342</v>
      </c>
    </row>
    <row r="27" spans="1:21" x14ac:dyDescent="0.25">
      <c r="A27" s="8">
        <v>2</v>
      </c>
      <c r="B27" s="9">
        <v>203.06249</v>
      </c>
      <c r="C27" s="8" t="s">
        <v>32</v>
      </c>
      <c r="D27" s="8">
        <f t="shared" si="4"/>
        <v>111.55756</v>
      </c>
      <c r="E27" s="9"/>
      <c r="F27" s="9">
        <v>203.06249</v>
      </c>
      <c r="G27">
        <f t="shared" si="5"/>
        <v>104.67076</v>
      </c>
      <c r="I27">
        <v>10.244753333333332</v>
      </c>
      <c r="J27" s="3">
        <f t="shared" si="2"/>
        <v>213.30724333333333</v>
      </c>
      <c r="K27">
        <f t="shared" si="6"/>
        <v>114.91551333333334</v>
      </c>
    </row>
    <row r="28" spans="1:21" x14ac:dyDescent="0.25">
      <c r="A28" s="8">
        <v>2</v>
      </c>
      <c r="B28" s="9">
        <v>122.93965</v>
      </c>
      <c r="C28" s="8" t="s">
        <v>33</v>
      </c>
      <c r="D28" s="8">
        <f t="shared" si="4"/>
        <v>31.434719999999999</v>
      </c>
      <c r="E28" s="9"/>
      <c r="F28" s="9">
        <v>122.93965</v>
      </c>
      <c r="G28">
        <f t="shared" si="5"/>
        <v>24.547920000000005</v>
      </c>
      <c r="I28">
        <v>8.3245733333333316</v>
      </c>
      <c r="J28" s="3">
        <f t="shared" si="2"/>
        <v>131.26422333333332</v>
      </c>
      <c r="K28">
        <f t="shared" si="6"/>
        <v>32.872493333333324</v>
      </c>
    </row>
    <row r="29" spans="1:21" x14ac:dyDescent="0.25">
      <c r="A29" s="8">
        <v>3</v>
      </c>
      <c r="B29" s="9">
        <v>344.42820999999998</v>
      </c>
      <c r="C29" s="8" t="s">
        <v>34</v>
      </c>
      <c r="D29" s="8"/>
      <c r="F29" s="8">
        <v>344.42820999999998</v>
      </c>
      <c r="I29">
        <v>16.723092499999996</v>
      </c>
      <c r="J29" s="3">
        <f t="shared" si="2"/>
        <v>361.15130249999999</v>
      </c>
    </row>
    <row r="30" spans="1:21" x14ac:dyDescent="0.25">
      <c r="A30" s="8">
        <v>3</v>
      </c>
      <c r="B30" s="9">
        <v>351.60050999999999</v>
      </c>
      <c r="C30" s="8" t="s">
        <v>35</v>
      </c>
      <c r="D30" s="8"/>
      <c r="F30" s="8">
        <v>351.60050999999999</v>
      </c>
      <c r="I30">
        <v>15.367129999999998</v>
      </c>
      <c r="J30" s="3">
        <f t="shared" si="2"/>
        <v>366.96763999999996</v>
      </c>
    </row>
    <row r="31" spans="1:21" x14ac:dyDescent="0.25">
      <c r="A31" s="8">
        <v>3</v>
      </c>
      <c r="B31" s="9">
        <v>305.35685000000001</v>
      </c>
      <c r="C31" s="8" t="s">
        <v>36</v>
      </c>
      <c r="D31" s="8"/>
      <c r="F31" s="8">
        <v>305.35685000000001</v>
      </c>
      <c r="I31">
        <v>15.367129999999998</v>
      </c>
      <c r="J31" s="3">
        <f t="shared" si="2"/>
        <v>320.72397999999998</v>
      </c>
    </row>
    <row r="32" spans="1:21" x14ac:dyDescent="0.25">
      <c r="A32" s="8">
        <v>3</v>
      </c>
      <c r="B32" s="9">
        <v>316.37810000000002</v>
      </c>
      <c r="C32" s="8" t="s">
        <v>37</v>
      </c>
      <c r="D32" s="8"/>
      <c r="F32" s="8">
        <v>316.37810000000002</v>
      </c>
      <c r="I32">
        <v>15.367129999999998</v>
      </c>
      <c r="J32" s="3">
        <f t="shared" si="2"/>
        <v>331.74522999999999</v>
      </c>
    </row>
    <row r="33" spans="1:10" x14ac:dyDescent="0.25">
      <c r="A33" s="8">
        <v>3</v>
      </c>
      <c r="B33" s="9">
        <v>234.23850999999999</v>
      </c>
      <c r="C33" s="8" t="s">
        <v>38</v>
      </c>
      <c r="D33" s="8"/>
      <c r="F33" s="8">
        <v>234.23850999999999</v>
      </c>
      <c r="J33" s="3">
        <f t="shared" si="2"/>
        <v>234.23850999999999</v>
      </c>
    </row>
    <row r="34" spans="1:10" x14ac:dyDescent="0.25">
      <c r="A34">
        <v>3</v>
      </c>
      <c r="B34" s="3">
        <v>557.63706999999999</v>
      </c>
      <c r="C34" t="s">
        <v>39</v>
      </c>
      <c r="F34">
        <v>557.63706999999999</v>
      </c>
      <c r="I34">
        <v>15.367129999999998</v>
      </c>
      <c r="J34" s="3">
        <f t="shared" si="2"/>
        <v>573.00419999999997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7" workbookViewId="0">
      <selection sqref="A1:K34"/>
    </sheetView>
  </sheetViews>
  <sheetFormatPr baseColWidth="10" defaultRowHeight="15" x14ac:dyDescent="0.25"/>
  <sheetData>
    <row r="1" spans="1:21" x14ac:dyDescent="0.25">
      <c r="A1" t="s">
        <v>65</v>
      </c>
    </row>
    <row r="4" spans="1:2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1" t="s">
        <v>80</v>
      </c>
      <c r="F4" s="1" t="s">
        <v>81</v>
      </c>
      <c r="G4" s="1" t="s">
        <v>82</v>
      </c>
      <c r="H4" s="1"/>
      <c r="I4" s="1" t="s">
        <v>99</v>
      </c>
      <c r="J4" s="1" t="s">
        <v>88</v>
      </c>
      <c r="K4" s="1" t="s">
        <v>87</v>
      </c>
      <c r="L4" s="1"/>
    </row>
    <row r="5" spans="1:21" x14ac:dyDescent="0.25">
      <c r="A5">
        <v>0.25</v>
      </c>
      <c r="B5" s="3">
        <v>17.290030000000002</v>
      </c>
      <c r="C5" t="s">
        <v>4</v>
      </c>
      <c r="D5">
        <f>B5-$B$19*A5</f>
        <v>7.4237075000000008</v>
      </c>
      <c r="F5" s="3">
        <v>17.290030000000002</v>
      </c>
      <c r="G5">
        <f>F5-A5*$F$19</f>
        <v>7.0990175000000004</v>
      </c>
      <c r="I5">
        <v>0.8556667708333332</v>
      </c>
      <c r="J5" s="3">
        <f>I5+F5</f>
        <v>18.145696770833336</v>
      </c>
      <c r="K5">
        <f>J5-A5*$F$19</f>
        <v>7.9546842708333347</v>
      </c>
      <c r="L5">
        <f>K5-G5</f>
        <v>0.85566677083333431</v>
      </c>
    </row>
    <row r="6" spans="1:21" x14ac:dyDescent="0.25">
      <c r="A6">
        <v>0.5</v>
      </c>
      <c r="B6" s="3">
        <v>29.335660000000001</v>
      </c>
      <c r="C6" t="s">
        <v>5</v>
      </c>
      <c r="D6">
        <f t="shared" ref="D6:D21" si="0">B6-$B$19*A6</f>
        <v>9.6030149999999992</v>
      </c>
      <c r="F6" s="3">
        <v>29.335660000000001</v>
      </c>
      <c r="G6">
        <f t="shared" ref="G6:G21" si="1">F6-A6*$F$19</f>
        <v>8.9536349999999985</v>
      </c>
      <c r="I6">
        <v>1.7113335416666664</v>
      </c>
      <c r="J6" s="3">
        <f t="shared" ref="J6:J34" si="2">I6+F6</f>
        <v>31.046993541666666</v>
      </c>
      <c r="K6">
        <f t="shared" ref="K6:K21" si="3">J6-A6*$F$19</f>
        <v>10.664968541666664</v>
      </c>
      <c r="L6">
        <f t="shared" ref="L6:L28" si="4">K6-G6</f>
        <v>1.7113335416666651</v>
      </c>
    </row>
    <row r="7" spans="1:21" x14ac:dyDescent="0.25">
      <c r="A7">
        <v>0.5</v>
      </c>
      <c r="B7" s="3">
        <v>32.285679999999999</v>
      </c>
      <c r="C7" t="s">
        <v>6</v>
      </c>
      <c r="D7">
        <f t="shared" si="0"/>
        <v>12.553034999999998</v>
      </c>
      <c r="F7" s="3">
        <v>32.285679999999999</v>
      </c>
      <c r="G7">
        <f t="shared" si="1"/>
        <v>11.903654999999997</v>
      </c>
      <c r="I7">
        <v>1.7113335416666664</v>
      </c>
      <c r="J7" s="3">
        <f t="shared" si="2"/>
        <v>33.997013541666668</v>
      </c>
      <c r="K7">
        <f t="shared" si="3"/>
        <v>13.614988541666666</v>
      </c>
      <c r="L7">
        <f t="shared" si="4"/>
        <v>1.7113335416666686</v>
      </c>
    </row>
    <row r="8" spans="1:21" x14ac:dyDescent="0.25">
      <c r="A8">
        <v>0.5</v>
      </c>
      <c r="B8" s="3">
        <v>29.33522</v>
      </c>
      <c r="C8" t="s">
        <v>7</v>
      </c>
      <c r="D8">
        <f t="shared" si="0"/>
        <v>9.6025749999999981</v>
      </c>
      <c r="F8" s="3">
        <v>29.33522</v>
      </c>
      <c r="G8">
        <f t="shared" si="1"/>
        <v>8.9531949999999973</v>
      </c>
      <c r="I8">
        <v>1.7113335416666664</v>
      </c>
      <c r="J8" s="3">
        <f t="shared" si="2"/>
        <v>31.046553541666665</v>
      </c>
      <c r="K8">
        <f t="shared" si="3"/>
        <v>10.664528541666662</v>
      </c>
      <c r="L8">
        <f t="shared" si="4"/>
        <v>1.7113335416666651</v>
      </c>
    </row>
    <row r="9" spans="1:21" x14ac:dyDescent="0.25">
      <c r="A9">
        <v>0.5</v>
      </c>
      <c r="B9" s="3">
        <v>30.316040000000001</v>
      </c>
      <c r="C9" t="s">
        <v>8</v>
      </c>
      <c r="D9">
        <f t="shared" si="0"/>
        <v>10.583394999999999</v>
      </c>
      <c r="F9" s="3">
        <v>30.316040000000001</v>
      </c>
      <c r="G9">
        <f t="shared" si="1"/>
        <v>9.9340149999999987</v>
      </c>
      <c r="I9">
        <v>1.0052947916666666</v>
      </c>
      <c r="J9" s="3">
        <f t="shared" si="2"/>
        <v>31.321334791666668</v>
      </c>
      <c r="K9">
        <f t="shared" si="3"/>
        <v>10.939309791666666</v>
      </c>
      <c r="L9">
        <f t="shared" si="4"/>
        <v>1.0052947916666675</v>
      </c>
    </row>
    <row r="10" spans="1:21" x14ac:dyDescent="0.25">
      <c r="A10">
        <v>0.75</v>
      </c>
      <c r="B10" s="3">
        <v>52.531300000000002</v>
      </c>
      <c r="C10" t="s">
        <v>9</v>
      </c>
      <c r="D10">
        <f t="shared" si="0"/>
        <v>22.932332500000001</v>
      </c>
      <c r="F10" s="3">
        <v>52.531300000000002</v>
      </c>
      <c r="G10">
        <f t="shared" si="1"/>
        <v>21.958262499999996</v>
      </c>
      <c r="I10">
        <v>2.5670003124999994</v>
      </c>
      <c r="J10" s="3">
        <f t="shared" si="2"/>
        <v>55.098300312500001</v>
      </c>
      <c r="K10">
        <f t="shared" si="3"/>
        <v>24.525262812499996</v>
      </c>
      <c r="L10">
        <f t="shared" si="4"/>
        <v>2.5670003124999994</v>
      </c>
    </row>
    <row r="11" spans="1:21" x14ac:dyDescent="0.25">
      <c r="A11">
        <v>0.8</v>
      </c>
      <c r="B11" s="3">
        <v>54.928089999999997</v>
      </c>
      <c r="C11" t="s">
        <v>10</v>
      </c>
      <c r="D11">
        <f t="shared" si="0"/>
        <v>23.355857999999994</v>
      </c>
      <c r="F11" s="3">
        <v>54.928089999999997</v>
      </c>
      <c r="G11">
        <f t="shared" si="1"/>
        <v>22.316849999999995</v>
      </c>
      <c r="I11">
        <v>2.7381336666666662</v>
      </c>
      <c r="J11" s="3">
        <f t="shared" si="2"/>
        <v>57.666223666666667</v>
      </c>
      <c r="K11">
        <f t="shared" si="3"/>
        <v>25.054983666666665</v>
      </c>
      <c r="L11">
        <f t="shared" si="4"/>
        <v>2.7381336666666698</v>
      </c>
    </row>
    <row r="12" spans="1:21" x14ac:dyDescent="0.25">
      <c r="A12">
        <v>1</v>
      </c>
      <c r="B12" s="3">
        <v>75.797240000000002</v>
      </c>
      <c r="C12" t="s">
        <v>11</v>
      </c>
      <c r="D12">
        <f t="shared" si="0"/>
        <v>36.331949999999999</v>
      </c>
      <c r="F12" s="3">
        <v>75.797240000000002</v>
      </c>
      <c r="G12">
        <f t="shared" si="1"/>
        <v>35.033189999999998</v>
      </c>
      <c r="I12">
        <v>0.81898249999999995</v>
      </c>
      <c r="J12" s="3">
        <f t="shared" si="2"/>
        <v>76.616222500000006</v>
      </c>
      <c r="K12">
        <f t="shared" si="3"/>
        <v>35.852172500000002</v>
      </c>
      <c r="L12">
        <f t="shared" si="4"/>
        <v>0.81898250000000417</v>
      </c>
    </row>
    <row r="13" spans="1:21" x14ac:dyDescent="0.25">
      <c r="A13">
        <v>1</v>
      </c>
      <c r="B13" s="3">
        <v>74.122240000000005</v>
      </c>
      <c r="C13" t="s">
        <v>12</v>
      </c>
      <c r="D13">
        <f t="shared" si="0"/>
        <v>34.656950000000002</v>
      </c>
      <c r="F13" s="3">
        <v>74.122240000000005</v>
      </c>
      <c r="G13">
        <f t="shared" si="1"/>
        <v>33.35819</v>
      </c>
      <c r="I13">
        <v>3.4226670833333328</v>
      </c>
      <c r="J13" s="3">
        <f t="shared" si="2"/>
        <v>77.544907083333342</v>
      </c>
      <c r="K13">
        <f t="shared" si="3"/>
        <v>36.780857083333338</v>
      </c>
      <c r="L13">
        <f t="shared" si="4"/>
        <v>3.4226670833333372</v>
      </c>
    </row>
    <row r="14" spans="1:21" x14ac:dyDescent="0.25">
      <c r="A14">
        <v>1</v>
      </c>
      <c r="B14" s="3">
        <v>60.00394</v>
      </c>
      <c r="C14" t="s">
        <v>13</v>
      </c>
      <c r="D14">
        <f t="shared" si="0"/>
        <v>20.538649999999997</v>
      </c>
      <c r="F14" s="3">
        <v>60.00394</v>
      </c>
      <c r="G14">
        <f t="shared" si="1"/>
        <v>19.239889999999995</v>
      </c>
      <c r="I14">
        <v>0.81898249999999995</v>
      </c>
      <c r="J14" s="3">
        <f t="shared" si="2"/>
        <v>60.822922499999997</v>
      </c>
      <c r="K14">
        <f t="shared" si="3"/>
        <v>20.058872499999993</v>
      </c>
      <c r="L14">
        <f t="shared" si="4"/>
        <v>0.81898249999999706</v>
      </c>
    </row>
    <row r="15" spans="1:21" x14ac:dyDescent="0.25">
      <c r="A15">
        <v>1</v>
      </c>
      <c r="B15" s="3">
        <v>68.668689999999998</v>
      </c>
      <c r="C15" t="s">
        <v>14</v>
      </c>
      <c r="D15">
        <f t="shared" si="0"/>
        <v>29.203399999999995</v>
      </c>
      <c r="F15" s="3">
        <v>68.668689999999998</v>
      </c>
      <c r="G15">
        <f t="shared" si="1"/>
        <v>27.904639999999993</v>
      </c>
      <c r="I15">
        <v>2.0105895833333332</v>
      </c>
      <c r="J15" s="3">
        <f t="shared" si="2"/>
        <v>70.679279583333326</v>
      </c>
      <c r="K15">
        <f t="shared" si="3"/>
        <v>29.915229583333321</v>
      </c>
      <c r="L15">
        <f t="shared" si="4"/>
        <v>2.0105895833333278</v>
      </c>
      <c r="M15" t="s">
        <v>68</v>
      </c>
      <c r="O15" t="s">
        <v>69</v>
      </c>
      <c r="R15" t="s">
        <v>68</v>
      </c>
      <c r="T15" t="s">
        <v>69</v>
      </c>
    </row>
    <row r="16" spans="1:21" x14ac:dyDescent="0.25">
      <c r="A16">
        <v>1</v>
      </c>
      <c r="B16" s="3">
        <v>68.661540000000002</v>
      </c>
      <c r="C16" t="s">
        <v>15</v>
      </c>
      <c r="D16">
        <f t="shared" si="0"/>
        <v>29.196249999999999</v>
      </c>
      <c r="F16" s="3">
        <v>68.661540000000002</v>
      </c>
      <c r="G16">
        <f t="shared" si="1"/>
        <v>27.897489999999998</v>
      </c>
      <c r="I16">
        <v>2.0105895833333332</v>
      </c>
      <c r="J16" s="3">
        <f t="shared" si="2"/>
        <v>70.67212958333333</v>
      </c>
      <c r="K16">
        <f t="shared" si="3"/>
        <v>29.908079583333326</v>
      </c>
      <c r="L16">
        <f t="shared" si="4"/>
        <v>2.0105895833333278</v>
      </c>
      <c r="O16" t="s">
        <v>70</v>
      </c>
      <c r="P16" s="3">
        <f>(B25-B19)/(A25-A19)</f>
        <v>88.100679999999983</v>
      </c>
      <c r="R16" t="s">
        <v>85</v>
      </c>
      <c r="T16" t="s">
        <v>70</v>
      </c>
      <c r="U16" s="3">
        <f>(F25-F19)/(A25-A19)</f>
        <v>87.480330000000009</v>
      </c>
    </row>
    <row r="17" spans="1:21" x14ac:dyDescent="0.25">
      <c r="A17">
        <v>1</v>
      </c>
      <c r="B17" s="3">
        <v>120.97644</v>
      </c>
      <c r="C17" t="s">
        <v>16</v>
      </c>
      <c r="D17">
        <f t="shared" si="0"/>
        <v>81.511149999999986</v>
      </c>
      <c r="F17" s="3">
        <v>120.97644</v>
      </c>
      <c r="G17">
        <f t="shared" si="1"/>
        <v>80.212389999999999</v>
      </c>
      <c r="I17">
        <v>0.81898249999999995</v>
      </c>
      <c r="J17" s="3">
        <f t="shared" si="2"/>
        <v>121.7954225</v>
      </c>
      <c r="K17">
        <f t="shared" si="3"/>
        <v>81.031372500000003</v>
      </c>
      <c r="L17">
        <f t="shared" si="4"/>
        <v>0.81898250000000417</v>
      </c>
      <c r="O17" t="s">
        <v>72</v>
      </c>
      <c r="P17">
        <f>(B25+B19)/2</f>
        <v>83.515630000000002</v>
      </c>
      <c r="T17" t="s">
        <v>72</v>
      </c>
      <c r="U17">
        <f>(F25+F19)/2</f>
        <v>84.504215000000002</v>
      </c>
    </row>
    <row r="18" spans="1:21" x14ac:dyDescent="0.25">
      <c r="A18">
        <v>1</v>
      </c>
      <c r="B18" s="3">
        <v>70.687849999999997</v>
      </c>
      <c r="C18" t="s">
        <v>17</v>
      </c>
      <c r="D18">
        <f t="shared" si="0"/>
        <v>31.222559999999994</v>
      </c>
      <c r="F18" s="3">
        <v>70.687849999999997</v>
      </c>
      <c r="G18">
        <f t="shared" si="1"/>
        <v>29.923799999999993</v>
      </c>
      <c r="I18">
        <v>3.4226670833333328</v>
      </c>
      <c r="J18" s="3">
        <f t="shared" si="2"/>
        <v>74.110517083333335</v>
      </c>
      <c r="K18">
        <f t="shared" si="3"/>
        <v>33.34646708333333</v>
      </c>
      <c r="L18">
        <f t="shared" si="4"/>
        <v>3.4226670833333372</v>
      </c>
      <c r="O18" t="s">
        <v>73</v>
      </c>
      <c r="P18">
        <f>(A25+A19)/2</f>
        <v>1.5</v>
      </c>
      <c r="T18" t="s">
        <v>73</v>
      </c>
      <c r="U18">
        <f>(A25+A19)/2</f>
        <v>1.5</v>
      </c>
    </row>
    <row r="19" spans="1:21" x14ac:dyDescent="0.25">
      <c r="A19">
        <v>1</v>
      </c>
      <c r="B19" s="3">
        <v>39.465290000000003</v>
      </c>
      <c r="C19" t="s">
        <v>18</v>
      </c>
      <c r="D19">
        <f t="shared" si="0"/>
        <v>0</v>
      </c>
      <c r="E19" s="3">
        <v>1.2987599999999999</v>
      </c>
      <c r="F19" s="3">
        <v>40.764050000000005</v>
      </c>
      <c r="G19">
        <f t="shared" si="1"/>
        <v>0</v>
      </c>
      <c r="J19" s="3">
        <f t="shared" si="2"/>
        <v>40.764050000000005</v>
      </c>
      <c r="K19">
        <f t="shared" si="3"/>
        <v>0</v>
      </c>
      <c r="L19">
        <f t="shared" si="4"/>
        <v>0</v>
      </c>
    </row>
    <row r="20" spans="1:21" x14ac:dyDescent="0.25">
      <c r="A20">
        <v>1</v>
      </c>
      <c r="B20" s="3">
        <v>78.86618</v>
      </c>
      <c r="C20" t="s">
        <v>19</v>
      </c>
      <c r="D20">
        <f t="shared" si="0"/>
        <v>39.400889999999997</v>
      </c>
      <c r="E20" s="3"/>
      <c r="F20" s="3">
        <v>78.86618</v>
      </c>
      <c r="G20">
        <f t="shared" si="1"/>
        <v>38.102129999999995</v>
      </c>
      <c r="I20">
        <v>3.4226670833333328</v>
      </c>
      <c r="J20" s="3">
        <f t="shared" si="2"/>
        <v>82.288847083333337</v>
      </c>
      <c r="K20">
        <f t="shared" si="3"/>
        <v>41.524797083333333</v>
      </c>
      <c r="L20">
        <f t="shared" si="4"/>
        <v>3.4226670833333372</v>
      </c>
      <c r="O20" t="s">
        <v>71</v>
      </c>
      <c r="P20">
        <f>P17-P16*P18</f>
        <v>-48.635389999999958</v>
      </c>
      <c r="T20" t="s">
        <v>71</v>
      </c>
      <c r="U20">
        <f>U17-U16*U18</f>
        <v>-46.716280000000026</v>
      </c>
    </row>
    <row r="21" spans="1:21" x14ac:dyDescent="0.25">
      <c r="A21">
        <v>1</v>
      </c>
      <c r="B21" s="3">
        <v>59.374890000000001</v>
      </c>
      <c r="C21" t="s">
        <v>20</v>
      </c>
      <c r="D21">
        <f t="shared" si="0"/>
        <v>19.909599999999998</v>
      </c>
      <c r="E21" s="3"/>
      <c r="F21" s="3">
        <v>59.374890000000001</v>
      </c>
      <c r="G21">
        <f t="shared" si="1"/>
        <v>18.610839999999996</v>
      </c>
      <c r="I21">
        <v>1.3551424999999999</v>
      </c>
      <c r="J21" s="3">
        <f t="shared" si="2"/>
        <v>60.7300325</v>
      </c>
      <c r="K21">
        <f t="shared" si="3"/>
        <v>19.965982499999996</v>
      </c>
      <c r="L21">
        <f t="shared" si="4"/>
        <v>1.3551424999999995</v>
      </c>
    </row>
    <row r="22" spans="1:21" x14ac:dyDescent="0.25">
      <c r="A22">
        <v>2</v>
      </c>
      <c r="B22" s="3">
        <v>162.97375</v>
      </c>
      <c r="C22" t="s">
        <v>27</v>
      </c>
      <c r="D22">
        <f>B22-A22*$P$16-$P$20</f>
        <v>35.407779999999988</v>
      </c>
      <c r="E22" s="3"/>
      <c r="F22" s="3">
        <v>162.97375</v>
      </c>
      <c r="G22">
        <f>F22-A22*$U$16-$U$20</f>
        <v>34.729370000000003</v>
      </c>
      <c r="I22">
        <v>4.0211791666666663</v>
      </c>
      <c r="J22" s="3">
        <f t="shared" si="2"/>
        <v>166.99492916666665</v>
      </c>
      <c r="K22">
        <f>J22-A22*$U$16-$U$20</f>
        <v>38.750549166666659</v>
      </c>
      <c r="L22">
        <f t="shared" si="4"/>
        <v>4.0211791666666556</v>
      </c>
    </row>
    <row r="23" spans="1:21" x14ac:dyDescent="0.25">
      <c r="A23">
        <v>2</v>
      </c>
      <c r="B23" s="3">
        <v>112.6922</v>
      </c>
      <c r="C23" t="s">
        <v>28</v>
      </c>
      <c r="D23">
        <f t="shared" ref="D23:D28" si="5">B23-A23*$P$16-$P$20</f>
        <v>-14.873770000000007</v>
      </c>
      <c r="E23" s="4"/>
      <c r="F23" s="3">
        <v>112.6922</v>
      </c>
      <c r="G23">
        <f t="shared" ref="G23:G28" si="6">F23-A23*$U$16-$U$20</f>
        <v>-15.552179999999993</v>
      </c>
      <c r="J23" s="3">
        <f t="shared" si="2"/>
        <v>112.6922</v>
      </c>
      <c r="K23">
        <f t="shared" ref="K23:K28" si="7">J23-A23*$U$16-$U$20</f>
        <v>-15.552179999999993</v>
      </c>
      <c r="L23">
        <f t="shared" si="4"/>
        <v>0</v>
      </c>
    </row>
    <row r="24" spans="1:21" x14ac:dyDescent="0.25">
      <c r="A24">
        <v>2</v>
      </c>
      <c r="B24" s="3">
        <v>167.53412</v>
      </c>
      <c r="C24" t="s">
        <v>29</v>
      </c>
      <c r="D24">
        <f t="shared" si="5"/>
        <v>39.968149999999994</v>
      </c>
      <c r="E24" s="3"/>
      <c r="F24" s="3">
        <v>167.53412</v>
      </c>
      <c r="G24">
        <f t="shared" si="6"/>
        <v>39.289740000000009</v>
      </c>
      <c r="I24">
        <v>4.0211791666666663</v>
      </c>
      <c r="J24" s="3">
        <f t="shared" si="2"/>
        <v>171.55529916666666</v>
      </c>
      <c r="K24">
        <f t="shared" si="7"/>
        <v>43.310919166666665</v>
      </c>
      <c r="L24">
        <f t="shared" si="4"/>
        <v>4.0211791666666556</v>
      </c>
    </row>
    <row r="25" spans="1:21" x14ac:dyDescent="0.25">
      <c r="A25">
        <v>2</v>
      </c>
      <c r="B25" s="3">
        <v>127.56596999999999</v>
      </c>
      <c r="C25" t="s">
        <v>30</v>
      </c>
      <c r="D25">
        <f t="shared" si="5"/>
        <v>0</v>
      </c>
      <c r="E25" s="3">
        <v>0.67840999999999996</v>
      </c>
      <c r="F25" s="3">
        <v>128.24438000000001</v>
      </c>
      <c r="G25">
        <f t="shared" si="6"/>
        <v>0</v>
      </c>
      <c r="J25" s="3">
        <f t="shared" si="2"/>
        <v>128.24438000000001</v>
      </c>
      <c r="K25">
        <f t="shared" si="7"/>
        <v>0</v>
      </c>
      <c r="L25">
        <f t="shared" si="4"/>
        <v>0</v>
      </c>
    </row>
    <row r="26" spans="1:21" x14ac:dyDescent="0.25">
      <c r="A26">
        <v>2</v>
      </c>
      <c r="B26" s="3">
        <v>167.54091</v>
      </c>
      <c r="C26" t="s">
        <v>31</v>
      </c>
      <c r="D26">
        <f t="shared" si="5"/>
        <v>39.974939999999989</v>
      </c>
      <c r="F26" s="3">
        <v>167.54091</v>
      </c>
      <c r="G26">
        <f t="shared" si="6"/>
        <v>39.296530000000004</v>
      </c>
      <c r="I26">
        <v>4.0211791666666663</v>
      </c>
      <c r="J26" s="3">
        <f t="shared" si="2"/>
        <v>171.56208916666665</v>
      </c>
      <c r="K26">
        <f t="shared" si="7"/>
        <v>43.31770916666666</v>
      </c>
      <c r="L26">
        <f t="shared" si="4"/>
        <v>4.0211791666666556</v>
      </c>
    </row>
    <row r="27" spans="1:21" x14ac:dyDescent="0.25">
      <c r="A27">
        <v>2</v>
      </c>
      <c r="B27" s="3">
        <v>190.45267000000001</v>
      </c>
      <c r="C27" t="s">
        <v>32</v>
      </c>
      <c r="D27">
        <f t="shared" si="5"/>
        <v>62.886700000000005</v>
      </c>
      <c r="F27" s="3">
        <v>190.45267000000001</v>
      </c>
      <c r="G27">
        <f t="shared" si="6"/>
        <v>62.208290000000019</v>
      </c>
      <c r="I27">
        <v>1.6379649999999999</v>
      </c>
      <c r="J27" s="3">
        <f t="shared" si="2"/>
        <v>192.09063500000002</v>
      </c>
      <c r="K27">
        <f t="shared" si="7"/>
        <v>63.846255000000028</v>
      </c>
      <c r="L27">
        <f t="shared" si="4"/>
        <v>1.6379650000000083</v>
      </c>
    </row>
    <row r="28" spans="1:21" x14ac:dyDescent="0.25">
      <c r="A28">
        <v>2</v>
      </c>
      <c r="B28" s="3">
        <v>155.08618999999999</v>
      </c>
      <c r="C28" t="s">
        <v>33</v>
      </c>
      <c r="D28">
        <f t="shared" si="5"/>
        <v>27.520219999999981</v>
      </c>
      <c r="F28" s="3">
        <v>155.08618999999999</v>
      </c>
      <c r="G28">
        <f t="shared" si="6"/>
        <v>26.841809999999995</v>
      </c>
      <c r="I28">
        <v>4.0211791666666663</v>
      </c>
      <c r="J28" s="3">
        <f t="shared" si="2"/>
        <v>159.10736916666664</v>
      </c>
      <c r="K28">
        <f t="shared" si="7"/>
        <v>30.862989166666651</v>
      </c>
      <c r="L28">
        <f t="shared" si="4"/>
        <v>4.0211791666666556</v>
      </c>
    </row>
    <row r="29" spans="1:21" x14ac:dyDescent="0.25">
      <c r="A29">
        <v>3</v>
      </c>
      <c r="B29" s="3">
        <v>377.13481000000002</v>
      </c>
      <c r="C29" t="s">
        <v>34</v>
      </c>
      <c r="F29">
        <v>377.13481000000002</v>
      </c>
      <c r="I29">
        <v>10.268001249999998</v>
      </c>
      <c r="J29" s="3">
        <f t="shared" si="2"/>
        <v>387.40281125000001</v>
      </c>
    </row>
    <row r="30" spans="1:21" x14ac:dyDescent="0.25">
      <c r="A30">
        <v>3</v>
      </c>
      <c r="B30" s="3">
        <v>420.56941999999998</v>
      </c>
      <c r="C30" t="s">
        <v>35</v>
      </c>
      <c r="F30">
        <v>420.56941999999998</v>
      </c>
      <c r="I30">
        <v>2.4569475000000001</v>
      </c>
      <c r="J30" s="3">
        <f t="shared" si="2"/>
        <v>423.02636749999999</v>
      </c>
    </row>
    <row r="31" spans="1:21" x14ac:dyDescent="0.25">
      <c r="A31">
        <v>3</v>
      </c>
      <c r="B31" s="3">
        <v>279.98566</v>
      </c>
      <c r="C31" t="s">
        <v>36</v>
      </c>
      <c r="F31">
        <v>279.98566</v>
      </c>
      <c r="I31">
        <v>2.4569475000000001</v>
      </c>
      <c r="J31" s="3">
        <f t="shared" si="2"/>
        <v>282.44260750000001</v>
      </c>
    </row>
    <row r="32" spans="1:21" x14ac:dyDescent="0.25">
      <c r="A32">
        <v>3</v>
      </c>
      <c r="B32" s="3">
        <v>194.40747999999999</v>
      </c>
      <c r="C32" t="s">
        <v>37</v>
      </c>
      <c r="F32">
        <v>194.40747999999999</v>
      </c>
      <c r="I32">
        <v>2.4569475000000001</v>
      </c>
      <c r="J32" s="3">
        <f t="shared" si="2"/>
        <v>196.86442750000001</v>
      </c>
    </row>
    <row r="33" spans="1:10" x14ac:dyDescent="0.25">
      <c r="A33">
        <v>3</v>
      </c>
      <c r="B33" s="3">
        <v>300.27850999999998</v>
      </c>
      <c r="C33" t="s">
        <v>38</v>
      </c>
      <c r="F33">
        <v>300.27850999999998</v>
      </c>
      <c r="I33">
        <v>4.0654275000000002</v>
      </c>
      <c r="J33" s="3">
        <f t="shared" si="2"/>
        <v>304.34393749999998</v>
      </c>
    </row>
    <row r="34" spans="1:10" x14ac:dyDescent="0.25">
      <c r="A34">
        <v>3</v>
      </c>
      <c r="B34" s="3">
        <v>274.26164</v>
      </c>
      <c r="C34" t="s">
        <v>39</v>
      </c>
      <c r="F34" s="2">
        <v>274.26164</v>
      </c>
      <c r="J34" s="3">
        <f t="shared" si="2"/>
        <v>274.26164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K34"/>
    </sheetView>
  </sheetViews>
  <sheetFormatPr baseColWidth="10" defaultRowHeight="15" x14ac:dyDescent="0.25"/>
  <sheetData>
    <row r="1" spans="1:11" x14ac:dyDescent="0.25">
      <c r="A1" t="s">
        <v>24</v>
      </c>
    </row>
    <row r="4" spans="1:1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1" t="s">
        <v>80</v>
      </c>
      <c r="F4" s="1" t="s">
        <v>81</v>
      </c>
      <c r="G4" s="1" t="s">
        <v>82</v>
      </c>
      <c r="I4" s="1" t="s">
        <v>100</v>
      </c>
      <c r="J4" s="1" t="s">
        <v>88</v>
      </c>
      <c r="K4" s="1" t="s">
        <v>87</v>
      </c>
    </row>
    <row r="5" spans="1:11" x14ac:dyDescent="0.25">
      <c r="A5">
        <v>0.25</v>
      </c>
      <c r="B5" s="3">
        <v>-7.6670000000000002E-2</v>
      </c>
      <c r="C5" t="s">
        <v>4</v>
      </c>
      <c r="D5">
        <f>B5+36.96493*A5</f>
        <v>9.1645625000000006</v>
      </c>
      <c r="F5" s="3">
        <v>-7.6670000000000002E-2</v>
      </c>
      <c r="G5">
        <f>F5-$F$18*A5</f>
        <v>9.5355050000000006</v>
      </c>
      <c r="I5">
        <v>0.18268458333333334</v>
      </c>
      <c r="J5" s="3">
        <f>I5+F5</f>
        <v>0.10601458333333334</v>
      </c>
      <c r="K5">
        <f>J5-$J$18*A5</f>
        <v>9.7181895833333343</v>
      </c>
    </row>
    <row r="6" spans="1:11" x14ac:dyDescent="0.25">
      <c r="A6">
        <v>0.5</v>
      </c>
      <c r="B6" s="3">
        <v>-7.3162399999999996</v>
      </c>
      <c r="C6" t="s">
        <v>5</v>
      </c>
      <c r="D6">
        <f t="shared" ref="D6:D21" si="0">B6+36.96493*A6</f>
        <v>11.166225000000001</v>
      </c>
      <c r="F6" s="3">
        <v>-7.3162399999999996</v>
      </c>
      <c r="G6">
        <f t="shared" ref="G6:G21" si="1">F6-$F$18*A6</f>
        <v>11.908110000000001</v>
      </c>
      <c r="I6">
        <v>0.36536916666666669</v>
      </c>
      <c r="J6" s="3">
        <f t="shared" ref="J6:J34" si="2">I6+F6</f>
        <v>-6.9508708333333331</v>
      </c>
      <c r="K6">
        <f t="shared" ref="K6:K21" si="3">J6-$J$18*A6</f>
        <v>12.273479166666668</v>
      </c>
    </row>
    <row r="7" spans="1:11" x14ac:dyDescent="0.25">
      <c r="A7">
        <v>0.5</v>
      </c>
      <c r="B7" s="3">
        <v>-4.0165100000000002</v>
      </c>
      <c r="C7" t="s">
        <v>6</v>
      </c>
      <c r="D7">
        <f t="shared" si="0"/>
        <v>14.465955000000001</v>
      </c>
      <c r="F7" s="3">
        <v>-4.0165100000000002</v>
      </c>
      <c r="G7">
        <f t="shared" si="1"/>
        <v>15.207840000000001</v>
      </c>
      <c r="I7">
        <v>0.36536916666666669</v>
      </c>
      <c r="J7" s="3">
        <f t="shared" si="2"/>
        <v>-3.6511408333333337</v>
      </c>
      <c r="K7">
        <f t="shared" si="3"/>
        <v>15.573209166666668</v>
      </c>
    </row>
    <row r="8" spans="1:11" x14ac:dyDescent="0.25">
      <c r="A8">
        <v>0.5</v>
      </c>
      <c r="B8" s="3">
        <v>-7.3113599999999996</v>
      </c>
      <c r="C8" t="s">
        <v>7</v>
      </c>
      <c r="D8">
        <f t="shared" si="0"/>
        <v>11.171105000000001</v>
      </c>
      <c r="F8" s="3">
        <v>-7.3113599999999996</v>
      </c>
      <c r="G8">
        <f t="shared" si="1"/>
        <v>11.912990000000001</v>
      </c>
      <c r="I8">
        <v>0.36536916666666669</v>
      </c>
      <c r="J8" s="3">
        <f t="shared" si="2"/>
        <v>-6.9459908333333331</v>
      </c>
      <c r="K8">
        <f t="shared" si="3"/>
        <v>12.278359166666668</v>
      </c>
    </row>
    <row r="9" spans="1:11" x14ac:dyDescent="0.25">
      <c r="A9">
        <v>0.5</v>
      </c>
      <c r="B9" s="3">
        <v>-3.6151499999999999</v>
      </c>
      <c r="C9" t="s">
        <v>8</v>
      </c>
      <c r="D9">
        <f t="shared" si="0"/>
        <v>14.867315000000001</v>
      </c>
      <c r="F9" s="3">
        <v>-3.6151499999999999</v>
      </c>
      <c r="G9">
        <f t="shared" si="1"/>
        <v>15.609200000000001</v>
      </c>
      <c r="I9">
        <v>0.17318833333333333</v>
      </c>
      <c r="J9" s="3">
        <f t="shared" si="2"/>
        <v>-3.4419616666666664</v>
      </c>
      <c r="K9">
        <f t="shared" si="3"/>
        <v>15.782388333333335</v>
      </c>
    </row>
    <row r="10" spans="1:11" x14ac:dyDescent="0.25">
      <c r="A10">
        <v>0.75</v>
      </c>
      <c r="B10" s="3">
        <v>-11.379009999999999</v>
      </c>
      <c r="C10" t="s">
        <v>9</v>
      </c>
      <c r="D10">
        <f t="shared" si="0"/>
        <v>16.344687499999999</v>
      </c>
      <c r="F10" s="3">
        <v>-11.379009999999999</v>
      </c>
      <c r="G10">
        <f t="shared" si="1"/>
        <v>17.457515000000001</v>
      </c>
      <c r="I10">
        <v>0.54805375000000001</v>
      </c>
      <c r="J10" s="3">
        <f t="shared" si="2"/>
        <v>-10.83095625</v>
      </c>
      <c r="K10">
        <f t="shared" si="3"/>
        <v>18.005568750000002</v>
      </c>
    </row>
    <row r="11" spans="1:11" x14ac:dyDescent="0.25">
      <c r="A11">
        <v>0.8</v>
      </c>
      <c r="B11" s="3">
        <v>-16.568570000000001</v>
      </c>
      <c r="C11" t="s">
        <v>10</v>
      </c>
      <c r="D11">
        <f t="shared" si="0"/>
        <v>13.003374000000001</v>
      </c>
      <c r="F11" s="3">
        <v>-16.568570000000001</v>
      </c>
      <c r="G11">
        <f t="shared" si="1"/>
        <v>14.190390000000001</v>
      </c>
      <c r="I11">
        <v>0.5845906666666667</v>
      </c>
      <c r="J11" s="3">
        <f t="shared" si="2"/>
        <v>-15.983979333333334</v>
      </c>
      <c r="K11">
        <f t="shared" si="3"/>
        <v>14.774980666666668</v>
      </c>
    </row>
    <row r="12" spans="1:11" x14ac:dyDescent="0.25">
      <c r="A12">
        <v>1</v>
      </c>
      <c r="B12" s="3">
        <v>-30.053840000000001</v>
      </c>
      <c r="C12" t="s">
        <v>11</v>
      </c>
      <c r="D12">
        <f t="shared" si="0"/>
        <v>6.9110900000000015</v>
      </c>
      <c r="F12" s="3">
        <v>-30.053840000000001</v>
      </c>
      <c r="G12">
        <f t="shared" si="1"/>
        <v>8.3948600000000013</v>
      </c>
      <c r="I12">
        <v>-1.3690633333333333</v>
      </c>
      <c r="J12" s="3">
        <f t="shared" si="2"/>
        <v>-31.422903333333334</v>
      </c>
      <c r="K12">
        <f t="shared" si="3"/>
        <v>7.0257966666666682</v>
      </c>
    </row>
    <row r="13" spans="1:11" x14ac:dyDescent="0.25">
      <c r="A13">
        <v>1</v>
      </c>
      <c r="B13" s="3">
        <v>-34.184919999999998</v>
      </c>
      <c r="C13" t="s">
        <v>12</v>
      </c>
      <c r="D13">
        <f t="shared" si="0"/>
        <v>2.7800100000000043</v>
      </c>
      <c r="F13" s="3">
        <v>-34.184919999999998</v>
      </c>
      <c r="G13">
        <f t="shared" si="1"/>
        <v>4.2637800000000041</v>
      </c>
      <c r="I13">
        <v>0.73073833333333338</v>
      </c>
      <c r="J13" s="3">
        <f t="shared" si="2"/>
        <v>-33.454181666666663</v>
      </c>
      <c r="K13">
        <f t="shared" si="3"/>
        <v>4.9945183333333389</v>
      </c>
    </row>
    <row r="14" spans="1:11" x14ac:dyDescent="0.25">
      <c r="A14">
        <v>1</v>
      </c>
      <c r="B14" s="3">
        <v>-6.7965400000000002</v>
      </c>
      <c r="C14" t="s">
        <v>13</v>
      </c>
      <c r="D14">
        <f t="shared" si="0"/>
        <v>30.168390000000002</v>
      </c>
      <c r="F14" s="3">
        <v>-6.7965400000000002</v>
      </c>
      <c r="G14">
        <f t="shared" si="1"/>
        <v>31.652160000000002</v>
      </c>
      <c r="I14">
        <v>-1.3690633333333333</v>
      </c>
      <c r="J14" s="3">
        <f t="shared" si="2"/>
        <v>-8.1656033333333333</v>
      </c>
      <c r="K14">
        <f t="shared" si="3"/>
        <v>30.283096666666669</v>
      </c>
    </row>
    <row r="15" spans="1:11" x14ac:dyDescent="0.25">
      <c r="A15">
        <v>1</v>
      </c>
      <c r="B15" s="3">
        <v>-20.260529999999999</v>
      </c>
      <c r="C15" t="s">
        <v>14</v>
      </c>
      <c r="D15">
        <f t="shared" si="0"/>
        <v>16.704400000000003</v>
      </c>
      <c r="F15" s="3">
        <v>-20.260529999999999</v>
      </c>
      <c r="G15">
        <f t="shared" si="1"/>
        <v>18.188170000000003</v>
      </c>
      <c r="I15">
        <v>0.34637666666666667</v>
      </c>
      <c r="J15" s="3">
        <f t="shared" si="2"/>
        <v>-19.914153333333331</v>
      </c>
      <c r="K15">
        <f t="shared" si="3"/>
        <v>18.534546666666671</v>
      </c>
    </row>
    <row r="16" spans="1:11" x14ac:dyDescent="0.25">
      <c r="A16">
        <v>1</v>
      </c>
      <c r="B16" s="3">
        <v>-12.70224</v>
      </c>
      <c r="C16" t="s">
        <v>15</v>
      </c>
      <c r="D16">
        <f t="shared" si="0"/>
        <v>24.262690000000003</v>
      </c>
      <c r="F16" s="3">
        <v>-12.70224</v>
      </c>
      <c r="G16">
        <f t="shared" si="1"/>
        <v>25.746460000000003</v>
      </c>
      <c r="I16">
        <v>0.34637666666666667</v>
      </c>
      <c r="J16" s="3">
        <f t="shared" si="2"/>
        <v>-12.355863333333334</v>
      </c>
      <c r="K16">
        <f t="shared" si="3"/>
        <v>26.09283666666667</v>
      </c>
    </row>
    <row r="17" spans="1:11" x14ac:dyDescent="0.25">
      <c r="A17">
        <v>1</v>
      </c>
      <c r="B17" s="3">
        <v>-21.338460000000001</v>
      </c>
      <c r="C17" t="s">
        <v>16</v>
      </c>
      <c r="D17">
        <f t="shared" si="0"/>
        <v>15.626470000000001</v>
      </c>
      <c r="F17" s="3">
        <v>-21.338460000000001</v>
      </c>
      <c r="G17">
        <f t="shared" si="1"/>
        <v>17.110240000000001</v>
      </c>
      <c r="I17">
        <v>-1.3690633333333333</v>
      </c>
      <c r="J17" s="3">
        <f t="shared" si="2"/>
        <v>-22.707523333333334</v>
      </c>
      <c r="K17">
        <f t="shared" si="3"/>
        <v>15.741176666666668</v>
      </c>
    </row>
    <row r="18" spans="1:11" x14ac:dyDescent="0.25">
      <c r="A18" s="2">
        <v>1</v>
      </c>
      <c r="B18" s="4">
        <v>-36.964930000000003</v>
      </c>
      <c r="C18" s="2" t="s">
        <v>17</v>
      </c>
      <c r="D18" s="2">
        <f t="shared" si="0"/>
        <v>0</v>
      </c>
      <c r="E18" s="4">
        <v>-1.48377</v>
      </c>
      <c r="F18" s="4">
        <v>-38.448700000000002</v>
      </c>
      <c r="G18" s="2">
        <f t="shared" si="1"/>
        <v>0</v>
      </c>
      <c r="J18" s="3">
        <f t="shared" si="2"/>
        <v>-38.448700000000002</v>
      </c>
      <c r="K18">
        <f t="shared" si="3"/>
        <v>0</v>
      </c>
    </row>
    <row r="19" spans="1:11" x14ac:dyDescent="0.25">
      <c r="A19">
        <v>1</v>
      </c>
      <c r="B19" s="3">
        <v>-26.993600000000001</v>
      </c>
      <c r="C19" t="s">
        <v>18</v>
      </c>
      <c r="D19">
        <f t="shared" si="0"/>
        <v>9.9713300000000018</v>
      </c>
      <c r="E19" s="3">
        <v>-1.3077000000000001</v>
      </c>
      <c r="F19" s="3">
        <v>-28.301300000000001</v>
      </c>
      <c r="G19">
        <f t="shared" si="1"/>
        <v>10.147400000000001</v>
      </c>
      <c r="J19" s="3">
        <f t="shared" si="2"/>
        <v>-28.301300000000001</v>
      </c>
      <c r="K19">
        <f t="shared" si="3"/>
        <v>10.147400000000001</v>
      </c>
    </row>
    <row r="20" spans="1:11" x14ac:dyDescent="0.25">
      <c r="A20">
        <v>1</v>
      </c>
      <c r="B20" s="3">
        <v>-31.793949999999999</v>
      </c>
      <c r="C20" t="s">
        <v>19</v>
      </c>
      <c r="D20">
        <f t="shared" si="0"/>
        <v>5.1709800000000037</v>
      </c>
      <c r="E20" s="3"/>
      <c r="F20" s="3">
        <v>-31.793949999999999</v>
      </c>
      <c r="G20">
        <f t="shared" si="1"/>
        <v>6.6547500000000035</v>
      </c>
      <c r="I20">
        <v>0.73073833333333338</v>
      </c>
      <c r="J20" s="3">
        <f t="shared" si="2"/>
        <v>-31.063211666666664</v>
      </c>
      <c r="K20">
        <f t="shared" si="3"/>
        <v>7.3854883333333383</v>
      </c>
    </row>
    <row r="21" spans="1:11" x14ac:dyDescent="0.25">
      <c r="A21">
        <v>1</v>
      </c>
      <c r="B21" s="3">
        <v>-31.38336</v>
      </c>
      <c r="C21" t="s">
        <v>20</v>
      </c>
      <c r="D21">
        <f t="shared" si="0"/>
        <v>5.5815700000000028</v>
      </c>
      <c r="E21" s="3">
        <v>-1.31572</v>
      </c>
      <c r="F21" s="3">
        <v>-32.699080000000002</v>
      </c>
      <c r="G21">
        <f t="shared" si="1"/>
        <v>5.7496200000000002</v>
      </c>
      <c r="J21" s="3">
        <f t="shared" si="2"/>
        <v>-32.699080000000002</v>
      </c>
      <c r="K21">
        <f t="shared" si="3"/>
        <v>5.7496200000000002</v>
      </c>
    </row>
    <row r="22" spans="1:11" x14ac:dyDescent="0.25">
      <c r="A22">
        <v>2</v>
      </c>
      <c r="B22">
        <v>40.253270000000001</v>
      </c>
      <c r="C22" t="s">
        <v>27</v>
      </c>
      <c r="F22">
        <v>40.253270000000001</v>
      </c>
      <c r="I22">
        <v>0.69275333333333333</v>
      </c>
      <c r="J22" s="3">
        <f t="shared" si="2"/>
        <v>40.946023333333336</v>
      </c>
    </row>
    <row r="23" spans="1:11" x14ac:dyDescent="0.25">
      <c r="A23">
        <v>2</v>
      </c>
      <c r="B23">
        <v>236.98623000000001</v>
      </c>
      <c r="C23" t="s">
        <v>28</v>
      </c>
      <c r="F23">
        <v>236.98623000000001</v>
      </c>
      <c r="I23">
        <v>0.59158333333333335</v>
      </c>
      <c r="J23" s="3">
        <f t="shared" si="2"/>
        <v>237.57781333333335</v>
      </c>
    </row>
    <row r="24" spans="1:11" x14ac:dyDescent="0.25">
      <c r="A24">
        <v>2</v>
      </c>
      <c r="B24">
        <v>191.91800000000001</v>
      </c>
      <c r="C24" t="s">
        <v>29</v>
      </c>
      <c r="F24">
        <v>191.91800000000001</v>
      </c>
      <c r="I24">
        <v>0.69275333333333333</v>
      </c>
      <c r="J24" s="3">
        <f t="shared" si="2"/>
        <v>192.61075333333335</v>
      </c>
    </row>
    <row r="25" spans="1:11" x14ac:dyDescent="0.25">
      <c r="A25">
        <v>2</v>
      </c>
      <c r="B25">
        <v>178.39652000000001</v>
      </c>
      <c r="C25" t="s">
        <v>30</v>
      </c>
      <c r="F25">
        <v>178.39652000000001</v>
      </c>
      <c r="I25">
        <v>0.59158333333333335</v>
      </c>
      <c r="J25" s="3">
        <f t="shared" si="2"/>
        <v>178.98810333333336</v>
      </c>
    </row>
    <row r="26" spans="1:11" x14ac:dyDescent="0.25">
      <c r="A26">
        <v>2</v>
      </c>
      <c r="B26">
        <v>100.57693</v>
      </c>
      <c r="C26" t="s">
        <v>31</v>
      </c>
      <c r="F26">
        <v>100.57693</v>
      </c>
      <c r="I26">
        <v>0.69275333333333333</v>
      </c>
      <c r="J26" s="3">
        <f t="shared" si="2"/>
        <v>101.26968333333333</v>
      </c>
    </row>
    <row r="27" spans="1:11" x14ac:dyDescent="0.25">
      <c r="A27">
        <v>2</v>
      </c>
      <c r="B27">
        <v>99.588710000000006</v>
      </c>
      <c r="C27" t="s">
        <v>32</v>
      </c>
      <c r="F27">
        <v>99.588710000000006</v>
      </c>
      <c r="I27">
        <v>-2.7381266666666666</v>
      </c>
      <c r="J27" s="3">
        <f t="shared" si="2"/>
        <v>96.850583333333333</v>
      </c>
    </row>
    <row r="28" spans="1:11" x14ac:dyDescent="0.25">
      <c r="A28">
        <v>2</v>
      </c>
      <c r="B28">
        <v>216.98591999999999</v>
      </c>
      <c r="C28" t="s">
        <v>33</v>
      </c>
      <c r="F28">
        <v>216.98591999999999</v>
      </c>
      <c r="I28">
        <v>0.69275333333333333</v>
      </c>
      <c r="J28" s="3">
        <f t="shared" si="2"/>
        <v>217.67867333333334</v>
      </c>
    </row>
    <row r="29" spans="1:11" x14ac:dyDescent="0.25">
      <c r="A29">
        <v>3</v>
      </c>
      <c r="B29">
        <v>355.57008999999999</v>
      </c>
      <c r="C29" t="s">
        <v>34</v>
      </c>
      <c r="F29">
        <v>355.57008999999999</v>
      </c>
      <c r="I29">
        <v>2.192215</v>
      </c>
      <c r="J29" s="3">
        <f t="shared" si="2"/>
        <v>357.76230499999997</v>
      </c>
    </row>
    <row r="30" spans="1:11" x14ac:dyDescent="0.25">
      <c r="A30">
        <v>3</v>
      </c>
      <c r="B30">
        <v>379.19560000000001</v>
      </c>
      <c r="C30" t="s">
        <v>35</v>
      </c>
      <c r="F30">
        <v>379.19560000000001</v>
      </c>
      <c r="I30">
        <v>-4.1071900000000001</v>
      </c>
      <c r="J30" s="3">
        <f t="shared" si="2"/>
        <v>375.08841000000001</v>
      </c>
    </row>
    <row r="31" spans="1:11" x14ac:dyDescent="0.25">
      <c r="A31">
        <v>3</v>
      </c>
      <c r="B31">
        <v>332.97462000000002</v>
      </c>
      <c r="C31" t="s">
        <v>36</v>
      </c>
      <c r="F31">
        <v>332.97462000000002</v>
      </c>
      <c r="I31">
        <v>-4.1071900000000001</v>
      </c>
      <c r="J31" s="3">
        <f t="shared" si="2"/>
        <v>328.86743000000001</v>
      </c>
    </row>
    <row r="32" spans="1:11" x14ac:dyDescent="0.25">
      <c r="A32">
        <v>3</v>
      </c>
      <c r="B32">
        <v>14.411390000000001</v>
      </c>
      <c r="C32" t="s">
        <v>37</v>
      </c>
      <c r="F32" s="2">
        <v>14.411390000000001</v>
      </c>
      <c r="J32" s="3">
        <f t="shared" si="2"/>
        <v>14.411390000000001</v>
      </c>
    </row>
    <row r="33" spans="1:10" x14ac:dyDescent="0.25">
      <c r="A33">
        <v>3</v>
      </c>
      <c r="B33">
        <v>355.16786000000002</v>
      </c>
      <c r="C33" t="s">
        <v>38</v>
      </c>
      <c r="F33">
        <v>355.16786000000002</v>
      </c>
      <c r="I33">
        <v>0.88737500000000002</v>
      </c>
      <c r="J33" s="3">
        <f t="shared" si="2"/>
        <v>356.05523500000004</v>
      </c>
    </row>
    <row r="34" spans="1:10" x14ac:dyDescent="0.25">
      <c r="A34">
        <v>3</v>
      </c>
      <c r="B34">
        <v>430.21962000000002</v>
      </c>
      <c r="C34" t="s">
        <v>39</v>
      </c>
      <c r="F34">
        <v>430.21962000000002</v>
      </c>
      <c r="I34">
        <v>-4.1071900000000001</v>
      </c>
      <c r="J34" s="3">
        <f t="shared" si="2"/>
        <v>426.11243000000002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K34"/>
    </sheetView>
  </sheetViews>
  <sheetFormatPr baseColWidth="10" defaultRowHeight="15" x14ac:dyDescent="0.25"/>
  <sheetData>
    <row r="1" spans="1:11" x14ac:dyDescent="0.25">
      <c r="A1" t="s">
        <v>66</v>
      </c>
    </row>
    <row r="4" spans="1:1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5" t="s">
        <v>80</v>
      </c>
      <c r="F4" s="5" t="s">
        <v>81</v>
      </c>
      <c r="G4" s="5" t="s">
        <v>82</v>
      </c>
      <c r="I4" s="1" t="s">
        <v>99</v>
      </c>
      <c r="J4" s="1" t="s">
        <v>88</v>
      </c>
      <c r="K4" s="1" t="s">
        <v>87</v>
      </c>
    </row>
    <row r="5" spans="1:11" x14ac:dyDescent="0.25">
      <c r="A5">
        <v>0.25</v>
      </c>
      <c r="B5" s="3">
        <v>32.32535</v>
      </c>
      <c r="C5" t="s">
        <v>4</v>
      </c>
      <c r="D5">
        <f>B5-($B$23/2)*A5</f>
        <v>24.343847499999999</v>
      </c>
      <c r="E5" s="2"/>
      <c r="F5" s="4">
        <v>32.32535</v>
      </c>
      <c r="G5">
        <f>F5-A5*$F$23/2</f>
        <v>23.578156249999999</v>
      </c>
      <c r="I5">
        <v>0.51050604166666669</v>
      </c>
      <c r="J5" s="3">
        <f>I5+F5</f>
        <v>32.835856041666666</v>
      </c>
      <c r="K5">
        <f>J5-A5*$F$23/2</f>
        <v>24.088662291666665</v>
      </c>
    </row>
    <row r="6" spans="1:11" x14ac:dyDescent="0.25">
      <c r="A6">
        <v>0.5</v>
      </c>
      <c r="B6" s="3">
        <v>24.98884</v>
      </c>
      <c r="C6" t="s">
        <v>5</v>
      </c>
      <c r="D6">
        <f t="shared" ref="D6:D28" si="0">B6-($B$23/2)*A6</f>
        <v>9.0258349999999989</v>
      </c>
      <c r="E6" s="4">
        <v>0.72187000000000001</v>
      </c>
      <c r="F6" s="4">
        <v>25.710709999999999</v>
      </c>
      <c r="G6">
        <f t="shared" ref="G6:G28" si="1">F6-A6*$F$23/2</f>
        <v>8.2163224999999969</v>
      </c>
      <c r="J6" s="3">
        <f t="shared" ref="J6:J34" si="2">I6+F6</f>
        <v>25.710709999999999</v>
      </c>
      <c r="K6">
        <f t="shared" ref="K6:K28" si="3">J6-A6*$F$23/2</f>
        <v>8.2163224999999969</v>
      </c>
    </row>
    <row r="7" spans="1:11" x14ac:dyDescent="0.25">
      <c r="A7">
        <v>0.5</v>
      </c>
      <c r="B7" s="3">
        <v>56.43806</v>
      </c>
      <c r="C7" t="s">
        <v>6</v>
      </c>
      <c r="D7">
        <f t="shared" si="0"/>
        <v>40.475054999999998</v>
      </c>
      <c r="E7" s="4"/>
      <c r="F7" s="4">
        <v>56.43806</v>
      </c>
      <c r="G7">
        <f t="shared" si="1"/>
        <v>38.943672499999998</v>
      </c>
      <c r="I7">
        <v>1.0210120833333334</v>
      </c>
      <c r="J7" s="3">
        <f t="shared" si="2"/>
        <v>57.459072083333332</v>
      </c>
      <c r="K7">
        <f t="shared" si="3"/>
        <v>39.96468458333333</v>
      </c>
    </row>
    <row r="8" spans="1:11" x14ac:dyDescent="0.25">
      <c r="A8">
        <v>0.5</v>
      </c>
      <c r="B8" s="3">
        <v>53.663609999999998</v>
      </c>
      <c r="C8" t="s">
        <v>7</v>
      </c>
      <c r="D8">
        <f t="shared" si="0"/>
        <v>37.700604999999996</v>
      </c>
      <c r="E8" s="4"/>
      <c r="F8" s="4">
        <v>53.663609999999998</v>
      </c>
      <c r="G8">
        <f t="shared" si="1"/>
        <v>36.169222499999997</v>
      </c>
      <c r="I8">
        <v>1.0210120833333334</v>
      </c>
      <c r="J8" s="3">
        <f t="shared" si="2"/>
        <v>54.684622083333331</v>
      </c>
      <c r="K8">
        <f t="shared" si="3"/>
        <v>37.190234583333329</v>
      </c>
    </row>
    <row r="9" spans="1:11" x14ac:dyDescent="0.25">
      <c r="A9">
        <v>0.5</v>
      </c>
      <c r="B9" s="3">
        <v>40.085949999999997</v>
      </c>
      <c r="C9" t="s">
        <v>8</v>
      </c>
      <c r="D9">
        <f t="shared" si="0"/>
        <v>24.122944999999994</v>
      </c>
      <c r="E9" s="4"/>
      <c r="F9" s="4">
        <v>40.085949999999997</v>
      </c>
      <c r="G9">
        <f t="shared" si="1"/>
        <v>22.591562499999995</v>
      </c>
      <c r="I9">
        <v>1.3201541666666667</v>
      </c>
      <c r="J9" s="3">
        <f t="shared" si="2"/>
        <v>41.406104166666665</v>
      </c>
      <c r="K9">
        <f t="shared" si="3"/>
        <v>23.911716666666663</v>
      </c>
    </row>
    <row r="10" spans="1:11" x14ac:dyDescent="0.25">
      <c r="A10">
        <v>0.75</v>
      </c>
      <c r="B10" s="3">
        <v>80.487229999999997</v>
      </c>
      <c r="C10" t="s">
        <v>9</v>
      </c>
      <c r="D10">
        <f t="shared" si="0"/>
        <v>56.542722499999996</v>
      </c>
      <c r="E10" s="4"/>
      <c r="F10" s="4">
        <v>80.487229999999997</v>
      </c>
      <c r="G10">
        <f t="shared" si="1"/>
        <v>54.245648749999994</v>
      </c>
      <c r="I10">
        <v>1.5315181250000001</v>
      </c>
      <c r="J10" s="3">
        <f t="shared" si="2"/>
        <v>82.018748125000002</v>
      </c>
      <c r="K10">
        <f t="shared" si="3"/>
        <v>55.777166874999999</v>
      </c>
    </row>
    <row r="11" spans="1:11" x14ac:dyDescent="0.25">
      <c r="A11">
        <v>0.8</v>
      </c>
      <c r="B11" s="3">
        <v>84.071619999999996</v>
      </c>
      <c r="C11" t="s">
        <v>10</v>
      </c>
      <c r="D11">
        <f t="shared" si="0"/>
        <v>58.530811999999997</v>
      </c>
      <c r="E11" s="4"/>
      <c r="F11" s="4">
        <v>84.071619999999996</v>
      </c>
      <c r="G11">
        <f t="shared" si="1"/>
        <v>56.08059999999999</v>
      </c>
      <c r="I11">
        <v>1.6336193333333335</v>
      </c>
      <c r="J11" s="3">
        <f t="shared" si="2"/>
        <v>85.705239333333324</v>
      </c>
      <c r="K11">
        <f t="shared" si="3"/>
        <v>57.714219333333318</v>
      </c>
    </row>
    <row r="12" spans="1:11" x14ac:dyDescent="0.25">
      <c r="A12">
        <v>1</v>
      </c>
      <c r="B12" s="3">
        <v>95.771680000000003</v>
      </c>
      <c r="C12" t="s">
        <v>11</v>
      </c>
      <c r="D12">
        <f t="shared" si="0"/>
        <v>63.845669999999998</v>
      </c>
      <c r="E12" s="4"/>
      <c r="F12" s="4">
        <v>95.771680000000003</v>
      </c>
      <c r="G12">
        <f t="shared" si="1"/>
        <v>60.782905</v>
      </c>
      <c r="I12">
        <v>2.6403083333333335</v>
      </c>
      <c r="J12" s="3">
        <f t="shared" si="2"/>
        <v>98.411988333333341</v>
      </c>
      <c r="K12">
        <f t="shared" si="3"/>
        <v>63.423213333333337</v>
      </c>
    </row>
    <row r="13" spans="1:11" x14ac:dyDescent="0.25">
      <c r="A13">
        <v>1</v>
      </c>
      <c r="B13" s="3">
        <v>96.154679999999999</v>
      </c>
      <c r="C13" t="s">
        <v>12</v>
      </c>
      <c r="D13">
        <f t="shared" si="0"/>
        <v>64.228669999999994</v>
      </c>
      <c r="E13" s="4"/>
      <c r="F13" s="4">
        <v>96.154679999999999</v>
      </c>
      <c r="G13">
        <f t="shared" si="1"/>
        <v>61.165904999999995</v>
      </c>
      <c r="I13">
        <v>2.0420241666666668</v>
      </c>
      <c r="J13" s="3">
        <f t="shared" si="2"/>
        <v>98.196704166666663</v>
      </c>
      <c r="K13">
        <f t="shared" si="3"/>
        <v>63.207929166666659</v>
      </c>
    </row>
    <row r="14" spans="1:11" x14ac:dyDescent="0.25">
      <c r="A14">
        <v>1</v>
      </c>
      <c r="B14" s="3">
        <v>85.621510000000001</v>
      </c>
      <c r="C14" t="s">
        <v>13</v>
      </c>
      <c r="D14">
        <f t="shared" si="0"/>
        <v>53.695499999999996</v>
      </c>
      <c r="E14" s="4"/>
      <c r="F14" s="4">
        <v>85.621510000000001</v>
      </c>
      <c r="G14">
        <f t="shared" si="1"/>
        <v>50.632734999999997</v>
      </c>
      <c r="I14">
        <v>2.6403083333333335</v>
      </c>
      <c r="J14" s="3">
        <f t="shared" si="2"/>
        <v>88.261818333333338</v>
      </c>
      <c r="K14">
        <f t="shared" si="3"/>
        <v>53.273043333333334</v>
      </c>
    </row>
    <row r="15" spans="1:11" x14ac:dyDescent="0.25">
      <c r="A15">
        <v>1</v>
      </c>
      <c r="B15" s="3">
        <v>98.079170000000005</v>
      </c>
      <c r="C15" t="s">
        <v>14</v>
      </c>
      <c r="D15">
        <f t="shared" si="0"/>
        <v>66.15316</v>
      </c>
      <c r="E15" s="4"/>
      <c r="F15" s="4">
        <v>98.079170000000005</v>
      </c>
      <c r="G15">
        <f t="shared" si="1"/>
        <v>63.090395000000001</v>
      </c>
      <c r="I15">
        <v>2.6403083333333335</v>
      </c>
      <c r="J15" s="3">
        <f t="shared" si="2"/>
        <v>100.71947833333334</v>
      </c>
      <c r="K15">
        <f t="shared" si="3"/>
        <v>65.730703333333338</v>
      </c>
    </row>
    <row r="16" spans="1:11" x14ac:dyDescent="0.25">
      <c r="A16">
        <v>1</v>
      </c>
      <c r="B16" s="3">
        <v>80.350849999999994</v>
      </c>
      <c r="C16" t="s">
        <v>15</v>
      </c>
      <c r="D16">
        <f t="shared" si="0"/>
        <v>48.424839999999989</v>
      </c>
      <c r="E16" s="4"/>
      <c r="F16" s="4">
        <v>80.350849999999994</v>
      </c>
      <c r="G16">
        <f t="shared" si="1"/>
        <v>45.36207499999999</v>
      </c>
      <c r="I16">
        <v>2.6403083333333335</v>
      </c>
      <c r="J16" s="3">
        <f t="shared" si="2"/>
        <v>82.991158333333331</v>
      </c>
      <c r="K16">
        <f t="shared" si="3"/>
        <v>48.002383333333327</v>
      </c>
    </row>
    <row r="17" spans="1:11" x14ac:dyDescent="0.25">
      <c r="A17">
        <v>1</v>
      </c>
      <c r="B17" s="3">
        <v>154.88855000000001</v>
      </c>
      <c r="C17" t="s">
        <v>16</v>
      </c>
      <c r="D17">
        <f t="shared" si="0"/>
        <v>122.96254</v>
      </c>
      <c r="E17" s="4"/>
      <c r="F17" s="4">
        <v>154.88855000000001</v>
      </c>
      <c r="G17">
        <f t="shared" si="1"/>
        <v>119.89977500000001</v>
      </c>
      <c r="I17">
        <v>2.6403083333333335</v>
      </c>
      <c r="J17" s="3">
        <f t="shared" si="2"/>
        <v>157.52885833333335</v>
      </c>
      <c r="K17">
        <f t="shared" si="3"/>
        <v>122.54008333333334</v>
      </c>
    </row>
    <row r="18" spans="1:11" x14ac:dyDescent="0.25">
      <c r="A18">
        <v>1</v>
      </c>
      <c r="B18" s="3">
        <v>108.10516</v>
      </c>
      <c r="C18" t="s">
        <v>17</v>
      </c>
      <c r="D18">
        <f t="shared" si="0"/>
        <v>76.179149999999993</v>
      </c>
      <c r="E18" s="4"/>
      <c r="F18" s="4">
        <v>108.10516</v>
      </c>
      <c r="G18">
        <f t="shared" si="1"/>
        <v>73.116384999999994</v>
      </c>
      <c r="I18">
        <v>2.0420241666666668</v>
      </c>
      <c r="J18" s="3">
        <f t="shared" si="2"/>
        <v>110.14718416666666</v>
      </c>
      <c r="K18">
        <f t="shared" si="3"/>
        <v>75.158409166666658</v>
      </c>
    </row>
    <row r="19" spans="1:11" x14ac:dyDescent="0.25">
      <c r="A19">
        <v>1</v>
      </c>
      <c r="B19" s="3">
        <v>95.724680000000006</v>
      </c>
      <c r="C19" t="s">
        <v>18</v>
      </c>
      <c r="D19">
        <f t="shared" si="0"/>
        <v>63.798670000000001</v>
      </c>
      <c r="E19" s="4"/>
      <c r="F19" s="4">
        <v>95.724680000000006</v>
      </c>
      <c r="G19">
        <f t="shared" si="1"/>
        <v>60.735905000000002</v>
      </c>
      <c r="I19">
        <v>2.6403083333333335</v>
      </c>
      <c r="J19" s="3">
        <f t="shared" si="2"/>
        <v>98.364988333333343</v>
      </c>
      <c r="K19">
        <f t="shared" si="3"/>
        <v>63.37621333333334</v>
      </c>
    </row>
    <row r="20" spans="1:11" x14ac:dyDescent="0.25">
      <c r="A20">
        <v>1</v>
      </c>
      <c r="B20" s="3">
        <v>104.05101000000001</v>
      </c>
      <c r="C20" t="s">
        <v>19</v>
      </c>
      <c r="D20">
        <f t="shared" si="0"/>
        <v>72.125</v>
      </c>
      <c r="E20" s="4"/>
      <c r="F20" s="4">
        <v>104.05101000000001</v>
      </c>
      <c r="G20">
        <f t="shared" si="1"/>
        <v>69.062235000000001</v>
      </c>
      <c r="I20">
        <v>2.0420241666666668</v>
      </c>
      <c r="J20" s="3">
        <f t="shared" si="2"/>
        <v>106.09303416666667</v>
      </c>
      <c r="K20">
        <f t="shared" si="3"/>
        <v>71.104259166666665</v>
      </c>
    </row>
    <row r="21" spans="1:11" x14ac:dyDescent="0.25">
      <c r="A21">
        <v>1</v>
      </c>
      <c r="B21" s="3">
        <v>103.2774</v>
      </c>
      <c r="C21" t="s">
        <v>20</v>
      </c>
      <c r="D21">
        <f t="shared" si="0"/>
        <v>71.351389999999995</v>
      </c>
      <c r="E21" s="4"/>
      <c r="F21" s="4">
        <v>103.2774</v>
      </c>
      <c r="G21">
        <f t="shared" si="1"/>
        <v>68.288624999999996</v>
      </c>
      <c r="I21">
        <v>2.4409854166666669</v>
      </c>
      <c r="J21" s="3">
        <f t="shared" si="2"/>
        <v>105.71838541666666</v>
      </c>
      <c r="K21">
        <f t="shared" si="3"/>
        <v>70.729610416666659</v>
      </c>
    </row>
    <row r="22" spans="1:11" x14ac:dyDescent="0.25">
      <c r="A22">
        <v>2</v>
      </c>
      <c r="B22" s="3">
        <v>194.35488000000001</v>
      </c>
      <c r="C22" t="s">
        <v>27</v>
      </c>
      <c r="D22">
        <f t="shared" si="0"/>
        <v>130.50286</v>
      </c>
      <c r="E22" s="4"/>
      <c r="F22" s="4">
        <v>194.35488000000001</v>
      </c>
      <c r="G22">
        <f t="shared" si="1"/>
        <v>124.37733</v>
      </c>
      <c r="I22">
        <v>5.280616666666667</v>
      </c>
      <c r="J22" s="3">
        <f t="shared" si="2"/>
        <v>199.63549666666668</v>
      </c>
      <c r="K22">
        <f t="shared" si="3"/>
        <v>129.65794666666667</v>
      </c>
    </row>
    <row r="23" spans="1:11" x14ac:dyDescent="0.25">
      <c r="A23">
        <v>2</v>
      </c>
      <c r="B23" s="3">
        <v>63.852020000000003</v>
      </c>
      <c r="C23" t="s">
        <v>28</v>
      </c>
      <c r="D23">
        <f t="shared" si="0"/>
        <v>0</v>
      </c>
      <c r="E23" s="4">
        <v>6.1255300000000004</v>
      </c>
      <c r="F23" s="4">
        <v>69.977550000000008</v>
      </c>
      <c r="G23">
        <f t="shared" si="1"/>
        <v>0</v>
      </c>
      <c r="J23" s="3">
        <f t="shared" si="2"/>
        <v>69.977550000000008</v>
      </c>
      <c r="K23">
        <f t="shared" si="3"/>
        <v>0</v>
      </c>
    </row>
    <row r="24" spans="1:11" x14ac:dyDescent="0.25">
      <c r="A24">
        <v>2</v>
      </c>
      <c r="B24" s="3">
        <v>150.12305000000001</v>
      </c>
      <c r="C24" t="s">
        <v>29</v>
      </c>
      <c r="D24">
        <f t="shared" si="0"/>
        <v>86.271029999999996</v>
      </c>
      <c r="E24" s="4"/>
      <c r="F24" s="4">
        <v>150.12305000000001</v>
      </c>
      <c r="G24">
        <f t="shared" si="1"/>
        <v>80.145499999999998</v>
      </c>
      <c r="I24">
        <v>5.280616666666667</v>
      </c>
      <c r="J24" s="3">
        <f t="shared" si="2"/>
        <v>155.40366666666668</v>
      </c>
      <c r="K24">
        <f t="shared" si="3"/>
        <v>85.426116666666672</v>
      </c>
    </row>
    <row r="25" spans="1:11" x14ac:dyDescent="0.25">
      <c r="A25">
        <v>2</v>
      </c>
      <c r="B25" s="3">
        <v>64.36936</v>
      </c>
      <c r="C25" t="s">
        <v>30</v>
      </c>
      <c r="D25">
        <f t="shared" si="0"/>
        <v>0.51733999999999725</v>
      </c>
      <c r="E25" s="4">
        <v>6.8288399999999996</v>
      </c>
      <c r="F25" s="4">
        <v>71.1982</v>
      </c>
      <c r="G25">
        <f t="shared" si="1"/>
        <v>1.220649999999992</v>
      </c>
      <c r="J25" s="3">
        <f t="shared" si="2"/>
        <v>71.1982</v>
      </c>
      <c r="K25">
        <f t="shared" si="3"/>
        <v>1.220649999999992</v>
      </c>
    </row>
    <row r="26" spans="1:11" x14ac:dyDescent="0.25">
      <c r="A26">
        <v>2</v>
      </c>
      <c r="B26" s="3">
        <v>150.11626000000001</v>
      </c>
      <c r="C26" t="s">
        <v>31</v>
      </c>
      <c r="D26">
        <f t="shared" si="0"/>
        <v>86.264240000000001</v>
      </c>
      <c r="E26" s="4"/>
      <c r="F26" s="4">
        <v>150.11626000000001</v>
      </c>
      <c r="G26">
        <f t="shared" si="1"/>
        <v>80.138710000000003</v>
      </c>
      <c r="I26">
        <v>5.280616666666667</v>
      </c>
      <c r="J26" s="3">
        <f t="shared" si="2"/>
        <v>155.39687666666669</v>
      </c>
      <c r="K26">
        <f t="shared" si="3"/>
        <v>85.419326666666677</v>
      </c>
    </row>
    <row r="27" spans="1:11" x14ac:dyDescent="0.25">
      <c r="A27">
        <v>2</v>
      </c>
      <c r="B27" s="3">
        <v>202.82388</v>
      </c>
      <c r="C27" t="s">
        <v>32</v>
      </c>
      <c r="D27">
        <f t="shared" si="0"/>
        <v>138.97185999999999</v>
      </c>
      <c r="E27" s="4"/>
      <c r="F27" s="4">
        <v>202.82388</v>
      </c>
      <c r="G27">
        <f t="shared" si="1"/>
        <v>132.84632999999999</v>
      </c>
      <c r="I27">
        <v>5.280616666666667</v>
      </c>
      <c r="J27" s="3">
        <f t="shared" si="2"/>
        <v>208.10449666666668</v>
      </c>
      <c r="K27">
        <f t="shared" si="3"/>
        <v>138.12694666666667</v>
      </c>
    </row>
    <row r="28" spans="1:11" x14ac:dyDescent="0.25">
      <c r="A28">
        <v>2</v>
      </c>
      <c r="B28" s="3">
        <v>86.195660000000004</v>
      </c>
      <c r="C28" t="s">
        <v>33</v>
      </c>
      <c r="D28">
        <f t="shared" si="0"/>
        <v>22.343640000000001</v>
      </c>
      <c r="E28" s="4"/>
      <c r="F28" s="4">
        <v>86.195660000000004</v>
      </c>
      <c r="G28">
        <f t="shared" si="1"/>
        <v>16.218109999999996</v>
      </c>
      <c r="I28">
        <v>5.280616666666667</v>
      </c>
      <c r="J28" s="3">
        <f t="shared" si="2"/>
        <v>91.476276666666678</v>
      </c>
      <c r="K28">
        <f t="shared" si="3"/>
        <v>21.49872666666667</v>
      </c>
    </row>
    <row r="29" spans="1:11" x14ac:dyDescent="0.25">
      <c r="A29">
        <v>3</v>
      </c>
      <c r="B29" s="3">
        <v>299.86498</v>
      </c>
      <c r="C29" t="s">
        <v>34</v>
      </c>
      <c r="F29" s="4">
        <v>299.86498</v>
      </c>
      <c r="I29">
        <v>6.1260725000000003</v>
      </c>
      <c r="J29" s="3">
        <f t="shared" si="2"/>
        <v>305.99105250000002</v>
      </c>
    </row>
    <row r="30" spans="1:11" x14ac:dyDescent="0.25">
      <c r="A30">
        <v>3</v>
      </c>
      <c r="B30" s="3">
        <v>343.37117999999998</v>
      </c>
      <c r="C30" t="s">
        <v>35</v>
      </c>
      <c r="F30" s="4">
        <v>343.37117999999998</v>
      </c>
      <c r="I30">
        <v>7.9209250000000004</v>
      </c>
      <c r="J30" s="3">
        <f t="shared" si="2"/>
        <v>351.29210499999999</v>
      </c>
    </row>
    <row r="31" spans="1:11" x14ac:dyDescent="0.25">
      <c r="A31">
        <v>3</v>
      </c>
      <c r="B31" s="3">
        <v>260.86079999999998</v>
      </c>
      <c r="C31" t="s">
        <v>36</v>
      </c>
      <c r="F31" s="4">
        <v>260.86079999999998</v>
      </c>
      <c r="I31">
        <v>7.9209250000000004</v>
      </c>
      <c r="J31" s="3">
        <f t="shared" si="2"/>
        <v>268.78172499999999</v>
      </c>
    </row>
    <row r="32" spans="1:11" x14ac:dyDescent="0.25">
      <c r="A32">
        <v>3</v>
      </c>
      <c r="B32" s="3">
        <v>201.38237000000001</v>
      </c>
      <c r="C32" t="s">
        <v>37</v>
      </c>
      <c r="F32" s="4">
        <v>201.38237000000001</v>
      </c>
      <c r="J32" s="3">
        <f t="shared" si="2"/>
        <v>201.38237000000001</v>
      </c>
    </row>
    <row r="33" spans="1:10" x14ac:dyDescent="0.25">
      <c r="A33">
        <v>3</v>
      </c>
      <c r="B33" s="3">
        <v>267.77665000000002</v>
      </c>
      <c r="C33" t="s">
        <v>38</v>
      </c>
      <c r="F33" s="4">
        <v>267.77665000000002</v>
      </c>
      <c r="I33">
        <v>7.3229562500000007</v>
      </c>
      <c r="J33" s="3">
        <f t="shared" si="2"/>
        <v>275.09960625000002</v>
      </c>
    </row>
    <row r="34" spans="1:10" x14ac:dyDescent="0.25">
      <c r="A34">
        <v>3</v>
      </c>
      <c r="B34" s="3">
        <v>257.49918000000002</v>
      </c>
      <c r="C34" t="s">
        <v>39</v>
      </c>
      <c r="F34" s="4">
        <v>257.49918000000002</v>
      </c>
      <c r="I34">
        <v>7.9209250000000004</v>
      </c>
      <c r="J34" s="3">
        <f t="shared" si="2"/>
        <v>265.42010500000004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sqref="A1:K34"/>
    </sheetView>
  </sheetViews>
  <sheetFormatPr baseColWidth="10" defaultRowHeight="15" x14ac:dyDescent="0.25"/>
  <sheetData>
    <row r="1" spans="1:26" x14ac:dyDescent="0.25">
      <c r="A1" t="s">
        <v>67</v>
      </c>
    </row>
    <row r="4" spans="1:26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1" t="s">
        <v>80</v>
      </c>
      <c r="F4" s="1" t="s">
        <v>81</v>
      </c>
      <c r="G4" s="1" t="s">
        <v>82</v>
      </c>
      <c r="H4" s="1"/>
      <c r="I4" s="1" t="s">
        <v>99</v>
      </c>
      <c r="J4" s="1" t="s">
        <v>88</v>
      </c>
      <c r="K4" s="1" t="s">
        <v>87</v>
      </c>
      <c r="L4" s="1"/>
    </row>
    <row r="5" spans="1:26" x14ac:dyDescent="0.25">
      <c r="A5">
        <v>0.25</v>
      </c>
      <c r="B5" s="3">
        <v>23.386009999999999</v>
      </c>
      <c r="C5" t="s">
        <v>4</v>
      </c>
      <c r="D5">
        <f>B5-($B$23/2)*A5</f>
        <v>12.606736249999999</v>
      </c>
      <c r="E5" s="3"/>
      <c r="F5" s="3">
        <v>23.386009999999999</v>
      </c>
      <c r="G5">
        <f>F5-A5*$F$23/2</f>
        <v>12.3461775</v>
      </c>
      <c r="I5">
        <v>0.33605906250000001</v>
      </c>
      <c r="J5" s="3">
        <f>I5+F5</f>
        <v>23.722069062499997</v>
      </c>
      <c r="K5">
        <f>J5-A5*$F$23/2</f>
        <v>12.682236562499998</v>
      </c>
    </row>
    <row r="6" spans="1:26" x14ac:dyDescent="0.25">
      <c r="A6">
        <v>0.5</v>
      </c>
      <c r="B6" s="3">
        <v>26.922599999999999</v>
      </c>
      <c r="C6" t="s">
        <v>5</v>
      </c>
      <c r="D6">
        <f t="shared" ref="D6:D28" si="0">B6-($B$23/2)*A6</f>
        <v>5.3640524999999997</v>
      </c>
      <c r="E6" s="3"/>
      <c r="F6" s="3">
        <v>26.922599999999999</v>
      </c>
      <c r="G6">
        <f t="shared" ref="G6:G28" si="1">F6-A6*$F$23/2</f>
        <v>4.8429350000000007</v>
      </c>
      <c r="I6">
        <v>0.67211812500000001</v>
      </c>
      <c r="J6" s="3">
        <f t="shared" ref="J6:J34" si="2">I6+F6</f>
        <v>27.594718125</v>
      </c>
      <c r="K6">
        <f t="shared" ref="K6:K28" si="3">J6-A6*$F$23/2</f>
        <v>5.5150531250000014</v>
      </c>
    </row>
    <row r="7" spans="1:26" x14ac:dyDescent="0.25">
      <c r="A7">
        <v>0.5</v>
      </c>
      <c r="B7" s="3">
        <v>55.470779999999998</v>
      </c>
      <c r="C7" t="s">
        <v>6</v>
      </c>
      <c r="D7">
        <f t="shared" si="0"/>
        <v>33.912232500000002</v>
      </c>
      <c r="E7" s="3"/>
      <c r="F7" s="3">
        <v>55.470779999999998</v>
      </c>
      <c r="G7">
        <f t="shared" si="1"/>
        <v>33.391114999999999</v>
      </c>
      <c r="I7">
        <v>0.67211812500000001</v>
      </c>
      <c r="J7" s="3">
        <f t="shared" si="2"/>
        <v>56.142898124999995</v>
      </c>
      <c r="K7">
        <f t="shared" si="3"/>
        <v>34.063233124999996</v>
      </c>
    </row>
    <row r="8" spans="1:26" x14ac:dyDescent="0.25">
      <c r="A8">
        <v>0.5</v>
      </c>
      <c r="B8" s="3">
        <v>55.036059999999999</v>
      </c>
      <c r="C8" t="s">
        <v>7</v>
      </c>
      <c r="D8">
        <f t="shared" si="0"/>
        <v>33.477512500000003</v>
      </c>
      <c r="E8" s="3"/>
      <c r="F8" s="3">
        <v>55.036059999999999</v>
      </c>
      <c r="G8">
        <f t="shared" si="1"/>
        <v>32.956395000000001</v>
      </c>
      <c r="I8">
        <v>0.67211812500000001</v>
      </c>
      <c r="J8" s="3">
        <f t="shared" si="2"/>
        <v>55.708178124999996</v>
      </c>
      <c r="K8">
        <f t="shared" si="3"/>
        <v>33.628513124999998</v>
      </c>
    </row>
    <row r="9" spans="1:26" x14ac:dyDescent="0.25">
      <c r="A9">
        <v>0.5</v>
      </c>
      <c r="B9" s="3">
        <v>41.650379999999998</v>
      </c>
      <c r="C9" t="s">
        <v>8</v>
      </c>
      <c r="D9">
        <f t="shared" si="0"/>
        <v>20.091832499999999</v>
      </c>
      <c r="E9" s="3"/>
      <c r="F9" s="3">
        <v>41.650379999999998</v>
      </c>
      <c r="G9">
        <f t="shared" si="1"/>
        <v>19.570715</v>
      </c>
      <c r="I9">
        <v>0.62236625000000001</v>
      </c>
      <c r="J9" s="3">
        <f t="shared" si="2"/>
        <v>42.272746249999997</v>
      </c>
      <c r="K9">
        <f t="shared" si="3"/>
        <v>20.193081249999999</v>
      </c>
    </row>
    <row r="10" spans="1:26" x14ac:dyDescent="0.25">
      <c r="A10">
        <v>0.75</v>
      </c>
      <c r="B10" s="3">
        <v>83.395840000000007</v>
      </c>
      <c r="C10" t="s">
        <v>9</v>
      </c>
      <c r="D10">
        <f t="shared" si="0"/>
        <v>51.058018750000009</v>
      </c>
      <c r="E10" s="3"/>
      <c r="F10" s="3">
        <v>83.395840000000007</v>
      </c>
      <c r="G10">
        <f t="shared" si="1"/>
        <v>50.276342500000013</v>
      </c>
      <c r="I10">
        <v>1.0081771875000001</v>
      </c>
      <c r="J10" s="3">
        <f t="shared" si="2"/>
        <v>84.404017187500003</v>
      </c>
      <c r="K10">
        <f t="shared" si="3"/>
        <v>51.284519687500008</v>
      </c>
    </row>
    <row r="11" spans="1:26" x14ac:dyDescent="0.25">
      <c r="A11">
        <v>0.8</v>
      </c>
      <c r="B11" s="3">
        <v>88.79419</v>
      </c>
      <c r="C11" t="s">
        <v>10</v>
      </c>
      <c r="D11">
        <f t="shared" si="0"/>
        <v>54.300514</v>
      </c>
      <c r="E11" s="3"/>
      <c r="F11" s="3">
        <v>88.79419</v>
      </c>
      <c r="G11">
        <f t="shared" si="1"/>
        <v>53.466726000000001</v>
      </c>
      <c r="I11">
        <v>1.0753890000000002</v>
      </c>
      <c r="J11" s="3">
        <f t="shared" si="2"/>
        <v>89.869579000000002</v>
      </c>
      <c r="K11">
        <f t="shared" si="3"/>
        <v>54.542115000000003</v>
      </c>
    </row>
    <row r="12" spans="1:26" x14ac:dyDescent="0.25">
      <c r="A12">
        <v>1</v>
      </c>
      <c r="B12" s="3">
        <v>109.70347</v>
      </c>
      <c r="C12" t="s">
        <v>11</v>
      </c>
      <c r="D12">
        <f t="shared" si="0"/>
        <v>66.586375000000004</v>
      </c>
      <c r="E12" s="3"/>
      <c r="F12" s="3">
        <v>109.70347</v>
      </c>
      <c r="G12">
        <f t="shared" si="1"/>
        <v>65.544139999999999</v>
      </c>
      <c r="I12">
        <v>1.2447325</v>
      </c>
      <c r="J12" s="3">
        <f t="shared" si="2"/>
        <v>110.94820249999999</v>
      </c>
      <c r="K12">
        <f t="shared" si="3"/>
        <v>66.788872499999997</v>
      </c>
    </row>
    <row r="13" spans="1:26" x14ac:dyDescent="0.25">
      <c r="A13">
        <v>1</v>
      </c>
      <c r="B13" s="3">
        <v>111.95216000000001</v>
      </c>
      <c r="C13" t="s">
        <v>12</v>
      </c>
      <c r="D13">
        <f t="shared" si="0"/>
        <v>68.835065000000014</v>
      </c>
      <c r="E13" s="3"/>
      <c r="F13" s="3">
        <v>111.95216000000001</v>
      </c>
      <c r="G13">
        <f t="shared" si="1"/>
        <v>67.792830000000009</v>
      </c>
      <c r="I13">
        <v>1.34423625</v>
      </c>
      <c r="J13" s="3">
        <f t="shared" si="2"/>
        <v>113.29639625</v>
      </c>
      <c r="K13">
        <f t="shared" si="3"/>
        <v>69.137066250000004</v>
      </c>
    </row>
    <row r="14" spans="1:26" x14ac:dyDescent="0.25">
      <c r="A14">
        <v>1</v>
      </c>
      <c r="B14" s="3">
        <v>105.14424</v>
      </c>
      <c r="C14" t="s">
        <v>13</v>
      </c>
      <c r="D14">
        <f t="shared" si="0"/>
        <v>62.027144999999997</v>
      </c>
      <c r="E14" s="3"/>
      <c r="F14" s="3">
        <v>105.14424</v>
      </c>
      <c r="G14">
        <f t="shared" si="1"/>
        <v>60.984909999999999</v>
      </c>
      <c r="I14">
        <v>1.2447325</v>
      </c>
      <c r="J14" s="3">
        <f t="shared" si="2"/>
        <v>106.38897249999999</v>
      </c>
      <c r="K14">
        <f t="shared" si="3"/>
        <v>62.229642499999997</v>
      </c>
    </row>
    <row r="15" spans="1:26" x14ac:dyDescent="0.25">
      <c r="A15">
        <v>1</v>
      </c>
      <c r="B15" s="3">
        <v>82.913659999999993</v>
      </c>
      <c r="C15" t="s">
        <v>14</v>
      </c>
      <c r="D15">
        <f t="shared" si="0"/>
        <v>39.796564999999994</v>
      </c>
      <c r="E15" s="3"/>
      <c r="F15" s="3">
        <v>82.913659999999993</v>
      </c>
      <c r="G15">
        <f t="shared" si="1"/>
        <v>38.754329999999996</v>
      </c>
      <c r="I15">
        <v>1.2447325</v>
      </c>
      <c r="J15" s="3">
        <f t="shared" si="2"/>
        <v>84.158392499999991</v>
      </c>
      <c r="K15">
        <f t="shared" si="3"/>
        <v>39.999062499999994</v>
      </c>
      <c r="M15" t="s">
        <v>68</v>
      </c>
      <c r="O15" t="s">
        <v>69</v>
      </c>
      <c r="R15" t="s">
        <v>68</v>
      </c>
      <c r="T15" t="s">
        <v>69</v>
      </c>
      <c r="W15" t="s">
        <v>89</v>
      </c>
      <c r="Y15" t="s">
        <v>69</v>
      </c>
    </row>
    <row r="16" spans="1:26" x14ac:dyDescent="0.25">
      <c r="A16">
        <v>1</v>
      </c>
      <c r="B16" s="3">
        <v>83.421760000000006</v>
      </c>
      <c r="C16" t="s">
        <v>15</v>
      </c>
      <c r="D16">
        <f t="shared" si="0"/>
        <v>40.304665000000007</v>
      </c>
      <c r="E16" s="3"/>
      <c r="F16" s="3">
        <v>83.421760000000006</v>
      </c>
      <c r="G16">
        <f t="shared" si="1"/>
        <v>39.262430000000009</v>
      </c>
      <c r="I16">
        <v>1.2447325</v>
      </c>
      <c r="J16" s="3">
        <f t="shared" si="2"/>
        <v>84.666492500000004</v>
      </c>
      <c r="K16">
        <f t="shared" si="3"/>
        <v>40.507162500000007</v>
      </c>
      <c r="O16" t="s">
        <v>70</v>
      </c>
      <c r="P16" s="3">
        <f>(B32-B23)/(A32-A23)</f>
        <v>93.889510000000016</v>
      </c>
      <c r="R16" t="s">
        <v>84</v>
      </c>
      <c r="T16" t="s">
        <v>70</v>
      </c>
      <c r="U16" s="3">
        <f>(F32-F23)/(A32-A23)</f>
        <v>91.80504000000002</v>
      </c>
      <c r="W16" t="s">
        <v>90</v>
      </c>
      <c r="Y16" t="s">
        <v>70</v>
      </c>
      <c r="Z16" s="3">
        <f>(J32-J23)/(A32-A23)</f>
        <v>95.539237500000013</v>
      </c>
    </row>
    <row r="17" spans="1:26" x14ac:dyDescent="0.25">
      <c r="A17">
        <v>1</v>
      </c>
      <c r="B17" s="3">
        <v>130.87030999999999</v>
      </c>
      <c r="C17" t="s">
        <v>16</v>
      </c>
      <c r="D17">
        <f t="shared" si="0"/>
        <v>87.753214999999983</v>
      </c>
      <c r="E17" s="3"/>
      <c r="F17" s="3">
        <v>130.87030999999999</v>
      </c>
      <c r="G17">
        <f t="shared" si="1"/>
        <v>86.710979999999992</v>
      </c>
      <c r="I17">
        <v>1.2447325</v>
      </c>
      <c r="J17" s="3">
        <f t="shared" si="2"/>
        <v>132.11504249999999</v>
      </c>
      <c r="K17">
        <f t="shared" si="3"/>
        <v>87.95571249999999</v>
      </c>
      <c r="O17" t="s">
        <v>72</v>
      </c>
      <c r="P17">
        <f>(B23+B32)/2</f>
        <v>133.178945</v>
      </c>
      <c r="T17" t="s">
        <v>72</v>
      </c>
      <c r="U17">
        <f>(F23+F32)/2</f>
        <v>134.22118</v>
      </c>
      <c r="Y17" t="s">
        <v>72</v>
      </c>
      <c r="Z17">
        <f>(J23+J32)/2</f>
        <v>136.08827875</v>
      </c>
    </row>
    <row r="18" spans="1:26" x14ac:dyDescent="0.25">
      <c r="A18">
        <v>1</v>
      </c>
      <c r="B18" s="3">
        <v>113.68428</v>
      </c>
      <c r="C18" t="s">
        <v>17</v>
      </c>
      <c r="D18">
        <f t="shared" si="0"/>
        <v>70.567184999999995</v>
      </c>
      <c r="E18" s="3"/>
      <c r="F18" s="3">
        <v>113.68428</v>
      </c>
      <c r="G18">
        <f t="shared" si="1"/>
        <v>69.524950000000004</v>
      </c>
      <c r="I18">
        <v>1.34423625</v>
      </c>
      <c r="J18" s="3">
        <f t="shared" si="2"/>
        <v>115.02851625</v>
      </c>
      <c r="K18">
        <f t="shared" si="3"/>
        <v>70.869186249999998</v>
      </c>
      <c r="O18" t="s">
        <v>73</v>
      </c>
      <c r="P18">
        <f>(A32+A23)/2</f>
        <v>2.5</v>
      </c>
      <c r="T18" t="s">
        <v>73</v>
      </c>
      <c r="U18">
        <f>(A32+A23)/2</f>
        <v>2.5</v>
      </c>
      <c r="Y18" t="s">
        <v>73</v>
      </c>
      <c r="Z18">
        <f>(A32+A23)/2</f>
        <v>2.5</v>
      </c>
    </row>
    <row r="19" spans="1:26" x14ac:dyDescent="0.25">
      <c r="A19">
        <v>1</v>
      </c>
      <c r="B19" s="3">
        <v>86.88861</v>
      </c>
      <c r="C19" t="s">
        <v>18</v>
      </c>
      <c r="D19">
        <f t="shared" si="0"/>
        <v>43.771515000000001</v>
      </c>
      <c r="E19" s="3"/>
      <c r="F19" s="3">
        <v>86.88861</v>
      </c>
      <c r="G19">
        <f t="shared" si="1"/>
        <v>42.729280000000003</v>
      </c>
      <c r="I19">
        <v>1.2447325</v>
      </c>
      <c r="J19" s="3">
        <f t="shared" si="2"/>
        <v>88.133342499999998</v>
      </c>
      <c r="K19">
        <f t="shared" si="3"/>
        <v>43.974012500000001</v>
      </c>
    </row>
    <row r="20" spans="1:26" x14ac:dyDescent="0.25">
      <c r="A20">
        <v>1</v>
      </c>
      <c r="B20" s="3">
        <v>109.83653</v>
      </c>
      <c r="C20" t="s">
        <v>19</v>
      </c>
      <c r="D20">
        <f t="shared" si="0"/>
        <v>66.719435000000004</v>
      </c>
      <c r="E20" s="3"/>
      <c r="F20" s="3">
        <v>109.83653</v>
      </c>
      <c r="G20">
        <f t="shared" si="1"/>
        <v>65.677199999999999</v>
      </c>
      <c r="I20">
        <v>1.34423625</v>
      </c>
      <c r="J20" s="3">
        <f t="shared" si="2"/>
        <v>111.18076624999999</v>
      </c>
      <c r="K20">
        <f t="shared" si="3"/>
        <v>67.021436249999994</v>
      </c>
      <c r="O20" t="s">
        <v>71</v>
      </c>
      <c r="P20">
        <f>P17-P16*P18</f>
        <v>-101.54483000000005</v>
      </c>
      <c r="T20" t="s">
        <v>71</v>
      </c>
      <c r="U20">
        <f>U17-U16*U18</f>
        <v>-95.291420000000045</v>
      </c>
      <c r="Y20" t="s">
        <v>71</v>
      </c>
      <c r="Z20">
        <f>Z17-Z16*Z18</f>
        <v>-102.75981500000003</v>
      </c>
    </row>
    <row r="21" spans="1:26" x14ac:dyDescent="0.25">
      <c r="A21">
        <v>1</v>
      </c>
      <c r="B21" s="3">
        <v>104.32080999999999</v>
      </c>
      <c r="C21" t="s">
        <v>20</v>
      </c>
      <c r="D21">
        <f t="shared" si="0"/>
        <v>61.203714999999995</v>
      </c>
      <c r="E21" s="3"/>
      <c r="F21" s="3">
        <v>104.32080999999999</v>
      </c>
      <c r="G21">
        <f t="shared" si="1"/>
        <v>60.161479999999997</v>
      </c>
      <c r="I21">
        <v>1.7431975</v>
      </c>
      <c r="J21" s="3">
        <f t="shared" si="2"/>
        <v>106.06400749999999</v>
      </c>
      <c r="K21">
        <f t="shared" si="3"/>
        <v>61.904677499999991</v>
      </c>
    </row>
    <row r="22" spans="1:26" x14ac:dyDescent="0.25">
      <c r="A22">
        <v>2</v>
      </c>
      <c r="B22" s="3">
        <v>207.45930999999999</v>
      </c>
      <c r="C22" t="s">
        <v>27</v>
      </c>
      <c r="D22">
        <f t="shared" si="0"/>
        <v>121.22511999999999</v>
      </c>
      <c r="E22" s="3"/>
      <c r="F22" s="3">
        <v>207.45930999999999</v>
      </c>
      <c r="G22">
        <f t="shared" si="1"/>
        <v>119.14064999999999</v>
      </c>
      <c r="I22">
        <v>2.489465</v>
      </c>
      <c r="J22" s="3">
        <f t="shared" si="2"/>
        <v>209.94877499999998</v>
      </c>
      <c r="K22">
        <f t="shared" si="3"/>
        <v>121.63011499999999</v>
      </c>
    </row>
    <row r="23" spans="1:26" x14ac:dyDescent="0.25">
      <c r="A23">
        <v>2</v>
      </c>
      <c r="B23" s="3">
        <v>86.234189999999998</v>
      </c>
      <c r="C23" t="s">
        <v>28</v>
      </c>
      <c r="D23">
        <f t="shared" si="0"/>
        <v>0</v>
      </c>
      <c r="E23" s="3">
        <v>2.08447</v>
      </c>
      <c r="F23" s="3">
        <v>88.318659999999994</v>
      </c>
      <c r="G23">
        <f t="shared" si="1"/>
        <v>0</v>
      </c>
      <c r="J23" s="3">
        <f t="shared" si="2"/>
        <v>88.318659999999994</v>
      </c>
      <c r="K23">
        <f t="shared" si="3"/>
        <v>0</v>
      </c>
    </row>
    <row r="24" spans="1:26" x14ac:dyDescent="0.25">
      <c r="A24">
        <v>2</v>
      </c>
      <c r="B24" s="3">
        <v>162.76543000000001</v>
      </c>
      <c r="C24" t="s">
        <v>29</v>
      </c>
      <c r="D24">
        <f t="shared" si="0"/>
        <v>76.531240000000011</v>
      </c>
      <c r="E24" s="3"/>
      <c r="F24" s="3">
        <v>162.76543000000001</v>
      </c>
      <c r="G24">
        <f t="shared" si="1"/>
        <v>74.446770000000015</v>
      </c>
      <c r="I24">
        <v>2.489465</v>
      </c>
      <c r="J24" s="3">
        <f t="shared" si="2"/>
        <v>165.254895</v>
      </c>
      <c r="K24">
        <f t="shared" si="3"/>
        <v>76.936235000000011</v>
      </c>
    </row>
    <row r="25" spans="1:26" x14ac:dyDescent="0.25">
      <c r="A25">
        <v>2</v>
      </c>
      <c r="B25" s="3">
        <v>85.092640000000003</v>
      </c>
      <c r="C25" t="s">
        <v>30</v>
      </c>
      <c r="D25">
        <f t="shared" si="0"/>
        <v>-1.1415499999999952</v>
      </c>
      <c r="E25" s="3">
        <v>2.89446</v>
      </c>
      <c r="F25" s="3">
        <v>87.987099999999998</v>
      </c>
      <c r="G25">
        <f t="shared" si="1"/>
        <v>-0.33155999999999608</v>
      </c>
      <c r="J25" s="3">
        <f t="shared" si="2"/>
        <v>87.987099999999998</v>
      </c>
      <c r="K25">
        <f t="shared" si="3"/>
        <v>-0.33155999999999608</v>
      </c>
    </row>
    <row r="26" spans="1:26" x14ac:dyDescent="0.25">
      <c r="A26">
        <v>2</v>
      </c>
      <c r="B26" s="3">
        <v>162.69089</v>
      </c>
      <c r="C26" t="s">
        <v>31</v>
      </c>
      <c r="D26">
        <f t="shared" si="0"/>
        <v>76.456699999999998</v>
      </c>
      <c r="E26" s="3"/>
      <c r="F26" s="3">
        <v>162.69089</v>
      </c>
      <c r="G26">
        <f t="shared" si="1"/>
        <v>74.372230000000002</v>
      </c>
      <c r="I26">
        <v>2.489465</v>
      </c>
      <c r="J26" s="3">
        <f t="shared" si="2"/>
        <v>165.18035499999999</v>
      </c>
      <c r="K26">
        <f t="shared" si="3"/>
        <v>76.861694999999997</v>
      </c>
    </row>
    <row r="27" spans="1:26" x14ac:dyDescent="0.25">
      <c r="A27">
        <v>2</v>
      </c>
      <c r="B27" s="3">
        <v>97.027690000000007</v>
      </c>
      <c r="C27" t="s">
        <v>32</v>
      </c>
      <c r="D27">
        <f t="shared" si="0"/>
        <v>10.793500000000009</v>
      </c>
      <c r="E27" s="3"/>
      <c r="F27" s="3">
        <v>97.027690000000007</v>
      </c>
      <c r="G27">
        <f t="shared" si="1"/>
        <v>8.7090300000000127</v>
      </c>
      <c r="I27">
        <v>2.489465</v>
      </c>
      <c r="J27" s="3">
        <f t="shared" si="2"/>
        <v>99.517155000000002</v>
      </c>
      <c r="K27">
        <f t="shared" si="3"/>
        <v>11.198495000000008</v>
      </c>
    </row>
    <row r="28" spans="1:26" x14ac:dyDescent="0.25">
      <c r="A28">
        <v>2</v>
      </c>
      <c r="B28" s="3">
        <v>98.561819999999997</v>
      </c>
      <c r="C28" t="s">
        <v>33</v>
      </c>
      <c r="D28">
        <f t="shared" si="0"/>
        <v>12.327629999999999</v>
      </c>
      <c r="E28" s="3"/>
      <c r="F28" s="3">
        <v>98.561819999999997</v>
      </c>
      <c r="G28">
        <f t="shared" si="1"/>
        <v>10.243160000000003</v>
      </c>
      <c r="I28">
        <v>2.489465</v>
      </c>
      <c r="J28" s="3">
        <f t="shared" si="2"/>
        <v>101.05128499999999</v>
      </c>
      <c r="K28">
        <f t="shared" si="3"/>
        <v>12.732624999999999</v>
      </c>
    </row>
    <row r="29" spans="1:26" x14ac:dyDescent="0.25">
      <c r="A29">
        <v>3</v>
      </c>
      <c r="B29" s="3">
        <v>317.37081999999998</v>
      </c>
      <c r="C29" t="s">
        <v>34</v>
      </c>
      <c r="D29">
        <f t="shared" ref="D29:D34" si="4">B29-A29*$P$16-$P$20</f>
        <v>137.24712</v>
      </c>
      <c r="E29" s="3"/>
      <c r="F29" s="3">
        <v>317.37081999999998</v>
      </c>
      <c r="G29">
        <f t="shared" ref="G29:G34" si="5">F29-A29*$U$16-$U$20</f>
        <v>137.24711999999997</v>
      </c>
      <c r="I29">
        <v>4.0327087500000003</v>
      </c>
      <c r="J29" s="3">
        <f t="shared" si="2"/>
        <v>321.40352874999996</v>
      </c>
      <c r="K29">
        <f t="shared" ref="K29:K34" si="6">J29-A29*$Z$16-$Z$20</f>
        <v>137.54563124999996</v>
      </c>
    </row>
    <row r="30" spans="1:26" x14ac:dyDescent="0.25">
      <c r="A30">
        <v>3</v>
      </c>
      <c r="B30" s="3">
        <v>368.6397</v>
      </c>
      <c r="C30" t="s">
        <v>35</v>
      </c>
      <c r="D30">
        <f t="shared" si="4"/>
        <v>188.51600000000002</v>
      </c>
      <c r="E30" s="3"/>
      <c r="F30" s="3">
        <v>368.6397</v>
      </c>
      <c r="G30">
        <f t="shared" si="5"/>
        <v>188.51599999999999</v>
      </c>
      <c r="I30">
        <v>3.7341975000000001</v>
      </c>
      <c r="J30" s="3">
        <f t="shared" si="2"/>
        <v>372.3738975</v>
      </c>
      <c r="K30">
        <f t="shared" si="6"/>
        <v>188.51599999999999</v>
      </c>
    </row>
    <row r="31" spans="1:26" x14ac:dyDescent="0.25">
      <c r="A31">
        <v>3</v>
      </c>
      <c r="B31" s="3">
        <v>379.88315</v>
      </c>
      <c r="C31" t="s">
        <v>36</v>
      </c>
      <c r="D31">
        <f t="shared" si="4"/>
        <v>199.75945000000002</v>
      </c>
      <c r="E31" s="3"/>
      <c r="F31" s="3">
        <v>379.88315</v>
      </c>
      <c r="G31">
        <f t="shared" si="5"/>
        <v>199.75944999999999</v>
      </c>
      <c r="I31">
        <v>3.7341975000000001</v>
      </c>
      <c r="J31" s="3">
        <f t="shared" si="2"/>
        <v>383.61734749999999</v>
      </c>
      <c r="K31">
        <f t="shared" si="6"/>
        <v>199.75944999999999</v>
      </c>
    </row>
    <row r="32" spans="1:26" x14ac:dyDescent="0.25">
      <c r="A32">
        <v>3</v>
      </c>
      <c r="B32" s="3">
        <v>180.12370000000001</v>
      </c>
      <c r="C32" t="s">
        <v>37</v>
      </c>
      <c r="D32">
        <f t="shared" si="4"/>
        <v>0</v>
      </c>
      <c r="E32" s="3"/>
      <c r="F32" s="3">
        <v>180.12370000000001</v>
      </c>
      <c r="G32">
        <f t="shared" si="5"/>
        <v>0</v>
      </c>
      <c r="I32">
        <v>3.7341975000000001</v>
      </c>
      <c r="J32" s="3">
        <f t="shared" si="2"/>
        <v>183.85789750000001</v>
      </c>
      <c r="K32">
        <f t="shared" si="6"/>
        <v>0</v>
      </c>
    </row>
    <row r="33" spans="1:11" x14ac:dyDescent="0.25">
      <c r="A33">
        <v>3</v>
      </c>
      <c r="B33" s="3">
        <v>277.69882999999999</v>
      </c>
      <c r="C33" t="s">
        <v>38</v>
      </c>
      <c r="D33">
        <f t="shared" si="4"/>
        <v>97.575130000000001</v>
      </c>
      <c r="E33" s="3"/>
      <c r="F33" s="3">
        <v>277.69882999999999</v>
      </c>
      <c r="G33">
        <f t="shared" si="5"/>
        <v>97.575129999999973</v>
      </c>
      <c r="I33">
        <v>5.2295924999999999</v>
      </c>
      <c r="J33" s="3">
        <f t="shared" si="2"/>
        <v>282.92842250000001</v>
      </c>
      <c r="K33">
        <f t="shared" si="6"/>
        <v>99.070525000000004</v>
      </c>
    </row>
    <row r="34" spans="1:11" x14ac:dyDescent="0.25">
      <c r="A34">
        <v>3</v>
      </c>
      <c r="B34" s="3">
        <v>246.10131000000001</v>
      </c>
      <c r="C34" t="s">
        <v>39</v>
      </c>
      <c r="D34">
        <f t="shared" si="4"/>
        <v>65.977610000000027</v>
      </c>
      <c r="E34" s="3"/>
      <c r="F34" s="3">
        <v>246.10131000000001</v>
      </c>
      <c r="G34">
        <f t="shared" si="5"/>
        <v>65.977609999999999</v>
      </c>
      <c r="I34">
        <v>3.7341975000000001</v>
      </c>
      <c r="J34" s="3">
        <f t="shared" si="2"/>
        <v>249.83550750000001</v>
      </c>
      <c r="K34">
        <f t="shared" si="6"/>
        <v>65.977609999999999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sqref="A1:K34"/>
    </sheetView>
  </sheetViews>
  <sheetFormatPr baseColWidth="10" defaultRowHeight="15" x14ac:dyDescent="0.25"/>
  <sheetData>
    <row r="1" spans="1:11" x14ac:dyDescent="0.25">
      <c r="A1" t="s">
        <v>26</v>
      </c>
    </row>
    <row r="4" spans="1:1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1" t="s">
        <v>80</v>
      </c>
      <c r="F4" s="1" t="s">
        <v>81</v>
      </c>
      <c r="G4" s="1" t="s">
        <v>82</v>
      </c>
      <c r="I4" s="1" t="s">
        <v>99</v>
      </c>
      <c r="J4" s="1" t="s">
        <v>88</v>
      </c>
      <c r="K4" s="1" t="s">
        <v>87</v>
      </c>
    </row>
    <row r="5" spans="1:11" x14ac:dyDescent="0.25">
      <c r="A5">
        <v>0.25</v>
      </c>
      <c r="B5" s="3">
        <v>1.6038300000000001</v>
      </c>
      <c r="C5" t="s">
        <v>4</v>
      </c>
      <c r="D5">
        <f>B5+29.44357*A5</f>
        <v>8.9647225000000006</v>
      </c>
      <c r="F5">
        <v>1.6038300000000001</v>
      </c>
      <c r="G5">
        <f>F5-A5*$F$18</f>
        <v>9.6118300000000012</v>
      </c>
      <c r="I5">
        <v>2.8841875000000017E-2</v>
      </c>
      <c r="J5">
        <f>I5+F5</f>
        <v>1.6326718750000002</v>
      </c>
      <c r="K5">
        <f>J5-$J$18*A5</f>
        <v>9.6406718750000007</v>
      </c>
    </row>
    <row r="6" spans="1:11" x14ac:dyDescent="0.25">
      <c r="A6">
        <v>0.5</v>
      </c>
      <c r="B6" s="3">
        <v>-4.1405099999999999</v>
      </c>
      <c r="C6" t="s">
        <v>5</v>
      </c>
      <c r="D6">
        <f t="shared" ref="D6:D20" si="0">B6+29.44357*A6</f>
        <v>10.581275000000002</v>
      </c>
      <c r="F6">
        <v>-4.1405099999999999</v>
      </c>
      <c r="G6">
        <f t="shared" ref="G6:G20" si="1">F6-A6*$F$18</f>
        <v>11.875490000000003</v>
      </c>
      <c r="I6">
        <v>5.7683750000000034E-2</v>
      </c>
      <c r="J6">
        <f t="shared" ref="J6:J34" si="2">I6+F6</f>
        <v>-4.0828262500000001</v>
      </c>
      <c r="K6">
        <f t="shared" ref="K6:K20" si="3">J6-$J$18*A6</f>
        <v>11.933173750000002</v>
      </c>
    </row>
    <row r="7" spans="1:11" x14ac:dyDescent="0.25">
      <c r="A7">
        <v>0.5</v>
      </c>
      <c r="B7" s="3">
        <v>-1.1600900000000001</v>
      </c>
      <c r="C7" t="s">
        <v>6</v>
      </c>
      <c r="D7">
        <f t="shared" si="0"/>
        <v>13.561695</v>
      </c>
      <c r="F7">
        <v>-1.1600900000000001</v>
      </c>
      <c r="G7">
        <f t="shared" si="1"/>
        <v>14.855910000000002</v>
      </c>
      <c r="I7">
        <v>5.7683750000000034E-2</v>
      </c>
      <c r="J7">
        <f t="shared" si="2"/>
        <v>-1.10240625</v>
      </c>
      <c r="K7">
        <f t="shared" si="3"/>
        <v>14.913593750000002</v>
      </c>
    </row>
    <row r="8" spans="1:11" x14ac:dyDescent="0.25">
      <c r="A8">
        <v>0.5</v>
      </c>
      <c r="B8" s="3">
        <v>-4.1386099999999999</v>
      </c>
      <c r="C8" t="s">
        <v>7</v>
      </c>
      <c r="D8">
        <f t="shared" si="0"/>
        <v>10.583175000000001</v>
      </c>
      <c r="F8">
        <v>-4.1386099999999999</v>
      </c>
      <c r="G8">
        <f t="shared" si="1"/>
        <v>11.877390000000002</v>
      </c>
      <c r="I8">
        <v>5.7683750000000034E-2</v>
      </c>
      <c r="J8">
        <f t="shared" si="2"/>
        <v>-4.0809262500000001</v>
      </c>
      <c r="K8">
        <f t="shared" si="3"/>
        <v>11.935073750000001</v>
      </c>
    </row>
    <row r="9" spans="1:11" x14ac:dyDescent="0.25">
      <c r="A9">
        <v>0.5</v>
      </c>
      <c r="B9" s="3">
        <v>-0.40347</v>
      </c>
      <c r="C9" t="s">
        <v>8</v>
      </c>
      <c r="D9">
        <f t="shared" si="0"/>
        <v>14.318315</v>
      </c>
      <c r="F9">
        <v>-0.40347</v>
      </c>
      <c r="G9">
        <f t="shared" si="1"/>
        <v>15.612530000000001</v>
      </c>
      <c r="I9">
        <v>-0.13449708333333332</v>
      </c>
      <c r="J9">
        <f t="shared" si="2"/>
        <v>-0.53796708333333332</v>
      </c>
      <c r="K9">
        <f t="shared" si="3"/>
        <v>15.478032916666669</v>
      </c>
    </row>
    <row r="10" spans="1:11" x14ac:dyDescent="0.25">
      <c r="A10">
        <v>0.75</v>
      </c>
      <c r="B10" s="3">
        <v>-7.0763199999999999</v>
      </c>
      <c r="C10" t="s">
        <v>9</v>
      </c>
      <c r="D10">
        <f t="shared" si="0"/>
        <v>15.006357500000004</v>
      </c>
      <c r="F10">
        <v>-7.0763199999999999</v>
      </c>
      <c r="G10">
        <f t="shared" si="1"/>
        <v>16.947680000000002</v>
      </c>
      <c r="I10">
        <v>8.652562500000005E-2</v>
      </c>
      <c r="J10">
        <f t="shared" si="2"/>
        <v>-6.9897943749999998</v>
      </c>
      <c r="K10">
        <f t="shared" si="3"/>
        <v>17.034205625000002</v>
      </c>
    </row>
    <row r="11" spans="1:11" x14ac:dyDescent="0.25">
      <c r="A11">
        <v>0.8</v>
      </c>
      <c r="B11" s="3">
        <v>-11.834809999999999</v>
      </c>
      <c r="C11" t="s">
        <v>10</v>
      </c>
      <c r="D11">
        <f t="shared" si="0"/>
        <v>11.720046000000002</v>
      </c>
      <c r="F11">
        <v>-11.834809999999999</v>
      </c>
      <c r="G11">
        <f t="shared" si="1"/>
        <v>13.790790000000007</v>
      </c>
      <c r="I11">
        <v>9.2294000000000057E-2</v>
      </c>
      <c r="J11">
        <f t="shared" si="2"/>
        <v>-11.742515999999998</v>
      </c>
      <c r="K11">
        <f t="shared" si="3"/>
        <v>13.883084000000007</v>
      </c>
    </row>
    <row r="12" spans="1:11" x14ac:dyDescent="0.25">
      <c r="A12">
        <v>1</v>
      </c>
      <c r="B12" s="3">
        <v>-22.837700000000002</v>
      </c>
      <c r="C12" t="s">
        <v>11</v>
      </c>
      <c r="D12">
        <f t="shared" si="0"/>
        <v>6.6058699999999995</v>
      </c>
      <c r="F12">
        <v>-22.837700000000002</v>
      </c>
      <c r="G12">
        <f t="shared" si="1"/>
        <v>9.1943000000000019</v>
      </c>
      <c r="I12">
        <v>-2.5998049999999999</v>
      </c>
      <c r="J12">
        <f t="shared" si="2"/>
        <v>-25.437505000000002</v>
      </c>
      <c r="K12">
        <f t="shared" si="3"/>
        <v>6.594495000000002</v>
      </c>
    </row>
    <row r="13" spans="1:11" x14ac:dyDescent="0.25">
      <c r="A13">
        <v>1</v>
      </c>
      <c r="B13" s="3">
        <v>-27.330960000000001</v>
      </c>
      <c r="C13" t="s">
        <v>12</v>
      </c>
      <c r="D13">
        <f t="shared" si="0"/>
        <v>2.1126100000000001</v>
      </c>
      <c r="E13">
        <v>-2.6111800000000001</v>
      </c>
      <c r="F13">
        <v>-29.942140000000002</v>
      </c>
      <c r="G13">
        <f t="shared" si="1"/>
        <v>2.0898600000000016</v>
      </c>
      <c r="J13">
        <f t="shared" si="2"/>
        <v>-29.942140000000002</v>
      </c>
      <c r="K13">
        <f t="shared" si="3"/>
        <v>2.0898600000000016</v>
      </c>
    </row>
    <row r="14" spans="1:11" x14ac:dyDescent="0.25">
      <c r="A14">
        <v>1</v>
      </c>
      <c r="B14" s="3">
        <v>3.832E-2</v>
      </c>
      <c r="C14" t="s">
        <v>13</v>
      </c>
      <c r="D14">
        <f t="shared" si="0"/>
        <v>29.48189</v>
      </c>
      <c r="F14">
        <v>3.832E-2</v>
      </c>
      <c r="G14">
        <f t="shared" si="1"/>
        <v>32.070320000000002</v>
      </c>
      <c r="I14">
        <v>-2.5998049999999999</v>
      </c>
      <c r="J14">
        <f t="shared" si="2"/>
        <v>-2.5614849999999998</v>
      </c>
      <c r="K14">
        <f t="shared" si="3"/>
        <v>29.470515000000002</v>
      </c>
    </row>
    <row r="15" spans="1:11" x14ac:dyDescent="0.25">
      <c r="A15">
        <v>1</v>
      </c>
      <c r="B15" s="3">
        <v>-12.843970000000001</v>
      </c>
      <c r="C15" t="s">
        <v>14</v>
      </c>
      <c r="D15">
        <f t="shared" si="0"/>
        <v>16.599600000000002</v>
      </c>
      <c r="F15">
        <v>-12.843970000000001</v>
      </c>
      <c r="G15">
        <f t="shared" si="1"/>
        <v>19.188030000000005</v>
      </c>
      <c r="I15">
        <v>-0.26899416666666665</v>
      </c>
      <c r="J15">
        <f t="shared" si="2"/>
        <v>-13.112964166666668</v>
      </c>
      <c r="K15">
        <f t="shared" si="3"/>
        <v>18.919035833333336</v>
      </c>
    </row>
    <row r="16" spans="1:11" x14ac:dyDescent="0.25">
      <c r="A16">
        <v>1</v>
      </c>
      <c r="B16" s="3">
        <v>-5.6640699999999997</v>
      </c>
      <c r="C16" t="s">
        <v>15</v>
      </c>
      <c r="D16">
        <f t="shared" si="0"/>
        <v>23.779500000000002</v>
      </c>
      <c r="F16">
        <v>-5.6640699999999997</v>
      </c>
      <c r="G16">
        <f t="shared" si="1"/>
        <v>26.367930000000005</v>
      </c>
      <c r="I16">
        <v>-0.26899416666666665</v>
      </c>
      <c r="J16">
        <f t="shared" si="2"/>
        <v>-5.9330641666666661</v>
      </c>
      <c r="K16">
        <f t="shared" si="3"/>
        <v>26.098935833333336</v>
      </c>
    </row>
    <row r="17" spans="1:11" x14ac:dyDescent="0.25">
      <c r="A17">
        <v>1</v>
      </c>
      <c r="B17" s="3">
        <v>-15.96435</v>
      </c>
      <c r="C17" t="s">
        <v>16</v>
      </c>
      <c r="D17">
        <f t="shared" si="0"/>
        <v>13.479220000000002</v>
      </c>
      <c r="F17">
        <v>-15.96435</v>
      </c>
      <c r="G17">
        <f t="shared" si="1"/>
        <v>16.067650000000004</v>
      </c>
      <c r="I17">
        <v>-2.5998049999999999</v>
      </c>
      <c r="J17">
        <f t="shared" si="2"/>
        <v>-18.564155</v>
      </c>
      <c r="K17">
        <f t="shared" si="3"/>
        <v>13.467845000000004</v>
      </c>
    </row>
    <row r="18" spans="1:11" x14ac:dyDescent="0.25">
      <c r="A18" s="2">
        <v>1</v>
      </c>
      <c r="B18" s="4">
        <v>-29.443570000000001</v>
      </c>
      <c r="C18" s="2" t="s">
        <v>17</v>
      </c>
      <c r="D18">
        <f t="shared" si="0"/>
        <v>0</v>
      </c>
      <c r="E18">
        <v>-2.5884299999999998</v>
      </c>
      <c r="F18">
        <v>-32.032000000000004</v>
      </c>
      <c r="G18">
        <f t="shared" si="1"/>
        <v>0</v>
      </c>
      <c r="J18">
        <f t="shared" si="2"/>
        <v>-32.032000000000004</v>
      </c>
      <c r="K18">
        <f t="shared" si="3"/>
        <v>0</v>
      </c>
    </row>
    <row r="19" spans="1:11" x14ac:dyDescent="0.25">
      <c r="A19">
        <v>1</v>
      </c>
      <c r="B19" s="3">
        <v>-19.90166</v>
      </c>
      <c r="C19" t="s">
        <v>18</v>
      </c>
      <c r="D19">
        <f t="shared" si="0"/>
        <v>9.5419100000000014</v>
      </c>
      <c r="F19">
        <v>-19.90166</v>
      </c>
      <c r="G19">
        <f t="shared" si="1"/>
        <v>12.130340000000004</v>
      </c>
      <c r="I19">
        <v>-0.26899416666666665</v>
      </c>
      <c r="J19">
        <f t="shared" si="2"/>
        <v>-20.170654166666665</v>
      </c>
      <c r="K19">
        <f t="shared" si="3"/>
        <v>11.861345833333338</v>
      </c>
    </row>
    <row r="20" spans="1:11" x14ac:dyDescent="0.25">
      <c r="A20">
        <v>1</v>
      </c>
      <c r="B20" s="3">
        <v>-25.59638</v>
      </c>
      <c r="C20" t="s">
        <v>19</v>
      </c>
      <c r="D20">
        <f t="shared" si="0"/>
        <v>3.8471900000000012</v>
      </c>
      <c r="F20">
        <v>-25.59638</v>
      </c>
      <c r="G20">
        <f t="shared" si="1"/>
        <v>6.4356200000000037</v>
      </c>
      <c r="I20">
        <v>0.11536750000000007</v>
      </c>
      <c r="J20">
        <f t="shared" si="2"/>
        <v>-25.481012499999999</v>
      </c>
      <c r="K20">
        <f t="shared" si="3"/>
        <v>6.5509875000000051</v>
      </c>
    </row>
    <row r="21" spans="1:11" x14ac:dyDescent="0.25">
      <c r="A21">
        <v>1</v>
      </c>
      <c r="B21">
        <v>0.35509000000000002</v>
      </c>
      <c r="C21" t="s">
        <v>20</v>
      </c>
      <c r="F21">
        <v>0.35509000000000002</v>
      </c>
      <c r="I21">
        <v>-0.31957916666666664</v>
      </c>
      <c r="J21">
        <f t="shared" si="2"/>
        <v>3.551083333333338E-2</v>
      </c>
    </row>
    <row r="22" spans="1:11" x14ac:dyDescent="0.25">
      <c r="A22">
        <v>2</v>
      </c>
      <c r="B22">
        <v>193.30502999999999</v>
      </c>
      <c r="C22" t="s">
        <v>27</v>
      </c>
      <c r="F22">
        <v>193.30502999999999</v>
      </c>
      <c r="I22">
        <v>-0.53798833333333329</v>
      </c>
      <c r="J22">
        <f t="shared" si="2"/>
        <v>192.76704166666664</v>
      </c>
    </row>
    <row r="23" spans="1:11" x14ac:dyDescent="0.25">
      <c r="A23">
        <v>2</v>
      </c>
      <c r="B23">
        <v>-116942.97169999999</v>
      </c>
      <c r="C23" t="s">
        <v>28</v>
      </c>
      <c r="F23">
        <v>-116942.97169999999</v>
      </c>
      <c r="I23">
        <v>-0.63915833333333327</v>
      </c>
      <c r="J23">
        <f t="shared" si="2"/>
        <v>-116943.61085833333</v>
      </c>
    </row>
    <row r="24" spans="1:11" x14ac:dyDescent="0.25">
      <c r="A24">
        <v>2</v>
      </c>
      <c r="B24">
        <v>206.01954000000001</v>
      </c>
      <c r="C24" t="s">
        <v>29</v>
      </c>
      <c r="F24">
        <v>206.01954000000001</v>
      </c>
      <c r="I24">
        <v>-0.53798833333333329</v>
      </c>
      <c r="J24">
        <f t="shared" si="2"/>
        <v>205.48155166666666</v>
      </c>
    </row>
    <row r="25" spans="1:11" x14ac:dyDescent="0.25">
      <c r="A25">
        <v>2</v>
      </c>
      <c r="B25">
        <v>117.66889</v>
      </c>
      <c r="C25" t="s">
        <v>30</v>
      </c>
      <c r="F25">
        <v>117.66889</v>
      </c>
      <c r="I25">
        <v>-0.63915833333333327</v>
      </c>
      <c r="J25">
        <f t="shared" si="2"/>
        <v>117.02973166666668</v>
      </c>
    </row>
    <row r="26" spans="1:11" x14ac:dyDescent="0.25">
      <c r="A26">
        <v>2</v>
      </c>
      <c r="B26">
        <v>110.59363</v>
      </c>
      <c r="C26" t="s">
        <v>31</v>
      </c>
      <c r="F26">
        <v>110.59363</v>
      </c>
      <c r="I26">
        <v>-0.53798833333333329</v>
      </c>
      <c r="J26">
        <f t="shared" si="2"/>
        <v>110.05564166666667</v>
      </c>
    </row>
    <row r="27" spans="1:11" x14ac:dyDescent="0.25">
      <c r="A27">
        <v>2</v>
      </c>
      <c r="B27">
        <v>-116548.46868000001</v>
      </c>
      <c r="C27" t="s">
        <v>32</v>
      </c>
      <c r="F27">
        <v>-116548.46868000001</v>
      </c>
      <c r="I27">
        <v>-5.1996099999999998</v>
      </c>
      <c r="J27">
        <f t="shared" si="2"/>
        <v>-116553.66829</v>
      </c>
    </row>
    <row r="28" spans="1:11" x14ac:dyDescent="0.25">
      <c r="A28">
        <v>2</v>
      </c>
      <c r="B28">
        <v>135.96125000000001</v>
      </c>
      <c r="C28" t="s">
        <v>33</v>
      </c>
      <c r="F28">
        <v>135.96125000000001</v>
      </c>
      <c r="I28">
        <v>-0.53798833333333329</v>
      </c>
      <c r="J28">
        <f t="shared" si="2"/>
        <v>135.42326166666666</v>
      </c>
    </row>
    <row r="29" spans="1:11" x14ac:dyDescent="0.25">
      <c r="A29">
        <v>3</v>
      </c>
      <c r="B29">
        <v>382.29462000000001</v>
      </c>
      <c r="C29" t="s">
        <v>34</v>
      </c>
      <c r="F29">
        <v>382.29462000000001</v>
      </c>
      <c r="I29">
        <v>0.3461025000000002</v>
      </c>
      <c r="J29">
        <f t="shared" si="2"/>
        <v>382.64072249999998</v>
      </c>
    </row>
    <row r="30" spans="1:11" x14ac:dyDescent="0.25">
      <c r="A30">
        <v>3</v>
      </c>
      <c r="B30">
        <v>409.72412000000003</v>
      </c>
      <c r="C30" t="s">
        <v>35</v>
      </c>
      <c r="F30">
        <v>409.72412000000003</v>
      </c>
      <c r="I30">
        <v>-7.7994149999999998</v>
      </c>
      <c r="J30">
        <f t="shared" si="2"/>
        <v>401.92470500000002</v>
      </c>
    </row>
    <row r="31" spans="1:11" x14ac:dyDescent="0.25">
      <c r="A31">
        <v>3</v>
      </c>
      <c r="B31">
        <v>357.02929999999998</v>
      </c>
      <c r="C31" t="s">
        <v>36</v>
      </c>
      <c r="F31">
        <v>357.02929999999998</v>
      </c>
      <c r="I31">
        <v>-7.7994149999999998</v>
      </c>
      <c r="J31">
        <f t="shared" si="2"/>
        <v>349.22988499999997</v>
      </c>
    </row>
    <row r="32" spans="1:11" x14ac:dyDescent="0.25">
      <c r="A32">
        <v>3</v>
      </c>
      <c r="B32">
        <v>11.325559999999999</v>
      </c>
      <c r="C32" t="s">
        <v>37</v>
      </c>
      <c r="F32">
        <v>11.325559999999999</v>
      </c>
      <c r="J32">
        <f t="shared" si="2"/>
        <v>11.325559999999999</v>
      </c>
    </row>
    <row r="33" spans="1:10" x14ac:dyDescent="0.25">
      <c r="A33">
        <v>3</v>
      </c>
      <c r="B33">
        <v>226.75869</v>
      </c>
      <c r="C33" t="s">
        <v>38</v>
      </c>
      <c r="F33">
        <v>226.75869</v>
      </c>
      <c r="I33">
        <v>-0.95873749999999991</v>
      </c>
      <c r="J33">
        <f t="shared" si="2"/>
        <v>225.79995249999999</v>
      </c>
    </row>
    <row r="34" spans="1:10" x14ac:dyDescent="0.25">
      <c r="A34">
        <v>3</v>
      </c>
      <c r="B34">
        <v>458.83256999999998</v>
      </c>
      <c r="C34" t="s">
        <v>39</v>
      </c>
      <c r="F34">
        <v>458.83256999999998</v>
      </c>
      <c r="I34">
        <v>-7.7994149999999998</v>
      </c>
      <c r="J34">
        <f t="shared" si="2"/>
        <v>451.03315499999997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F35"/>
    </sheetView>
  </sheetViews>
  <sheetFormatPr baseColWidth="10" defaultRowHeight="15" x14ac:dyDescent="0.25"/>
  <sheetData>
    <row r="1" spans="1:15" x14ac:dyDescent="0.25">
      <c r="A1" t="s">
        <v>41</v>
      </c>
    </row>
    <row r="4" spans="1:15" ht="60" x14ac:dyDescent="0.25">
      <c r="A4" s="1" t="s">
        <v>0</v>
      </c>
      <c r="B4" s="1" t="s">
        <v>23</v>
      </c>
      <c r="C4" s="1" t="s">
        <v>3</v>
      </c>
      <c r="D4" s="1" t="s">
        <v>21</v>
      </c>
      <c r="E4" s="1" t="s">
        <v>80</v>
      </c>
      <c r="F4" s="1" t="s">
        <v>81</v>
      </c>
      <c r="M4" s="1"/>
      <c r="N4" s="1"/>
      <c r="O4" s="1"/>
    </row>
    <row r="5" spans="1:15" x14ac:dyDescent="0.25">
      <c r="A5">
        <v>0.25</v>
      </c>
      <c r="B5" s="3">
        <v>49.583889999999997</v>
      </c>
      <c r="C5" t="s">
        <v>4</v>
      </c>
      <c r="D5">
        <f>B5+(14.85661/2)*A5</f>
        <v>51.440966249999995</v>
      </c>
      <c r="F5" s="3">
        <v>49.583889999999997</v>
      </c>
    </row>
    <row r="6" spans="1:15" x14ac:dyDescent="0.25">
      <c r="A6">
        <v>0.5</v>
      </c>
      <c r="B6" s="3">
        <v>36.461399999999998</v>
      </c>
      <c r="C6" t="s">
        <v>5</v>
      </c>
      <c r="D6">
        <f t="shared" ref="D6:D28" si="0">B6+(14.85661/2)*A6</f>
        <v>40.175552499999995</v>
      </c>
      <c r="F6" s="3">
        <v>36.461399999999998</v>
      </c>
    </row>
    <row r="7" spans="1:15" x14ac:dyDescent="0.25">
      <c r="A7">
        <v>0.5</v>
      </c>
      <c r="B7" s="3">
        <v>66.534980000000004</v>
      </c>
      <c r="C7" t="s">
        <v>6</v>
      </c>
      <c r="D7">
        <f t="shared" si="0"/>
        <v>70.249132500000002</v>
      </c>
      <c r="F7" s="3">
        <v>66.534980000000004</v>
      </c>
    </row>
    <row r="8" spans="1:15" x14ac:dyDescent="0.25">
      <c r="A8">
        <v>0.5</v>
      </c>
      <c r="B8" s="3">
        <v>57.926139999999997</v>
      </c>
      <c r="C8" t="s">
        <v>7</v>
      </c>
      <c r="D8">
        <f t="shared" si="0"/>
        <v>61.640292499999994</v>
      </c>
      <c r="F8" s="3">
        <v>57.926139999999997</v>
      </c>
    </row>
    <row r="9" spans="1:15" x14ac:dyDescent="0.25">
      <c r="A9">
        <v>0.5</v>
      </c>
      <c r="B9" s="3">
        <v>55.277180000000001</v>
      </c>
      <c r="C9" t="s">
        <v>8</v>
      </c>
      <c r="D9">
        <f t="shared" si="0"/>
        <v>58.991332499999999</v>
      </c>
      <c r="F9" s="3">
        <v>55.277180000000001</v>
      </c>
    </row>
    <row r="10" spans="1:15" x14ac:dyDescent="0.25">
      <c r="A10">
        <v>0.75</v>
      </c>
      <c r="B10" s="3">
        <v>96.297889999999995</v>
      </c>
      <c r="C10" t="s">
        <v>9</v>
      </c>
      <c r="D10">
        <f t="shared" si="0"/>
        <v>101.86911875</v>
      </c>
      <c r="F10" s="3">
        <v>96.297889999999995</v>
      </c>
    </row>
    <row r="11" spans="1:15" x14ac:dyDescent="0.25">
      <c r="A11">
        <v>0.8</v>
      </c>
      <c r="B11" s="3">
        <v>99.503219999999999</v>
      </c>
      <c r="C11" t="s">
        <v>10</v>
      </c>
      <c r="D11">
        <f t="shared" si="0"/>
        <v>105.445864</v>
      </c>
      <c r="F11" s="3">
        <v>99.503219999999999</v>
      </c>
    </row>
    <row r="12" spans="1:15" x14ac:dyDescent="0.25">
      <c r="A12">
        <v>1</v>
      </c>
      <c r="B12" s="3">
        <v>95.433430000000001</v>
      </c>
      <c r="C12" t="s">
        <v>11</v>
      </c>
      <c r="D12">
        <f t="shared" si="0"/>
        <v>102.861735</v>
      </c>
      <c r="F12" s="3">
        <v>95.433430000000001</v>
      </c>
    </row>
    <row r="13" spans="1:15" x14ac:dyDescent="0.25">
      <c r="A13">
        <v>1</v>
      </c>
      <c r="B13" s="3">
        <v>110.91280999999999</v>
      </c>
      <c r="C13" t="s">
        <v>12</v>
      </c>
      <c r="D13">
        <f t="shared" si="0"/>
        <v>118.34111499999999</v>
      </c>
      <c r="F13" s="3">
        <v>110.91280999999999</v>
      </c>
    </row>
    <row r="14" spans="1:15" x14ac:dyDescent="0.25">
      <c r="A14">
        <v>1</v>
      </c>
      <c r="B14" s="3">
        <v>114.28487</v>
      </c>
      <c r="C14" t="s">
        <v>13</v>
      </c>
      <c r="D14">
        <f t="shared" si="0"/>
        <v>121.71317499999999</v>
      </c>
      <c r="F14" s="3">
        <v>114.28487</v>
      </c>
    </row>
    <row r="15" spans="1:15" x14ac:dyDescent="0.25">
      <c r="A15">
        <v>1</v>
      </c>
      <c r="B15" s="3">
        <v>108.3522</v>
      </c>
      <c r="C15" t="s">
        <v>14</v>
      </c>
      <c r="D15">
        <f t="shared" si="0"/>
        <v>115.78050499999999</v>
      </c>
      <c r="F15" s="3">
        <v>108.3522</v>
      </c>
      <c r="H15" t="s">
        <v>68</v>
      </c>
      <c r="J15" t="s">
        <v>69</v>
      </c>
    </row>
    <row r="16" spans="1:15" x14ac:dyDescent="0.25">
      <c r="A16">
        <v>1</v>
      </c>
      <c r="B16" s="3">
        <v>76.385630000000006</v>
      </c>
      <c r="C16" t="s">
        <v>15</v>
      </c>
      <c r="D16">
        <f t="shared" si="0"/>
        <v>83.813935000000001</v>
      </c>
      <c r="F16" s="3">
        <v>76.385630000000006</v>
      </c>
      <c r="J16" t="s">
        <v>70</v>
      </c>
      <c r="K16">
        <f>(B33-B35)/(A33-A35)</f>
        <v>204.03332999999998</v>
      </c>
    </row>
    <row r="17" spans="1:11" x14ac:dyDescent="0.25">
      <c r="A17">
        <v>1</v>
      </c>
      <c r="B17" s="3">
        <v>158.18433999999999</v>
      </c>
      <c r="C17" t="s">
        <v>16</v>
      </c>
      <c r="D17">
        <f t="shared" si="0"/>
        <v>165.61264499999999</v>
      </c>
      <c r="F17" s="3">
        <v>158.18433999999999</v>
      </c>
      <c r="J17" t="s">
        <v>72</v>
      </c>
      <c r="K17">
        <f>(B33+B35)/2</f>
        <v>87.160055</v>
      </c>
    </row>
    <row r="18" spans="1:11" x14ac:dyDescent="0.25">
      <c r="A18">
        <v>1</v>
      </c>
      <c r="B18" s="3">
        <v>114.87735000000001</v>
      </c>
      <c r="C18" t="s">
        <v>17</v>
      </c>
      <c r="D18">
        <f t="shared" si="0"/>
        <v>122.305655</v>
      </c>
      <c r="F18" s="3">
        <v>114.87735000000001</v>
      </c>
      <c r="J18" t="s">
        <v>73</v>
      </c>
      <c r="K18">
        <f>(A33+A35)/2</f>
        <v>2.5</v>
      </c>
    </row>
    <row r="19" spans="1:11" x14ac:dyDescent="0.25">
      <c r="A19">
        <v>1</v>
      </c>
      <c r="B19" s="3">
        <v>95.476190000000003</v>
      </c>
      <c r="C19" t="s">
        <v>18</v>
      </c>
      <c r="D19">
        <f t="shared" si="0"/>
        <v>102.904495</v>
      </c>
      <c r="F19" s="3">
        <v>95.476190000000003</v>
      </c>
    </row>
    <row r="20" spans="1:11" x14ac:dyDescent="0.25">
      <c r="A20">
        <v>1</v>
      </c>
      <c r="B20" s="3">
        <v>106.45411</v>
      </c>
      <c r="C20" t="s">
        <v>19</v>
      </c>
      <c r="D20">
        <f t="shared" si="0"/>
        <v>113.88241499999999</v>
      </c>
      <c r="F20" s="3">
        <v>106.45411</v>
      </c>
      <c r="J20" t="s">
        <v>71</v>
      </c>
      <c r="K20">
        <f>K17-K16*K18</f>
        <v>-422.92326999999995</v>
      </c>
    </row>
    <row r="21" spans="1:11" x14ac:dyDescent="0.25">
      <c r="A21">
        <v>1</v>
      </c>
      <c r="B21" s="3">
        <v>123.55864</v>
      </c>
      <c r="C21" t="s">
        <v>20</v>
      </c>
      <c r="D21">
        <f t="shared" si="0"/>
        <v>130.98694499999999</v>
      </c>
      <c r="F21" s="3">
        <v>123.55864</v>
      </c>
    </row>
    <row r="22" spans="1:11" x14ac:dyDescent="0.25">
      <c r="A22">
        <v>2</v>
      </c>
      <c r="B22" s="3">
        <v>202.96602999999999</v>
      </c>
      <c r="C22" t="s">
        <v>27</v>
      </c>
      <c r="D22">
        <f t="shared" si="0"/>
        <v>217.82263999999998</v>
      </c>
      <c r="F22" s="3">
        <v>202.96602999999999</v>
      </c>
    </row>
    <row r="23" spans="1:11" x14ac:dyDescent="0.25">
      <c r="A23">
        <v>2</v>
      </c>
      <c r="B23" s="3">
        <v>27.341539999999998</v>
      </c>
      <c r="C23" t="s">
        <v>28</v>
      </c>
      <c r="D23">
        <f t="shared" si="0"/>
        <v>42.198149999999998</v>
      </c>
      <c r="F23" s="3">
        <v>27.341539999999998</v>
      </c>
    </row>
    <row r="24" spans="1:11" x14ac:dyDescent="0.25">
      <c r="A24">
        <v>2</v>
      </c>
      <c r="B24" s="3">
        <v>131.21217999999999</v>
      </c>
      <c r="C24" t="s">
        <v>29</v>
      </c>
      <c r="D24">
        <f t="shared" si="0"/>
        <v>146.06878999999998</v>
      </c>
      <c r="F24" s="3">
        <v>131.21217999999999</v>
      </c>
    </row>
    <row r="25" spans="1:11" x14ac:dyDescent="0.25">
      <c r="A25">
        <v>2</v>
      </c>
      <c r="B25" s="3">
        <v>30.27636</v>
      </c>
      <c r="C25" t="s">
        <v>30</v>
      </c>
      <c r="D25">
        <f t="shared" si="0"/>
        <v>45.13297</v>
      </c>
      <c r="F25" s="3">
        <v>30.27636</v>
      </c>
    </row>
    <row r="26" spans="1:11" x14ac:dyDescent="0.25">
      <c r="A26">
        <v>2</v>
      </c>
      <c r="B26" s="3">
        <v>131.11991</v>
      </c>
      <c r="C26" t="s">
        <v>31</v>
      </c>
      <c r="D26">
        <f t="shared" si="0"/>
        <v>145.97651999999999</v>
      </c>
      <c r="F26" s="3">
        <v>131.11991</v>
      </c>
    </row>
    <row r="27" spans="1:11" x14ac:dyDescent="0.25">
      <c r="A27">
        <v>2</v>
      </c>
      <c r="B27" s="3">
        <v>32.499499999999998</v>
      </c>
      <c r="C27" t="s">
        <v>32</v>
      </c>
      <c r="D27">
        <f t="shared" si="0"/>
        <v>47.356110000000001</v>
      </c>
      <c r="F27" s="3">
        <v>32.499499999999998</v>
      </c>
    </row>
    <row r="28" spans="1:11" x14ac:dyDescent="0.25">
      <c r="A28">
        <v>2</v>
      </c>
      <c r="B28" s="3">
        <v>69.828429999999997</v>
      </c>
      <c r="C28" t="s">
        <v>33</v>
      </c>
      <c r="D28">
        <f t="shared" si="0"/>
        <v>84.685040000000001</v>
      </c>
      <c r="F28" s="3">
        <v>69.828429999999997</v>
      </c>
    </row>
    <row r="29" spans="1:11" x14ac:dyDescent="0.25">
      <c r="A29">
        <v>3</v>
      </c>
      <c r="B29" s="3">
        <v>337.54302999999999</v>
      </c>
      <c r="C29" t="s">
        <v>34</v>
      </c>
      <c r="D29">
        <f t="shared" ref="D29:D34" si="1">B29-$K$16*A29-$K$20</f>
        <v>148.36631</v>
      </c>
      <c r="F29" s="3">
        <v>337.54302999999999</v>
      </c>
    </row>
    <row r="30" spans="1:11" x14ac:dyDescent="0.25">
      <c r="A30">
        <v>3</v>
      </c>
      <c r="B30" s="3">
        <v>300.27953000000002</v>
      </c>
      <c r="C30" t="s">
        <v>35</v>
      </c>
      <c r="D30">
        <f t="shared" si="1"/>
        <v>111.10281000000003</v>
      </c>
      <c r="F30" s="3">
        <v>300.27953000000002</v>
      </c>
    </row>
    <row r="31" spans="1:11" x14ac:dyDescent="0.25">
      <c r="A31">
        <v>3</v>
      </c>
      <c r="B31" s="3">
        <v>332.11948000000001</v>
      </c>
      <c r="C31" t="s">
        <v>36</v>
      </c>
      <c r="D31">
        <f t="shared" si="1"/>
        <v>142.94276000000002</v>
      </c>
      <c r="F31" s="3">
        <v>332.11948000000001</v>
      </c>
    </row>
    <row r="32" spans="1:11" x14ac:dyDescent="0.25">
      <c r="A32">
        <v>3</v>
      </c>
      <c r="B32" s="3">
        <v>361.13152000000002</v>
      </c>
      <c r="C32" t="s">
        <v>37</v>
      </c>
      <c r="D32">
        <f t="shared" si="1"/>
        <v>171.95480000000003</v>
      </c>
      <c r="F32" s="3">
        <v>361.13152000000002</v>
      </c>
    </row>
    <row r="33" spans="1:6" x14ac:dyDescent="0.25">
      <c r="A33">
        <v>3</v>
      </c>
      <c r="B33" s="3">
        <v>189.17671999999999</v>
      </c>
      <c r="C33" t="s">
        <v>38</v>
      </c>
      <c r="D33">
        <f t="shared" si="1"/>
        <v>0</v>
      </c>
      <c r="F33" s="3">
        <v>189.17671999999999</v>
      </c>
    </row>
    <row r="34" spans="1:6" x14ac:dyDescent="0.25">
      <c r="A34">
        <v>3</v>
      </c>
      <c r="B34" s="3">
        <v>215.71202</v>
      </c>
      <c r="C34" t="s">
        <v>39</v>
      </c>
      <c r="D34">
        <f t="shared" si="1"/>
        <v>26.535300000000007</v>
      </c>
      <c r="F34" s="3">
        <v>215.71202</v>
      </c>
    </row>
    <row r="35" spans="1:6" x14ac:dyDescent="0.25">
      <c r="A35" s="2">
        <v>2</v>
      </c>
      <c r="B35" s="4">
        <v>-14.85661</v>
      </c>
      <c r="C35" s="2" t="s">
        <v>40</v>
      </c>
      <c r="D35" s="3">
        <f>B35-B35</f>
        <v>0</v>
      </c>
      <c r="E35" s="2"/>
      <c r="F35" s="4">
        <v>-14.85661</v>
      </c>
    </row>
    <row r="36" spans="1:6" x14ac:dyDescent="0.25">
      <c r="E36" s="2"/>
      <c r="F3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K34"/>
    </sheetView>
  </sheetViews>
  <sheetFormatPr baseColWidth="10" defaultRowHeight="15" x14ac:dyDescent="0.25"/>
  <sheetData>
    <row r="1" spans="1:13" x14ac:dyDescent="0.25">
      <c r="A1" t="s">
        <v>42</v>
      </c>
    </row>
    <row r="4" spans="1:13" ht="60" x14ac:dyDescent="0.25">
      <c r="A4" s="1" t="s">
        <v>0</v>
      </c>
      <c r="B4" s="1" t="s">
        <v>23</v>
      </c>
      <c r="C4" s="1" t="s">
        <v>3</v>
      </c>
      <c r="D4" s="1" t="s">
        <v>21</v>
      </c>
      <c r="E4" s="1" t="s">
        <v>80</v>
      </c>
      <c r="F4" s="1" t="s">
        <v>81</v>
      </c>
      <c r="G4" s="1" t="s">
        <v>82</v>
      </c>
      <c r="I4" s="1" t="s">
        <v>99</v>
      </c>
      <c r="J4" s="1" t="s">
        <v>88</v>
      </c>
      <c r="K4" s="1" t="s">
        <v>87</v>
      </c>
      <c r="L4" s="1" t="s">
        <v>93</v>
      </c>
      <c r="M4" s="1" t="s">
        <v>94</v>
      </c>
    </row>
    <row r="5" spans="1:13" x14ac:dyDescent="0.25">
      <c r="A5">
        <v>0.25</v>
      </c>
      <c r="B5" s="3">
        <v>9.6712900000000008</v>
      </c>
      <c r="C5" t="s">
        <v>4</v>
      </c>
      <c r="D5">
        <f>B5-($B$23/2)*A5</f>
        <v>16.183027500000001</v>
      </c>
      <c r="F5" s="3">
        <v>9.6712900000000008</v>
      </c>
      <c r="G5">
        <f>F5-A5*($F$23/2)</f>
        <v>14.954862500000001</v>
      </c>
      <c r="I5">
        <v>-2.5325000000000486E-3</v>
      </c>
      <c r="J5" s="3">
        <f>I5+F5</f>
        <v>9.6687575000000017</v>
      </c>
      <c r="K5">
        <f>J5-$J$23*A5/2</f>
        <v>14.952330000000002</v>
      </c>
      <c r="L5">
        <f>(J5+F5)/2</f>
        <v>9.6700237500000021</v>
      </c>
      <c r="M5">
        <f>(K5+G5)/2</f>
        <v>14.95359625</v>
      </c>
    </row>
    <row r="6" spans="1:13" x14ac:dyDescent="0.25">
      <c r="A6">
        <v>0.5</v>
      </c>
      <c r="B6" s="3">
        <v>16.63306</v>
      </c>
      <c r="C6" t="s">
        <v>5</v>
      </c>
      <c r="D6">
        <f t="shared" ref="D6:D28" si="0">B6-($B$23/2)*A6</f>
        <v>29.656534999999998</v>
      </c>
      <c r="F6" s="3">
        <v>16.63306</v>
      </c>
      <c r="G6">
        <f t="shared" ref="G6:G28" si="1">F6-A6*($F$23/2)</f>
        <v>27.200205</v>
      </c>
      <c r="I6">
        <v>-5.0650000000000972E-3</v>
      </c>
      <c r="J6" s="3">
        <f t="shared" ref="J6:J34" si="2">I6+F6</f>
        <v>16.627994999999999</v>
      </c>
      <c r="K6">
        <f t="shared" ref="K6:K28" si="3">J6-$J$23*A6/2</f>
        <v>27.195139999999999</v>
      </c>
      <c r="L6">
        <f t="shared" ref="L6:L28" si="4">(J6+F6)/2</f>
        <v>16.630527499999999</v>
      </c>
      <c r="M6">
        <f t="shared" ref="M6:M28" si="5">(K6+G6)/2</f>
        <v>27.197672499999999</v>
      </c>
    </row>
    <row r="7" spans="1:13" x14ac:dyDescent="0.25">
      <c r="A7">
        <v>0.5</v>
      </c>
      <c r="B7" s="3">
        <v>20.07865</v>
      </c>
      <c r="C7" t="s">
        <v>6</v>
      </c>
      <c r="D7">
        <f t="shared" si="0"/>
        <v>33.102125000000001</v>
      </c>
      <c r="F7" s="3">
        <v>20.07865</v>
      </c>
      <c r="G7">
        <f t="shared" si="1"/>
        <v>30.645795</v>
      </c>
      <c r="I7">
        <v>-5.0650000000000972E-3</v>
      </c>
      <c r="J7" s="3">
        <f t="shared" si="2"/>
        <v>20.073585000000001</v>
      </c>
      <c r="K7">
        <f t="shared" si="3"/>
        <v>30.640730000000001</v>
      </c>
      <c r="L7">
        <f t="shared" si="4"/>
        <v>20.076117500000002</v>
      </c>
      <c r="M7">
        <f t="shared" si="5"/>
        <v>30.643262499999999</v>
      </c>
    </row>
    <row r="8" spans="1:13" x14ac:dyDescent="0.25">
      <c r="A8">
        <v>0.5</v>
      </c>
      <c r="B8" s="3">
        <v>16.633759999999999</v>
      </c>
      <c r="C8" t="s">
        <v>7</v>
      </c>
      <c r="D8">
        <f t="shared" si="0"/>
        <v>29.657235</v>
      </c>
      <c r="F8" s="3">
        <v>16.633759999999999</v>
      </c>
      <c r="G8">
        <f t="shared" si="1"/>
        <v>27.200904999999999</v>
      </c>
      <c r="I8">
        <v>-5.0650000000000972E-3</v>
      </c>
      <c r="J8" s="3">
        <f t="shared" si="2"/>
        <v>16.628695</v>
      </c>
      <c r="K8">
        <f t="shared" si="3"/>
        <v>27.19584</v>
      </c>
      <c r="L8">
        <f t="shared" si="4"/>
        <v>16.631227500000001</v>
      </c>
      <c r="M8">
        <f t="shared" si="5"/>
        <v>27.198372499999998</v>
      </c>
    </row>
    <row r="9" spans="1:13" x14ac:dyDescent="0.25">
      <c r="A9">
        <v>0.5</v>
      </c>
      <c r="B9" s="3">
        <v>10.54881</v>
      </c>
      <c r="C9" t="s">
        <v>8</v>
      </c>
      <c r="D9">
        <f t="shared" si="0"/>
        <v>23.572285000000001</v>
      </c>
      <c r="F9" s="3">
        <v>10.54881</v>
      </c>
      <c r="G9">
        <f t="shared" si="1"/>
        <v>21.115955</v>
      </c>
      <c r="I9">
        <v>1.754521875</v>
      </c>
      <c r="J9" s="3">
        <f t="shared" si="2"/>
        <v>12.303331875</v>
      </c>
      <c r="K9">
        <f t="shared" si="3"/>
        <v>22.870476875000001</v>
      </c>
      <c r="L9">
        <f t="shared" si="4"/>
        <v>11.4260709375</v>
      </c>
      <c r="M9">
        <f t="shared" si="5"/>
        <v>21.9932159375</v>
      </c>
    </row>
    <row r="10" spans="1:13" x14ac:dyDescent="0.25">
      <c r="A10">
        <v>0.75</v>
      </c>
      <c r="B10" s="3">
        <v>32.037820000000004</v>
      </c>
      <c r="C10" t="s">
        <v>9</v>
      </c>
      <c r="D10">
        <f t="shared" si="0"/>
        <v>51.573032500000004</v>
      </c>
      <c r="F10" s="3">
        <v>32.037820000000004</v>
      </c>
      <c r="G10">
        <f t="shared" si="1"/>
        <v>47.888537500000005</v>
      </c>
      <c r="I10">
        <v>-7.5975000000001458E-3</v>
      </c>
      <c r="J10" s="3">
        <f t="shared" si="2"/>
        <v>32.030222500000001</v>
      </c>
      <c r="K10">
        <f t="shared" si="3"/>
        <v>47.880940000000002</v>
      </c>
      <c r="L10">
        <f t="shared" si="4"/>
        <v>32.034021250000002</v>
      </c>
      <c r="M10">
        <f t="shared" si="5"/>
        <v>47.884738750000004</v>
      </c>
    </row>
    <row r="11" spans="1:13" x14ac:dyDescent="0.25">
      <c r="A11">
        <v>0.8</v>
      </c>
      <c r="B11" s="3">
        <v>34.556480000000001</v>
      </c>
      <c r="C11" t="s">
        <v>10</v>
      </c>
      <c r="D11">
        <f t="shared" si="0"/>
        <v>55.394040000000004</v>
      </c>
      <c r="F11" s="3">
        <v>34.556480000000001</v>
      </c>
      <c r="G11">
        <f t="shared" si="1"/>
        <v>51.463912000000001</v>
      </c>
      <c r="I11">
        <v>-8.1040000000001562E-3</v>
      </c>
      <c r="J11" s="3">
        <f t="shared" si="2"/>
        <v>34.548375999999998</v>
      </c>
      <c r="K11">
        <f t="shared" si="3"/>
        <v>51.455807999999998</v>
      </c>
      <c r="L11">
        <f t="shared" si="4"/>
        <v>34.552427999999999</v>
      </c>
      <c r="M11">
        <f t="shared" si="5"/>
        <v>51.459859999999999</v>
      </c>
    </row>
    <row r="12" spans="1:13" x14ac:dyDescent="0.25">
      <c r="A12">
        <v>1</v>
      </c>
      <c r="B12" s="3">
        <v>58.422339999999998</v>
      </c>
      <c r="C12" t="s">
        <v>11</v>
      </c>
      <c r="D12">
        <f t="shared" si="0"/>
        <v>84.469290000000001</v>
      </c>
      <c r="F12" s="3">
        <v>58.422339999999998</v>
      </c>
      <c r="G12">
        <f t="shared" si="1"/>
        <v>79.556629999999998</v>
      </c>
      <c r="I12">
        <v>4.8445999999999998</v>
      </c>
      <c r="J12" s="3">
        <f t="shared" si="2"/>
        <v>63.266939999999998</v>
      </c>
      <c r="K12">
        <f t="shared" si="3"/>
        <v>84.401229999999998</v>
      </c>
      <c r="L12">
        <f t="shared" si="4"/>
        <v>60.844639999999998</v>
      </c>
      <c r="M12">
        <f t="shared" si="5"/>
        <v>81.978929999999991</v>
      </c>
    </row>
    <row r="13" spans="1:13" x14ac:dyDescent="0.25">
      <c r="A13">
        <v>1</v>
      </c>
      <c r="B13" s="3">
        <v>8.1543799999999997</v>
      </c>
      <c r="C13" t="s">
        <v>12</v>
      </c>
      <c r="D13">
        <f t="shared" si="0"/>
        <v>34.201329999999999</v>
      </c>
      <c r="F13" s="3">
        <v>8.1543799999999997</v>
      </c>
      <c r="G13">
        <f t="shared" si="1"/>
        <v>29.28867</v>
      </c>
      <c r="I13">
        <v>-1.0130000000000194E-2</v>
      </c>
      <c r="J13" s="3">
        <f t="shared" si="2"/>
        <v>8.1442499999999995</v>
      </c>
      <c r="K13">
        <f t="shared" si="3"/>
        <v>29.27854</v>
      </c>
      <c r="L13">
        <f t="shared" si="4"/>
        <v>8.1493149999999996</v>
      </c>
      <c r="M13">
        <f t="shared" si="5"/>
        <v>29.283605000000001</v>
      </c>
    </row>
    <row r="14" spans="1:13" x14ac:dyDescent="0.25">
      <c r="A14">
        <v>1</v>
      </c>
      <c r="B14" s="3">
        <v>50.583500000000001</v>
      </c>
      <c r="C14" t="s">
        <v>13</v>
      </c>
      <c r="D14">
        <f t="shared" si="0"/>
        <v>76.630449999999996</v>
      </c>
      <c r="F14" s="3">
        <v>50.583500000000001</v>
      </c>
      <c r="G14">
        <f t="shared" si="1"/>
        <v>71.717790000000008</v>
      </c>
      <c r="I14">
        <v>4.8445999999999998</v>
      </c>
      <c r="J14" s="3">
        <f t="shared" si="2"/>
        <v>55.428100000000001</v>
      </c>
      <c r="K14">
        <f t="shared" si="3"/>
        <v>76.562389999999994</v>
      </c>
      <c r="L14">
        <f t="shared" si="4"/>
        <v>53.005800000000001</v>
      </c>
      <c r="M14">
        <f t="shared" si="5"/>
        <v>74.140090000000001</v>
      </c>
    </row>
    <row r="15" spans="1:13" x14ac:dyDescent="0.25">
      <c r="A15">
        <v>1</v>
      </c>
      <c r="B15" s="3">
        <v>2.77088</v>
      </c>
      <c r="C15" t="s">
        <v>14</v>
      </c>
      <c r="D15">
        <f t="shared" si="0"/>
        <v>28.817830000000001</v>
      </c>
      <c r="F15" s="3">
        <v>2.77088</v>
      </c>
      <c r="G15">
        <f t="shared" si="1"/>
        <v>23.905169999999998</v>
      </c>
      <c r="I15">
        <v>3.50904375</v>
      </c>
      <c r="J15" s="3">
        <f t="shared" si="2"/>
        <v>6.27992375</v>
      </c>
      <c r="K15">
        <f t="shared" si="3"/>
        <v>27.414213750000002</v>
      </c>
      <c r="L15">
        <f t="shared" si="4"/>
        <v>4.525401875</v>
      </c>
      <c r="M15">
        <f t="shared" si="5"/>
        <v>25.659691875</v>
      </c>
    </row>
    <row r="16" spans="1:13" x14ac:dyDescent="0.25">
      <c r="A16">
        <v>1</v>
      </c>
      <c r="B16" s="3">
        <v>2.7129300000000001</v>
      </c>
      <c r="C16" t="s">
        <v>15</v>
      </c>
      <c r="D16">
        <f t="shared" si="0"/>
        <v>28.759879999999999</v>
      </c>
      <c r="F16" s="3">
        <v>2.7129300000000001</v>
      </c>
      <c r="G16">
        <f t="shared" si="1"/>
        <v>23.84722</v>
      </c>
      <c r="I16">
        <v>3.50904375</v>
      </c>
      <c r="J16" s="3">
        <f t="shared" si="2"/>
        <v>6.2219737500000001</v>
      </c>
      <c r="K16">
        <f t="shared" si="3"/>
        <v>27.35626375</v>
      </c>
      <c r="L16">
        <f t="shared" si="4"/>
        <v>4.4674518750000001</v>
      </c>
      <c r="M16">
        <f t="shared" si="5"/>
        <v>25.601741875000002</v>
      </c>
    </row>
    <row r="17" spans="1:13" x14ac:dyDescent="0.25">
      <c r="A17">
        <v>1</v>
      </c>
      <c r="B17" s="3">
        <v>80.668689999999998</v>
      </c>
      <c r="C17" t="s">
        <v>16</v>
      </c>
      <c r="D17">
        <f t="shared" si="0"/>
        <v>106.71563999999999</v>
      </c>
      <c r="F17" s="3">
        <v>80.668689999999998</v>
      </c>
      <c r="G17">
        <f t="shared" si="1"/>
        <v>101.80297999999999</v>
      </c>
      <c r="I17">
        <v>4.8445999999999998</v>
      </c>
      <c r="J17" s="3">
        <f t="shared" si="2"/>
        <v>85.513289999999998</v>
      </c>
      <c r="K17">
        <f t="shared" si="3"/>
        <v>106.64758</v>
      </c>
      <c r="L17">
        <f t="shared" si="4"/>
        <v>83.090990000000005</v>
      </c>
      <c r="M17">
        <f t="shared" si="5"/>
        <v>104.22528</v>
      </c>
    </row>
    <row r="18" spans="1:13" x14ac:dyDescent="0.25">
      <c r="A18">
        <v>1</v>
      </c>
      <c r="B18" s="3">
        <v>43.646239999999999</v>
      </c>
      <c r="C18" t="s">
        <v>17</v>
      </c>
      <c r="D18">
        <f t="shared" si="0"/>
        <v>69.693190000000001</v>
      </c>
      <c r="F18" s="3">
        <v>43.646239999999999</v>
      </c>
      <c r="G18">
        <f t="shared" si="1"/>
        <v>64.780529999999999</v>
      </c>
      <c r="I18">
        <v>-1.0130000000000194E-2</v>
      </c>
      <c r="J18" s="3">
        <f t="shared" si="2"/>
        <v>43.636110000000002</v>
      </c>
      <c r="K18">
        <f t="shared" si="3"/>
        <v>64.770399999999995</v>
      </c>
      <c r="L18">
        <f t="shared" si="4"/>
        <v>43.641175000000004</v>
      </c>
      <c r="M18">
        <f t="shared" si="5"/>
        <v>64.775464999999997</v>
      </c>
    </row>
    <row r="19" spans="1:13" x14ac:dyDescent="0.25">
      <c r="A19">
        <v>1</v>
      </c>
      <c r="B19" s="3">
        <v>37.061250000000001</v>
      </c>
      <c r="C19" t="s">
        <v>18</v>
      </c>
      <c r="D19">
        <f t="shared" si="0"/>
        <v>63.108199999999997</v>
      </c>
      <c r="F19" s="3">
        <v>37.061250000000001</v>
      </c>
      <c r="G19">
        <f t="shared" si="1"/>
        <v>58.195540000000001</v>
      </c>
      <c r="I19">
        <v>3.50904375</v>
      </c>
      <c r="J19" s="3">
        <f t="shared" si="2"/>
        <v>40.570293750000005</v>
      </c>
      <c r="K19">
        <f t="shared" si="3"/>
        <v>61.704583750000005</v>
      </c>
      <c r="L19">
        <f t="shared" si="4"/>
        <v>38.815771875000003</v>
      </c>
      <c r="M19">
        <f t="shared" si="5"/>
        <v>59.950061875000003</v>
      </c>
    </row>
    <row r="20" spans="1:13" x14ac:dyDescent="0.25">
      <c r="A20">
        <v>1</v>
      </c>
      <c r="B20" s="3">
        <v>23.32996</v>
      </c>
      <c r="C20" t="s">
        <v>19</v>
      </c>
      <c r="D20">
        <f t="shared" si="0"/>
        <v>49.376909999999995</v>
      </c>
      <c r="F20" s="3">
        <v>23.32996</v>
      </c>
      <c r="G20">
        <f t="shared" si="1"/>
        <v>44.46425</v>
      </c>
      <c r="I20">
        <v>-1.0130000000000194E-2</v>
      </c>
      <c r="J20" s="3">
        <f t="shared" si="2"/>
        <v>23.31983</v>
      </c>
      <c r="K20">
        <f t="shared" si="3"/>
        <v>44.454120000000003</v>
      </c>
      <c r="L20">
        <f t="shared" si="4"/>
        <v>23.324894999999998</v>
      </c>
      <c r="M20">
        <f t="shared" si="5"/>
        <v>44.459185000000005</v>
      </c>
    </row>
    <row r="21" spans="1:13" x14ac:dyDescent="0.25">
      <c r="A21">
        <v>1</v>
      </c>
      <c r="B21" s="3">
        <v>41.654519999999998</v>
      </c>
      <c r="C21" t="s">
        <v>20</v>
      </c>
      <c r="D21">
        <f t="shared" si="0"/>
        <v>67.70147</v>
      </c>
      <c r="F21" s="3">
        <v>41.654519999999998</v>
      </c>
      <c r="G21">
        <f t="shared" si="1"/>
        <v>62.788809999999998</v>
      </c>
      <c r="I21">
        <v>4.1929293750000003</v>
      </c>
      <c r="J21" s="3">
        <f t="shared" si="2"/>
        <v>45.847449374999997</v>
      </c>
      <c r="K21">
        <f t="shared" si="3"/>
        <v>66.981739374999989</v>
      </c>
      <c r="L21">
        <f t="shared" si="4"/>
        <v>43.750984687499994</v>
      </c>
      <c r="M21">
        <f t="shared" si="5"/>
        <v>64.885274687499987</v>
      </c>
    </row>
    <row r="22" spans="1:13" x14ac:dyDescent="0.25">
      <c r="A22">
        <v>2</v>
      </c>
      <c r="B22" s="3">
        <v>68.022350000000003</v>
      </c>
      <c r="C22" t="s">
        <v>27</v>
      </c>
      <c r="D22">
        <f t="shared" si="0"/>
        <v>120.11625000000001</v>
      </c>
      <c r="F22" s="3">
        <v>68.022350000000003</v>
      </c>
      <c r="G22">
        <f t="shared" si="1"/>
        <v>110.29093</v>
      </c>
      <c r="I22">
        <v>7.0180875</v>
      </c>
      <c r="J22" s="3">
        <f t="shared" si="2"/>
        <v>75.040437499999996</v>
      </c>
      <c r="K22">
        <f t="shared" si="3"/>
        <v>117.3090175</v>
      </c>
      <c r="L22">
        <f t="shared" si="4"/>
        <v>71.531393750000007</v>
      </c>
      <c r="M22">
        <f t="shared" si="5"/>
        <v>113.79997374999999</v>
      </c>
    </row>
    <row r="23" spans="1:13" x14ac:dyDescent="0.25">
      <c r="A23" s="2">
        <v>2</v>
      </c>
      <c r="B23" s="4">
        <v>-52.093899999999998</v>
      </c>
      <c r="C23" s="2" t="s">
        <v>28</v>
      </c>
      <c r="D23" s="2">
        <f t="shared" si="0"/>
        <v>0</v>
      </c>
      <c r="E23" s="4">
        <v>9.8253199999999996</v>
      </c>
      <c r="F23" s="4">
        <v>-42.26858</v>
      </c>
      <c r="G23">
        <f t="shared" si="1"/>
        <v>0</v>
      </c>
      <c r="J23" s="3">
        <f t="shared" si="2"/>
        <v>-42.26858</v>
      </c>
      <c r="K23">
        <f t="shared" si="3"/>
        <v>0</v>
      </c>
      <c r="L23">
        <f t="shared" si="4"/>
        <v>-42.26858</v>
      </c>
      <c r="M23">
        <f t="shared" si="5"/>
        <v>0</v>
      </c>
    </row>
    <row r="24" spans="1:13" x14ac:dyDescent="0.25">
      <c r="A24" s="2">
        <v>2</v>
      </c>
      <c r="B24" s="4">
        <v>-20.49521</v>
      </c>
      <c r="C24" s="2" t="s">
        <v>29</v>
      </c>
      <c r="D24" s="2">
        <f t="shared" si="0"/>
        <v>31.598689999999998</v>
      </c>
      <c r="E24" s="4"/>
      <c r="F24" s="4">
        <v>-20.49521</v>
      </c>
      <c r="G24">
        <f t="shared" si="1"/>
        <v>21.77337</v>
      </c>
      <c r="I24">
        <v>7.0180875</v>
      </c>
      <c r="J24" s="3">
        <f t="shared" si="2"/>
        <v>-13.4771225</v>
      </c>
      <c r="K24">
        <f t="shared" si="3"/>
        <v>28.7914575</v>
      </c>
      <c r="L24">
        <f t="shared" si="4"/>
        <v>-16.98616625</v>
      </c>
      <c r="M24">
        <f t="shared" si="5"/>
        <v>25.28241375</v>
      </c>
    </row>
    <row r="25" spans="1:13" x14ac:dyDescent="0.25">
      <c r="A25" s="2">
        <v>2</v>
      </c>
      <c r="B25" s="4">
        <v>-51.96284</v>
      </c>
      <c r="C25" s="2" t="s">
        <v>30</v>
      </c>
      <c r="D25" s="2">
        <f t="shared" si="0"/>
        <v>0.13105999999999796</v>
      </c>
      <c r="E25" s="4">
        <v>9.8241700000000005</v>
      </c>
      <c r="F25" s="4">
        <v>-42.138669999999998</v>
      </c>
      <c r="G25">
        <f t="shared" si="1"/>
        <v>0.12991000000000241</v>
      </c>
      <c r="J25" s="3">
        <f t="shared" si="2"/>
        <v>-42.138669999999998</v>
      </c>
      <c r="K25">
        <f t="shared" si="3"/>
        <v>0.12991000000000241</v>
      </c>
      <c r="L25">
        <f t="shared" si="4"/>
        <v>-42.138669999999998</v>
      </c>
      <c r="M25">
        <f t="shared" si="5"/>
        <v>0.12991000000000241</v>
      </c>
    </row>
    <row r="26" spans="1:13" x14ac:dyDescent="0.25">
      <c r="A26" s="2">
        <v>2</v>
      </c>
      <c r="B26" s="4">
        <v>-20.462160000000001</v>
      </c>
      <c r="C26" s="2" t="s">
        <v>31</v>
      </c>
      <c r="D26" s="2">
        <f t="shared" si="0"/>
        <v>31.631739999999997</v>
      </c>
      <c r="E26" s="2"/>
      <c r="F26" s="4">
        <v>-20.462160000000001</v>
      </c>
      <c r="G26">
        <f t="shared" si="1"/>
        <v>21.806419999999999</v>
      </c>
      <c r="I26">
        <v>7.0180875</v>
      </c>
      <c r="J26" s="3">
        <f t="shared" si="2"/>
        <v>-13.444072500000001</v>
      </c>
      <c r="K26">
        <f t="shared" si="3"/>
        <v>28.824507499999999</v>
      </c>
      <c r="L26">
        <f t="shared" si="4"/>
        <v>-16.953116250000001</v>
      </c>
      <c r="M26">
        <f t="shared" si="5"/>
        <v>25.315463749999999</v>
      </c>
    </row>
    <row r="27" spans="1:13" x14ac:dyDescent="0.25">
      <c r="A27" s="2">
        <v>2</v>
      </c>
      <c r="B27" s="4">
        <v>-22.483809999999998</v>
      </c>
      <c r="C27" s="2" t="s">
        <v>32</v>
      </c>
      <c r="D27" s="2">
        <f t="shared" si="0"/>
        <v>29.61009</v>
      </c>
      <c r="E27" s="2"/>
      <c r="F27" s="4">
        <v>-22.483809999999998</v>
      </c>
      <c r="G27">
        <f t="shared" si="1"/>
        <v>19.784770000000002</v>
      </c>
      <c r="I27">
        <v>8.3858587500000006</v>
      </c>
      <c r="J27" s="3">
        <f t="shared" si="2"/>
        <v>-14.097951249999998</v>
      </c>
      <c r="K27">
        <f t="shared" si="3"/>
        <v>28.170628750000002</v>
      </c>
      <c r="L27">
        <f t="shared" si="4"/>
        <v>-18.290880625</v>
      </c>
      <c r="M27">
        <f t="shared" si="5"/>
        <v>23.977699375</v>
      </c>
    </row>
    <row r="28" spans="1:13" x14ac:dyDescent="0.25">
      <c r="A28" s="2">
        <v>2</v>
      </c>
      <c r="B28" s="4">
        <v>-43.131320000000002</v>
      </c>
      <c r="C28" s="2" t="s">
        <v>33</v>
      </c>
      <c r="D28" s="2">
        <f t="shared" si="0"/>
        <v>8.9625799999999956</v>
      </c>
      <c r="E28" s="4">
        <v>9.4181100000000004</v>
      </c>
      <c r="F28" s="4">
        <v>-33.713210000000004</v>
      </c>
      <c r="G28">
        <f t="shared" si="1"/>
        <v>8.5553699999999964</v>
      </c>
      <c r="J28" s="3">
        <f t="shared" si="2"/>
        <v>-33.713210000000004</v>
      </c>
      <c r="K28">
        <f t="shared" si="3"/>
        <v>8.5553699999999964</v>
      </c>
      <c r="L28">
        <f t="shared" si="4"/>
        <v>-33.713210000000004</v>
      </c>
      <c r="M28">
        <f t="shared" si="5"/>
        <v>8.5553699999999964</v>
      </c>
    </row>
    <row r="29" spans="1:13" x14ac:dyDescent="0.25">
      <c r="A29">
        <v>3</v>
      </c>
      <c r="B29">
        <v>205.38113999999999</v>
      </c>
      <c r="C29" t="s">
        <v>34</v>
      </c>
      <c r="F29" s="2">
        <v>205.38113999999999</v>
      </c>
      <c r="I29">
        <v>-3.0390000000000583E-2</v>
      </c>
      <c r="J29" s="3">
        <f t="shared" si="2"/>
        <v>205.35074999999998</v>
      </c>
    </row>
    <row r="30" spans="1:13" x14ac:dyDescent="0.25">
      <c r="A30">
        <v>3</v>
      </c>
      <c r="B30">
        <v>125.70407</v>
      </c>
      <c r="C30" t="s">
        <v>35</v>
      </c>
      <c r="F30" s="2">
        <v>125.70407</v>
      </c>
      <c r="I30">
        <v>14.533799999999999</v>
      </c>
      <c r="J30" s="3">
        <f t="shared" si="2"/>
        <v>140.23786999999999</v>
      </c>
    </row>
    <row r="31" spans="1:13" x14ac:dyDescent="0.25">
      <c r="A31">
        <v>3</v>
      </c>
      <c r="B31">
        <v>143.08653000000001</v>
      </c>
      <c r="C31" t="s">
        <v>36</v>
      </c>
      <c r="F31" s="2">
        <v>143.08653000000001</v>
      </c>
      <c r="I31">
        <v>14.533799999999999</v>
      </c>
      <c r="J31" s="3">
        <f t="shared" si="2"/>
        <v>157.62033000000002</v>
      </c>
    </row>
    <row r="32" spans="1:13" x14ac:dyDescent="0.25">
      <c r="A32">
        <v>3</v>
      </c>
      <c r="B32">
        <v>179.66246000000001</v>
      </c>
      <c r="C32" t="s">
        <v>37</v>
      </c>
      <c r="F32" s="2">
        <v>179.66246000000001</v>
      </c>
      <c r="J32" s="3">
        <f t="shared" si="2"/>
        <v>179.66246000000001</v>
      </c>
    </row>
    <row r="33" spans="1:10" x14ac:dyDescent="0.25">
      <c r="A33">
        <v>3</v>
      </c>
      <c r="B33">
        <v>126.2008</v>
      </c>
      <c r="C33" t="s">
        <v>38</v>
      </c>
      <c r="F33" s="2">
        <v>126.2008</v>
      </c>
      <c r="J33" s="3">
        <f t="shared" si="2"/>
        <v>126.2008</v>
      </c>
    </row>
    <row r="34" spans="1:10" x14ac:dyDescent="0.25">
      <c r="A34">
        <v>3</v>
      </c>
      <c r="B34">
        <v>125.77271</v>
      </c>
      <c r="C34" t="s">
        <v>39</v>
      </c>
      <c r="F34" s="2">
        <v>125.77271</v>
      </c>
      <c r="I34">
        <v>14.533799999999999</v>
      </c>
      <c r="J34" s="3">
        <f t="shared" si="2"/>
        <v>140.30651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K34"/>
    </sheetView>
  </sheetViews>
  <sheetFormatPr baseColWidth="10" defaultRowHeight="15" x14ac:dyDescent="0.25"/>
  <sheetData>
    <row r="1" spans="1:11" x14ac:dyDescent="0.25">
      <c r="A1" t="s">
        <v>43</v>
      </c>
    </row>
    <row r="4" spans="1:11" ht="60" x14ac:dyDescent="0.25">
      <c r="A4" s="1" t="s">
        <v>0</v>
      </c>
      <c r="B4" s="1" t="s">
        <v>23</v>
      </c>
      <c r="C4" s="1" t="s">
        <v>3</v>
      </c>
      <c r="D4" s="1" t="s">
        <v>21</v>
      </c>
      <c r="E4" s="1" t="s">
        <v>80</v>
      </c>
      <c r="F4" s="1" t="s">
        <v>81</v>
      </c>
      <c r="G4" s="1" t="s">
        <v>82</v>
      </c>
      <c r="I4" s="1" t="s">
        <v>99</v>
      </c>
      <c r="J4" s="1" t="s">
        <v>88</v>
      </c>
      <c r="K4" s="1" t="s">
        <v>87</v>
      </c>
    </row>
    <row r="5" spans="1:11" x14ac:dyDescent="0.25">
      <c r="A5">
        <v>0.25</v>
      </c>
      <c r="B5" s="3">
        <v>-13.188599999999999</v>
      </c>
      <c r="C5" t="s">
        <v>4</v>
      </c>
      <c r="D5">
        <f>B5-($B$27/2)*A5</f>
        <v>7.0811462500000015</v>
      </c>
      <c r="E5" s="3">
        <v>-1.19079</v>
      </c>
      <c r="F5" s="3">
        <v>-14.379389999999999</v>
      </c>
      <c r="G5">
        <f>F5-A5*($F$27/2)</f>
        <v>5.1055100000000007</v>
      </c>
      <c r="J5" s="3">
        <f>I5+F5</f>
        <v>-14.379389999999999</v>
      </c>
      <c r="K5">
        <f>J5-A5*($J$27/2)</f>
        <v>5.1055100000000007</v>
      </c>
    </row>
    <row r="6" spans="1:11" x14ac:dyDescent="0.25">
      <c r="A6">
        <v>0.5</v>
      </c>
      <c r="B6" s="3">
        <v>-18.859590000000001</v>
      </c>
      <c r="C6" t="s">
        <v>5</v>
      </c>
      <c r="D6">
        <f t="shared" ref="D6:D28" si="0">B6-($B$27/2)*A6</f>
        <v>21.679902500000001</v>
      </c>
      <c r="E6" s="3"/>
      <c r="F6" s="3">
        <v>-18.859590000000001</v>
      </c>
      <c r="G6">
        <f t="shared" ref="G6:G28" si="1">F6-A6*($F$27/2)</f>
        <v>20.110209999999999</v>
      </c>
      <c r="I6">
        <v>-1.1406476785714286</v>
      </c>
      <c r="J6" s="3">
        <f t="shared" ref="J6:J34" si="2">I6+F6</f>
        <v>-20.00023767857143</v>
      </c>
      <c r="K6">
        <f t="shared" ref="K6:K28" si="3">J6-A6*($J$27/2)</f>
        <v>18.969562321428569</v>
      </c>
    </row>
    <row r="7" spans="1:11" x14ac:dyDescent="0.25">
      <c r="A7">
        <v>0.5</v>
      </c>
      <c r="B7" s="3">
        <v>-22.693529999999999</v>
      </c>
      <c r="C7" t="s">
        <v>6</v>
      </c>
      <c r="D7">
        <f t="shared" si="0"/>
        <v>17.845962500000002</v>
      </c>
      <c r="E7" s="3">
        <v>-2.2225100000000002</v>
      </c>
      <c r="F7" s="3">
        <v>-24.916039999999999</v>
      </c>
      <c r="G7">
        <f t="shared" si="1"/>
        <v>14.05376</v>
      </c>
      <c r="J7" s="3">
        <f t="shared" si="2"/>
        <v>-24.916039999999999</v>
      </c>
      <c r="K7">
        <f t="shared" si="3"/>
        <v>14.05376</v>
      </c>
    </row>
    <row r="8" spans="1:11" x14ac:dyDescent="0.25">
      <c r="A8">
        <v>0.5</v>
      </c>
      <c r="B8" s="3">
        <v>-18.871500000000001</v>
      </c>
      <c r="C8" t="s">
        <v>7</v>
      </c>
      <c r="D8">
        <f t="shared" si="0"/>
        <v>21.6679925</v>
      </c>
      <c r="E8" s="3"/>
      <c r="F8" s="3">
        <v>-18.871500000000001</v>
      </c>
      <c r="G8">
        <f t="shared" si="1"/>
        <v>20.098299999999998</v>
      </c>
      <c r="I8">
        <v>-1.1406476785714286</v>
      </c>
      <c r="J8" s="3">
        <f t="shared" si="2"/>
        <v>-20.012147678571431</v>
      </c>
      <c r="K8">
        <f t="shared" si="3"/>
        <v>18.957652321428569</v>
      </c>
    </row>
    <row r="9" spans="1:11" x14ac:dyDescent="0.25">
      <c r="A9">
        <v>0.5</v>
      </c>
      <c r="B9" s="3">
        <v>-26.826879999999999</v>
      </c>
      <c r="C9" t="s">
        <v>8</v>
      </c>
      <c r="D9">
        <f t="shared" si="0"/>
        <v>13.712612500000002</v>
      </c>
      <c r="E9" s="3">
        <v>0.29138999999999998</v>
      </c>
      <c r="F9" s="3">
        <v>-26.535489999999999</v>
      </c>
      <c r="G9">
        <f t="shared" si="1"/>
        <v>12.43431</v>
      </c>
      <c r="J9" s="3">
        <f t="shared" si="2"/>
        <v>-26.535489999999999</v>
      </c>
      <c r="K9">
        <f t="shared" si="3"/>
        <v>12.43431</v>
      </c>
    </row>
    <row r="10" spans="1:11" x14ac:dyDescent="0.25">
      <c r="A10">
        <v>0.75</v>
      </c>
      <c r="B10" s="3">
        <v>-28.94876</v>
      </c>
      <c r="C10" t="s">
        <v>9</v>
      </c>
      <c r="D10">
        <f t="shared" si="0"/>
        <v>31.860478750000006</v>
      </c>
      <c r="E10" s="3"/>
      <c r="F10" s="3">
        <v>-28.94876</v>
      </c>
      <c r="G10">
        <f t="shared" si="1"/>
        <v>29.505940000000002</v>
      </c>
      <c r="I10">
        <v>-1.7109715178571427</v>
      </c>
      <c r="J10" s="3">
        <f t="shared" si="2"/>
        <v>-30.659731517857143</v>
      </c>
      <c r="K10">
        <f t="shared" si="3"/>
        <v>27.79496848214286</v>
      </c>
    </row>
    <row r="11" spans="1:11" x14ac:dyDescent="0.25">
      <c r="A11">
        <v>0.8</v>
      </c>
      <c r="B11" s="3">
        <v>-47.931789999999999</v>
      </c>
      <c r="C11" t="s">
        <v>10</v>
      </c>
      <c r="D11">
        <f t="shared" si="0"/>
        <v>16.931398000000009</v>
      </c>
      <c r="E11" s="3"/>
      <c r="F11" s="3">
        <v>-47.931789999999999</v>
      </c>
      <c r="G11">
        <f t="shared" si="1"/>
        <v>14.419890000000002</v>
      </c>
      <c r="I11">
        <v>-1.8250362857142859</v>
      </c>
      <c r="J11" s="3">
        <f t="shared" si="2"/>
        <v>-49.756826285714283</v>
      </c>
      <c r="K11">
        <f t="shared" si="3"/>
        <v>12.594853714285719</v>
      </c>
    </row>
    <row r="12" spans="1:11" x14ac:dyDescent="0.25">
      <c r="A12">
        <v>1</v>
      </c>
      <c r="B12" s="3">
        <v>-14.48179</v>
      </c>
      <c r="C12" t="s">
        <v>11</v>
      </c>
      <c r="D12">
        <f t="shared" si="0"/>
        <v>66.597194999999999</v>
      </c>
      <c r="E12" s="3"/>
      <c r="F12" s="3">
        <v>-14.48179</v>
      </c>
      <c r="G12">
        <f t="shared" si="1"/>
        <v>63.457809999999995</v>
      </c>
      <c r="I12">
        <v>0.30226928571428557</v>
      </c>
      <c r="J12" s="3">
        <f t="shared" si="2"/>
        <v>-14.179520714285715</v>
      </c>
      <c r="K12">
        <f t="shared" si="3"/>
        <v>63.760079285714284</v>
      </c>
    </row>
    <row r="13" spans="1:11" x14ac:dyDescent="0.25">
      <c r="A13">
        <v>1</v>
      </c>
      <c r="B13" s="3">
        <v>-46.598059999999997</v>
      </c>
      <c r="C13" t="s">
        <v>12</v>
      </c>
      <c r="D13">
        <f t="shared" si="0"/>
        <v>34.480925000000006</v>
      </c>
      <c r="E13" s="3"/>
      <c r="F13" s="3">
        <v>-46.598059999999997</v>
      </c>
      <c r="G13">
        <f t="shared" si="1"/>
        <v>31.341540000000002</v>
      </c>
      <c r="I13">
        <v>-2.2812953571428571</v>
      </c>
      <c r="J13" s="3">
        <f t="shared" si="2"/>
        <v>-48.879355357142856</v>
      </c>
      <c r="K13">
        <f t="shared" si="3"/>
        <v>29.060244642857143</v>
      </c>
    </row>
    <row r="14" spans="1:11" x14ac:dyDescent="0.25">
      <c r="A14">
        <v>1</v>
      </c>
      <c r="B14" s="3">
        <v>-21.81926</v>
      </c>
      <c r="C14" t="s">
        <v>13</v>
      </c>
      <c r="D14">
        <f t="shared" si="0"/>
        <v>59.259725000000003</v>
      </c>
      <c r="E14" s="3"/>
      <c r="F14" s="3">
        <v>-21.81926</v>
      </c>
      <c r="G14">
        <f t="shared" si="1"/>
        <v>56.120339999999999</v>
      </c>
      <c r="I14">
        <v>0.30226928571428557</v>
      </c>
      <c r="J14" s="3">
        <f t="shared" si="2"/>
        <v>-21.516990714285715</v>
      </c>
      <c r="K14">
        <f t="shared" si="3"/>
        <v>56.422609285714287</v>
      </c>
    </row>
    <row r="15" spans="1:11" x14ac:dyDescent="0.25">
      <c r="A15">
        <v>1</v>
      </c>
      <c r="B15" s="3">
        <v>-60.04121</v>
      </c>
      <c r="C15" t="s">
        <v>14</v>
      </c>
      <c r="D15">
        <f t="shared" si="0"/>
        <v>21.037775000000003</v>
      </c>
      <c r="E15" s="3"/>
      <c r="F15" s="3">
        <v>-60.04121</v>
      </c>
      <c r="G15">
        <f t="shared" si="1"/>
        <v>17.898389999999999</v>
      </c>
      <c r="I15">
        <v>1.2378783928571429</v>
      </c>
      <c r="J15" s="3">
        <f t="shared" si="2"/>
        <v>-58.803331607142859</v>
      </c>
      <c r="K15">
        <f t="shared" si="3"/>
        <v>19.13626839285714</v>
      </c>
    </row>
    <row r="16" spans="1:11" x14ac:dyDescent="0.25">
      <c r="A16">
        <v>1</v>
      </c>
      <c r="B16" s="3">
        <v>-60.044980000000002</v>
      </c>
      <c r="C16" t="s">
        <v>15</v>
      </c>
      <c r="D16">
        <f t="shared" si="0"/>
        <v>21.034005000000001</v>
      </c>
      <c r="E16" s="3"/>
      <c r="F16" s="3">
        <v>-60.044980000000002</v>
      </c>
      <c r="G16">
        <f t="shared" si="1"/>
        <v>17.894619999999996</v>
      </c>
      <c r="I16">
        <v>1.2378783928571429</v>
      </c>
      <c r="J16" s="3">
        <f t="shared" si="2"/>
        <v>-58.807101607142862</v>
      </c>
      <c r="K16">
        <f t="shared" si="3"/>
        <v>19.132498392857137</v>
      </c>
    </row>
    <row r="17" spans="1:11" x14ac:dyDescent="0.25">
      <c r="A17">
        <v>1</v>
      </c>
      <c r="B17" s="3">
        <v>34.384070000000001</v>
      </c>
      <c r="C17" t="s">
        <v>16</v>
      </c>
      <c r="D17">
        <f t="shared" si="0"/>
        <v>115.463055</v>
      </c>
      <c r="E17" s="3"/>
      <c r="F17" s="3">
        <v>34.384070000000001</v>
      </c>
      <c r="G17">
        <f t="shared" si="1"/>
        <v>112.32366999999999</v>
      </c>
      <c r="I17">
        <v>0.30226928571428557</v>
      </c>
      <c r="J17" s="3">
        <f t="shared" si="2"/>
        <v>34.68633928571429</v>
      </c>
      <c r="K17">
        <f t="shared" si="3"/>
        <v>112.62593928571428</v>
      </c>
    </row>
    <row r="18" spans="1:11" x14ac:dyDescent="0.25">
      <c r="A18">
        <v>1</v>
      </c>
      <c r="B18" s="3">
        <v>-34.565379999999998</v>
      </c>
      <c r="C18" t="s">
        <v>17</v>
      </c>
      <c r="D18">
        <f t="shared" si="0"/>
        <v>46.513605000000005</v>
      </c>
      <c r="E18" s="3"/>
      <c r="F18" s="3">
        <v>-34.565379999999998</v>
      </c>
      <c r="G18">
        <f t="shared" si="1"/>
        <v>43.374220000000001</v>
      </c>
      <c r="I18">
        <v>-2.2812953571428571</v>
      </c>
      <c r="J18" s="3">
        <f t="shared" si="2"/>
        <v>-36.846675357142857</v>
      </c>
      <c r="K18">
        <f t="shared" si="3"/>
        <v>41.092924642857142</v>
      </c>
    </row>
    <row r="19" spans="1:11" x14ac:dyDescent="0.25">
      <c r="A19">
        <v>1</v>
      </c>
      <c r="B19" s="3">
        <v>-57.04813</v>
      </c>
      <c r="C19" t="s">
        <v>18</v>
      </c>
      <c r="D19">
        <f t="shared" si="0"/>
        <v>24.030855000000003</v>
      </c>
      <c r="E19" s="3"/>
      <c r="F19" s="3">
        <v>-57.04813</v>
      </c>
      <c r="G19">
        <f t="shared" si="1"/>
        <v>20.891469999999998</v>
      </c>
      <c r="I19">
        <v>1.2378783928571429</v>
      </c>
      <c r="J19" s="3">
        <f t="shared" si="2"/>
        <v>-55.81025160714286</v>
      </c>
      <c r="K19">
        <f t="shared" si="3"/>
        <v>22.129348392857139</v>
      </c>
    </row>
    <row r="20" spans="1:11" x14ac:dyDescent="0.25">
      <c r="A20">
        <v>1</v>
      </c>
      <c r="B20" s="3">
        <v>-44.76952</v>
      </c>
      <c r="C20" t="s">
        <v>19</v>
      </c>
      <c r="D20">
        <f t="shared" si="0"/>
        <v>36.309465000000003</v>
      </c>
      <c r="E20" s="3"/>
      <c r="F20" s="3">
        <v>-44.76952</v>
      </c>
      <c r="G20">
        <f t="shared" si="1"/>
        <v>33.170079999999999</v>
      </c>
      <c r="I20">
        <v>-2.2812953571428571</v>
      </c>
      <c r="J20" s="3">
        <f t="shared" si="2"/>
        <v>-47.050815357142859</v>
      </c>
      <c r="K20">
        <f t="shared" si="3"/>
        <v>30.888784642857139</v>
      </c>
    </row>
    <row r="21" spans="1:11" x14ac:dyDescent="0.25">
      <c r="A21">
        <v>1</v>
      </c>
      <c r="B21" s="3">
        <v>-57.008009999999999</v>
      </c>
      <c r="C21" t="s">
        <v>20</v>
      </c>
      <c r="D21">
        <f t="shared" si="0"/>
        <v>24.070975000000004</v>
      </c>
      <c r="E21" s="3"/>
      <c r="F21" s="3">
        <v>-57.008009999999999</v>
      </c>
      <c r="G21">
        <f t="shared" si="1"/>
        <v>20.93159</v>
      </c>
      <c r="I21">
        <v>1.9217640178571427</v>
      </c>
      <c r="J21" s="3">
        <f t="shared" si="2"/>
        <v>-55.086245982142856</v>
      </c>
      <c r="K21">
        <f t="shared" si="3"/>
        <v>22.853354017857143</v>
      </c>
    </row>
    <row r="22" spans="1:11" x14ac:dyDescent="0.25">
      <c r="A22">
        <v>2</v>
      </c>
      <c r="B22" s="3">
        <v>-93.21163</v>
      </c>
      <c r="C22" t="s">
        <v>27</v>
      </c>
      <c r="D22">
        <f t="shared" si="0"/>
        <v>68.946340000000006</v>
      </c>
      <c r="E22" s="3"/>
      <c r="F22" s="3">
        <v>-93.21163</v>
      </c>
      <c r="G22">
        <f t="shared" si="1"/>
        <v>62.667569999999998</v>
      </c>
      <c r="I22">
        <v>2.4757567857142857</v>
      </c>
      <c r="J22" s="3">
        <f t="shared" si="2"/>
        <v>-90.735873214285718</v>
      </c>
      <c r="K22">
        <f t="shared" si="3"/>
        <v>65.143326785714279</v>
      </c>
    </row>
    <row r="23" spans="1:11" x14ac:dyDescent="0.25">
      <c r="A23">
        <v>2</v>
      </c>
      <c r="B23" s="3">
        <v>-129.19488000000001</v>
      </c>
      <c r="C23" t="s">
        <v>28</v>
      </c>
      <c r="D23">
        <f t="shared" si="0"/>
        <v>32.963089999999994</v>
      </c>
      <c r="E23" s="3"/>
      <c r="F23" s="3">
        <v>-129.19488000000001</v>
      </c>
      <c r="G23">
        <f t="shared" si="1"/>
        <v>26.684319999999985</v>
      </c>
      <c r="I23">
        <v>3.8435280357142854</v>
      </c>
      <c r="J23" s="3">
        <f t="shared" si="2"/>
        <v>-125.35135196428573</v>
      </c>
      <c r="K23">
        <f t="shared" si="3"/>
        <v>30.527848035714271</v>
      </c>
    </row>
    <row r="24" spans="1:11" x14ac:dyDescent="0.25">
      <c r="A24">
        <v>2</v>
      </c>
      <c r="B24" s="3">
        <v>-155.05246</v>
      </c>
      <c r="C24" t="s">
        <v>29</v>
      </c>
      <c r="D24">
        <f t="shared" si="0"/>
        <v>7.1055100000000095</v>
      </c>
      <c r="E24" s="3">
        <v>4.26403</v>
      </c>
      <c r="F24" s="3">
        <v>-150.78843000000001</v>
      </c>
      <c r="G24">
        <f t="shared" si="1"/>
        <v>5.090769999999992</v>
      </c>
      <c r="J24" s="3">
        <f t="shared" si="2"/>
        <v>-150.78843000000001</v>
      </c>
      <c r="K24">
        <f t="shared" si="3"/>
        <v>5.090769999999992</v>
      </c>
    </row>
    <row r="25" spans="1:11" x14ac:dyDescent="0.25">
      <c r="A25">
        <v>2</v>
      </c>
      <c r="B25" s="3">
        <v>-155.04622000000001</v>
      </c>
      <c r="C25" t="s">
        <v>30</v>
      </c>
      <c r="D25">
        <f t="shared" si="0"/>
        <v>7.1117500000000007</v>
      </c>
      <c r="E25" s="3">
        <v>5.5924500000000004</v>
      </c>
      <c r="F25" s="3">
        <v>-149.45376999999999</v>
      </c>
      <c r="G25">
        <f t="shared" si="1"/>
        <v>6.4254300000000057</v>
      </c>
      <c r="J25" s="3">
        <f t="shared" si="2"/>
        <v>-149.45376999999999</v>
      </c>
      <c r="K25">
        <f t="shared" si="3"/>
        <v>6.4254300000000057</v>
      </c>
    </row>
    <row r="26" spans="1:11" x14ac:dyDescent="0.25">
      <c r="A26">
        <v>2</v>
      </c>
      <c r="B26" s="3">
        <v>-155.05305999999999</v>
      </c>
      <c r="C26" t="s">
        <v>31</v>
      </c>
      <c r="D26">
        <f t="shared" si="0"/>
        <v>7.104910000000018</v>
      </c>
      <c r="E26" s="3">
        <v>5.3473199999999999</v>
      </c>
      <c r="F26" s="3">
        <v>-149.70573999999999</v>
      </c>
      <c r="G26">
        <f t="shared" si="1"/>
        <v>6.1734600000000057</v>
      </c>
      <c r="J26" s="3">
        <f t="shared" si="2"/>
        <v>-149.70573999999999</v>
      </c>
      <c r="K26">
        <f t="shared" si="3"/>
        <v>6.1734600000000057</v>
      </c>
    </row>
    <row r="27" spans="1:11" x14ac:dyDescent="0.25">
      <c r="A27" s="2">
        <v>2</v>
      </c>
      <c r="B27" s="4">
        <v>-162.15797000000001</v>
      </c>
      <c r="C27" s="2" t="s">
        <v>32</v>
      </c>
      <c r="D27" s="2">
        <f t="shared" si="0"/>
        <v>0</v>
      </c>
      <c r="E27" s="4">
        <v>6.2787699999999997</v>
      </c>
      <c r="F27" s="4">
        <v>-155.8792</v>
      </c>
      <c r="G27">
        <f t="shared" si="1"/>
        <v>0</v>
      </c>
      <c r="J27" s="3">
        <f t="shared" si="2"/>
        <v>-155.8792</v>
      </c>
      <c r="K27">
        <f t="shared" si="3"/>
        <v>0</v>
      </c>
    </row>
    <row r="28" spans="1:11" x14ac:dyDescent="0.25">
      <c r="A28">
        <v>2</v>
      </c>
      <c r="B28" s="3">
        <v>-155.05874</v>
      </c>
      <c r="C28" t="s">
        <v>33</v>
      </c>
      <c r="D28">
        <f t="shared" si="0"/>
        <v>7.0992300000000057</v>
      </c>
      <c r="E28" s="3"/>
      <c r="F28" s="3">
        <v>-155.05874</v>
      </c>
      <c r="G28">
        <f t="shared" si="1"/>
        <v>0.82045999999999708</v>
      </c>
      <c r="I28">
        <v>2.4757567857142857</v>
      </c>
      <c r="J28" s="3">
        <f t="shared" si="2"/>
        <v>-152.58298321428572</v>
      </c>
      <c r="K28">
        <f t="shared" si="3"/>
        <v>3.2962167857142788</v>
      </c>
    </row>
    <row r="29" spans="1:11" x14ac:dyDescent="0.25">
      <c r="A29">
        <v>3</v>
      </c>
      <c r="B29">
        <v>78.469899999999996</v>
      </c>
      <c r="C29" t="s">
        <v>34</v>
      </c>
      <c r="F29" s="4">
        <v>78.469899999999996</v>
      </c>
      <c r="I29">
        <v>-6.843886071428571</v>
      </c>
      <c r="J29" s="3">
        <f t="shared" si="2"/>
        <v>71.626013928571425</v>
      </c>
    </row>
    <row r="30" spans="1:11" x14ac:dyDescent="0.25">
      <c r="A30">
        <v>3</v>
      </c>
      <c r="B30">
        <v>-27.417470000000002</v>
      </c>
      <c r="C30" t="s">
        <v>35</v>
      </c>
      <c r="F30" s="4">
        <v>-27.417470000000002</v>
      </c>
      <c r="I30">
        <v>0.90680785714285672</v>
      </c>
      <c r="J30" s="3">
        <f t="shared" si="2"/>
        <v>-26.510662142857147</v>
      </c>
    </row>
    <row r="31" spans="1:11" x14ac:dyDescent="0.25">
      <c r="A31">
        <v>3</v>
      </c>
      <c r="B31">
        <v>-33.01943</v>
      </c>
      <c r="C31" t="s">
        <v>36</v>
      </c>
      <c r="F31" s="4">
        <v>-33.01943</v>
      </c>
      <c r="J31" s="3">
        <f t="shared" si="2"/>
        <v>-33.01943</v>
      </c>
    </row>
    <row r="32" spans="1:11" x14ac:dyDescent="0.25">
      <c r="A32">
        <v>3</v>
      </c>
      <c r="B32">
        <v>13.75028</v>
      </c>
      <c r="C32" t="s">
        <v>37</v>
      </c>
      <c r="F32" s="4">
        <v>13.75028</v>
      </c>
      <c r="I32">
        <v>0.90680785714285672</v>
      </c>
      <c r="J32" s="3">
        <f t="shared" si="2"/>
        <v>14.657087857142857</v>
      </c>
    </row>
    <row r="33" spans="1:10" x14ac:dyDescent="0.25">
      <c r="A33">
        <v>3</v>
      </c>
      <c r="B33">
        <v>18.630970000000001</v>
      </c>
      <c r="C33" t="s">
        <v>38</v>
      </c>
      <c r="F33" s="4">
        <v>18.630970000000001</v>
      </c>
      <c r="I33">
        <v>5.7652920535714278</v>
      </c>
      <c r="J33" s="3">
        <f t="shared" si="2"/>
        <v>24.39626205357143</v>
      </c>
    </row>
    <row r="34" spans="1:10" x14ac:dyDescent="0.25">
      <c r="A34">
        <v>3</v>
      </c>
      <c r="B34">
        <v>22.513089999999998</v>
      </c>
      <c r="C34" t="s">
        <v>39</v>
      </c>
      <c r="F34" s="2">
        <v>22.513089999999998</v>
      </c>
      <c r="I34">
        <v>0.90680785714285672</v>
      </c>
      <c r="J34" s="3">
        <f t="shared" si="2"/>
        <v>23.419897857142853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K34"/>
    </sheetView>
  </sheetViews>
  <sheetFormatPr baseColWidth="10" defaultRowHeight="15" x14ac:dyDescent="0.25"/>
  <sheetData>
    <row r="1" spans="1:11" x14ac:dyDescent="0.25">
      <c r="A1" t="s">
        <v>44</v>
      </c>
    </row>
    <row r="4" spans="1:11" ht="60" x14ac:dyDescent="0.25">
      <c r="A4" s="1" t="s">
        <v>0</v>
      </c>
      <c r="B4" s="1" t="s">
        <v>23</v>
      </c>
      <c r="C4" s="1" t="s">
        <v>3</v>
      </c>
      <c r="D4" s="1" t="s">
        <v>25</v>
      </c>
      <c r="E4" s="1" t="s">
        <v>80</v>
      </c>
      <c r="F4" s="1" t="s">
        <v>81</v>
      </c>
      <c r="G4" s="1" t="s">
        <v>82</v>
      </c>
      <c r="I4" s="1" t="s">
        <v>99</v>
      </c>
      <c r="J4" s="1" t="s">
        <v>88</v>
      </c>
      <c r="K4" s="1" t="s">
        <v>87</v>
      </c>
    </row>
    <row r="5" spans="1:11" x14ac:dyDescent="0.25">
      <c r="A5">
        <v>0.25</v>
      </c>
      <c r="B5" s="3">
        <v>-12.274839999999999</v>
      </c>
      <c r="C5" t="s">
        <v>4</v>
      </c>
      <c r="D5">
        <f>B5-($B$27/2)*A5</f>
        <v>7.2078262500000019</v>
      </c>
      <c r="E5" s="3">
        <v>-1.3466</v>
      </c>
      <c r="F5" s="3">
        <v>-13.62144</v>
      </c>
      <c r="G5">
        <f>F5-A5*($F$27/2)</f>
        <v>5.4360100000000031</v>
      </c>
      <c r="J5" s="3">
        <f>I5+F5</f>
        <v>-13.62144</v>
      </c>
      <c r="K5">
        <f>J5-A5*($J$27/2)</f>
        <v>5.4360100000000031</v>
      </c>
    </row>
    <row r="6" spans="1:11" x14ac:dyDescent="0.25">
      <c r="A6">
        <v>0.5</v>
      </c>
      <c r="B6" s="3">
        <v>-17.40006</v>
      </c>
      <c r="C6" t="s">
        <v>5</v>
      </c>
      <c r="D6">
        <f t="shared" ref="D6:D28" si="0">B6-($B$27/2)*A6</f>
        <v>21.565272500000003</v>
      </c>
      <c r="E6" s="3"/>
      <c r="F6" s="3">
        <v>-17.40006</v>
      </c>
      <c r="G6">
        <f t="shared" ref="G6:G28" si="1">F6-A6*($F$27/2)</f>
        <v>20.714840000000006</v>
      </c>
      <c r="I6">
        <v>-1.17611775</v>
      </c>
      <c r="J6" s="3">
        <f t="shared" ref="J6:J34" si="2">I6+F6</f>
        <v>-18.576177749999999</v>
      </c>
      <c r="K6">
        <f t="shared" ref="K6:K28" si="3">J6-A6*($J$27/2)</f>
        <v>19.538722250000006</v>
      </c>
    </row>
    <row r="7" spans="1:11" x14ac:dyDescent="0.25">
      <c r="A7">
        <v>0.5</v>
      </c>
      <c r="B7" s="3">
        <v>-21.375340000000001</v>
      </c>
      <c r="C7" t="s">
        <v>6</v>
      </c>
      <c r="D7">
        <f t="shared" si="0"/>
        <v>17.589992500000001</v>
      </c>
      <c r="E7" s="3"/>
      <c r="F7" s="3">
        <v>-21.375340000000001</v>
      </c>
      <c r="G7">
        <f t="shared" si="1"/>
        <v>16.739560000000004</v>
      </c>
      <c r="I7">
        <v>-1.17611775</v>
      </c>
      <c r="J7" s="3">
        <f t="shared" si="2"/>
        <v>-22.551457750000001</v>
      </c>
      <c r="K7">
        <f t="shared" si="3"/>
        <v>15.563442250000005</v>
      </c>
    </row>
    <row r="8" spans="1:11" x14ac:dyDescent="0.25">
      <c r="A8">
        <v>0.5</v>
      </c>
      <c r="B8" s="3">
        <v>-17.40652</v>
      </c>
      <c r="C8" t="s">
        <v>7</v>
      </c>
      <c r="D8">
        <f t="shared" si="0"/>
        <v>21.558812500000002</v>
      </c>
      <c r="E8" s="3"/>
      <c r="F8" s="3">
        <v>-17.40652</v>
      </c>
      <c r="G8">
        <f t="shared" si="1"/>
        <v>20.708380000000005</v>
      </c>
      <c r="I8">
        <v>-1.17611775</v>
      </c>
      <c r="J8" s="3">
        <f t="shared" si="2"/>
        <v>-18.58263775</v>
      </c>
      <c r="K8">
        <f t="shared" si="3"/>
        <v>19.532262250000006</v>
      </c>
    </row>
    <row r="9" spans="1:11" x14ac:dyDescent="0.25">
      <c r="A9">
        <v>0.5</v>
      </c>
      <c r="B9" s="3">
        <v>-27.29495</v>
      </c>
      <c r="C9" t="s">
        <v>8</v>
      </c>
      <c r="D9">
        <f t="shared" si="0"/>
        <v>11.670382500000002</v>
      </c>
      <c r="E9" s="3"/>
      <c r="F9" s="3">
        <v>-27.29495</v>
      </c>
      <c r="G9">
        <f t="shared" si="1"/>
        <v>10.819950000000006</v>
      </c>
      <c r="I9">
        <v>0.58346912500000003</v>
      </c>
      <c r="J9" s="3">
        <f t="shared" si="2"/>
        <v>-26.711480874999999</v>
      </c>
      <c r="K9">
        <f t="shared" si="3"/>
        <v>11.403419125000006</v>
      </c>
    </row>
    <row r="10" spans="1:11" x14ac:dyDescent="0.25">
      <c r="A10">
        <v>0.75</v>
      </c>
      <c r="B10" s="3">
        <v>-27.375830000000001</v>
      </c>
      <c r="C10" t="s">
        <v>9</v>
      </c>
      <c r="D10">
        <f t="shared" si="0"/>
        <v>31.072168750000003</v>
      </c>
      <c r="E10" s="3"/>
      <c r="F10" s="3">
        <v>-27.375830000000001</v>
      </c>
      <c r="G10">
        <f t="shared" si="1"/>
        <v>29.796520000000008</v>
      </c>
      <c r="I10">
        <v>-1.7641766249999999</v>
      </c>
      <c r="J10" s="3">
        <f t="shared" si="2"/>
        <v>-29.140006625000002</v>
      </c>
      <c r="K10">
        <f t="shared" si="3"/>
        <v>28.032343375000007</v>
      </c>
    </row>
    <row r="11" spans="1:11" x14ac:dyDescent="0.25">
      <c r="A11">
        <v>0.8</v>
      </c>
      <c r="B11" s="3">
        <v>-44.423299999999998</v>
      </c>
      <c r="C11" t="s">
        <v>10</v>
      </c>
      <c r="D11">
        <f t="shared" si="0"/>
        <v>17.92123200000001</v>
      </c>
      <c r="E11" s="3"/>
      <c r="F11" s="3">
        <v>-44.423299999999998</v>
      </c>
      <c r="G11">
        <f t="shared" si="1"/>
        <v>16.560540000000017</v>
      </c>
      <c r="I11">
        <v>-1.8817884</v>
      </c>
      <c r="J11" s="3">
        <f t="shared" si="2"/>
        <v>-46.305088399999995</v>
      </c>
      <c r="K11">
        <f t="shared" si="3"/>
        <v>14.67875160000002</v>
      </c>
    </row>
    <row r="12" spans="1:11" x14ac:dyDescent="0.25">
      <c r="A12">
        <v>1</v>
      </c>
      <c r="B12" s="3">
        <v>-10.436159999999999</v>
      </c>
      <c r="C12" t="s">
        <v>11</v>
      </c>
      <c r="D12">
        <f t="shared" si="0"/>
        <v>67.494505000000004</v>
      </c>
      <c r="E12" s="3"/>
      <c r="F12" s="3">
        <v>-10.436159999999999</v>
      </c>
      <c r="G12">
        <f t="shared" si="1"/>
        <v>65.793640000000011</v>
      </c>
      <c r="I12">
        <v>0.16038899999999995</v>
      </c>
      <c r="J12" s="3">
        <f t="shared" si="2"/>
        <v>-10.275770999999999</v>
      </c>
      <c r="K12">
        <f t="shared" si="3"/>
        <v>65.95402900000002</v>
      </c>
    </row>
    <row r="13" spans="1:11" x14ac:dyDescent="0.25">
      <c r="A13">
        <v>1</v>
      </c>
      <c r="B13" s="3">
        <v>-43.8202</v>
      </c>
      <c r="C13" t="s">
        <v>12</v>
      </c>
      <c r="D13">
        <f t="shared" si="0"/>
        <v>34.110465000000005</v>
      </c>
      <c r="E13" s="3"/>
      <c r="F13" s="3">
        <v>-43.8202</v>
      </c>
      <c r="G13">
        <f t="shared" si="1"/>
        <v>32.409600000000012</v>
      </c>
      <c r="I13">
        <v>-2.3522354999999999</v>
      </c>
      <c r="J13" s="3">
        <f t="shared" si="2"/>
        <v>-46.172435499999999</v>
      </c>
      <c r="K13">
        <f t="shared" si="3"/>
        <v>30.057364500000013</v>
      </c>
    </row>
    <row r="14" spans="1:11" x14ac:dyDescent="0.25">
      <c r="A14">
        <v>1</v>
      </c>
      <c r="B14" s="3">
        <v>-15.698510000000001</v>
      </c>
      <c r="C14" t="s">
        <v>13</v>
      </c>
      <c r="D14">
        <f t="shared" si="0"/>
        <v>62.232155000000006</v>
      </c>
      <c r="E14" s="3"/>
      <c r="F14" s="3">
        <v>-15.698510000000001</v>
      </c>
      <c r="G14">
        <f t="shared" si="1"/>
        <v>60.531290000000013</v>
      </c>
      <c r="I14">
        <v>0.16038899999999995</v>
      </c>
      <c r="J14" s="3">
        <f t="shared" si="2"/>
        <v>-15.538121</v>
      </c>
      <c r="K14">
        <f t="shared" si="3"/>
        <v>60.691679000000008</v>
      </c>
    </row>
    <row r="15" spans="1:11" x14ac:dyDescent="0.25">
      <c r="A15">
        <v>1</v>
      </c>
      <c r="B15" s="3">
        <v>-58.096380000000003</v>
      </c>
      <c r="C15" t="s">
        <v>14</v>
      </c>
      <c r="D15">
        <f t="shared" si="0"/>
        <v>19.834285000000001</v>
      </c>
      <c r="E15" s="3"/>
      <c r="F15" s="3">
        <v>-58.096380000000003</v>
      </c>
      <c r="G15">
        <f t="shared" si="1"/>
        <v>18.133420000000008</v>
      </c>
      <c r="I15">
        <v>1.1669382500000001</v>
      </c>
      <c r="J15" s="3">
        <f t="shared" si="2"/>
        <v>-56.929441750000002</v>
      </c>
      <c r="K15">
        <f t="shared" si="3"/>
        <v>19.300358250000009</v>
      </c>
    </row>
    <row r="16" spans="1:11" x14ac:dyDescent="0.25">
      <c r="A16">
        <v>1</v>
      </c>
      <c r="B16" s="3">
        <v>-58.108319999999999</v>
      </c>
      <c r="C16" t="s">
        <v>15</v>
      </c>
      <c r="D16">
        <f t="shared" si="0"/>
        <v>19.822345000000006</v>
      </c>
      <c r="E16" s="3"/>
      <c r="F16" s="3">
        <v>-58.108319999999999</v>
      </c>
      <c r="G16">
        <f t="shared" si="1"/>
        <v>18.121480000000012</v>
      </c>
      <c r="I16">
        <v>1.1669382500000001</v>
      </c>
      <c r="J16" s="3">
        <f t="shared" si="2"/>
        <v>-56.941381749999998</v>
      </c>
      <c r="K16">
        <f t="shared" si="3"/>
        <v>19.288418250000014</v>
      </c>
    </row>
    <row r="17" spans="1:11" x14ac:dyDescent="0.25">
      <c r="A17">
        <v>1</v>
      </c>
      <c r="B17" s="3">
        <v>38.682580000000002</v>
      </c>
      <c r="C17" t="s">
        <v>16</v>
      </c>
      <c r="D17">
        <f t="shared" si="0"/>
        <v>116.61324500000001</v>
      </c>
      <c r="E17" s="3"/>
      <c r="F17" s="3">
        <v>38.682580000000002</v>
      </c>
      <c r="G17">
        <f t="shared" si="1"/>
        <v>114.91238000000001</v>
      </c>
      <c r="I17">
        <v>0.16038899999999995</v>
      </c>
      <c r="J17" s="3">
        <f t="shared" si="2"/>
        <v>38.842969000000004</v>
      </c>
      <c r="K17">
        <f t="shared" si="3"/>
        <v>115.07276900000002</v>
      </c>
    </row>
    <row r="18" spans="1:11" x14ac:dyDescent="0.25">
      <c r="A18">
        <v>1</v>
      </c>
      <c r="B18" s="3">
        <v>-33.091050000000003</v>
      </c>
      <c r="C18" t="s">
        <v>17</v>
      </c>
      <c r="D18">
        <f t="shared" si="0"/>
        <v>44.839615000000002</v>
      </c>
      <c r="E18" s="3"/>
      <c r="F18" s="3">
        <v>-33.091050000000003</v>
      </c>
      <c r="G18">
        <f t="shared" si="1"/>
        <v>43.138750000000009</v>
      </c>
      <c r="I18">
        <v>-2.3522354999999999</v>
      </c>
      <c r="J18" s="3">
        <f t="shared" si="2"/>
        <v>-35.443285500000002</v>
      </c>
      <c r="K18">
        <f t="shared" si="3"/>
        <v>40.78651450000001</v>
      </c>
    </row>
    <row r="19" spans="1:11" x14ac:dyDescent="0.25">
      <c r="A19">
        <v>1</v>
      </c>
      <c r="B19" s="3">
        <v>-47.796889999999998</v>
      </c>
      <c r="C19" t="s">
        <v>18</v>
      </c>
      <c r="D19">
        <f t="shared" si="0"/>
        <v>30.133775000000007</v>
      </c>
      <c r="E19" s="3"/>
      <c r="F19" s="3">
        <v>-47.796889999999998</v>
      </c>
      <c r="G19">
        <f t="shared" si="1"/>
        <v>28.432910000000014</v>
      </c>
      <c r="I19">
        <v>1.1669382500000001</v>
      </c>
      <c r="J19" s="3">
        <f t="shared" si="2"/>
        <v>-46.629951749999996</v>
      </c>
      <c r="K19">
        <f t="shared" si="3"/>
        <v>29.599848250000015</v>
      </c>
    </row>
    <row r="20" spans="1:11" x14ac:dyDescent="0.25">
      <c r="A20">
        <v>1</v>
      </c>
      <c r="B20" s="3">
        <v>-38.973379999999999</v>
      </c>
      <c r="C20" t="s">
        <v>19</v>
      </c>
      <c r="D20">
        <f t="shared" si="0"/>
        <v>38.957285000000006</v>
      </c>
      <c r="E20" s="3"/>
      <c r="F20" s="3">
        <v>-38.973379999999999</v>
      </c>
      <c r="G20">
        <f t="shared" si="1"/>
        <v>37.256420000000013</v>
      </c>
      <c r="I20">
        <v>-2.3522354999999999</v>
      </c>
      <c r="J20" s="3">
        <f t="shared" si="2"/>
        <v>-41.325615499999998</v>
      </c>
      <c r="K20">
        <f t="shared" si="3"/>
        <v>34.904184500000014</v>
      </c>
    </row>
    <row r="21" spans="1:11" x14ac:dyDescent="0.25">
      <c r="A21">
        <v>1</v>
      </c>
      <c r="B21" s="3">
        <v>-13.367279999999999</v>
      </c>
      <c r="C21" t="s">
        <v>20</v>
      </c>
      <c r="D21">
        <f t="shared" si="0"/>
        <v>64.563385000000011</v>
      </c>
      <c r="E21" s="3"/>
      <c r="F21" s="3">
        <v>-13.367279999999999</v>
      </c>
      <c r="G21">
        <f t="shared" si="1"/>
        <v>62.862520000000011</v>
      </c>
      <c r="I21">
        <v>1.8508238749999999</v>
      </c>
      <c r="J21" s="3">
        <f t="shared" si="2"/>
        <v>-11.516456124999999</v>
      </c>
      <c r="K21">
        <f t="shared" si="3"/>
        <v>64.713343875000007</v>
      </c>
    </row>
    <row r="22" spans="1:11" x14ac:dyDescent="0.25">
      <c r="A22">
        <v>2</v>
      </c>
      <c r="B22" s="3">
        <v>-99.261740000000003</v>
      </c>
      <c r="C22" t="s">
        <v>27</v>
      </c>
      <c r="D22">
        <f t="shared" si="0"/>
        <v>56.599590000000006</v>
      </c>
      <c r="E22" s="3"/>
      <c r="F22" s="3">
        <v>-99.261740000000003</v>
      </c>
      <c r="G22">
        <f t="shared" si="1"/>
        <v>53.19786000000002</v>
      </c>
      <c r="I22">
        <v>2.3338765000000001</v>
      </c>
      <c r="J22" s="3">
        <f t="shared" si="2"/>
        <v>-96.927863500000001</v>
      </c>
      <c r="K22">
        <f t="shared" si="3"/>
        <v>55.531736500000022</v>
      </c>
    </row>
    <row r="23" spans="1:11" x14ac:dyDescent="0.25">
      <c r="A23">
        <v>2</v>
      </c>
      <c r="B23" s="3">
        <v>-118.45135999999999</v>
      </c>
      <c r="C23" t="s">
        <v>28</v>
      </c>
      <c r="D23">
        <f t="shared" si="0"/>
        <v>37.409970000000015</v>
      </c>
      <c r="E23" s="3"/>
      <c r="F23" s="3">
        <v>-118.45135999999999</v>
      </c>
      <c r="G23">
        <f t="shared" si="1"/>
        <v>34.008240000000029</v>
      </c>
      <c r="I23">
        <v>3.7016477499999998</v>
      </c>
      <c r="J23" s="3">
        <f t="shared" si="2"/>
        <v>-114.74971224999999</v>
      </c>
      <c r="K23">
        <f t="shared" si="3"/>
        <v>37.709887750000036</v>
      </c>
    </row>
    <row r="24" spans="1:11" x14ac:dyDescent="0.25">
      <c r="A24">
        <v>2</v>
      </c>
      <c r="B24" s="3">
        <v>-149.59486999999999</v>
      </c>
      <c r="C24" t="s">
        <v>29</v>
      </c>
      <c r="D24">
        <f t="shared" si="0"/>
        <v>6.2664600000000235</v>
      </c>
      <c r="E24" s="3">
        <v>2.95139</v>
      </c>
      <c r="F24" s="3">
        <v>-146.64347999999998</v>
      </c>
      <c r="G24">
        <f t="shared" si="1"/>
        <v>5.8161200000000406</v>
      </c>
      <c r="J24" s="3">
        <f t="shared" si="2"/>
        <v>-146.64347999999998</v>
      </c>
      <c r="K24">
        <f t="shared" si="3"/>
        <v>5.8161200000000406</v>
      </c>
    </row>
    <row r="25" spans="1:11" x14ac:dyDescent="0.25">
      <c r="A25">
        <v>2</v>
      </c>
      <c r="B25" s="3">
        <v>-149.59298999999999</v>
      </c>
      <c r="C25" t="s">
        <v>30</v>
      </c>
      <c r="D25">
        <f t="shared" si="0"/>
        <v>6.2683400000000233</v>
      </c>
      <c r="E25" s="3">
        <v>3.08813</v>
      </c>
      <c r="F25" s="3">
        <v>-146.50485999999998</v>
      </c>
      <c r="G25">
        <f t="shared" si="1"/>
        <v>5.9547400000000437</v>
      </c>
      <c r="J25" s="3">
        <f t="shared" si="2"/>
        <v>-146.50485999999998</v>
      </c>
      <c r="K25">
        <f t="shared" si="3"/>
        <v>5.9547400000000437</v>
      </c>
    </row>
    <row r="26" spans="1:11" x14ac:dyDescent="0.25">
      <c r="A26">
        <v>2</v>
      </c>
      <c r="B26" s="3">
        <v>-149.59567000000001</v>
      </c>
      <c r="C26" t="s">
        <v>31</v>
      </c>
      <c r="D26">
        <f t="shared" si="0"/>
        <v>6.2656599999999969</v>
      </c>
      <c r="E26" s="3">
        <v>2.9354399999999998</v>
      </c>
      <c r="F26" s="3">
        <v>-146.66023000000001</v>
      </c>
      <c r="G26">
        <f t="shared" si="1"/>
        <v>5.7993700000000104</v>
      </c>
      <c r="J26" s="3">
        <f t="shared" si="2"/>
        <v>-146.66023000000001</v>
      </c>
      <c r="K26">
        <f t="shared" si="3"/>
        <v>5.7993700000000104</v>
      </c>
    </row>
    <row r="27" spans="1:11" x14ac:dyDescent="0.25">
      <c r="A27" s="2">
        <v>2</v>
      </c>
      <c r="B27" s="4">
        <v>-155.86133000000001</v>
      </c>
      <c r="C27" s="2" t="s">
        <v>32</v>
      </c>
      <c r="D27" s="2">
        <f t="shared" si="0"/>
        <v>0</v>
      </c>
      <c r="E27" s="4">
        <v>3.4017300000000001</v>
      </c>
      <c r="F27" s="4">
        <v>-152.45960000000002</v>
      </c>
      <c r="G27">
        <f t="shared" si="1"/>
        <v>0</v>
      </c>
      <c r="J27" s="3">
        <f t="shared" si="2"/>
        <v>-152.45960000000002</v>
      </c>
      <c r="K27">
        <f t="shared" si="3"/>
        <v>0</v>
      </c>
    </row>
    <row r="28" spans="1:11" x14ac:dyDescent="0.25">
      <c r="A28" s="2">
        <v>2</v>
      </c>
      <c r="B28" s="4">
        <v>-149.59948</v>
      </c>
      <c r="C28" s="2" t="s">
        <v>33</v>
      </c>
      <c r="D28" s="2">
        <f t="shared" si="0"/>
        <v>6.2618500000000097</v>
      </c>
      <c r="E28" s="4"/>
      <c r="F28" s="4">
        <v>-149.59948</v>
      </c>
      <c r="G28">
        <f t="shared" si="1"/>
        <v>2.8601200000000233</v>
      </c>
      <c r="I28">
        <v>2.3338765000000001</v>
      </c>
      <c r="J28" s="3">
        <f t="shared" si="2"/>
        <v>-147.2656035</v>
      </c>
      <c r="K28">
        <f t="shared" si="3"/>
        <v>5.1939965000000257</v>
      </c>
    </row>
    <row r="29" spans="1:11" x14ac:dyDescent="0.25">
      <c r="A29" s="2">
        <v>3</v>
      </c>
      <c r="B29" s="2">
        <v>83.756379999999993</v>
      </c>
      <c r="C29" s="2" t="s">
        <v>34</v>
      </c>
      <c r="F29" s="4">
        <v>83.756379999999993</v>
      </c>
      <c r="I29">
        <v>-7.0567064999999998</v>
      </c>
      <c r="J29" s="3">
        <f t="shared" si="2"/>
        <v>76.699673499999989</v>
      </c>
    </row>
    <row r="30" spans="1:11" x14ac:dyDescent="0.25">
      <c r="A30" s="2">
        <v>3</v>
      </c>
      <c r="B30" s="2">
        <v>-7.2315399999999999</v>
      </c>
      <c r="C30" s="2" t="s">
        <v>35</v>
      </c>
      <c r="F30" s="4">
        <v>-7.2315399999999999</v>
      </c>
      <c r="I30">
        <v>0.48116699999999984</v>
      </c>
      <c r="J30" s="3">
        <f t="shared" si="2"/>
        <v>-6.7503729999999997</v>
      </c>
    </row>
    <row r="31" spans="1:11" x14ac:dyDescent="0.25">
      <c r="A31" s="2">
        <v>3</v>
      </c>
      <c r="B31" s="2">
        <v>-30.730499999999999</v>
      </c>
      <c r="C31" s="2" t="s">
        <v>36</v>
      </c>
      <c r="F31" s="4">
        <v>-30.730499999999999</v>
      </c>
      <c r="J31" s="3">
        <f t="shared" si="2"/>
        <v>-30.730499999999999</v>
      </c>
    </row>
    <row r="32" spans="1:11" x14ac:dyDescent="0.25">
      <c r="A32" s="2">
        <v>3</v>
      </c>
      <c r="B32" s="2">
        <v>-1.1628700000000001</v>
      </c>
      <c r="C32" s="2" t="s">
        <v>37</v>
      </c>
      <c r="F32" s="4">
        <v>-1.1628700000000001</v>
      </c>
      <c r="I32">
        <v>0.48116699999999984</v>
      </c>
      <c r="J32" s="3">
        <f t="shared" si="2"/>
        <v>-0.68170300000000017</v>
      </c>
    </row>
    <row r="33" spans="1:10" x14ac:dyDescent="0.25">
      <c r="A33" s="2">
        <v>3</v>
      </c>
      <c r="B33" s="2">
        <v>44.661740000000002</v>
      </c>
      <c r="C33" s="2" t="s">
        <v>38</v>
      </c>
      <c r="F33" s="4">
        <v>44.661740000000002</v>
      </c>
      <c r="I33">
        <v>5.5524716249999999</v>
      </c>
      <c r="J33" s="3">
        <f t="shared" si="2"/>
        <v>50.214211625000004</v>
      </c>
    </row>
    <row r="34" spans="1:10" x14ac:dyDescent="0.25">
      <c r="A34" s="2">
        <v>3</v>
      </c>
      <c r="B34" s="2">
        <v>44.609450000000002</v>
      </c>
      <c r="C34" s="2" t="s">
        <v>39</v>
      </c>
      <c r="F34" s="4">
        <v>44.609450000000002</v>
      </c>
      <c r="I34">
        <v>0.48116699999999984</v>
      </c>
      <c r="J34" s="3">
        <f t="shared" si="2"/>
        <v>45.090617000000002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E1" workbookViewId="0">
      <selection sqref="A1:M34"/>
    </sheetView>
  </sheetViews>
  <sheetFormatPr baseColWidth="10" defaultRowHeight="15" x14ac:dyDescent="0.25"/>
  <sheetData>
    <row r="1" spans="1:23" x14ac:dyDescent="0.25">
      <c r="A1" t="s">
        <v>45</v>
      </c>
    </row>
    <row r="4" spans="1:23" ht="60" x14ac:dyDescent="0.25">
      <c r="A4" s="1" t="s">
        <v>0</v>
      </c>
      <c r="B4" s="1" t="s">
        <v>23</v>
      </c>
      <c r="C4" s="1" t="s">
        <v>3</v>
      </c>
      <c r="D4" s="1" t="s">
        <v>21</v>
      </c>
      <c r="E4" s="5" t="s">
        <v>80</v>
      </c>
      <c r="F4" s="5" t="s">
        <v>81</v>
      </c>
      <c r="G4" s="5" t="s">
        <v>82</v>
      </c>
      <c r="H4" s="5"/>
      <c r="I4" s="1" t="s">
        <v>99</v>
      </c>
      <c r="J4" s="1" t="s">
        <v>88</v>
      </c>
      <c r="K4" s="1" t="s">
        <v>87</v>
      </c>
      <c r="L4" s="1" t="s">
        <v>95</v>
      </c>
      <c r="M4" s="1" t="s">
        <v>96</v>
      </c>
      <c r="N4" s="5"/>
    </row>
    <row r="5" spans="1:23" x14ac:dyDescent="0.25">
      <c r="A5">
        <v>0.25</v>
      </c>
      <c r="B5" s="3">
        <v>-15.786099999999999</v>
      </c>
      <c r="C5" t="s">
        <v>4</v>
      </c>
      <c r="D5">
        <f>B5-($B$24/2)*A5</f>
        <v>8.1136237500000004</v>
      </c>
      <c r="E5" s="4">
        <v>0.29407</v>
      </c>
      <c r="F5" s="4">
        <v>-15.49203</v>
      </c>
      <c r="G5">
        <f>F5-A5*($F$24/2)</f>
        <v>6.514737499999999</v>
      </c>
      <c r="J5" s="3">
        <f>I5+F5</f>
        <v>-15.49203</v>
      </c>
      <c r="K5">
        <f>J5-A5*($F$24/2)</f>
        <v>6.514737499999999</v>
      </c>
      <c r="L5">
        <f>(J5+F5)/2</f>
        <v>-15.49203</v>
      </c>
      <c r="M5">
        <f>(K5+G5)/2</f>
        <v>6.514737499999999</v>
      </c>
    </row>
    <row r="6" spans="1:23" x14ac:dyDescent="0.25">
      <c r="A6">
        <v>0.5</v>
      </c>
      <c r="B6" s="3">
        <v>-39.098610000000001</v>
      </c>
      <c r="C6" t="s">
        <v>5</v>
      </c>
      <c r="D6">
        <f t="shared" ref="D6:D28" si="0">B6-($B$24/2)*A6</f>
        <v>8.7008374999999987</v>
      </c>
      <c r="E6" s="4">
        <v>0.64461000000000002</v>
      </c>
      <c r="F6" s="4">
        <v>-38.454000000000001</v>
      </c>
      <c r="G6">
        <f t="shared" ref="G6:G28" si="1">F6-A6*($F$24/2)</f>
        <v>5.5595349999999968</v>
      </c>
      <c r="J6" s="3">
        <f t="shared" ref="J6:J34" si="2">I6+F6</f>
        <v>-38.454000000000001</v>
      </c>
      <c r="K6">
        <f t="shared" ref="K6:K34" si="3">J6-A6*($F$24/2)</f>
        <v>5.5595349999999968</v>
      </c>
      <c r="L6">
        <f t="shared" ref="L6:L34" si="4">(J6+F6)/2</f>
        <v>-38.454000000000001</v>
      </c>
      <c r="M6">
        <f t="shared" ref="M6:M34" si="5">(K6+G6)/2</f>
        <v>5.5595349999999968</v>
      </c>
    </row>
    <row r="7" spans="1:23" x14ac:dyDescent="0.25">
      <c r="A7">
        <v>0.5</v>
      </c>
      <c r="B7" s="3">
        <v>-34.721580000000003</v>
      </c>
      <c r="C7" t="s">
        <v>6</v>
      </c>
      <c r="D7">
        <f t="shared" si="0"/>
        <v>13.077867499999996</v>
      </c>
      <c r="E7" s="4"/>
      <c r="F7" s="4">
        <v>-34.721580000000003</v>
      </c>
      <c r="G7">
        <f t="shared" si="1"/>
        <v>9.2919549999999944</v>
      </c>
      <c r="I7">
        <v>4.7349390625000005</v>
      </c>
      <c r="J7" s="3">
        <f t="shared" si="2"/>
        <v>-29.986640937500002</v>
      </c>
      <c r="K7">
        <f t="shared" si="3"/>
        <v>14.026894062499995</v>
      </c>
      <c r="L7">
        <f t="shared" si="4"/>
        <v>-32.354110468750001</v>
      </c>
      <c r="M7">
        <f t="shared" si="5"/>
        <v>11.659424531249995</v>
      </c>
    </row>
    <row r="8" spans="1:23" x14ac:dyDescent="0.25">
      <c r="A8">
        <v>0.5</v>
      </c>
      <c r="B8" s="3">
        <v>-39.089269999999999</v>
      </c>
      <c r="C8" t="s">
        <v>7</v>
      </c>
      <c r="D8">
        <f t="shared" si="0"/>
        <v>8.7101775000000004</v>
      </c>
      <c r="E8" s="4">
        <v>14.935790000000001</v>
      </c>
      <c r="F8" s="4">
        <v>-24.153479999999998</v>
      </c>
      <c r="G8">
        <f t="shared" si="1"/>
        <v>19.860054999999999</v>
      </c>
      <c r="J8" s="3">
        <f t="shared" si="2"/>
        <v>-24.153479999999998</v>
      </c>
      <c r="K8">
        <f t="shared" si="3"/>
        <v>19.860054999999999</v>
      </c>
      <c r="L8">
        <f t="shared" si="4"/>
        <v>-24.153479999999998</v>
      </c>
      <c r="M8">
        <f t="shared" si="5"/>
        <v>19.860054999999999</v>
      </c>
    </row>
    <row r="9" spans="1:23" x14ac:dyDescent="0.25">
      <c r="A9">
        <v>0.5</v>
      </c>
      <c r="B9" s="3">
        <v>-38.74738</v>
      </c>
      <c r="C9" t="s">
        <v>8</v>
      </c>
      <c r="D9">
        <f t="shared" si="0"/>
        <v>9.0520674999999997</v>
      </c>
      <c r="E9" s="4">
        <v>4.2598700000000003</v>
      </c>
      <c r="F9" s="4">
        <v>-34.48751</v>
      </c>
      <c r="G9">
        <f t="shared" si="1"/>
        <v>9.5260249999999971</v>
      </c>
      <c r="J9" s="3">
        <f t="shared" si="2"/>
        <v>-34.48751</v>
      </c>
      <c r="K9">
        <f t="shared" si="3"/>
        <v>9.5260249999999971</v>
      </c>
      <c r="L9">
        <f t="shared" si="4"/>
        <v>-34.48751</v>
      </c>
      <c r="M9">
        <f t="shared" si="5"/>
        <v>9.5260249999999971</v>
      </c>
    </row>
    <row r="10" spans="1:23" x14ac:dyDescent="0.25">
      <c r="A10">
        <v>0.75</v>
      </c>
      <c r="B10" s="3">
        <v>-52.609729999999999</v>
      </c>
      <c r="C10" t="s">
        <v>9</v>
      </c>
      <c r="D10">
        <f t="shared" si="0"/>
        <v>19.089441250000007</v>
      </c>
      <c r="E10" s="4"/>
      <c r="F10" s="4">
        <v>-52.609729999999999</v>
      </c>
      <c r="G10">
        <f t="shared" si="1"/>
        <v>13.410572500000001</v>
      </c>
      <c r="I10">
        <v>7.1024085937500008</v>
      </c>
      <c r="J10" s="3">
        <f t="shared" si="2"/>
        <v>-45.50732140625</v>
      </c>
      <c r="K10">
        <f t="shared" si="3"/>
        <v>20.51298109375</v>
      </c>
      <c r="L10">
        <f t="shared" si="4"/>
        <v>-49.058525703124999</v>
      </c>
      <c r="M10">
        <f t="shared" si="5"/>
        <v>16.961776796875</v>
      </c>
    </row>
    <row r="11" spans="1:23" x14ac:dyDescent="0.25">
      <c r="A11">
        <v>0.8</v>
      </c>
      <c r="B11" s="3">
        <v>-55.787610000000001</v>
      </c>
      <c r="C11" t="s">
        <v>10</v>
      </c>
      <c r="D11">
        <f t="shared" si="0"/>
        <v>20.691506000000004</v>
      </c>
      <c r="E11" s="4"/>
      <c r="F11" s="4">
        <v>-55.787610000000001</v>
      </c>
      <c r="G11">
        <f t="shared" si="1"/>
        <v>14.634045999999998</v>
      </c>
      <c r="I11">
        <v>7.5759025000000015</v>
      </c>
      <c r="J11" s="3">
        <f t="shared" si="2"/>
        <v>-48.211707500000003</v>
      </c>
      <c r="K11">
        <f t="shared" si="3"/>
        <v>22.209948499999996</v>
      </c>
      <c r="L11">
        <f t="shared" si="4"/>
        <v>-51.999658750000002</v>
      </c>
      <c r="M11">
        <f t="shared" si="5"/>
        <v>18.421997249999997</v>
      </c>
    </row>
    <row r="12" spans="1:23" x14ac:dyDescent="0.25">
      <c r="A12">
        <v>1</v>
      </c>
      <c r="B12" s="3">
        <v>-35.010150000000003</v>
      </c>
      <c r="C12" t="s">
        <v>11</v>
      </c>
      <c r="D12">
        <f t="shared" si="0"/>
        <v>60.588744999999996</v>
      </c>
      <c r="E12" s="4"/>
      <c r="F12" s="4">
        <v>-35.010150000000003</v>
      </c>
      <c r="G12">
        <f t="shared" si="1"/>
        <v>53.016919999999992</v>
      </c>
      <c r="I12">
        <v>8.1607295833333335</v>
      </c>
      <c r="J12" s="3">
        <f t="shared" si="2"/>
        <v>-26.849420416666668</v>
      </c>
      <c r="K12">
        <f t="shared" si="3"/>
        <v>61.177649583333327</v>
      </c>
      <c r="L12">
        <f t="shared" si="4"/>
        <v>-30.929785208333335</v>
      </c>
      <c r="M12">
        <f t="shared" si="5"/>
        <v>57.097284791666659</v>
      </c>
    </row>
    <row r="13" spans="1:23" x14ac:dyDescent="0.25">
      <c r="A13">
        <v>1</v>
      </c>
      <c r="B13" s="3">
        <v>-70.677700000000002</v>
      </c>
      <c r="C13" t="s">
        <v>12</v>
      </c>
      <c r="D13">
        <f t="shared" si="0"/>
        <v>24.921194999999997</v>
      </c>
      <c r="E13" s="4"/>
      <c r="F13" s="4">
        <v>-70.677700000000002</v>
      </c>
      <c r="G13">
        <f t="shared" si="1"/>
        <v>17.349369999999993</v>
      </c>
      <c r="I13">
        <v>9.469878125000001</v>
      </c>
      <c r="J13" s="3">
        <f t="shared" si="2"/>
        <v>-61.207821875</v>
      </c>
      <c r="K13">
        <f t="shared" si="3"/>
        <v>26.819248124999994</v>
      </c>
      <c r="L13">
        <f t="shared" si="4"/>
        <v>-65.942760937499997</v>
      </c>
      <c r="M13">
        <f t="shared" si="5"/>
        <v>22.084309062499994</v>
      </c>
    </row>
    <row r="14" spans="1:23" x14ac:dyDescent="0.25">
      <c r="A14">
        <v>1</v>
      </c>
      <c r="B14" s="3">
        <v>-22.583349999999999</v>
      </c>
      <c r="C14" t="s">
        <v>13</v>
      </c>
      <c r="D14">
        <f t="shared" si="0"/>
        <v>73.015545000000003</v>
      </c>
      <c r="E14" s="4"/>
      <c r="F14" s="4">
        <v>-22.583349999999999</v>
      </c>
      <c r="G14">
        <f t="shared" si="1"/>
        <v>65.443719999999999</v>
      </c>
      <c r="I14">
        <v>8.1607295833333335</v>
      </c>
      <c r="J14" s="3">
        <f t="shared" si="2"/>
        <v>-14.422620416666666</v>
      </c>
      <c r="K14">
        <f t="shared" si="3"/>
        <v>73.604449583333334</v>
      </c>
      <c r="L14">
        <f t="shared" si="4"/>
        <v>-18.502985208333332</v>
      </c>
      <c r="M14">
        <f t="shared" si="5"/>
        <v>69.524084791666667</v>
      </c>
    </row>
    <row r="15" spans="1:23" x14ac:dyDescent="0.25">
      <c r="A15">
        <v>1</v>
      </c>
      <c r="B15" s="3">
        <v>-88.623249999999999</v>
      </c>
      <c r="C15" t="s">
        <v>14</v>
      </c>
      <c r="D15">
        <f t="shared" si="0"/>
        <v>6.9756450000000001</v>
      </c>
      <c r="E15" s="4">
        <v>7.5435100000000004</v>
      </c>
      <c r="F15" s="4">
        <v>-81.079740000000001</v>
      </c>
      <c r="G15">
        <f t="shared" si="1"/>
        <v>6.9473299999999938</v>
      </c>
      <c r="J15" s="3">
        <f t="shared" si="2"/>
        <v>-81.079740000000001</v>
      </c>
      <c r="K15">
        <f t="shared" si="3"/>
        <v>6.9473299999999938</v>
      </c>
      <c r="L15">
        <f t="shared" si="4"/>
        <v>-81.079740000000001</v>
      </c>
      <c r="M15">
        <f t="shared" si="5"/>
        <v>6.9473299999999938</v>
      </c>
      <c r="O15" t="s">
        <v>68</v>
      </c>
      <c r="Q15" t="s">
        <v>69</v>
      </c>
      <c r="T15" t="s">
        <v>68</v>
      </c>
      <c r="V15" t="s">
        <v>69</v>
      </c>
    </row>
    <row r="16" spans="1:23" x14ac:dyDescent="0.25">
      <c r="A16">
        <v>1</v>
      </c>
      <c r="B16" s="3">
        <v>-88.626360000000005</v>
      </c>
      <c r="C16" t="s">
        <v>15</v>
      </c>
      <c r="D16">
        <f t="shared" si="0"/>
        <v>6.9725349999999935</v>
      </c>
      <c r="E16" s="4">
        <v>7.5867699999999996</v>
      </c>
      <c r="F16" s="4">
        <v>-81.039590000000004</v>
      </c>
      <c r="G16">
        <f t="shared" si="1"/>
        <v>6.9874799999999908</v>
      </c>
      <c r="J16" s="3">
        <f t="shared" si="2"/>
        <v>-81.039590000000004</v>
      </c>
      <c r="K16">
        <f t="shared" si="3"/>
        <v>6.9874799999999908</v>
      </c>
      <c r="L16">
        <f t="shared" si="4"/>
        <v>-81.039590000000004</v>
      </c>
      <c r="M16">
        <f t="shared" si="5"/>
        <v>6.9874799999999908</v>
      </c>
      <c r="Q16" t="s">
        <v>70</v>
      </c>
      <c r="R16">
        <f>(B33-B24)/(A33-A24)</f>
        <v>-4.409089999999992</v>
      </c>
      <c r="T16" t="s">
        <v>83</v>
      </c>
      <c r="V16" t="s">
        <v>70</v>
      </c>
      <c r="W16">
        <f>(F33-F24)/(A33-A24)</f>
        <v>-1.3971099999999979</v>
      </c>
    </row>
    <row r="17" spans="1:23" x14ac:dyDescent="0.25">
      <c r="A17">
        <v>1</v>
      </c>
      <c r="B17" s="3">
        <v>38.914200000000001</v>
      </c>
      <c r="C17" t="s">
        <v>16</v>
      </c>
      <c r="D17">
        <f t="shared" si="0"/>
        <v>134.51309499999999</v>
      </c>
      <c r="E17" s="4"/>
      <c r="F17" s="4">
        <v>38.914200000000001</v>
      </c>
      <c r="G17">
        <f t="shared" si="1"/>
        <v>126.94127</v>
      </c>
      <c r="I17">
        <v>8.1607295833333335</v>
      </c>
      <c r="J17" s="3">
        <f t="shared" si="2"/>
        <v>47.074929583333336</v>
      </c>
      <c r="K17">
        <f t="shared" si="3"/>
        <v>135.10199958333334</v>
      </c>
      <c r="L17">
        <f t="shared" si="4"/>
        <v>42.994564791666669</v>
      </c>
      <c r="M17">
        <f t="shared" si="5"/>
        <v>131.02163479166666</v>
      </c>
      <c r="Q17" t="s">
        <v>72</v>
      </c>
      <c r="R17">
        <f>(B33+B24)/2</f>
        <v>-193.40233499999999</v>
      </c>
      <c r="V17" t="s">
        <v>72</v>
      </c>
      <c r="W17">
        <f>(F33+F24)/2</f>
        <v>-176.75269499999999</v>
      </c>
    </row>
    <row r="18" spans="1:23" x14ac:dyDescent="0.25">
      <c r="A18">
        <v>1</v>
      </c>
      <c r="B18" s="3">
        <v>-68.414519999999996</v>
      </c>
      <c r="C18" t="s">
        <v>17</v>
      </c>
      <c r="D18">
        <f t="shared" si="0"/>
        <v>27.184375000000003</v>
      </c>
      <c r="E18" s="4"/>
      <c r="F18" s="4">
        <v>-68.414519999999996</v>
      </c>
      <c r="G18">
        <f t="shared" si="1"/>
        <v>19.612549999999999</v>
      </c>
      <c r="I18">
        <v>9.469878125000001</v>
      </c>
      <c r="J18" s="3">
        <f t="shared" si="2"/>
        <v>-58.944641874999995</v>
      </c>
      <c r="K18">
        <f t="shared" si="3"/>
        <v>29.082428125</v>
      </c>
      <c r="L18">
        <f t="shared" si="4"/>
        <v>-63.679580937499992</v>
      </c>
      <c r="M18">
        <f t="shared" si="5"/>
        <v>24.347489062499999</v>
      </c>
      <c r="Q18" t="s">
        <v>73</v>
      </c>
      <c r="R18">
        <f>(A33+A24)/2</f>
        <v>2.5</v>
      </c>
      <c r="V18" t="s">
        <v>73</v>
      </c>
      <c r="W18">
        <f>(A33+A24)/2</f>
        <v>2.5</v>
      </c>
    </row>
    <row r="19" spans="1:23" x14ac:dyDescent="0.25">
      <c r="A19">
        <v>1</v>
      </c>
      <c r="B19" s="3">
        <v>-87.989630000000005</v>
      </c>
      <c r="C19" t="s">
        <v>18</v>
      </c>
      <c r="D19">
        <f t="shared" si="0"/>
        <v>7.6092649999999935</v>
      </c>
      <c r="E19" s="4">
        <v>7.0580699999999998</v>
      </c>
      <c r="F19" s="4">
        <v>-80.931560000000005</v>
      </c>
      <c r="G19">
        <f t="shared" si="1"/>
        <v>7.0955099999999902</v>
      </c>
      <c r="J19" s="3">
        <f t="shared" si="2"/>
        <v>-80.931560000000005</v>
      </c>
      <c r="K19">
        <f t="shared" si="3"/>
        <v>7.0955099999999902</v>
      </c>
      <c r="L19">
        <f t="shared" si="4"/>
        <v>-80.931560000000005</v>
      </c>
      <c r="M19">
        <f t="shared" si="5"/>
        <v>7.0955099999999902</v>
      </c>
    </row>
    <row r="20" spans="1:23" x14ac:dyDescent="0.25">
      <c r="A20">
        <v>1</v>
      </c>
      <c r="B20" s="3">
        <v>-76.725790000000003</v>
      </c>
      <c r="C20" t="s">
        <v>19</v>
      </c>
      <c r="D20">
        <f t="shared" si="0"/>
        <v>18.873104999999995</v>
      </c>
      <c r="E20" s="4"/>
      <c r="F20" s="4">
        <v>-76.725790000000003</v>
      </c>
      <c r="G20">
        <f t="shared" si="1"/>
        <v>11.301279999999991</v>
      </c>
      <c r="I20">
        <v>9.469878125000001</v>
      </c>
      <c r="J20" s="3">
        <f t="shared" si="2"/>
        <v>-67.25591187500001</v>
      </c>
      <c r="K20">
        <f t="shared" si="3"/>
        <v>20.771158124999985</v>
      </c>
      <c r="L20">
        <f t="shared" si="4"/>
        <v>-71.990850937499999</v>
      </c>
      <c r="M20">
        <f t="shared" si="5"/>
        <v>16.036219062499988</v>
      </c>
      <c r="Q20" t="s">
        <v>71</v>
      </c>
      <c r="R20">
        <f>R17-R16*R18</f>
        <v>-182.37961000000001</v>
      </c>
      <c r="V20" t="s">
        <v>71</v>
      </c>
      <c r="W20">
        <f>W17-W16*W18</f>
        <v>-173.25991999999999</v>
      </c>
    </row>
    <row r="21" spans="1:23" x14ac:dyDescent="0.25">
      <c r="A21">
        <v>1</v>
      </c>
      <c r="B21" s="3">
        <v>-84.537760000000006</v>
      </c>
      <c r="C21" t="s">
        <v>20</v>
      </c>
      <c r="D21">
        <f t="shared" si="0"/>
        <v>11.061134999999993</v>
      </c>
      <c r="E21" s="4"/>
      <c r="F21" s="4">
        <v>-84.537760000000006</v>
      </c>
      <c r="G21">
        <f t="shared" si="1"/>
        <v>3.489309999999989</v>
      </c>
      <c r="I21">
        <v>7.1275579166666665</v>
      </c>
      <c r="J21" s="3">
        <f t="shared" si="2"/>
        <v>-77.410202083333346</v>
      </c>
      <c r="K21">
        <f t="shared" si="3"/>
        <v>10.616867916666649</v>
      </c>
      <c r="L21">
        <f t="shared" si="4"/>
        <v>-80.973981041666676</v>
      </c>
      <c r="M21">
        <f t="shared" si="5"/>
        <v>7.0530889583333192</v>
      </c>
    </row>
    <row r="22" spans="1:23" x14ac:dyDescent="0.25">
      <c r="A22">
        <v>2</v>
      </c>
      <c r="B22" s="3">
        <v>-130.93253000000001</v>
      </c>
      <c r="C22" t="s">
        <v>27</v>
      </c>
      <c r="D22">
        <f t="shared" si="0"/>
        <v>60.265259999999984</v>
      </c>
      <c r="E22" s="4"/>
      <c r="F22" s="4">
        <v>-130.93253000000001</v>
      </c>
      <c r="G22">
        <f t="shared" si="1"/>
        <v>45.121609999999976</v>
      </c>
      <c r="I22">
        <v>14.896493674242425</v>
      </c>
      <c r="J22" s="3">
        <f t="shared" si="2"/>
        <v>-116.03603632575759</v>
      </c>
      <c r="K22">
        <f t="shared" si="3"/>
        <v>60.018103674242397</v>
      </c>
      <c r="L22">
        <f t="shared" si="4"/>
        <v>-123.4842831628788</v>
      </c>
      <c r="M22">
        <f t="shared" si="5"/>
        <v>52.569856837121186</v>
      </c>
    </row>
    <row r="23" spans="1:23" x14ac:dyDescent="0.25">
      <c r="A23" s="2">
        <v>2</v>
      </c>
      <c r="B23" s="4">
        <v>-116.77941</v>
      </c>
      <c r="C23" s="2" t="s">
        <v>28</v>
      </c>
      <c r="D23" s="2">
        <f t="shared" si="0"/>
        <v>74.418379999999999</v>
      </c>
      <c r="E23" s="4"/>
      <c r="F23" s="4">
        <v>-116.77941</v>
      </c>
      <c r="G23">
        <f t="shared" si="1"/>
        <v>59.274729999999991</v>
      </c>
      <c r="I23">
        <v>14.255115833333333</v>
      </c>
      <c r="J23" s="3">
        <f t="shared" si="2"/>
        <v>-102.52429416666666</v>
      </c>
      <c r="K23">
        <f t="shared" si="3"/>
        <v>73.529845833333326</v>
      </c>
      <c r="L23">
        <f t="shared" si="4"/>
        <v>-109.65185208333332</v>
      </c>
      <c r="M23">
        <f t="shared" si="5"/>
        <v>66.402287916666666</v>
      </c>
    </row>
    <row r="24" spans="1:23" x14ac:dyDescent="0.25">
      <c r="A24" s="2">
        <v>2</v>
      </c>
      <c r="B24" s="4">
        <v>-191.19779</v>
      </c>
      <c r="C24" s="2" t="s">
        <v>29</v>
      </c>
      <c r="D24" s="2">
        <f t="shared" si="0"/>
        <v>0</v>
      </c>
      <c r="E24" s="4">
        <v>15.143649999999999</v>
      </c>
      <c r="F24" s="4">
        <v>-176.05413999999999</v>
      </c>
      <c r="G24">
        <f t="shared" si="1"/>
        <v>0</v>
      </c>
      <c r="J24" s="3">
        <f t="shared" si="2"/>
        <v>-176.05413999999999</v>
      </c>
      <c r="K24">
        <f t="shared" si="3"/>
        <v>0</v>
      </c>
      <c r="L24">
        <f t="shared" si="4"/>
        <v>-176.05413999999999</v>
      </c>
      <c r="M24">
        <f t="shared" si="5"/>
        <v>0</v>
      </c>
    </row>
    <row r="25" spans="1:23" x14ac:dyDescent="0.25">
      <c r="A25" s="2">
        <v>2</v>
      </c>
      <c r="B25" s="4">
        <v>-191.16822999999999</v>
      </c>
      <c r="C25" s="2" t="s">
        <v>30</v>
      </c>
      <c r="D25" s="2">
        <f t="shared" si="0"/>
        <v>2.9560000000003583E-2</v>
      </c>
      <c r="E25" s="4">
        <v>15.347429999999999</v>
      </c>
      <c r="F25" s="4">
        <v>-175.82079999999999</v>
      </c>
      <c r="G25">
        <f t="shared" si="1"/>
        <v>0.23333999999999833</v>
      </c>
      <c r="J25" s="3">
        <f t="shared" si="2"/>
        <v>-175.82079999999999</v>
      </c>
      <c r="K25">
        <f t="shared" si="3"/>
        <v>0.23333999999999833</v>
      </c>
      <c r="L25">
        <f t="shared" si="4"/>
        <v>-175.82079999999999</v>
      </c>
      <c r="M25">
        <f t="shared" si="5"/>
        <v>0.23333999999999833</v>
      </c>
    </row>
    <row r="26" spans="1:23" x14ac:dyDescent="0.25">
      <c r="A26" s="2">
        <v>2</v>
      </c>
      <c r="B26" s="4">
        <v>-191.21816000000001</v>
      </c>
      <c r="C26" s="2" t="s">
        <v>31</v>
      </c>
      <c r="D26" s="2">
        <f t="shared" si="0"/>
        <v>-2.0370000000013988E-2</v>
      </c>
      <c r="E26" s="4">
        <v>15.16057</v>
      </c>
      <c r="F26" s="4">
        <v>-176.05759</v>
      </c>
      <c r="G26">
        <f t="shared" si="1"/>
        <v>-3.4500000000150521E-3</v>
      </c>
      <c r="J26" s="3">
        <f t="shared" si="2"/>
        <v>-176.05759</v>
      </c>
      <c r="K26">
        <f t="shared" si="3"/>
        <v>-3.4500000000150521E-3</v>
      </c>
      <c r="L26">
        <f t="shared" si="4"/>
        <v>-176.05759</v>
      </c>
      <c r="M26">
        <f t="shared" si="5"/>
        <v>-3.4500000000150521E-3</v>
      </c>
    </row>
    <row r="27" spans="1:23" x14ac:dyDescent="0.25">
      <c r="A27" s="2">
        <v>2</v>
      </c>
      <c r="B27" s="4">
        <v>-140.80346</v>
      </c>
      <c r="C27" s="2" t="s">
        <v>32</v>
      </c>
      <c r="D27" s="2">
        <f t="shared" si="0"/>
        <v>50.394329999999997</v>
      </c>
      <c r="E27" s="4"/>
      <c r="F27" s="4">
        <v>-140.80346</v>
      </c>
      <c r="G27">
        <f t="shared" si="1"/>
        <v>35.250679999999988</v>
      </c>
      <c r="I27">
        <v>16.321459166666667</v>
      </c>
      <c r="J27" s="3">
        <f t="shared" si="2"/>
        <v>-124.48200083333333</v>
      </c>
      <c r="K27">
        <f t="shared" si="3"/>
        <v>51.572139166666659</v>
      </c>
      <c r="L27">
        <f t="shared" si="4"/>
        <v>-132.64273041666667</v>
      </c>
      <c r="M27">
        <f t="shared" si="5"/>
        <v>43.411409583333324</v>
      </c>
    </row>
    <row r="28" spans="1:23" x14ac:dyDescent="0.25">
      <c r="A28" s="2">
        <v>2</v>
      </c>
      <c r="B28" s="4">
        <v>-191.23552000000001</v>
      </c>
      <c r="C28" s="2" t="s">
        <v>33</v>
      </c>
      <c r="D28" s="2">
        <f t="shared" si="0"/>
        <v>-3.7730000000010477E-2</v>
      </c>
      <c r="E28" s="4"/>
      <c r="F28" s="4">
        <v>-191.23552000000001</v>
      </c>
      <c r="G28">
        <f t="shared" si="1"/>
        <v>-15.181380000000019</v>
      </c>
      <c r="I28">
        <v>14.896493674242425</v>
      </c>
      <c r="J28" s="3">
        <f t="shared" si="2"/>
        <v>-176.33902632575757</v>
      </c>
      <c r="K28">
        <f t="shared" si="3"/>
        <v>-0.28488632575758288</v>
      </c>
      <c r="L28">
        <f t="shared" si="4"/>
        <v>-183.78727316287879</v>
      </c>
      <c r="M28">
        <f t="shared" si="5"/>
        <v>-7.7331331628788007</v>
      </c>
    </row>
    <row r="29" spans="1:23" x14ac:dyDescent="0.25">
      <c r="A29" s="2">
        <v>3</v>
      </c>
      <c r="B29" s="4">
        <v>29.532520000000002</v>
      </c>
      <c r="C29" s="2" t="s">
        <v>34</v>
      </c>
      <c r="D29" s="2">
        <f t="shared" ref="D29:D34" si="6">B29-$R$16*A29-$R$20</f>
        <v>225.13939999999999</v>
      </c>
      <c r="E29" s="4"/>
      <c r="F29" s="4">
        <v>29.532520000000002</v>
      </c>
      <c r="G29">
        <f t="shared" ref="G29:G34" si="7">F29-A29*$W$16-$W$20</f>
        <v>206.98376999999999</v>
      </c>
      <c r="I29">
        <v>28.409634375000003</v>
      </c>
      <c r="J29" s="3">
        <f t="shared" si="2"/>
        <v>57.942154375000001</v>
      </c>
      <c r="K29">
        <f t="shared" si="3"/>
        <v>322.02336437500003</v>
      </c>
      <c r="L29">
        <f t="shared" si="4"/>
        <v>43.737337187500003</v>
      </c>
      <c r="M29">
        <f t="shared" si="5"/>
        <v>264.50356718750004</v>
      </c>
    </row>
    <row r="30" spans="1:23" x14ac:dyDescent="0.25">
      <c r="A30" s="2">
        <v>3</v>
      </c>
      <c r="B30" s="4">
        <v>-162.36803</v>
      </c>
      <c r="C30" s="2" t="s">
        <v>35</v>
      </c>
      <c r="D30" s="2">
        <f t="shared" si="6"/>
        <v>33.238849999999985</v>
      </c>
      <c r="E30" s="4"/>
      <c r="F30" s="4">
        <v>-162.36803</v>
      </c>
      <c r="G30">
        <f t="shared" si="7"/>
        <v>15.083219999999983</v>
      </c>
      <c r="I30">
        <v>24.482188749999999</v>
      </c>
      <c r="J30" s="3">
        <f t="shared" si="2"/>
        <v>-137.88584125</v>
      </c>
      <c r="K30">
        <f t="shared" si="3"/>
        <v>126.19536875</v>
      </c>
      <c r="L30">
        <f t="shared" si="4"/>
        <v>-150.12693562499999</v>
      </c>
      <c r="M30">
        <f t="shared" si="5"/>
        <v>70.639294374999992</v>
      </c>
    </row>
    <row r="31" spans="1:23" x14ac:dyDescent="0.25">
      <c r="A31" s="2">
        <v>3</v>
      </c>
      <c r="B31" s="4">
        <v>-122.92955000000001</v>
      </c>
      <c r="C31" s="2" t="s">
        <v>36</v>
      </c>
      <c r="D31" s="2">
        <f t="shared" si="6"/>
        <v>72.677329999999984</v>
      </c>
      <c r="E31" s="4"/>
      <c r="F31" s="4">
        <v>-122.92955000000001</v>
      </c>
      <c r="G31">
        <f t="shared" si="7"/>
        <v>54.521699999999981</v>
      </c>
      <c r="I31">
        <v>24.482188749999999</v>
      </c>
      <c r="J31" s="3">
        <f t="shared" si="2"/>
        <v>-98.44736125</v>
      </c>
      <c r="K31">
        <f t="shared" si="3"/>
        <v>165.63384875</v>
      </c>
      <c r="L31">
        <f t="shared" si="4"/>
        <v>-110.688455625</v>
      </c>
      <c r="M31">
        <f t="shared" si="5"/>
        <v>110.07777437499999</v>
      </c>
    </row>
    <row r="32" spans="1:23" x14ac:dyDescent="0.25">
      <c r="A32" s="2">
        <v>3</v>
      </c>
      <c r="B32" s="4">
        <v>34.527859999999997</v>
      </c>
      <c r="C32" s="2" t="s">
        <v>37</v>
      </c>
      <c r="D32" s="2">
        <f t="shared" si="6"/>
        <v>230.13473999999999</v>
      </c>
      <c r="E32" s="4"/>
      <c r="F32" s="4">
        <v>34.527859999999997</v>
      </c>
      <c r="G32">
        <f t="shared" si="7"/>
        <v>211.97910999999999</v>
      </c>
      <c r="I32">
        <v>20.299424375000001</v>
      </c>
      <c r="J32" s="3">
        <f t="shared" si="2"/>
        <v>54.827284374999998</v>
      </c>
      <c r="K32">
        <f t="shared" si="3"/>
        <v>318.90849437499998</v>
      </c>
      <c r="L32">
        <f t="shared" si="4"/>
        <v>44.677572187499997</v>
      </c>
      <c r="M32">
        <f t="shared" si="5"/>
        <v>265.44380218749995</v>
      </c>
    </row>
    <row r="33" spans="1:13" x14ac:dyDescent="0.25">
      <c r="A33" s="2">
        <v>3</v>
      </c>
      <c r="B33" s="4">
        <v>-195.60687999999999</v>
      </c>
      <c r="C33" s="2" t="s">
        <v>38</v>
      </c>
      <c r="D33" s="2">
        <f t="shared" si="6"/>
        <v>0</v>
      </c>
      <c r="E33" s="4">
        <v>18.155629999999999</v>
      </c>
      <c r="F33" s="4">
        <v>-177.45124999999999</v>
      </c>
      <c r="G33">
        <f t="shared" si="7"/>
        <v>0</v>
      </c>
      <c r="J33" s="3">
        <f t="shared" si="2"/>
        <v>-177.45124999999999</v>
      </c>
      <c r="K33">
        <f t="shared" si="3"/>
        <v>86.629960000000011</v>
      </c>
      <c r="L33">
        <f t="shared" si="4"/>
        <v>-177.45124999999999</v>
      </c>
      <c r="M33">
        <f t="shared" si="5"/>
        <v>43.314980000000006</v>
      </c>
    </row>
    <row r="34" spans="1:13" x14ac:dyDescent="0.25">
      <c r="A34" s="2">
        <v>3</v>
      </c>
      <c r="B34" s="4">
        <v>-193.55027000000001</v>
      </c>
      <c r="C34" s="2" t="s">
        <v>39</v>
      </c>
      <c r="D34" s="2">
        <f t="shared" si="6"/>
        <v>2.0566099999999778</v>
      </c>
      <c r="E34" s="4">
        <v>18.01765</v>
      </c>
      <c r="F34" s="4">
        <v>-175.53262000000001</v>
      </c>
      <c r="G34">
        <f t="shared" si="7"/>
        <v>1.918629999999979</v>
      </c>
      <c r="J34" s="3">
        <f t="shared" si="2"/>
        <v>-175.53262000000001</v>
      </c>
      <c r="K34">
        <f t="shared" si="3"/>
        <v>88.54858999999999</v>
      </c>
      <c r="L34">
        <f t="shared" si="4"/>
        <v>-175.53262000000001</v>
      </c>
      <c r="M34">
        <f t="shared" si="5"/>
        <v>45.233609999999985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31</vt:i4>
      </vt:variant>
    </vt:vector>
  </HeadingPairs>
  <TitlesOfParts>
    <vt:vector size="31" baseType="lpstr">
      <vt:lpstr>Li</vt:lpstr>
      <vt:lpstr>Na</vt:lpstr>
      <vt:lpstr>K</vt:lpstr>
      <vt:lpstr>Rb</vt:lpstr>
      <vt:lpstr>Be</vt:lpstr>
      <vt:lpstr>Mg</vt:lpstr>
      <vt:lpstr>Ca</vt:lpstr>
      <vt:lpstr>Sr</vt:lpstr>
      <vt:lpstr>Sc</vt:lpstr>
      <vt:lpstr>Y</vt:lpstr>
      <vt:lpstr>Ti</vt:lpstr>
      <vt:lpstr>Zr</vt:lpstr>
      <vt:lpstr>Hf</vt:lpstr>
      <vt:lpstr>V</vt:lpstr>
      <vt:lpstr>Nb</vt:lpstr>
      <vt:lpstr>Ta</vt:lpstr>
      <vt:lpstr>Cr</vt:lpstr>
      <vt:lpstr>Mo</vt:lpstr>
      <vt:lpstr>Mn</vt:lpstr>
      <vt:lpstr>Tc</vt:lpstr>
      <vt:lpstr>Fe</vt:lpstr>
      <vt:lpstr>Ru</vt:lpstr>
      <vt:lpstr>Co</vt:lpstr>
      <vt:lpstr>Rh</vt:lpstr>
      <vt:lpstr>Ni</vt:lpstr>
      <vt:lpstr>Pd</vt:lpstr>
      <vt:lpstr>Pt</vt:lpstr>
      <vt:lpstr>Cu</vt:lpstr>
      <vt:lpstr>Ag</vt:lpstr>
      <vt:lpstr>Zn</vt:lpstr>
      <vt:lpstr>Cd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Invité</dc:creator>
  <cp:lastModifiedBy>jcc</cp:lastModifiedBy>
  <dcterms:created xsi:type="dcterms:W3CDTF">2017-04-06T07:44:50Z</dcterms:created>
  <dcterms:modified xsi:type="dcterms:W3CDTF">2017-07-21T14:49:35Z</dcterms:modified>
</cp:coreProperties>
</file>