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aintek-R105\Music\"/>
    </mc:Choice>
  </mc:AlternateContent>
  <xr:revisionPtr revIDLastSave="0" documentId="13_ncr:1_{6D59F64E-69A9-4DAF-A91E-693579C2451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L23" i="1"/>
  <c r="K13" i="1"/>
  <c r="K14" i="1"/>
  <c r="K15" i="1"/>
  <c r="K16" i="1"/>
  <c r="K17" i="1"/>
  <c r="K18" i="1"/>
  <c r="K19" i="1"/>
  <c r="K20" i="1"/>
  <c r="K21" i="1"/>
  <c r="K12" i="1"/>
  <c r="J12" i="1"/>
  <c r="J13" i="1"/>
  <c r="J14" i="1"/>
  <c r="J15" i="1"/>
  <c r="J16" i="1"/>
  <c r="J17" i="1"/>
  <c r="J18" i="1"/>
  <c r="J19" i="1"/>
  <c r="J20" i="1"/>
  <c r="J21" i="1"/>
  <c r="I13" i="1"/>
  <c r="I14" i="1"/>
  <c r="I15" i="1"/>
  <c r="I16" i="1"/>
  <c r="I17" i="1"/>
  <c r="I18" i="1"/>
  <c r="I19" i="1"/>
  <c r="I20" i="1"/>
  <c r="I21" i="1"/>
  <c r="I12" i="1"/>
  <c r="H13" i="1"/>
  <c r="L13" i="1" s="1"/>
  <c r="H14" i="1"/>
  <c r="L14" i="1" s="1"/>
  <c r="M14" i="1" s="1"/>
  <c r="H15" i="1"/>
  <c r="L15" i="1" s="1"/>
  <c r="M15" i="1" s="1"/>
  <c r="H16" i="1"/>
  <c r="H17" i="1"/>
  <c r="H18" i="1"/>
  <c r="L18" i="1" s="1"/>
  <c r="H19" i="1"/>
  <c r="H20" i="1"/>
  <c r="L20" i="1" s="1"/>
  <c r="M20" i="1" s="1"/>
  <c r="H21" i="1"/>
  <c r="H12" i="1"/>
  <c r="L12" i="1" s="1"/>
  <c r="G13" i="1"/>
  <c r="G14" i="1"/>
  <c r="G15" i="1"/>
  <c r="G16" i="1"/>
  <c r="G17" i="1"/>
  <c r="G18" i="1"/>
  <c r="G19" i="1"/>
  <c r="G20" i="1"/>
  <c r="G21" i="1"/>
  <c r="E7" i="1"/>
  <c r="F12" i="1"/>
  <c r="F13" i="1"/>
  <c r="F14" i="1"/>
  <c r="F15" i="1"/>
  <c r="F16" i="1"/>
  <c r="F17" i="1"/>
  <c r="F18" i="1"/>
  <c r="F19" i="1"/>
  <c r="F20" i="1"/>
  <c r="F21" i="1"/>
  <c r="L21" i="1" l="1"/>
  <c r="M21" i="1" s="1"/>
  <c r="L17" i="1"/>
  <c r="M17" i="1" s="1"/>
  <c r="L16" i="1"/>
  <c r="M16" i="1" s="1"/>
  <c r="M12" i="1"/>
  <c r="M18" i="1"/>
  <c r="L19" i="1"/>
  <c r="M19" i="1" s="1"/>
  <c r="M13" i="1"/>
  <c r="L22" i="1" l="1"/>
</calcChain>
</file>

<file path=xl/sharedStrings.xml><?xml version="1.0" encoding="utf-8"?>
<sst xmlns="http://schemas.openxmlformats.org/spreadsheetml/2006/main" count="92" uniqueCount="82">
  <si>
    <t>Tujuan</t>
  </si>
  <si>
    <t>Harga</t>
  </si>
  <si>
    <t>Kelas</t>
  </si>
  <si>
    <t>Menu</t>
  </si>
  <si>
    <t>Diskon</t>
  </si>
  <si>
    <t>BBBY-P1-035</t>
  </si>
  <si>
    <t>DDDZ-P3-036</t>
  </si>
  <si>
    <t>AAAZ-P3-037</t>
  </si>
  <si>
    <t>AAAY-P2-038</t>
  </si>
  <si>
    <t>BBBX-P1-039</t>
  </si>
  <si>
    <t>BBBX-P2-040</t>
  </si>
  <si>
    <t>DDDY-P1-041</t>
  </si>
  <si>
    <t>DDDY-P3-042</t>
  </si>
  <si>
    <t>CCCX-P1-043</t>
  </si>
  <si>
    <t>CCCX-P3-044</t>
  </si>
  <si>
    <t>Tabel Menu Makanan</t>
  </si>
  <si>
    <t>Kode</t>
  </si>
  <si>
    <t>P1</t>
  </si>
  <si>
    <t>P2</t>
  </si>
  <si>
    <t>P3</t>
  </si>
  <si>
    <t>Paket A</t>
  </si>
  <si>
    <t>Paket B</t>
  </si>
  <si>
    <t>Paket C</t>
  </si>
  <si>
    <t>Tabel Tujuan</t>
  </si>
  <si>
    <t>AAA</t>
  </si>
  <si>
    <t>BBB</t>
  </si>
  <si>
    <t>CCC</t>
  </si>
  <si>
    <t>DDD</t>
  </si>
  <si>
    <t>Tabel Kelas</t>
  </si>
  <si>
    <t>X</t>
  </si>
  <si>
    <t>Y</t>
  </si>
  <si>
    <t>Z</t>
  </si>
  <si>
    <t>VIP</t>
  </si>
  <si>
    <t>Bisnis</t>
  </si>
  <si>
    <t>Ekonomi</t>
  </si>
  <si>
    <t>Total pembelian</t>
  </si>
  <si>
    <t>Jumlah pembelian kelas VIP</t>
  </si>
  <si>
    <t>DAFTAR PEMBELIAN TIKET PESAWAT</t>
  </si>
  <si>
    <t>TGL.KEBERANGKATAN</t>
  </si>
  <si>
    <t>TANGGAL PEMEBELIAN</t>
  </si>
  <si>
    <t>NAMA PENUMPANG</t>
  </si>
  <si>
    <t>KODE TIKET</t>
  </si>
  <si>
    <t>NO</t>
  </si>
  <si>
    <t>HARGA MENU</t>
  </si>
  <si>
    <t>DISKON</t>
  </si>
  <si>
    <t>KELAS</t>
  </si>
  <si>
    <t>HARGA</t>
  </si>
  <si>
    <t>HARGA JUAL</t>
  </si>
  <si>
    <t>MENU</t>
  </si>
  <si>
    <t>TUJUAN</t>
  </si>
  <si>
    <t>Wisnu hidayat</t>
  </si>
  <si>
    <t>Lukman hakim</t>
  </si>
  <si>
    <t>suryo hadi</t>
  </si>
  <si>
    <t>jokowi</t>
  </si>
  <si>
    <t>susianti</t>
  </si>
  <si>
    <t>megawati</t>
  </si>
  <si>
    <t>habibie</t>
  </si>
  <si>
    <t>soeharto</t>
  </si>
  <si>
    <t>naruto</t>
  </si>
  <si>
    <t>hinata</t>
  </si>
  <si>
    <t>KETERANGAN RUMUS</t>
  </si>
  <si>
    <t>KETERANGAN WARNA</t>
  </si>
  <si>
    <t>TANGGAL KEBERANGKATAN</t>
  </si>
  <si>
    <t>: Tanggal hari ini</t>
  </si>
  <si>
    <t>: TAHAP 1</t>
  </si>
  <si>
    <t>: Diambil dari kolom Tujuan pada Tabel Tujuan berdasarkan 3 karakter pertama pada Kode Tiket</t>
  </si>
  <si>
    <t>: TAHAP 2</t>
  </si>
  <si>
    <t>: Diambil dari kolom Harga pada Tabel Tujuan berdasarkan 3 karakter pertama pada Kode Tiket</t>
  </si>
  <si>
    <t>: TAHAP 3</t>
  </si>
  <si>
    <t xml:space="preserve">: Diambil dari kolom Kelas pada Tabel Kelas berdasarkan karakter keempat pada Kode Tiket
</t>
  </si>
  <si>
    <t>: Diambil dari kolom Menu pada Tabel Menu Makanan berdasarkan karakter keenam dan ketujuh pada Kode Tiket</t>
  </si>
  <si>
    <t>: Diambil dari kolom Harga pada Tabel Menu Makanan berdasarkan karakter keenam dan ketujuh pada Kode Tiket</t>
  </si>
  <si>
    <t>: Diambil dari kolom Diskon pada Tabel Kelas berdasarkan karakter keempat pada Kode Tiket</t>
  </si>
  <si>
    <t>: Diambil dari Harga + Harga Menu - Diskon</t>
  </si>
  <si>
    <t>TOTAL PEMBELIAN</t>
  </si>
  <si>
    <t>: Total keseluruhan dari Harga Jual</t>
  </si>
  <si>
    <t>JUMLAH PEMBELIAN KELAS VIP</t>
  </si>
  <si>
    <t>: Jumlah pembelian tiket kelas VIP</t>
  </si>
  <si>
    <t>Jakarta - medan</t>
  </si>
  <si>
    <t>semarang - palembang</t>
  </si>
  <si>
    <t>Jakarta - denpasar</t>
  </si>
  <si>
    <t>solo - pontianak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</si>
</sst>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0" fontId="1" fillId="0" borderId="0"/>
  </cellStyleXfs>
  <cellXfs count="62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41" fontId="0" fillId="0" borderId="0" xfId="1" applyFont="1"/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/>
    <xf numFmtId="41" fontId="0" fillId="0" borderId="1" xfId="1" applyFont="1" applyBorder="1"/>
    <xf numFmtId="41" fontId="0" fillId="0" borderId="1" xfId="0" applyNumberFormat="1" applyBorder="1"/>
    <xf numFmtId="41" fontId="0" fillId="0" borderId="0" xfId="0" applyNumberFormat="1"/>
    <xf numFmtId="0" fontId="3" fillId="2" borderId="1" xfId="0" applyFont="1" applyFill="1" applyBorder="1"/>
    <xf numFmtId="15" fontId="0" fillId="0" borderId="0" xfId="0" applyNumberFormat="1" applyAlignment="1">
      <alignment horizontal="center" vertical="center"/>
    </xf>
    <xf numFmtId="41" fontId="0" fillId="0" borderId="0" xfId="1" applyFont="1" applyBorder="1"/>
    <xf numFmtId="0" fontId="3" fillId="0" borderId="0" xfId="0" applyFont="1" applyAlignment="1">
      <alignment horizontal="center" vertical="center"/>
    </xf>
    <xf numFmtId="15" fontId="0" fillId="0" borderId="0" xfId="0" applyNumberFormat="1"/>
    <xf numFmtId="0" fontId="0" fillId="0" borderId="0" xfId="0" applyAlignment="1">
      <alignment vertical="center"/>
    </xf>
    <xf numFmtId="0" fontId="0" fillId="0" borderId="5" xfId="0" applyBorder="1"/>
    <xf numFmtId="15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1" fontId="3" fillId="4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1" fontId="3" fillId="5" borderId="2" xfId="0" applyNumberFormat="1" applyFont="1" applyFill="1" applyBorder="1" applyAlignment="1">
      <alignment horizontal="center"/>
    </xf>
    <xf numFmtId="41" fontId="3" fillId="5" borderId="4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7" fillId="0" borderId="8" xfId="0" applyFont="1" applyBorder="1" applyAlignment="1">
      <alignment horizontal="center"/>
    </xf>
    <xf numFmtId="0" fontId="6" fillId="8" borderId="6" xfId="0" applyFont="1" applyFill="1" applyBorder="1" applyAlignment="1">
      <alignment horizontal="left" vertical="center"/>
    </xf>
    <xf numFmtId="0" fontId="6" fillId="8" borderId="7" xfId="0" applyFont="1" applyFill="1" applyBorder="1" applyAlignment="1">
      <alignment horizontal="left" vertical="center"/>
    </xf>
    <xf numFmtId="0" fontId="6" fillId="8" borderId="9" xfId="0" applyFont="1" applyFill="1" applyBorder="1" applyAlignment="1">
      <alignment horizontal="left" vertical="center"/>
    </xf>
    <xf numFmtId="0" fontId="6" fillId="8" borderId="4" xfId="0" applyFont="1" applyFill="1" applyBorder="1" applyAlignment="1">
      <alignment horizontal="left" vertical="center"/>
    </xf>
    <xf numFmtId="0" fontId="6" fillId="7" borderId="9" xfId="0" applyFont="1" applyFill="1" applyBorder="1" applyAlignment="1">
      <alignment horizontal="left" vertical="center"/>
    </xf>
    <xf numFmtId="0" fontId="6" fillId="7" borderId="4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8" borderId="0" xfId="0" applyFont="1" applyFill="1" applyBorder="1" applyAlignment="1"/>
    <xf numFmtId="0" fontId="6" fillId="8" borderId="2" xfId="0" applyFont="1" applyFill="1" applyBorder="1" applyAlignment="1">
      <alignment horizontal="left"/>
    </xf>
    <xf numFmtId="0" fontId="6" fillId="8" borderId="3" xfId="0" applyFont="1" applyFill="1" applyBorder="1" applyAlignment="1">
      <alignment horizontal="left"/>
    </xf>
    <xf numFmtId="0" fontId="6" fillId="8" borderId="4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6" fillId="8" borderId="12" xfId="0" applyFont="1" applyFill="1" applyBorder="1"/>
    <xf numFmtId="0" fontId="6" fillId="8" borderId="0" xfId="0" applyFont="1" applyFill="1" applyBorder="1"/>
    <xf numFmtId="0" fontId="6" fillId="7" borderId="1" xfId="0" applyFont="1" applyFill="1" applyBorder="1" applyAlignment="1">
      <alignment horizontal="left"/>
    </xf>
    <xf numFmtId="0" fontId="6" fillId="7" borderId="1" xfId="0" applyFont="1" applyFill="1" applyBorder="1" applyAlignment="1"/>
    <xf numFmtId="0" fontId="6" fillId="7" borderId="2" xfId="0" applyFont="1" applyFill="1" applyBorder="1" applyAlignment="1"/>
    <xf numFmtId="0" fontId="6" fillId="7" borderId="4" xfId="0" applyFont="1" applyFill="1" applyBorder="1" applyAlignment="1"/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0" fillId="8" borderId="0" xfId="0" applyFill="1"/>
    <xf numFmtId="0" fontId="0" fillId="6" borderId="0" xfId="0" applyFill="1"/>
    <xf numFmtId="0" fontId="0" fillId="2" borderId="0" xfId="0" applyFill="1"/>
    <xf numFmtId="0" fontId="3" fillId="5" borderId="2" xfId="0" applyFont="1" applyFill="1" applyBorder="1" applyAlignment="1">
      <alignment horizontal="right"/>
    </xf>
    <xf numFmtId="0" fontId="3" fillId="5" borderId="4" xfId="0" applyFont="1" applyFill="1" applyBorder="1" applyAlignment="1">
      <alignment horizontal="right"/>
    </xf>
  </cellXfs>
  <cellStyles count="3">
    <cellStyle name="Comma [0]" xfId="1" builtinId="6"/>
    <cellStyle name="Normal" xfId="0" builtinId="0"/>
    <cellStyle name="Normal 2" xfId="2" xr:uid="{1AA6D2C1-803B-4714-8B8B-3001FA7AA1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57"/>
  <sheetViews>
    <sheetView tabSelected="1" zoomScale="70" zoomScaleNormal="70" workbookViewId="0">
      <selection activeCell="G13" sqref="G13"/>
    </sheetView>
  </sheetViews>
  <sheetFormatPr defaultRowHeight="15" x14ac:dyDescent="0.25"/>
  <cols>
    <col min="2" max="2" width="7.7109375" customWidth="1"/>
    <col min="3" max="3" width="16.85546875" bestFit="1" customWidth="1"/>
    <col min="4" max="4" width="23.85546875" bestFit="1" customWidth="1"/>
    <col min="5" max="5" width="21.85546875" bestFit="1" customWidth="1"/>
    <col min="6" max="6" width="22.85546875" customWidth="1"/>
    <col min="7" max="7" width="18.28515625" customWidth="1"/>
    <col min="8" max="9" width="10.7109375" customWidth="1"/>
    <col min="10" max="10" width="10.7109375" style="2" customWidth="1"/>
    <col min="11" max="11" width="15" style="3" customWidth="1"/>
    <col min="12" max="12" width="11.5703125" bestFit="1" customWidth="1"/>
    <col min="13" max="13" width="12.28515625" customWidth="1"/>
  </cols>
  <sheetData>
    <row r="2" spans="2:14" x14ac:dyDescent="0.25">
      <c r="B2" s="1"/>
      <c r="C2" s="1"/>
      <c r="D2" s="1"/>
    </row>
    <row r="3" spans="2:14" x14ac:dyDescent="0.25">
      <c r="K3" s="13"/>
    </row>
    <row r="4" spans="2:14" s="2" customFormat="1" x14ac:dyDescent="0.25">
      <c r="B4" s="14"/>
      <c r="C4" s="20"/>
      <c r="D4" s="20"/>
      <c r="E4" s="25" t="s">
        <v>37</v>
      </c>
      <c r="F4" s="26"/>
      <c r="G4" s="26"/>
      <c r="H4" s="26"/>
      <c r="I4" s="26"/>
      <c r="J4" s="26"/>
      <c r="K4" s="26"/>
      <c r="L4" s="20"/>
      <c r="M4" s="20"/>
    </row>
    <row r="5" spans="2:14" x14ac:dyDescent="0.25">
      <c r="B5" s="2"/>
      <c r="C5" s="20"/>
      <c r="D5" s="20"/>
      <c r="E5" s="26"/>
      <c r="F5" s="26"/>
      <c r="G5" s="26"/>
      <c r="H5" s="26"/>
      <c r="I5" s="26"/>
      <c r="J5" s="26"/>
      <c r="K5" s="26"/>
      <c r="L5" s="20"/>
      <c r="M5" s="20"/>
    </row>
    <row r="6" spans="2:14" x14ac:dyDescent="0.25">
      <c r="B6" s="2"/>
      <c r="E6" s="12"/>
      <c r="F6" s="15"/>
      <c r="H6" s="13"/>
      <c r="I6" s="2"/>
      <c r="K6" s="13"/>
      <c r="L6" s="10"/>
    </row>
    <row r="7" spans="2:14" x14ac:dyDescent="0.25">
      <c r="B7" s="16"/>
      <c r="C7" s="24" t="s">
        <v>38</v>
      </c>
      <c r="D7" s="24"/>
      <c r="E7" s="21">
        <f ca="1">TODAY()</f>
        <v>45219</v>
      </c>
      <c r="F7" s="15"/>
      <c r="H7" s="13"/>
      <c r="I7" s="2"/>
      <c r="K7" s="13"/>
      <c r="L7" s="10"/>
    </row>
    <row r="8" spans="2:14" x14ac:dyDescent="0.25">
      <c r="B8" s="16"/>
      <c r="C8" s="24"/>
      <c r="D8" s="24"/>
      <c r="E8" s="21"/>
      <c r="F8" s="15"/>
      <c r="H8" s="13"/>
      <c r="I8" s="2"/>
      <c r="K8" s="13"/>
      <c r="L8" s="10"/>
    </row>
    <row r="9" spans="2:14" x14ac:dyDescent="0.25">
      <c r="J9"/>
      <c r="K9"/>
    </row>
    <row r="10" spans="2:14" x14ac:dyDescent="0.25">
      <c r="C10" s="22" t="s">
        <v>42</v>
      </c>
      <c r="D10" s="22" t="s">
        <v>41</v>
      </c>
      <c r="E10" s="22" t="s">
        <v>40</v>
      </c>
      <c r="F10" s="22" t="s">
        <v>39</v>
      </c>
      <c r="G10" s="22" t="s">
        <v>49</v>
      </c>
      <c r="H10" s="22" t="s">
        <v>46</v>
      </c>
      <c r="I10" s="22" t="s">
        <v>45</v>
      </c>
      <c r="J10" s="22" t="s">
        <v>48</v>
      </c>
      <c r="K10" s="23" t="s">
        <v>43</v>
      </c>
      <c r="L10" s="22" t="s">
        <v>44</v>
      </c>
      <c r="M10" s="22" t="s">
        <v>47</v>
      </c>
    </row>
    <row r="11" spans="2:14" x14ac:dyDescent="0.25">
      <c r="B11" s="2"/>
      <c r="C11" s="22"/>
      <c r="D11" s="22"/>
      <c r="E11" s="22"/>
      <c r="F11" s="22"/>
      <c r="G11" s="22"/>
      <c r="H11" s="22"/>
      <c r="I11" s="22"/>
      <c r="J11" s="22"/>
      <c r="K11" s="23"/>
      <c r="L11" s="22"/>
      <c r="M11" s="22"/>
      <c r="N11" s="2"/>
    </row>
    <row r="12" spans="2:14" x14ac:dyDescent="0.25">
      <c r="C12" s="4">
        <v>1</v>
      </c>
      <c r="D12" s="7" t="s">
        <v>5</v>
      </c>
      <c r="E12" s="7" t="s">
        <v>50</v>
      </c>
      <c r="F12" s="18">
        <f ca="1">TODAY()</f>
        <v>45219</v>
      </c>
      <c r="G12" s="17" t="str">
        <f>VLOOKUP(LEFT(D12,3),$C$33:$E$36,2,FALSE)</f>
        <v>semarang - palembang</v>
      </c>
      <c r="H12" s="8">
        <f>VLOOKUP(LEFT(D12,3),$C$33:$E$36,3,FALSE)</f>
        <v>700000</v>
      </c>
      <c r="I12" s="4" t="str">
        <f>VLOOKUP(MID(D12,4,1),$G$34:$I$36,2,FALSE)</f>
        <v>Bisnis</v>
      </c>
      <c r="J12" s="4" t="str">
        <f>HLOOKUP(MID(D12,6,2),$C$27:$F$29,2,FALSE)</f>
        <v>Paket A</v>
      </c>
      <c r="K12" s="8">
        <f>HLOOKUP(MID(D12,6,2),$C$27:$F$29,3,FALSE)</f>
        <v>25000</v>
      </c>
      <c r="L12" s="9">
        <f>VLOOKUP(MID(D12,4,1),$G$34:$I$36,3,FALSE)*H12</f>
        <v>105000</v>
      </c>
      <c r="M12" s="9">
        <f>H12+K12-L12</f>
        <v>620000</v>
      </c>
    </row>
    <row r="13" spans="2:14" x14ac:dyDescent="0.25">
      <c r="C13" s="4">
        <v>2</v>
      </c>
      <c r="D13" s="7" t="s">
        <v>6</v>
      </c>
      <c r="E13" s="7" t="s">
        <v>51</v>
      </c>
      <c r="F13" s="18">
        <f t="shared" ref="F13:F21" ca="1" si="0">TODAY()</f>
        <v>45219</v>
      </c>
      <c r="G13" s="17" t="str">
        <f t="shared" ref="G13:G21" si="1">VLOOKUP(LEFT(D13,3),$C$33:$E$36,2,FALSE)</f>
        <v>solo - pontianak</v>
      </c>
      <c r="H13" s="8">
        <f t="shared" ref="H13:H21" si="2">VLOOKUP(LEFT(D13,3),$C$33:$E$36,3,FALSE)</f>
        <v>630000</v>
      </c>
      <c r="I13" s="4" t="str">
        <f t="shared" ref="I13:I21" si="3">VLOOKUP(MID(D13,4,1),$G$34:$I$36,2,FALSE)</f>
        <v>Ekonomi</v>
      </c>
      <c r="J13" s="4" t="str">
        <f>HLOOKUP(MID(D13,6,2),$C$27:$F$29,2,FALSE)</f>
        <v>Paket C</v>
      </c>
      <c r="K13" s="8">
        <f t="shared" ref="K13:K21" si="4">HLOOKUP(MID(D13,6,2),$C$27:$F$29,3,FALSE)</f>
        <v>50000</v>
      </c>
      <c r="L13" s="9">
        <f t="shared" ref="L13:L21" si="5">VLOOKUP(MID(D13,4,1),$G$34:$I$36,3,FALSE)*H13</f>
        <v>63000</v>
      </c>
      <c r="M13" s="9">
        <f t="shared" ref="M13:M21" si="6">H13+K13-L13</f>
        <v>617000</v>
      </c>
    </row>
    <row r="14" spans="2:14" x14ac:dyDescent="0.25">
      <c r="C14" s="4">
        <v>3</v>
      </c>
      <c r="D14" s="7" t="s">
        <v>7</v>
      </c>
      <c r="E14" s="7" t="s">
        <v>52</v>
      </c>
      <c r="F14" s="18">
        <f t="shared" ca="1" si="0"/>
        <v>45219</v>
      </c>
      <c r="G14" s="17" t="str">
        <f t="shared" si="1"/>
        <v>Jakarta - medan</v>
      </c>
      <c r="H14" s="8">
        <f t="shared" si="2"/>
        <v>750000</v>
      </c>
      <c r="I14" s="4" t="str">
        <f t="shared" si="3"/>
        <v>Ekonomi</v>
      </c>
      <c r="J14" s="4" t="str">
        <f t="shared" ref="J13:J21" si="7">HLOOKUP(MID(D14,6,2),$C$27:$F$29,2,FALSE)</f>
        <v>Paket C</v>
      </c>
      <c r="K14" s="8">
        <f t="shared" si="4"/>
        <v>50000</v>
      </c>
      <c r="L14" s="9">
        <f t="shared" si="5"/>
        <v>75000</v>
      </c>
      <c r="M14" s="9">
        <f t="shared" si="6"/>
        <v>725000</v>
      </c>
    </row>
    <row r="15" spans="2:14" x14ac:dyDescent="0.25">
      <c r="C15" s="4">
        <v>4</v>
      </c>
      <c r="D15" s="7" t="s">
        <v>8</v>
      </c>
      <c r="E15" s="7" t="s">
        <v>53</v>
      </c>
      <c r="F15" s="18">
        <f t="shared" ca="1" si="0"/>
        <v>45219</v>
      </c>
      <c r="G15" s="17" t="str">
        <f t="shared" si="1"/>
        <v>Jakarta - medan</v>
      </c>
      <c r="H15" s="8">
        <f t="shared" si="2"/>
        <v>750000</v>
      </c>
      <c r="I15" s="4" t="str">
        <f t="shared" si="3"/>
        <v>Bisnis</v>
      </c>
      <c r="J15" s="4" t="str">
        <f t="shared" si="7"/>
        <v>Paket B</v>
      </c>
      <c r="K15" s="8">
        <f t="shared" si="4"/>
        <v>37500</v>
      </c>
      <c r="L15" s="9">
        <f t="shared" si="5"/>
        <v>112500</v>
      </c>
      <c r="M15" s="9">
        <f t="shared" si="6"/>
        <v>675000</v>
      </c>
    </row>
    <row r="16" spans="2:14" x14ac:dyDescent="0.25">
      <c r="C16" s="4">
        <v>5</v>
      </c>
      <c r="D16" s="7" t="s">
        <v>9</v>
      </c>
      <c r="E16" s="7" t="s">
        <v>54</v>
      </c>
      <c r="F16" s="18">
        <f t="shared" ca="1" si="0"/>
        <v>45219</v>
      </c>
      <c r="G16" s="17" t="str">
        <f t="shared" si="1"/>
        <v>semarang - palembang</v>
      </c>
      <c r="H16" s="8">
        <f t="shared" si="2"/>
        <v>700000</v>
      </c>
      <c r="I16" s="4" t="str">
        <f t="shared" si="3"/>
        <v>VIP</v>
      </c>
      <c r="J16" s="4" t="str">
        <f t="shared" si="7"/>
        <v>Paket A</v>
      </c>
      <c r="K16" s="8">
        <f t="shared" si="4"/>
        <v>25000</v>
      </c>
      <c r="L16" s="9">
        <f t="shared" si="5"/>
        <v>140000</v>
      </c>
      <c r="M16" s="9">
        <f t="shared" si="6"/>
        <v>585000</v>
      </c>
    </row>
    <row r="17" spans="1:13" x14ac:dyDescent="0.25">
      <c r="C17" s="4">
        <v>6</v>
      </c>
      <c r="D17" s="7" t="s">
        <v>10</v>
      </c>
      <c r="E17" s="7" t="s">
        <v>55</v>
      </c>
      <c r="F17" s="18">
        <f t="shared" ca="1" si="0"/>
        <v>45219</v>
      </c>
      <c r="G17" s="17" t="str">
        <f t="shared" si="1"/>
        <v>semarang - palembang</v>
      </c>
      <c r="H17" s="8">
        <f t="shared" si="2"/>
        <v>700000</v>
      </c>
      <c r="I17" s="4" t="str">
        <f t="shared" si="3"/>
        <v>VIP</v>
      </c>
      <c r="J17" s="4" t="str">
        <f t="shared" si="7"/>
        <v>Paket B</v>
      </c>
      <c r="K17" s="8">
        <f t="shared" si="4"/>
        <v>37500</v>
      </c>
      <c r="L17" s="9">
        <f t="shared" si="5"/>
        <v>140000</v>
      </c>
      <c r="M17" s="9">
        <f t="shared" si="6"/>
        <v>597500</v>
      </c>
    </row>
    <row r="18" spans="1:13" x14ac:dyDescent="0.25">
      <c r="C18" s="4">
        <v>7</v>
      </c>
      <c r="D18" s="7" t="s">
        <v>11</v>
      </c>
      <c r="E18" s="7" t="s">
        <v>56</v>
      </c>
      <c r="F18" s="18">
        <f t="shared" ca="1" si="0"/>
        <v>45219</v>
      </c>
      <c r="G18" s="17" t="str">
        <f t="shared" si="1"/>
        <v>solo - pontianak</v>
      </c>
      <c r="H18" s="8">
        <f t="shared" si="2"/>
        <v>630000</v>
      </c>
      <c r="I18" s="4" t="str">
        <f t="shared" si="3"/>
        <v>Bisnis</v>
      </c>
      <c r="J18" s="4" t="str">
        <f t="shared" si="7"/>
        <v>Paket A</v>
      </c>
      <c r="K18" s="8">
        <f t="shared" si="4"/>
        <v>25000</v>
      </c>
      <c r="L18" s="9">
        <f t="shared" si="5"/>
        <v>94500</v>
      </c>
      <c r="M18" s="9">
        <f t="shared" si="6"/>
        <v>560500</v>
      </c>
    </row>
    <row r="19" spans="1:13" x14ac:dyDescent="0.25">
      <c r="C19" s="4">
        <v>8</v>
      </c>
      <c r="D19" s="7" t="s">
        <v>12</v>
      </c>
      <c r="E19" s="7" t="s">
        <v>57</v>
      </c>
      <c r="F19" s="18">
        <f t="shared" ca="1" si="0"/>
        <v>45219</v>
      </c>
      <c r="G19" s="17" t="str">
        <f t="shared" si="1"/>
        <v>solo - pontianak</v>
      </c>
      <c r="H19" s="8">
        <f t="shared" si="2"/>
        <v>630000</v>
      </c>
      <c r="I19" s="4" t="str">
        <f t="shared" si="3"/>
        <v>Bisnis</v>
      </c>
      <c r="J19" s="4" t="str">
        <f t="shared" si="7"/>
        <v>Paket C</v>
      </c>
      <c r="K19" s="8">
        <f t="shared" si="4"/>
        <v>50000</v>
      </c>
      <c r="L19" s="9">
        <f t="shared" si="5"/>
        <v>94500</v>
      </c>
      <c r="M19" s="9">
        <f t="shared" si="6"/>
        <v>585500</v>
      </c>
    </row>
    <row r="20" spans="1:13" x14ac:dyDescent="0.25">
      <c r="C20" s="4">
        <v>9</v>
      </c>
      <c r="D20" s="7" t="s">
        <v>13</v>
      </c>
      <c r="E20" s="7" t="s">
        <v>58</v>
      </c>
      <c r="F20" s="18">
        <f t="shared" ca="1" si="0"/>
        <v>45219</v>
      </c>
      <c r="G20" s="17" t="str">
        <f t="shared" si="1"/>
        <v>Jakarta - denpasar</v>
      </c>
      <c r="H20" s="8">
        <f t="shared" si="2"/>
        <v>650000</v>
      </c>
      <c r="I20" s="4" t="str">
        <f t="shared" si="3"/>
        <v>VIP</v>
      </c>
      <c r="J20" s="4" t="str">
        <f t="shared" si="7"/>
        <v>Paket A</v>
      </c>
      <c r="K20" s="8">
        <f t="shared" si="4"/>
        <v>25000</v>
      </c>
      <c r="L20" s="9">
        <f t="shared" si="5"/>
        <v>130000</v>
      </c>
      <c r="M20" s="9">
        <f t="shared" si="6"/>
        <v>545000</v>
      </c>
    </row>
    <row r="21" spans="1:13" x14ac:dyDescent="0.25">
      <c r="A21" s="2"/>
      <c r="C21" s="4">
        <v>10</v>
      </c>
      <c r="D21" s="7" t="s">
        <v>14</v>
      </c>
      <c r="E21" s="7" t="s">
        <v>59</v>
      </c>
      <c r="F21" s="18">
        <f t="shared" ca="1" si="0"/>
        <v>45219</v>
      </c>
      <c r="G21" s="17" t="str">
        <f t="shared" si="1"/>
        <v>Jakarta - denpasar</v>
      </c>
      <c r="H21" s="8">
        <f t="shared" si="2"/>
        <v>650000</v>
      </c>
      <c r="I21" s="4" t="str">
        <f t="shared" si="3"/>
        <v>VIP</v>
      </c>
      <c r="J21" s="4" t="str">
        <f t="shared" si="7"/>
        <v>Paket C</v>
      </c>
      <c r="K21" s="8">
        <f t="shared" si="4"/>
        <v>50000</v>
      </c>
      <c r="L21" s="9">
        <f t="shared" si="5"/>
        <v>130000</v>
      </c>
      <c r="M21" s="9">
        <f t="shared" si="6"/>
        <v>570000</v>
      </c>
    </row>
    <row r="22" spans="1:13" x14ac:dyDescent="0.25">
      <c r="G22" s="30" t="s">
        <v>35</v>
      </c>
      <c r="H22" s="30"/>
      <c r="I22" s="30"/>
      <c r="J22" s="30"/>
      <c r="K22" s="30"/>
      <c r="L22" s="28">
        <f>SUM(M12:M21)</f>
        <v>6080500</v>
      </c>
      <c r="M22" s="29"/>
    </row>
    <row r="23" spans="1:13" x14ac:dyDescent="0.25">
      <c r="C23" s="1"/>
      <c r="G23" s="30" t="s">
        <v>36</v>
      </c>
      <c r="H23" s="30"/>
      <c r="I23" s="30"/>
      <c r="J23" s="30"/>
      <c r="K23" s="30"/>
      <c r="L23" s="60">
        <f>COUNTIF(I12:I21,I16)</f>
        <v>4</v>
      </c>
      <c r="M23" s="61"/>
    </row>
    <row r="24" spans="1:13" x14ac:dyDescent="0.25">
      <c r="D24" s="2"/>
      <c r="E24" s="2"/>
      <c r="F24" s="2"/>
      <c r="J24"/>
      <c r="K24"/>
    </row>
    <row r="25" spans="1:13" x14ac:dyDescent="0.25">
      <c r="B25" s="2"/>
      <c r="E25" s="12"/>
      <c r="F25" s="15"/>
      <c r="H25" s="13"/>
      <c r="I25" s="2"/>
      <c r="K25" s="13"/>
      <c r="L25" s="10"/>
    </row>
    <row r="26" spans="1:13" x14ac:dyDescent="0.25">
      <c r="C26" s="1" t="s">
        <v>15</v>
      </c>
      <c r="J26"/>
      <c r="K26" s="13"/>
      <c r="L26" s="10"/>
    </row>
    <row r="27" spans="1:13" x14ac:dyDescent="0.25">
      <c r="C27" s="11" t="s">
        <v>16</v>
      </c>
      <c r="D27" s="19" t="s">
        <v>17</v>
      </c>
      <c r="E27" s="4" t="s">
        <v>18</v>
      </c>
      <c r="F27" s="4" t="s">
        <v>19</v>
      </c>
      <c r="J27"/>
      <c r="K27" s="13"/>
      <c r="L27" s="10"/>
    </row>
    <row r="28" spans="1:13" x14ac:dyDescent="0.25">
      <c r="C28" s="11" t="s">
        <v>3</v>
      </c>
      <c r="D28" s="19" t="s">
        <v>20</v>
      </c>
      <c r="E28" s="4" t="s">
        <v>21</v>
      </c>
      <c r="F28" s="4" t="s">
        <v>22</v>
      </c>
      <c r="J28"/>
      <c r="K28" s="13"/>
      <c r="L28" s="10"/>
    </row>
    <row r="29" spans="1:13" x14ac:dyDescent="0.25">
      <c r="C29" s="11" t="s">
        <v>1</v>
      </c>
      <c r="D29" s="5">
        <v>25000</v>
      </c>
      <c r="E29" s="5">
        <v>37500</v>
      </c>
      <c r="F29" s="5">
        <v>50000</v>
      </c>
      <c r="J29"/>
      <c r="K29" s="13"/>
      <c r="L29" s="10"/>
    </row>
    <row r="30" spans="1:13" x14ac:dyDescent="0.25">
      <c r="J30"/>
      <c r="K30"/>
    </row>
    <row r="31" spans="1:13" x14ac:dyDescent="0.25">
      <c r="C31" s="1" t="s">
        <v>23</v>
      </c>
      <c r="J31"/>
      <c r="K31"/>
    </row>
    <row r="32" spans="1:13" x14ac:dyDescent="0.25">
      <c r="C32" s="27" t="s">
        <v>16</v>
      </c>
      <c r="D32" s="27" t="s">
        <v>0</v>
      </c>
      <c r="E32" s="27" t="s">
        <v>1</v>
      </c>
      <c r="G32" s="1" t="s">
        <v>28</v>
      </c>
      <c r="J32"/>
      <c r="K32"/>
    </row>
    <row r="33" spans="3:14" x14ac:dyDescent="0.25">
      <c r="C33" s="4" t="s">
        <v>24</v>
      </c>
      <c r="D33" s="4" t="s">
        <v>78</v>
      </c>
      <c r="E33" s="5">
        <v>750000</v>
      </c>
      <c r="G33" s="27" t="s">
        <v>16</v>
      </c>
      <c r="H33" s="27" t="s">
        <v>2</v>
      </c>
      <c r="I33" s="27" t="s">
        <v>4</v>
      </c>
      <c r="J33"/>
      <c r="K33"/>
    </row>
    <row r="34" spans="3:14" x14ac:dyDescent="0.25">
      <c r="C34" s="4" t="s">
        <v>25</v>
      </c>
      <c r="D34" s="4" t="s">
        <v>79</v>
      </c>
      <c r="E34" s="5">
        <v>700000</v>
      </c>
      <c r="G34" s="4" t="s">
        <v>29</v>
      </c>
      <c r="H34" s="19" t="s">
        <v>32</v>
      </c>
      <c r="I34" s="6">
        <v>0.2</v>
      </c>
      <c r="J34"/>
      <c r="K34"/>
    </row>
    <row r="35" spans="3:14" x14ac:dyDescent="0.25">
      <c r="C35" s="4" t="s">
        <v>26</v>
      </c>
      <c r="D35" s="4" t="s">
        <v>80</v>
      </c>
      <c r="E35" s="5">
        <v>650000</v>
      </c>
      <c r="G35" s="4" t="s">
        <v>30</v>
      </c>
      <c r="H35" s="19" t="s">
        <v>33</v>
      </c>
      <c r="I35" s="6">
        <v>0.15</v>
      </c>
      <c r="J35"/>
    </row>
    <row r="36" spans="3:14" x14ac:dyDescent="0.25">
      <c r="C36" s="4" t="s">
        <v>27</v>
      </c>
      <c r="D36" s="4" t="s">
        <v>81</v>
      </c>
      <c r="E36" s="5">
        <v>630000</v>
      </c>
      <c r="G36" s="4" t="s">
        <v>31</v>
      </c>
      <c r="H36" s="19" t="s">
        <v>34</v>
      </c>
      <c r="I36" s="6">
        <v>0.1</v>
      </c>
      <c r="J36"/>
    </row>
    <row r="37" spans="3:14" x14ac:dyDescent="0.25">
      <c r="J37"/>
    </row>
    <row r="38" spans="3:14" x14ac:dyDescent="0.25">
      <c r="J38"/>
    </row>
    <row r="39" spans="3:14" ht="21.75" thickBot="1" x14ac:dyDescent="0.4">
      <c r="C39" s="31" t="s">
        <v>60</v>
      </c>
      <c r="D39" s="31"/>
      <c r="J39"/>
    </row>
    <row r="40" spans="3:14" ht="21" x14ac:dyDescent="0.25">
      <c r="C40" s="32" t="s">
        <v>62</v>
      </c>
      <c r="D40" s="33"/>
      <c r="E40" s="43" t="s">
        <v>63</v>
      </c>
      <c r="F40" s="44"/>
      <c r="G40" s="44"/>
      <c r="H40" s="44"/>
      <c r="I40" s="44"/>
      <c r="J40" s="44"/>
      <c r="K40" s="45"/>
      <c r="M40" s="56" t="s">
        <v>61</v>
      </c>
      <c r="N40" s="56"/>
    </row>
    <row r="41" spans="3:14" ht="15.75" x14ac:dyDescent="0.25">
      <c r="C41" s="34" t="s">
        <v>49</v>
      </c>
      <c r="D41" s="35"/>
      <c r="E41" s="46" t="s">
        <v>65</v>
      </c>
      <c r="F41" s="46"/>
      <c r="G41" s="46"/>
      <c r="H41" s="46"/>
      <c r="I41" s="46"/>
      <c r="J41" s="46"/>
      <c r="K41" s="46"/>
      <c r="M41" s="57"/>
      <c r="N41" t="s">
        <v>64</v>
      </c>
    </row>
    <row r="42" spans="3:14" ht="15.75" x14ac:dyDescent="0.25">
      <c r="C42" s="34" t="s">
        <v>46</v>
      </c>
      <c r="D42" s="35"/>
      <c r="E42" s="46" t="s">
        <v>67</v>
      </c>
      <c r="F42" s="46"/>
      <c r="G42" s="46"/>
      <c r="H42" s="46"/>
      <c r="I42" s="46"/>
      <c r="J42" s="46"/>
      <c r="K42" s="46"/>
      <c r="M42" s="58"/>
      <c r="N42" t="s">
        <v>66</v>
      </c>
    </row>
    <row r="43" spans="3:14" ht="15.75" x14ac:dyDescent="0.25">
      <c r="C43" s="34" t="s">
        <v>45</v>
      </c>
      <c r="D43" s="35"/>
      <c r="E43" s="47" t="s">
        <v>69</v>
      </c>
      <c r="F43" s="48"/>
      <c r="G43" s="48"/>
      <c r="H43" s="42"/>
      <c r="I43" s="42"/>
      <c r="J43" s="42"/>
      <c r="K43" s="42"/>
      <c r="M43" s="59"/>
      <c r="N43" t="s">
        <v>68</v>
      </c>
    </row>
    <row r="44" spans="3:14" ht="15.75" x14ac:dyDescent="0.25">
      <c r="C44" s="36" t="s">
        <v>48</v>
      </c>
      <c r="D44" s="37"/>
      <c r="E44" s="49" t="s">
        <v>70</v>
      </c>
      <c r="F44" s="50"/>
      <c r="G44" s="50"/>
      <c r="H44" s="50"/>
      <c r="I44" s="50"/>
      <c r="J44" s="50"/>
      <c r="K44" s="50"/>
    </row>
    <row r="45" spans="3:14" ht="15.75" x14ac:dyDescent="0.25">
      <c r="C45" s="36" t="s">
        <v>43</v>
      </c>
      <c r="D45" s="37"/>
      <c r="E45" s="49" t="s">
        <v>71</v>
      </c>
      <c r="F45" s="49"/>
      <c r="G45" s="49"/>
      <c r="H45" s="50"/>
      <c r="I45" s="50"/>
      <c r="J45" s="50"/>
      <c r="K45" s="50"/>
    </row>
    <row r="46" spans="3:14" ht="15.75" x14ac:dyDescent="0.25">
      <c r="C46" s="36" t="s">
        <v>44</v>
      </c>
      <c r="D46" s="37"/>
      <c r="E46" s="49" t="s">
        <v>72</v>
      </c>
      <c r="F46" s="49"/>
      <c r="G46" s="49"/>
      <c r="H46" s="50"/>
      <c r="I46" s="50"/>
      <c r="J46" s="51"/>
      <c r="K46" s="52"/>
    </row>
    <row r="47" spans="3:14" ht="15.75" x14ac:dyDescent="0.25">
      <c r="C47" s="38" t="s">
        <v>47</v>
      </c>
      <c r="D47" s="39"/>
      <c r="E47" s="53" t="s">
        <v>73</v>
      </c>
      <c r="F47" s="54"/>
      <c r="G47" s="54"/>
      <c r="H47" s="54"/>
      <c r="I47" s="54"/>
      <c r="J47" s="54"/>
      <c r="K47" s="55"/>
    </row>
    <row r="48" spans="3:14" ht="15.75" x14ac:dyDescent="0.25">
      <c r="C48" s="38" t="s">
        <v>74</v>
      </c>
      <c r="D48" s="39"/>
      <c r="E48" s="53" t="s">
        <v>75</v>
      </c>
      <c r="F48" s="54"/>
      <c r="G48" s="54"/>
      <c r="H48" s="54"/>
      <c r="I48" s="54"/>
      <c r="J48" s="54"/>
      <c r="K48" s="55"/>
    </row>
    <row r="49" spans="3:11" ht="16.5" thickBot="1" x14ac:dyDescent="0.3">
      <c r="C49" s="40" t="s">
        <v>76</v>
      </c>
      <c r="D49" s="41"/>
      <c r="E49" s="53" t="s">
        <v>77</v>
      </c>
      <c r="F49" s="54"/>
      <c r="G49" s="54"/>
      <c r="H49" s="54"/>
      <c r="I49" s="54"/>
      <c r="J49" s="54"/>
      <c r="K49" s="55"/>
    </row>
    <row r="50" spans="3:11" x14ac:dyDescent="0.25">
      <c r="J50"/>
      <c r="K50"/>
    </row>
    <row r="51" spans="3:11" x14ac:dyDescent="0.25">
      <c r="J51"/>
      <c r="K51"/>
    </row>
    <row r="52" spans="3:11" x14ac:dyDescent="0.25">
      <c r="J52"/>
      <c r="K52"/>
    </row>
    <row r="53" spans="3:11" x14ac:dyDescent="0.25">
      <c r="J53"/>
      <c r="K53"/>
    </row>
    <row r="54" spans="3:11" x14ac:dyDescent="0.25">
      <c r="J54"/>
      <c r="K54"/>
    </row>
    <row r="55" spans="3:11" x14ac:dyDescent="0.25">
      <c r="J55"/>
      <c r="K55"/>
    </row>
    <row r="56" spans="3:11" x14ac:dyDescent="0.25">
      <c r="J56"/>
      <c r="K56"/>
    </row>
    <row r="57" spans="3:11" x14ac:dyDescent="0.25">
      <c r="J57"/>
      <c r="K57"/>
    </row>
  </sheetData>
  <mergeCells count="27">
    <mergeCell ref="E40:K40"/>
    <mergeCell ref="E41:K41"/>
    <mergeCell ref="E42:K42"/>
    <mergeCell ref="E47:K47"/>
    <mergeCell ref="E48:K48"/>
    <mergeCell ref="E49:K49"/>
    <mergeCell ref="C7:D8"/>
    <mergeCell ref="G22:K22"/>
    <mergeCell ref="G23:K23"/>
    <mergeCell ref="E4:K5"/>
    <mergeCell ref="C39:D39"/>
    <mergeCell ref="L22:M22"/>
    <mergeCell ref="L23:M23"/>
    <mergeCell ref="C4:D5"/>
    <mergeCell ref="L4:M5"/>
    <mergeCell ref="E7:E8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saintek-R105</cp:lastModifiedBy>
  <dcterms:created xsi:type="dcterms:W3CDTF">2018-10-02T22:04:44Z</dcterms:created>
  <dcterms:modified xsi:type="dcterms:W3CDTF">2023-10-20T08:05:19Z</dcterms:modified>
</cp:coreProperties>
</file>