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2"/>
  </bookViews>
  <sheets>
    <sheet name="Iteration-1" sheetId="1" r:id="rId1"/>
    <sheet name="Iteration-2" sheetId="2" r:id="rId2"/>
    <sheet name="Iteration-3" sheetId="3" r:id="rId3"/>
    <sheet name="Iteration-4" sheetId="4" r:id="rId4"/>
    <sheet name="Iteration-5" sheetId="5" r:id="rId5"/>
  </sheets>
  <calcPr calcId="145621"/>
</workbook>
</file>

<file path=xl/calcChain.xml><?xml version="1.0" encoding="utf-8"?>
<calcChain xmlns="http://schemas.openxmlformats.org/spreadsheetml/2006/main">
  <c r="V24" i="3" l="1"/>
  <c r="U24" i="3"/>
  <c r="T24" i="3"/>
  <c r="S24" i="3"/>
  <c r="R24" i="3"/>
  <c r="Q24" i="3"/>
  <c r="Q17" i="3"/>
  <c r="S23" i="3"/>
  <c r="S30" i="3"/>
  <c r="S31" i="3"/>
  <c r="S32" i="3"/>
  <c r="S35" i="3" s="1"/>
  <c r="S33" i="3"/>
  <c r="S34" i="3"/>
  <c r="S29" i="3"/>
  <c r="R35" i="3"/>
  <c r="Q35" i="3"/>
  <c r="P25" i="2"/>
  <c r="F29" i="3" l="1"/>
  <c r="M23" i="3"/>
  <c r="Q22" i="3"/>
  <c r="P23" i="3"/>
  <c r="P22" i="3"/>
  <c r="Q23" i="3" l="1"/>
  <c r="N40" i="2"/>
  <c r="R26" i="2"/>
  <c r="Q36" i="2"/>
  <c r="Q26" i="2"/>
  <c r="S36" i="2" l="1"/>
  <c r="S35" i="2"/>
  <c r="S34" i="2"/>
  <c r="S33" i="2"/>
  <c r="S32" i="2"/>
  <c r="S31" i="2"/>
  <c r="R36" i="2"/>
  <c r="M22" i="2"/>
  <c r="F28" i="2"/>
  <c r="P24" i="2" l="1"/>
  <c r="Q24" i="2" l="1"/>
  <c r="Q25" i="2"/>
  <c r="Q25" i="1"/>
  <c r="Q24" i="1" l="1"/>
  <c r="P24" i="1"/>
  <c r="P25" i="1"/>
  <c r="Q26" i="1"/>
  <c r="R35" i="1" l="1"/>
  <c r="Q35" i="1"/>
  <c r="F27" i="1" l="1"/>
  <c r="P26" i="1" s="1"/>
  <c r="M20" i="1"/>
</calcChain>
</file>

<file path=xl/sharedStrings.xml><?xml version="1.0" encoding="utf-8"?>
<sst xmlns="http://schemas.openxmlformats.org/spreadsheetml/2006/main" count="330" uniqueCount="121">
  <si>
    <t>STORY</t>
  </si>
  <si>
    <t>TIME ESTIMATION (hours)</t>
  </si>
  <si>
    <t>STATUS</t>
  </si>
  <si>
    <t>#1</t>
  </si>
  <si>
    <t>Not Started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</si>
  <si>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</si>
  <si>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</si>
  <si>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</si>
  <si>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</si>
  <si>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</si>
  <si>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</si>
  <si>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</si>
  <si>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</si>
  <si>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</si>
  <si>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</si>
  <si>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TOTAL TIME</t>
  </si>
  <si>
    <t>Product Backlog</t>
  </si>
  <si>
    <t xml:space="preserve">ID </t>
  </si>
  <si>
    <t>PRIORTY</t>
  </si>
  <si>
    <t>#12</t>
  </si>
  <si>
    <t>#13</t>
  </si>
  <si>
    <t>Nazlı Karalar</t>
  </si>
  <si>
    <t>İsmetcan Hergünşen</t>
  </si>
  <si>
    <t xml:space="preserve">Gamze Küçükçolak </t>
  </si>
  <si>
    <t>Mehmet Kağan Kayaalp</t>
  </si>
  <si>
    <t>Erdi Koç</t>
  </si>
  <si>
    <t>Group Members:</t>
  </si>
  <si>
    <t>Sprint Backlog</t>
  </si>
  <si>
    <t>RESPONSIBLE PERSON</t>
  </si>
  <si>
    <t>TIME ESTIMATION</t>
  </si>
  <si>
    <t>COMPLETED</t>
  </si>
  <si>
    <t xml:space="preserve">Nazlı Karalar </t>
  </si>
  <si>
    <t>#7.1</t>
  </si>
  <si>
    <t>WEEK2 SUM</t>
  </si>
  <si>
    <t>Design GUI (main page)</t>
  </si>
  <si>
    <t>#1.1</t>
  </si>
  <si>
    <t>#1.2</t>
  </si>
  <si>
    <t>Design GUI (add dorms and rooms)</t>
  </si>
  <si>
    <t>Design GUI (add students and info)</t>
  </si>
  <si>
    <t xml:space="preserve">Create DB tables for dorms and rooms </t>
  </si>
  <si>
    <t>Add dorm and room</t>
  </si>
  <si>
    <t>Enter the fee of the room types</t>
  </si>
  <si>
    <t xml:space="preserve">Create DB tables for students </t>
  </si>
  <si>
    <t>#7.2</t>
  </si>
  <si>
    <t>#7.3</t>
  </si>
  <si>
    <t>Erdi Koç &amp; Nazlı Karalar</t>
  </si>
  <si>
    <t>START</t>
  </si>
  <si>
    <t>WEEK1</t>
  </si>
  <si>
    <t>WEEK2</t>
  </si>
  <si>
    <t>WEEK3</t>
  </si>
  <si>
    <t>WEEK4</t>
  </si>
  <si>
    <t>WEEK5</t>
  </si>
  <si>
    <t>Add student’s personal data</t>
  </si>
  <si>
    <t>Remove student’s personal data</t>
  </si>
  <si>
    <t>View the list of students according to the enrolled rooms.</t>
  </si>
  <si>
    <t>Keep track of lost and damaged material</t>
  </si>
  <si>
    <t>Enter the fee of the room according to the type of the room</t>
  </si>
  <si>
    <t>Display the students’ debts and payment history</t>
  </si>
  <si>
    <t>Add new dormitories and rooms to the list</t>
  </si>
  <si>
    <t>Display accomodation time of students</t>
  </si>
  <si>
    <t>Filter students with respect to name, surname, student id</t>
  </si>
  <si>
    <t>Search available rooms</t>
  </si>
  <si>
    <t xml:space="preserve">Home screen design </t>
  </si>
  <si>
    <t>View students' information</t>
  </si>
  <si>
    <t>Update students' information, rooms, dorms etc.</t>
  </si>
  <si>
    <t>DORMITORY MANAGEMENT SYSTEM (DMS)</t>
  </si>
  <si>
    <t>Completed</t>
  </si>
  <si>
    <t>Product Backlog Items</t>
  </si>
  <si>
    <t>Actual Time Spend (hrs)</t>
  </si>
  <si>
    <t xml:space="preserve">TOTAL </t>
  </si>
  <si>
    <t>PROGRESS</t>
  </si>
  <si>
    <t>In Progress</t>
  </si>
  <si>
    <t>#1.3</t>
  </si>
  <si>
    <t>Show students's personal data in DB</t>
  </si>
  <si>
    <t>#3.1</t>
  </si>
  <si>
    <t>#3.2</t>
  </si>
  <si>
    <t>Nazlı &amp; Gamze</t>
  </si>
  <si>
    <t>Showing capacity of room and dorm in a chart</t>
  </si>
  <si>
    <t>Add Student Update(new Combobox usage)</t>
  </si>
  <si>
    <t>Add Room Updated</t>
  </si>
  <si>
    <t>#1.4</t>
  </si>
  <si>
    <t>#14</t>
  </si>
  <si>
    <t>Show dorm capacity</t>
  </si>
  <si>
    <t>#14.1</t>
  </si>
  <si>
    <t>Show dorm list</t>
  </si>
  <si>
    <t>Add room list according to dorms</t>
  </si>
  <si>
    <t>#1.5</t>
  </si>
  <si>
    <t>Adding emergency contacts of a student</t>
  </si>
  <si>
    <t>Adding accomodation info of a student</t>
  </si>
  <si>
    <t>#7.4</t>
  </si>
  <si>
    <t>#9.1</t>
  </si>
  <si>
    <t>Display student list</t>
  </si>
  <si>
    <t>Estimated Time (hrs)</t>
  </si>
  <si>
    <t xml:space="preserve">Upgrade </t>
  </si>
  <si>
    <t>#1.6</t>
  </si>
  <si>
    <t>New Spring Backlog</t>
  </si>
  <si>
    <t>Room No generated automatically</t>
  </si>
  <si>
    <t>GamzeKüçükçolak</t>
  </si>
  <si>
    <t>Display students according to the enrolled rooms</t>
  </si>
  <si>
    <t>#7.5</t>
  </si>
  <si>
    <t>#3.3</t>
  </si>
  <si>
    <t>#14.2</t>
  </si>
  <si>
    <t xml:space="preserve">Design GUI (chart data type) </t>
  </si>
  <si>
    <t>#14.3</t>
  </si>
  <si>
    <t xml:space="preserve">Design new GUI (show dorm capacity) </t>
  </si>
  <si>
    <t>#14.4</t>
  </si>
  <si>
    <t>Check the occupancy of rooms in DB at a given time interval</t>
  </si>
  <si>
    <t>Filter Students according to name and surname</t>
  </si>
  <si>
    <t>#9.2</t>
  </si>
  <si>
    <t>#15</t>
  </si>
  <si>
    <t>Update students' information</t>
  </si>
  <si>
    <t>Update dorms and rooms</t>
  </si>
  <si>
    <t>Gamze Küçükçolak</t>
  </si>
  <si>
    <t>Edit student information on the profile tab</t>
  </si>
  <si>
    <t>View student information on the profile tab</t>
  </si>
  <si>
    <t>#13 .1</t>
  </si>
  <si>
    <t xml:space="preserve">#13.2 </t>
  </si>
  <si>
    <t>Edit student information procedures in DB</t>
  </si>
  <si>
    <t>Display female/male capacity of the dorms</t>
  </si>
  <si>
    <t>Erdi Koç &amp; İsmetcan</t>
  </si>
  <si>
    <t>WEEK6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</si>
</sst>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  <charset val="162"/>
    </font>
    <font>
      <b/>
      <sz val="17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2" fillId="3" borderId="2" xfId="0" applyFont="1" applyFill="1" applyBorder="1"/>
    <xf numFmtId="0" fontId="0" fillId="0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0" borderId="0" xfId="0" applyFont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0" borderId="10" xfId="0" applyBorder="1"/>
    <xf numFmtId="0" fontId="0" fillId="0" borderId="10" xfId="0" applyFill="1" applyBorder="1"/>
    <xf numFmtId="0" fontId="0" fillId="0" borderId="12" xfId="0" applyFill="1" applyBorder="1"/>
    <xf numFmtId="0" fontId="0" fillId="0" borderId="13" xfId="0" applyBorder="1"/>
    <xf numFmtId="0" fontId="0" fillId="0" borderId="13" xfId="0" applyFont="1" applyBorder="1" applyAlignment="1">
      <alignment horizontal="center" vertical="center"/>
    </xf>
    <xf numFmtId="0" fontId="0" fillId="2" borderId="11" xfId="0" applyFill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2" borderId="14" xfId="0" applyFill="1" applyBorder="1"/>
    <xf numFmtId="0" fontId="2" fillId="0" borderId="1" xfId="0" applyFont="1" applyFill="1" applyBorder="1"/>
    <xf numFmtId="0" fontId="1" fillId="0" borderId="0" xfId="0" applyFont="1" applyBorder="1" applyAlignment="1">
      <alignment horizontal="center"/>
    </xf>
    <xf numFmtId="0" fontId="0" fillId="4" borderId="11" xfId="0" applyFill="1" applyBorder="1"/>
    <xf numFmtId="0" fontId="0" fillId="6" borderId="11" xfId="0" applyFill="1" applyBorder="1"/>
    <xf numFmtId="0" fontId="6" fillId="0" borderId="0" xfId="0" applyFont="1"/>
    <xf numFmtId="0" fontId="0" fillId="0" borderId="15" xfId="0" applyBorder="1"/>
    <xf numFmtId="0" fontId="0" fillId="0" borderId="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Fill="1" applyBorder="1"/>
    <xf numFmtId="9" fontId="0" fillId="6" borderId="11" xfId="1" applyFont="1" applyFill="1" applyBorder="1" applyAlignment="1">
      <alignment horizontal="center"/>
    </xf>
    <xf numFmtId="0" fontId="0" fillId="7" borderId="11" xfId="0" applyFill="1" applyBorder="1"/>
    <xf numFmtId="0" fontId="6" fillId="5" borderId="17" xfId="0" applyFont="1" applyFill="1" applyBorder="1"/>
    <xf numFmtId="0" fontId="6" fillId="5" borderId="2" xfId="0" applyFont="1" applyFill="1" applyBorder="1"/>
    <xf numFmtId="0" fontId="6" fillId="5" borderId="18" xfId="0" applyFont="1" applyFill="1" applyBorder="1"/>
    <xf numFmtId="0" fontId="0" fillId="6" borderId="14" xfId="0" applyFill="1" applyBorder="1"/>
    <xf numFmtId="0" fontId="1" fillId="0" borderId="0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0" xfId="0" applyBorder="1" applyAlignment="1">
      <alignment horizontal="center"/>
    </xf>
    <xf numFmtId="0" fontId="0" fillId="7" borderId="21" xfId="0" applyFill="1" applyBorder="1"/>
    <xf numFmtId="0" fontId="0" fillId="0" borderId="0" xfId="0" applyFill="1" applyBorder="1" applyAlignment="1">
      <alignment horizontal="right"/>
    </xf>
    <xf numFmtId="9" fontId="0" fillId="6" borderId="22" xfId="1" applyFont="1" applyFill="1" applyBorder="1" applyAlignment="1">
      <alignment horizontal="center"/>
    </xf>
    <xf numFmtId="9" fontId="0" fillId="6" borderId="24" xfId="1" applyFont="1" applyFill="1" applyBorder="1" applyAlignment="1">
      <alignment horizontal="center"/>
    </xf>
    <xf numFmtId="0" fontId="0" fillId="0" borderId="23" xfId="0" applyBorder="1"/>
    <xf numFmtId="0" fontId="0" fillId="7" borderId="24" xfId="0" applyFill="1" applyBorder="1"/>
    <xf numFmtId="0" fontId="0" fillId="0" borderId="17" xfId="0" applyFont="1" applyFill="1" applyBorder="1"/>
    <xf numFmtId="0" fontId="0" fillId="0" borderId="18" xfId="0" applyFill="1" applyBorder="1" applyAlignment="1">
      <alignment horizontal="center"/>
    </xf>
    <xf numFmtId="0" fontId="0" fillId="0" borderId="26" xfId="0" applyBorder="1"/>
    <xf numFmtId="0" fontId="0" fillId="0" borderId="6" xfId="0" applyBorder="1"/>
    <xf numFmtId="9" fontId="0" fillId="6" borderId="14" xfId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F1FCB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'Iteration-1'!$P$27:$U$27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'Iteration-1'!$P$26:$U$26</c:f>
              <c:numCache>
                <c:formatCode>General</c:formatCode>
                <c:ptCount val="6"/>
                <c:pt idx="0">
                  <c:v>65</c:v>
                </c:pt>
                <c:pt idx="1">
                  <c:v>48</c:v>
                </c:pt>
                <c:pt idx="2">
                  <c:v>39</c:v>
                </c:pt>
                <c:pt idx="3">
                  <c:v>26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'Iteration-1'!$P$25:$Q$25</c:f>
              <c:numCache>
                <c:formatCode>General</c:formatCode>
                <c:ptCount val="2"/>
                <c:pt idx="0">
                  <c:v>65</c:v>
                </c:pt>
                <c:pt idx="1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40352"/>
        <c:axId val="120358592"/>
      </c:lineChart>
      <c:catAx>
        <c:axId val="12074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358592"/>
        <c:crosses val="autoZero"/>
        <c:auto val="1"/>
        <c:lblAlgn val="ctr"/>
        <c:lblOffset val="100"/>
        <c:noMultiLvlLbl val="0"/>
      </c:catAx>
      <c:valAx>
        <c:axId val="12035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74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'Iteration-1'!$P$27:$U$27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'Iteration-2'!$P$26:$U$26</c:f>
              <c:numCache>
                <c:formatCode>General</c:formatCode>
                <c:ptCount val="6"/>
                <c:pt idx="0">
                  <c:v>65</c:v>
                </c:pt>
                <c:pt idx="1">
                  <c:v>48</c:v>
                </c:pt>
                <c:pt idx="2">
                  <c:v>37</c:v>
                </c:pt>
                <c:pt idx="3">
                  <c:v>26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'Iteration-2'!$N$38:$N$40</c:f>
              <c:numCache>
                <c:formatCode>General</c:formatCode>
                <c:ptCount val="3"/>
                <c:pt idx="0">
                  <c:v>65</c:v>
                </c:pt>
                <c:pt idx="1">
                  <c:v>52</c:v>
                </c:pt>
                <c:pt idx="2">
                  <c:v>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28480"/>
        <c:axId val="120360320"/>
      </c:lineChart>
      <c:catAx>
        <c:axId val="5742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360320"/>
        <c:crosses val="autoZero"/>
        <c:auto val="1"/>
        <c:lblAlgn val="ctr"/>
        <c:lblOffset val="100"/>
        <c:noMultiLvlLbl val="0"/>
      </c:catAx>
      <c:valAx>
        <c:axId val="12036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4284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'Iteration-1'!$P$27:$U$27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'Iteration-3'!$P$24:$V$24</c:f>
              <c:numCache>
                <c:formatCode>0</c:formatCode>
                <c:ptCount val="7"/>
                <c:pt idx="0" formatCode="General">
                  <c:v>65</c:v>
                </c:pt>
                <c:pt idx="1">
                  <c:v>54.166666666666664</c:v>
                </c:pt>
                <c:pt idx="2">
                  <c:v>43.333333333333329</c:v>
                </c:pt>
                <c:pt idx="3">
                  <c:v>32.499999999999993</c:v>
                </c:pt>
                <c:pt idx="4">
                  <c:v>21.666666666666657</c:v>
                </c:pt>
                <c:pt idx="5">
                  <c:v>10.833333333333323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'Iteration-3'!$P$23:$S$23</c:f>
              <c:numCache>
                <c:formatCode>0</c:formatCode>
                <c:ptCount val="4"/>
                <c:pt idx="0" formatCode="General">
                  <c:v>65</c:v>
                </c:pt>
                <c:pt idx="1">
                  <c:v>56.166666666666664</c:v>
                </c:pt>
                <c:pt idx="2" formatCode="General">
                  <c:v>41</c:v>
                </c:pt>
                <c:pt idx="3" formatCode="General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82336"/>
        <c:axId val="120362048"/>
      </c:lineChart>
      <c:catAx>
        <c:axId val="12078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362048"/>
        <c:crosses val="autoZero"/>
        <c:auto val="1"/>
        <c:lblAlgn val="ctr"/>
        <c:lblOffset val="100"/>
        <c:noMultiLvlLbl val="0"/>
      </c:catAx>
      <c:valAx>
        <c:axId val="12036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7823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22</xdr:row>
      <xdr:rowOff>133350</xdr:rowOff>
    </xdr:from>
    <xdr:to>
      <xdr:col>12</xdr:col>
      <xdr:colOff>447675</xdr:colOff>
      <xdr:row>37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2" name="TextBox 1"/>
        <xdr:cNvSpPr txBox="1"/>
      </xdr:nvSpPr>
      <xdr:spPr>
        <a:xfrm>
          <a:off x="3533775" y="781049"/>
          <a:ext cx="5476875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733425</xdr:colOff>
      <xdr:row>26</xdr:row>
      <xdr:rowOff>61911</xdr:rowOff>
    </xdr:from>
    <xdr:to>
      <xdr:col>12</xdr:col>
      <xdr:colOff>423862</xdr:colOff>
      <xdr:row>40</xdr:row>
      <xdr:rowOff>140493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3" name="TextBox 2"/>
        <xdr:cNvSpPr txBox="1"/>
      </xdr:nvSpPr>
      <xdr:spPr>
        <a:xfrm>
          <a:off x="3952875" y="885824"/>
          <a:ext cx="5715000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3" name="TextBox 2"/>
        <xdr:cNvSpPr txBox="1"/>
      </xdr:nvSpPr>
      <xdr:spPr>
        <a:xfrm>
          <a:off x="3952875" y="885824"/>
          <a:ext cx="5715000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  <xdr:twoCellAnchor>
    <xdr:from>
      <xdr:col>10</xdr:col>
      <xdr:colOff>721178</xdr:colOff>
      <xdr:row>26</xdr:row>
      <xdr:rowOff>54428</xdr:rowOff>
    </xdr:from>
    <xdr:to>
      <xdr:col>13</xdr:col>
      <xdr:colOff>71436</xdr:colOff>
      <xdr:row>40</xdr:row>
      <xdr:rowOff>133010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5"/>
  <sheetViews>
    <sheetView topLeftCell="G11" zoomScale="70" zoomScaleNormal="70" workbookViewId="0">
      <selection activeCell="B28" sqref="B28"/>
    </sheetView>
  </sheetViews>
  <sheetFormatPr defaultRowHeight="15" x14ac:dyDescent="0.25"/>
  <cols>
    <col min="2" max="2" width="20.28515625" bestFit="1" customWidth="1"/>
    <col min="3" max="3" width="24.28515625" bestFit="1" customWidth="1"/>
    <col min="4" max="4" width="55" bestFit="1" customWidth="1"/>
    <col min="5" max="5" width="12.140625" bestFit="1" customWidth="1"/>
    <col min="6" max="6" width="24.28515625" bestFit="1" customWidth="1"/>
    <col min="7" max="7" width="12" bestFit="1" customWidth="1"/>
    <col min="8" max="8" width="15" bestFit="1" customWidth="1"/>
    <col min="9" max="9" width="11.140625" bestFit="1" customWidth="1"/>
    <col min="10" max="10" width="4.5703125" bestFit="1" customWidth="1"/>
    <col min="11" max="11" width="35.5703125" bestFit="1" customWidth="1"/>
    <col min="12" max="12" width="22" bestFit="1" customWidth="1"/>
    <col min="13" max="13" width="22.140625" bestFit="1" customWidth="1"/>
    <col min="14" max="14" width="16" bestFit="1" customWidth="1"/>
    <col min="16" max="16" width="20.7109375" bestFit="1" customWidth="1"/>
    <col min="17" max="17" width="30.85546875" bestFit="1" customWidth="1"/>
    <col min="18" max="18" width="22.42578125" bestFit="1" customWidth="1"/>
  </cols>
  <sheetData>
    <row r="2" spans="2:15" ht="23.25" x14ac:dyDescent="0.35">
      <c r="D2" s="64" t="s">
        <v>65</v>
      </c>
      <c r="E2" s="63"/>
      <c r="F2" s="63"/>
      <c r="G2" s="63"/>
      <c r="H2" s="63"/>
      <c r="I2" s="63"/>
    </row>
    <row r="4" spans="2:15" ht="15.75" thickBot="1" x14ac:dyDescent="0.3"/>
    <row r="5" spans="2:15" ht="15.75" thickBot="1" x14ac:dyDescent="0.3">
      <c r="B5" s="7" t="s">
        <v>26</v>
      </c>
      <c r="C5" s="8" t="s">
        <v>21</v>
      </c>
    </row>
    <row r="6" spans="2:15" x14ac:dyDescent="0.25">
      <c r="C6" s="9" t="s">
        <v>22</v>
      </c>
      <c r="K6" s="5"/>
    </row>
    <row r="7" spans="2:15" x14ac:dyDescent="0.25">
      <c r="C7" s="9" t="s">
        <v>23</v>
      </c>
      <c r="K7" s="5"/>
    </row>
    <row r="8" spans="2:15" x14ac:dyDescent="0.25">
      <c r="C8" s="9" t="s">
        <v>24</v>
      </c>
      <c r="K8" s="5"/>
    </row>
    <row r="9" spans="2:15" ht="15.75" thickBot="1" x14ac:dyDescent="0.3">
      <c r="C9" s="10" t="s">
        <v>25</v>
      </c>
      <c r="K9" s="5"/>
    </row>
    <row r="10" spans="2:15" x14ac:dyDescent="0.25">
      <c r="K10" s="5"/>
    </row>
    <row r="11" spans="2:15" ht="24" thickBot="1" x14ac:dyDescent="0.4">
      <c r="J11" s="63" t="s">
        <v>27</v>
      </c>
      <c r="K11" s="63"/>
      <c r="L11" s="63"/>
      <c r="M11" s="63"/>
      <c r="N11" s="63"/>
    </row>
    <row r="12" spans="2:15" ht="24" thickBot="1" x14ac:dyDescent="0.4">
      <c r="C12" s="63" t="s">
        <v>16</v>
      </c>
      <c r="D12" s="63"/>
      <c r="E12" s="63"/>
      <c r="F12" s="63"/>
      <c r="G12" s="63"/>
      <c r="H12" s="33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15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22" t="s">
        <v>2</v>
      </c>
      <c r="H13" s="22" t="s">
        <v>70</v>
      </c>
      <c r="J13" s="23" t="s">
        <v>14</v>
      </c>
      <c r="K13" s="1" t="s">
        <v>34</v>
      </c>
      <c r="L13" s="1" t="s">
        <v>45</v>
      </c>
      <c r="M13" s="2">
        <v>4</v>
      </c>
      <c r="N13" s="35" t="s">
        <v>66</v>
      </c>
    </row>
    <row r="14" spans="2:15" x14ac:dyDescent="0.25">
      <c r="C14" s="23" t="s">
        <v>3</v>
      </c>
      <c r="D14" s="1" t="s">
        <v>52</v>
      </c>
      <c r="E14" s="2">
        <v>1</v>
      </c>
      <c r="F14" s="2">
        <v>8</v>
      </c>
      <c r="G14" s="43" t="s">
        <v>71</v>
      </c>
      <c r="H14" s="42">
        <v>0.7</v>
      </c>
      <c r="J14" s="23" t="s">
        <v>35</v>
      </c>
      <c r="K14" s="1" t="s">
        <v>38</v>
      </c>
      <c r="L14" s="1" t="s">
        <v>24</v>
      </c>
      <c r="M14" s="2">
        <v>2</v>
      </c>
      <c r="N14" s="35" t="s">
        <v>66</v>
      </c>
    </row>
    <row r="15" spans="2:15" x14ac:dyDescent="0.25">
      <c r="C15" s="23" t="s">
        <v>5</v>
      </c>
      <c r="D15" s="1" t="s">
        <v>53</v>
      </c>
      <c r="E15" s="2">
        <v>4</v>
      </c>
      <c r="F15" s="2">
        <v>3</v>
      </c>
      <c r="G15" s="28" t="s">
        <v>4</v>
      </c>
      <c r="H15" s="42"/>
      <c r="J15" s="24" t="s">
        <v>36</v>
      </c>
      <c r="K15" s="11" t="s">
        <v>42</v>
      </c>
      <c r="L15" s="1" t="s">
        <v>31</v>
      </c>
      <c r="M15" s="12">
        <v>7</v>
      </c>
      <c r="N15" s="35" t="s">
        <v>66</v>
      </c>
    </row>
    <row r="16" spans="2:15" x14ac:dyDescent="0.25">
      <c r="C16" s="23" t="s">
        <v>6</v>
      </c>
      <c r="D16" s="1" t="s">
        <v>54</v>
      </c>
      <c r="E16" s="2">
        <v>2</v>
      </c>
      <c r="F16" s="2">
        <v>6</v>
      </c>
      <c r="G16" s="28" t="s">
        <v>4</v>
      </c>
      <c r="H16" s="42"/>
      <c r="J16" s="24" t="s">
        <v>32</v>
      </c>
      <c r="K16" s="1" t="s">
        <v>37</v>
      </c>
      <c r="L16" s="13" t="s">
        <v>25</v>
      </c>
      <c r="M16" s="14">
        <v>1</v>
      </c>
      <c r="N16" s="35" t="s">
        <v>66</v>
      </c>
    </row>
    <row r="17" spans="3:21" x14ac:dyDescent="0.25">
      <c r="C17" s="23" t="s">
        <v>7</v>
      </c>
      <c r="D17" s="1" t="s">
        <v>55</v>
      </c>
      <c r="E17" s="2">
        <v>4</v>
      </c>
      <c r="F17" s="2">
        <v>6</v>
      </c>
      <c r="G17" s="28" t="s">
        <v>4</v>
      </c>
      <c r="H17" s="42"/>
      <c r="J17" s="24" t="s">
        <v>43</v>
      </c>
      <c r="K17" s="1" t="s">
        <v>39</v>
      </c>
      <c r="L17" s="1" t="s">
        <v>24</v>
      </c>
      <c r="M17" s="15">
        <v>4</v>
      </c>
      <c r="N17" s="35" t="s">
        <v>66</v>
      </c>
    </row>
    <row r="18" spans="3:21" x14ac:dyDescent="0.25">
      <c r="C18" s="23" t="s">
        <v>8</v>
      </c>
      <c r="D18" s="1" t="s">
        <v>56</v>
      </c>
      <c r="E18" s="2">
        <v>1</v>
      </c>
      <c r="F18" s="2">
        <v>2</v>
      </c>
      <c r="G18" s="34" t="s">
        <v>66</v>
      </c>
      <c r="H18" s="42">
        <v>1</v>
      </c>
      <c r="J18" s="24" t="s">
        <v>44</v>
      </c>
      <c r="K18" s="1" t="s">
        <v>40</v>
      </c>
      <c r="L18" s="13" t="s">
        <v>22</v>
      </c>
      <c r="M18" s="14">
        <v>2</v>
      </c>
      <c r="N18" s="35" t="s">
        <v>66</v>
      </c>
    </row>
    <row r="19" spans="3:21" ht="15.75" thickBot="1" x14ac:dyDescent="0.3">
      <c r="C19" s="23" t="s">
        <v>9</v>
      </c>
      <c r="D19" s="1" t="s">
        <v>57</v>
      </c>
      <c r="E19" s="2">
        <v>1</v>
      </c>
      <c r="F19" s="2">
        <v>4</v>
      </c>
      <c r="G19" s="28" t="s">
        <v>4</v>
      </c>
      <c r="H19" s="42"/>
      <c r="J19" s="25" t="s">
        <v>8</v>
      </c>
      <c r="K19" s="26" t="s">
        <v>41</v>
      </c>
      <c r="L19" s="26" t="s">
        <v>23</v>
      </c>
      <c r="M19" s="27">
        <v>1</v>
      </c>
      <c r="N19" s="47" t="s">
        <v>66</v>
      </c>
    </row>
    <row r="20" spans="3:21" x14ac:dyDescent="0.25">
      <c r="C20" s="23" t="s">
        <v>10</v>
      </c>
      <c r="D20" s="1" t="s">
        <v>58</v>
      </c>
      <c r="E20" s="2">
        <v>1</v>
      </c>
      <c r="F20" s="2">
        <v>4</v>
      </c>
      <c r="G20" s="34" t="s">
        <v>66</v>
      </c>
      <c r="H20" s="42">
        <v>1</v>
      </c>
      <c r="J20" s="17"/>
      <c r="K20" s="17"/>
      <c r="L20" s="16" t="s">
        <v>33</v>
      </c>
      <c r="M20" s="6">
        <f>SUM(M13:M19)</f>
        <v>21</v>
      </c>
      <c r="N20" s="17"/>
    </row>
    <row r="21" spans="3:21" x14ac:dyDescent="0.25">
      <c r="C21" s="23" t="s">
        <v>11</v>
      </c>
      <c r="D21" s="1" t="s">
        <v>59</v>
      </c>
      <c r="E21" s="2">
        <v>2</v>
      </c>
      <c r="F21" s="2">
        <v>1</v>
      </c>
      <c r="G21" s="28" t="s">
        <v>4</v>
      </c>
      <c r="H21" s="42"/>
    </row>
    <row r="22" spans="3:21" x14ac:dyDescent="0.25">
      <c r="C22" s="23" t="s">
        <v>12</v>
      </c>
      <c r="D22" s="1" t="s">
        <v>60</v>
      </c>
      <c r="E22" s="2">
        <v>3</v>
      </c>
      <c r="F22" s="2">
        <v>12</v>
      </c>
      <c r="G22" s="28" t="s">
        <v>4</v>
      </c>
      <c r="H22" s="42"/>
      <c r="P22">
        <v>65</v>
      </c>
      <c r="Q22">
        <v>44</v>
      </c>
    </row>
    <row r="23" spans="3:21" x14ac:dyDescent="0.25">
      <c r="C23" s="23" t="s">
        <v>13</v>
      </c>
      <c r="D23" s="1" t="s">
        <v>61</v>
      </c>
      <c r="E23" s="2">
        <v>2</v>
      </c>
      <c r="F23" s="2">
        <v>4</v>
      </c>
      <c r="G23" s="28" t="s">
        <v>4</v>
      </c>
      <c r="H23" s="42"/>
      <c r="J23" s="17"/>
      <c r="K23" s="17"/>
      <c r="L23" s="18"/>
      <c r="M23" s="19"/>
      <c r="N23" s="17"/>
    </row>
    <row r="24" spans="3:21" x14ac:dyDescent="0.25">
      <c r="C24" s="23" t="s">
        <v>14</v>
      </c>
      <c r="D24" s="1" t="s">
        <v>62</v>
      </c>
      <c r="E24" s="2">
        <v>1</v>
      </c>
      <c r="F24" s="2">
        <v>3</v>
      </c>
      <c r="G24" s="34" t="s">
        <v>66</v>
      </c>
      <c r="H24" s="42">
        <v>1</v>
      </c>
      <c r="P24">
        <f>P25</f>
        <v>65</v>
      </c>
      <c r="Q24">
        <f>P24-R35</f>
        <v>44</v>
      </c>
    </row>
    <row r="25" spans="3:21" x14ac:dyDescent="0.25">
      <c r="C25" s="23" t="s">
        <v>19</v>
      </c>
      <c r="D25" s="1" t="s">
        <v>63</v>
      </c>
      <c r="E25" s="2">
        <v>3</v>
      </c>
      <c r="F25" s="2">
        <v>2</v>
      </c>
      <c r="G25" s="28" t="s">
        <v>4</v>
      </c>
      <c r="H25" s="42"/>
      <c r="P25">
        <f>P26</f>
        <v>65</v>
      </c>
      <c r="Q25">
        <f>Q26+(R35-Q35)</f>
        <v>52</v>
      </c>
    </row>
    <row r="26" spans="3:21" ht="15.75" thickBot="1" x14ac:dyDescent="0.3">
      <c r="C26" s="29" t="s">
        <v>20</v>
      </c>
      <c r="D26" s="26" t="s">
        <v>64</v>
      </c>
      <c r="E26" s="30">
        <v>3</v>
      </c>
      <c r="F26" s="30">
        <v>10</v>
      </c>
      <c r="G26" s="31" t="s">
        <v>4</v>
      </c>
      <c r="H26" s="42"/>
      <c r="P26">
        <f>F27</f>
        <v>65</v>
      </c>
      <c r="Q26">
        <f>P26-17</f>
        <v>48</v>
      </c>
      <c r="R26">
        <v>39</v>
      </c>
      <c r="S26">
        <v>26</v>
      </c>
      <c r="T26">
        <v>13</v>
      </c>
      <c r="U26">
        <v>0</v>
      </c>
    </row>
    <row r="27" spans="3:21" x14ac:dyDescent="0.25">
      <c r="C27" s="17"/>
      <c r="D27" s="3" t="s">
        <v>15</v>
      </c>
      <c r="F27" s="4">
        <f>SUM(F14:F26)</f>
        <v>65</v>
      </c>
      <c r="G27" s="17"/>
      <c r="H27" s="17"/>
      <c r="P27" s="32" t="s">
        <v>46</v>
      </c>
      <c r="Q27" s="32" t="s">
        <v>47</v>
      </c>
      <c r="R27" s="32" t="s">
        <v>48</v>
      </c>
      <c r="S27" s="32" t="s">
        <v>49</v>
      </c>
      <c r="T27" s="32" t="s">
        <v>50</v>
      </c>
      <c r="U27" s="32" t="s">
        <v>51</v>
      </c>
    </row>
    <row r="29" spans="3:21" ht="15.75" thickBot="1" x14ac:dyDescent="0.3"/>
    <row r="30" spans="3:21" ht="15.75" thickBot="1" x14ac:dyDescent="0.3">
      <c r="P30" s="44" t="s">
        <v>67</v>
      </c>
      <c r="Q30" s="45" t="s">
        <v>92</v>
      </c>
      <c r="R30" s="46" t="s">
        <v>68</v>
      </c>
      <c r="S30" s="41"/>
    </row>
    <row r="31" spans="3:21" ht="15.75" thickBot="1" x14ac:dyDescent="0.3">
      <c r="P31" s="37">
        <v>1</v>
      </c>
      <c r="Q31" s="38">
        <v>8</v>
      </c>
      <c r="R31" s="39">
        <v>9</v>
      </c>
    </row>
    <row r="32" spans="3:21" ht="15.75" thickBot="1" x14ac:dyDescent="0.3">
      <c r="P32" s="40">
        <v>7</v>
      </c>
      <c r="Q32" s="39">
        <v>4</v>
      </c>
      <c r="R32" s="39">
        <v>7</v>
      </c>
    </row>
    <row r="33" spans="16:18" ht="15.75" thickBot="1" x14ac:dyDescent="0.3">
      <c r="P33" s="38">
        <v>5</v>
      </c>
      <c r="Q33" s="39">
        <v>2</v>
      </c>
      <c r="R33" s="39">
        <v>1</v>
      </c>
    </row>
    <row r="34" spans="16:18" ht="15.75" thickBot="1" x14ac:dyDescent="0.3">
      <c r="P34" s="38">
        <v>11</v>
      </c>
      <c r="Q34" s="39">
        <v>3</v>
      </c>
      <c r="R34" s="39">
        <v>4</v>
      </c>
    </row>
    <row r="35" spans="16:18" x14ac:dyDescent="0.25">
      <c r="P35" s="36" t="s">
        <v>69</v>
      </c>
      <c r="Q35">
        <f>SUM(Q31:Q34)</f>
        <v>17</v>
      </c>
      <c r="R35">
        <f>SUM(R31:R34)</f>
        <v>21</v>
      </c>
    </row>
  </sheetData>
  <mergeCells count="3">
    <mergeCell ref="C12:G12"/>
    <mergeCell ref="J11:N11"/>
    <mergeCell ref="D2:I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0"/>
  <sheetViews>
    <sheetView topLeftCell="A9" zoomScale="70" zoomScaleNormal="70" workbookViewId="0">
      <selection activeCell="R26" sqref="R26"/>
    </sheetView>
  </sheetViews>
  <sheetFormatPr defaultRowHeight="15" x14ac:dyDescent="0.25"/>
  <cols>
    <col min="2" max="2" width="20.28515625" bestFit="1" customWidth="1"/>
    <col min="3" max="3" width="24.42578125" bestFit="1" customWidth="1"/>
    <col min="4" max="4" width="60" bestFit="1" customWidth="1"/>
    <col min="5" max="5" width="12.140625" bestFit="1" customWidth="1"/>
    <col min="6" max="6" width="24.28515625" bestFit="1" customWidth="1"/>
    <col min="7" max="7" width="12" bestFit="1" customWidth="1"/>
    <col min="8" max="8" width="15" bestFit="1" customWidth="1"/>
    <col min="9" max="9" width="11.140625" bestFit="1" customWidth="1"/>
    <col min="10" max="10" width="6" customWidth="1"/>
    <col min="11" max="11" width="46.7109375" bestFit="1" customWidth="1"/>
    <col min="12" max="12" width="24.28515625" customWidth="1"/>
    <col min="13" max="13" width="22.140625" bestFit="1" customWidth="1"/>
    <col min="14" max="14" width="16" bestFit="1" customWidth="1"/>
    <col min="16" max="16" width="20.7109375" bestFit="1" customWidth="1"/>
    <col min="17" max="17" width="30.85546875" bestFit="1" customWidth="1"/>
    <col min="18" max="18" width="22.42578125" bestFit="1" customWidth="1"/>
    <col min="20" max="20" width="10.140625" customWidth="1"/>
  </cols>
  <sheetData>
    <row r="2" spans="2:15" ht="23.25" x14ac:dyDescent="0.35">
      <c r="D2" s="64" t="s">
        <v>65</v>
      </c>
      <c r="E2" s="63"/>
      <c r="F2" s="63"/>
      <c r="G2" s="63"/>
      <c r="H2" s="63"/>
      <c r="I2" s="63"/>
    </row>
    <row r="4" spans="2:15" ht="15.75" thickBot="1" x14ac:dyDescent="0.3"/>
    <row r="5" spans="2:15" ht="15.75" thickBot="1" x14ac:dyDescent="0.3">
      <c r="B5" s="7" t="s">
        <v>26</v>
      </c>
      <c r="C5" s="8" t="s">
        <v>21</v>
      </c>
    </row>
    <row r="6" spans="2:15" x14ac:dyDescent="0.25">
      <c r="C6" s="9" t="s">
        <v>22</v>
      </c>
      <c r="K6" s="5"/>
    </row>
    <row r="7" spans="2:15" x14ac:dyDescent="0.25">
      <c r="C7" s="9" t="s">
        <v>23</v>
      </c>
      <c r="K7" s="5"/>
    </row>
    <row r="8" spans="2:15" x14ac:dyDescent="0.25">
      <c r="C8" s="9" t="s">
        <v>24</v>
      </c>
      <c r="K8" s="5"/>
    </row>
    <row r="9" spans="2:15" ht="15.75" thickBot="1" x14ac:dyDescent="0.3">
      <c r="C9" s="10" t="s">
        <v>25</v>
      </c>
      <c r="K9" s="5"/>
    </row>
    <row r="10" spans="2:15" ht="15.75" thickBot="1" x14ac:dyDescent="0.3">
      <c r="K10" s="5"/>
    </row>
    <row r="11" spans="2:15" ht="24" thickBot="1" x14ac:dyDescent="0.4">
      <c r="J11" s="65" t="s">
        <v>27</v>
      </c>
      <c r="K11" s="66"/>
      <c r="L11" s="66"/>
      <c r="M11" s="66"/>
      <c r="N11" s="67"/>
    </row>
    <row r="12" spans="2:15" ht="24" thickBot="1" x14ac:dyDescent="0.4">
      <c r="C12" s="65" t="s">
        <v>16</v>
      </c>
      <c r="D12" s="66"/>
      <c r="E12" s="66"/>
      <c r="F12" s="66"/>
      <c r="G12" s="66"/>
      <c r="H12" s="67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15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22" t="s">
        <v>2</v>
      </c>
      <c r="H13" s="22" t="s">
        <v>70</v>
      </c>
      <c r="J13" s="23" t="s">
        <v>72</v>
      </c>
      <c r="K13" s="1" t="s">
        <v>73</v>
      </c>
      <c r="L13" s="1" t="s">
        <v>23</v>
      </c>
      <c r="M13" s="2">
        <v>1</v>
      </c>
      <c r="N13" s="35" t="s">
        <v>66</v>
      </c>
    </row>
    <row r="14" spans="2:15" x14ac:dyDescent="0.25">
      <c r="C14" s="23" t="s">
        <v>3</v>
      </c>
      <c r="D14" s="1" t="s">
        <v>52</v>
      </c>
      <c r="E14" s="2">
        <v>1</v>
      </c>
      <c r="F14" s="2">
        <v>8</v>
      </c>
      <c r="G14" s="34" t="s">
        <v>66</v>
      </c>
      <c r="H14" s="42">
        <v>1</v>
      </c>
      <c r="J14" s="24" t="s">
        <v>80</v>
      </c>
      <c r="K14" s="11" t="s">
        <v>87</v>
      </c>
      <c r="L14" s="1" t="s">
        <v>31</v>
      </c>
      <c r="M14" s="12">
        <v>1</v>
      </c>
      <c r="N14" s="35" t="s">
        <v>66</v>
      </c>
    </row>
    <row r="15" spans="2:15" x14ac:dyDescent="0.25">
      <c r="C15" s="23" t="s">
        <v>5</v>
      </c>
      <c r="D15" s="1" t="s">
        <v>53</v>
      </c>
      <c r="E15" s="2">
        <v>4</v>
      </c>
      <c r="F15" s="2">
        <v>3</v>
      </c>
      <c r="G15" s="28" t="s">
        <v>4</v>
      </c>
      <c r="H15" s="42"/>
      <c r="J15" s="24" t="s">
        <v>86</v>
      </c>
      <c r="K15" s="11" t="s">
        <v>88</v>
      </c>
      <c r="L15" s="1" t="s">
        <v>31</v>
      </c>
      <c r="M15" s="12">
        <v>1</v>
      </c>
      <c r="N15" s="35" t="s">
        <v>66</v>
      </c>
    </row>
    <row r="16" spans="2:15" x14ac:dyDescent="0.25">
      <c r="C16" s="23" t="s">
        <v>6</v>
      </c>
      <c r="D16" s="1" t="s">
        <v>54</v>
      </c>
      <c r="E16" s="2">
        <v>2</v>
      </c>
      <c r="F16" s="2">
        <v>6</v>
      </c>
      <c r="G16" s="52" t="s">
        <v>71</v>
      </c>
      <c r="H16" s="42">
        <v>0.6</v>
      </c>
      <c r="J16" s="23" t="s">
        <v>74</v>
      </c>
      <c r="K16" s="1" t="s">
        <v>84</v>
      </c>
      <c r="L16" s="1" t="s">
        <v>24</v>
      </c>
      <c r="M16" s="2">
        <v>2</v>
      </c>
      <c r="N16" s="35" t="s">
        <v>66</v>
      </c>
    </row>
    <row r="17" spans="3:21" x14ac:dyDescent="0.25">
      <c r="C17" s="23" t="s">
        <v>7</v>
      </c>
      <c r="D17" s="1" t="s">
        <v>55</v>
      </c>
      <c r="E17" s="2">
        <v>4</v>
      </c>
      <c r="F17" s="2">
        <v>6</v>
      </c>
      <c r="G17" s="28" t="s">
        <v>4</v>
      </c>
      <c r="H17" s="42"/>
      <c r="J17" s="24" t="s">
        <v>75</v>
      </c>
      <c r="K17" s="1" t="s">
        <v>85</v>
      </c>
      <c r="L17" s="13" t="s">
        <v>76</v>
      </c>
      <c r="M17" s="14">
        <v>2</v>
      </c>
      <c r="N17" s="35" t="s">
        <v>66</v>
      </c>
    </row>
    <row r="18" spans="3:21" x14ac:dyDescent="0.25">
      <c r="C18" s="23" t="s">
        <v>8</v>
      </c>
      <c r="D18" s="1" t="s">
        <v>56</v>
      </c>
      <c r="E18" s="2">
        <v>1</v>
      </c>
      <c r="F18" s="2">
        <v>2</v>
      </c>
      <c r="G18" s="34" t="s">
        <v>66</v>
      </c>
      <c r="H18" s="42">
        <v>1</v>
      </c>
      <c r="J18" s="24" t="s">
        <v>89</v>
      </c>
      <c r="K18" s="1" t="s">
        <v>79</v>
      </c>
      <c r="L18" s="1" t="s">
        <v>22</v>
      </c>
      <c r="M18" s="14">
        <v>1</v>
      </c>
      <c r="N18" s="35" t="s">
        <v>66</v>
      </c>
    </row>
    <row r="19" spans="3:21" x14ac:dyDescent="0.25">
      <c r="C19" s="23" t="s">
        <v>9</v>
      </c>
      <c r="D19" s="1" t="s">
        <v>57</v>
      </c>
      <c r="E19" s="2">
        <v>1</v>
      </c>
      <c r="F19" s="2">
        <v>4</v>
      </c>
      <c r="G19" s="28" t="s">
        <v>4</v>
      </c>
      <c r="H19" s="42"/>
      <c r="J19" s="24" t="s">
        <v>90</v>
      </c>
      <c r="K19" s="1" t="s">
        <v>91</v>
      </c>
      <c r="L19" s="1" t="s">
        <v>23</v>
      </c>
      <c r="M19" s="14">
        <v>4</v>
      </c>
      <c r="N19" s="35" t="s">
        <v>66</v>
      </c>
    </row>
    <row r="20" spans="3:21" x14ac:dyDescent="0.25">
      <c r="C20" s="23" t="s">
        <v>10</v>
      </c>
      <c r="D20" s="1" t="s">
        <v>58</v>
      </c>
      <c r="E20" s="2">
        <v>1</v>
      </c>
      <c r="F20" s="2">
        <v>4</v>
      </c>
      <c r="G20" s="34" t="s">
        <v>66</v>
      </c>
      <c r="H20" s="42">
        <v>1</v>
      </c>
      <c r="J20" s="24" t="s">
        <v>83</v>
      </c>
      <c r="K20" s="1" t="s">
        <v>77</v>
      </c>
      <c r="L20" s="1" t="s">
        <v>25</v>
      </c>
      <c r="M20" s="15">
        <v>2</v>
      </c>
      <c r="N20" s="35" t="s">
        <v>66</v>
      </c>
    </row>
    <row r="21" spans="3:21" ht="15.75" thickBot="1" x14ac:dyDescent="0.3">
      <c r="C21" s="23" t="s">
        <v>11</v>
      </c>
      <c r="D21" s="1" t="s">
        <v>59</v>
      </c>
      <c r="E21" s="2">
        <v>2</v>
      </c>
      <c r="F21" s="2">
        <v>1</v>
      </c>
      <c r="G21" s="28" t="s">
        <v>4</v>
      </c>
      <c r="H21" s="42"/>
      <c r="J21" s="25" t="s">
        <v>94</v>
      </c>
      <c r="K21" s="26" t="s">
        <v>78</v>
      </c>
      <c r="L21" s="26" t="s">
        <v>22</v>
      </c>
      <c r="M21" s="27">
        <v>1</v>
      </c>
      <c r="N21" s="47" t="s">
        <v>66</v>
      </c>
    </row>
    <row r="22" spans="3:21" x14ac:dyDescent="0.25">
      <c r="C22" s="23" t="s">
        <v>12</v>
      </c>
      <c r="D22" s="1" t="s">
        <v>60</v>
      </c>
      <c r="E22" s="2">
        <v>3</v>
      </c>
      <c r="F22" s="2">
        <v>12</v>
      </c>
      <c r="G22" s="52" t="s">
        <v>71</v>
      </c>
      <c r="H22" s="42">
        <v>0.4</v>
      </c>
      <c r="J22" s="17"/>
      <c r="K22" s="17"/>
      <c r="L22" s="16" t="s">
        <v>33</v>
      </c>
      <c r="M22" s="6">
        <f>SUM(M13:M21)</f>
        <v>15</v>
      </c>
      <c r="N22" s="17"/>
      <c r="P22">
        <v>65</v>
      </c>
      <c r="Q22">
        <v>44</v>
      </c>
    </row>
    <row r="23" spans="3:21" ht="15.75" thickBot="1" x14ac:dyDescent="0.3">
      <c r="C23" s="23" t="s">
        <v>13</v>
      </c>
      <c r="D23" s="1" t="s">
        <v>61</v>
      </c>
      <c r="E23" s="2">
        <v>2</v>
      </c>
      <c r="F23" s="2">
        <v>4</v>
      </c>
      <c r="G23" s="28" t="s">
        <v>4</v>
      </c>
      <c r="H23" s="42"/>
      <c r="J23" s="17"/>
      <c r="K23" s="17"/>
      <c r="L23" s="18"/>
      <c r="M23" s="19"/>
      <c r="N23" s="17"/>
    </row>
    <row r="24" spans="3:21" ht="15.75" thickBot="1" x14ac:dyDescent="0.3">
      <c r="C24" s="23" t="s">
        <v>14</v>
      </c>
      <c r="D24" s="1" t="s">
        <v>62</v>
      </c>
      <c r="E24" s="2">
        <v>1</v>
      </c>
      <c r="F24" s="2">
        <v>3</v>
      </c>
      <c r="G24" s="34" t="s">
        <v>66</v>
      </c>
      <c r="H24" s="42">
        <v>1</v>
      </c>
      <c r="L24" s="58" t="s">
        <v>95</v>
      </c>
      <c r="M24" s="59">
        <v>4</v>
      </c>
      <c r="P24">
        <f>P25</f>
        <v>65</v>
      </c>
      <c r="Q24">
        <f>P24-R36</f>
        <v>34</v>
      </c>
    </row>
    <row r="25" spans="3:21" x14ac:dyDescent="0.25">
      <c r="C25" s="23" t="s">
        <v>19</v>
      </c>
      <c r="D25" s="1" t="s">
        <v>63</v>
      </c>
      <c r="E25" s="2">
        <v>3</v>
      </c>
      <c r="F25" s="2">
        <v>2</v>
      </c>
      <c r="G25" s="28" t="s">
        <v>4</v>
      </c>
      <c r="H25" s="42"/>
      <c r="P25">
        <f>P26</f>
        <v>65</v>
      </c>
      <c r="Q25">
        <f>Q26+(R36-Q36)</f>
        <v>45</v>
      </c>
    </row>
    <row r="26" spans="3:21" x14ac:dyDescent="0.25">
      <c r="C26" s="23" t="s">
        <v>20</v>
      </c>
      <c r="D26" s="1" t="s">
        <v>64</v>
      </c>
      <c r="E26" s="2">
        <v>3</v>
      </c>
      <c r="F26" s="2">
        <v>10</v>
      </c>
      <c r="G26" s="28" t="s">
        <v>4</v>
      </c>
      <c r="H26" s="54"/>
      <c r="P26">
        <v>65</v>
      </c>
      <c r="Q26">
        <f>P26-17</f>
        <v>48</v>
      </c>
      <c r="R26">
        <f>Q26-M22+4</f>
        <v>37</v>
      </c>
      <c r="S26">
        <v>26</v>
      </c>
      <c r="T26">
        <v>13</v>
      </c>
      <c r="U26">
        <v>0</v>
      </c>
    </row>
    <row r="27" spans="3:21" ht="15.75" thickBot="1" x14ac:dyDescent="0.3">
      <c r="C27" s="49" t="s">
        <v>81</v>
      </c>
      <c r="D27" s="50" t="s">
        <v>82</v>
      </c>
      <c r="E27" s="51">
        <v>3</v>
      </c>
      <c r="F27" s="51">
        <v>4</v>
      </c>
      <c r="G27" s="57" t="s">
        <v>71</v>
      </c>
      <c r="H27" s="55">
        <v>0.5</v>
      </c>
      <c r="P27" s="32" t="s">
        <v>46</v>
      </c>
      <c r="Q27" s="32" t="s">
        <v>47</v>
      </c>
      <c r="R27" s="32" t="s">
        <v>48</v>
      </c>
      <c r="S27" s="32" t="s">
        <v>49</v>
      </c>
      <c r="T27" s="32" t="s">
        <v>50</v>
      </c>
      <c r="U27" s="32" t="s">
        <v>51</v>
      </c>
    </row>
    <row r="28" spans="3:21" x14ac:dyDescent="0.25">
      <c r="D28" s="3" t="s">
        <v>15</v>
      </c>
      <c r="F28" s="4">
        <f>SUM(F14:F27)</f>
        <v>69</v>
      </c>
      <c r="G28" s="56"/>
      <c r="H28" s="56"/>
    </row>
    <row r="29" spans="3:21" ht="15.75" thickBot="1" x14ac:dyDescent="0.3"/>
    <row r="30" spans="3:21" ht="15.75" thickBot="1" x14ac:dyDescent="0.3">
      <c r="P30" s="44" t="s">
        <v>67</v>
      </c>
      <c r="Q30" s="45" t="s">
        <v>92</v>
      </c>
      <c r="R30" s="46" t="s">
        <v>68</v>
      </c>
      <c r="S30" s="41" t="s">
        <v>93</v>
      </c>
    </row>
    <row r="31" spans="3:21" ht="15.75" thickBot="1" x14ac:dyDescent="0.3">
      <c r="P31" s="37">
        <v>1</v>
      </c>
      <c r="Q31" s="38">
        <v>8</v>
      </c>
      <c r="R31" s="39">
        <v>13</v>
      </c>
      <c r="S31">
        <f>R31-SUM('Iteration-1'!M14:M15)</f>
        <v>4</v>
      </c>
    </row>
    <row r="32" spans="3:21" ht="15.75" thickBot="1" x14ac:dyDescent="0.3">
      <c r="P32" s="40">
        <v>7</v>
      </c>
      <c r="Q32" s="39">
        <v>4</v>
      </c>
      <c r="R32" s="39">
        <v>8</v>
      </c>
      <c r="S32">
        <f>R32-SUM('Iteration-1'!M16:M18)</f>
        <v>1</v>
      </c>
    </row>
    <row r="33" spans="14:19" ht="15.75" thickBot="1" x14ac:dyDescent="0.3">
      <c r="P33" s="38">
        <v>3</v>
      </c>
      <c r="Q33" s="39">
        <v>6</v>
      </c>
      <c r="R33" s="39">
        <v>4</v>
      </c>
      <c r="S33">
        <f>R33</f>
        <v>4</v>
      </c>
    </row>
    <row r="34" spans="14:19" ht="15.75" thickBot="1" x14ac:dyDescent="0.3">
      <c r="P34" s="38">
        <v>9</v>
      </c>
      <c r="Q34" s="39">
        <v>12</v>
      </c>
      <c r="R34" s="39">
        <v>4</v>
      </c>
      <c r="S34">
        <f>R34</f>
        <v>4</v>
      </c>
    </row>
    <row r="35" spans="14:19" ht="15.75" thickBot="1" x14ac:dyDescent="0.3">
      <c r="P35" s="38">
        <v>14</v>
      </c>
      <c r="Q35" s="39">
        <v>4</v>
      </c>
      <c r="R35" s="39">
        <v>2</v>
      </c>
      <c r="S35">
        <f>R35</f>
        <v>2</v>
      </c>
    </row>
    <row r="36" spans="14:19" x14ac:dyDescent="0.25">
      <c r="P36" s="36" t="s">
        <v>69</v>
      </c>
      <c r="Q36">
        <f>SUM(Q31:Q35)</f>
        <v>34</v>
      </c>
      <c r="R36">
        <f>SUM(R31:R35)</f>
        <v>31</v>
      </c>
      <c r="S36">
        <f>SUM(S31:S35)</f>
        <v>15</v>
      </c>
    </row>
    <row r="38" spans="14:19" x14ac:dyDescent="0.25">
      <c r="N38">
        <v>65</v>
      </c>
      <c r="O38">
        <v>65</v>
      </c>
      <c r="P38" s="53"/>
      <c r="Q38" s="53"/>
    </row>
    <row r="39" spans="14:19" x14ac:dyDescent="0.25">
      <c r="N39">
        <v>52</v>
      </c>
      <c r="O39">
        <v>52</v>
      </c>
    </row>
    <row r="40" spans="14:19" x14ac:dyDescent="0.25">
      <c r="N40">
        <f>N39-S36+M24</f>
        <v>41</v>
      </c>
    </row>
  </sheetData>
  <mergeCells count="3">
    <mergeCell ref="D2:I2"/>
    <mergeCell ref="J11:N11"/>
    <mergeCell ref="C12:H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7"/>
  <sheetViews>
    <sheetView tabSelected="1" topLeftCell="B11" zoomScale="70" zoomScaleNormal="70" workbookViewId="0">
      <selection activeCell="F25" sqref="F25"/>
    </sheetView>
  </sheetViews>
  <sheetFormatPr defaultRowHeight="15" x14ac:dyDescent="0.25"/>
  <cols>
    <col min="2" max="2" width="20.28515625" bestFit="1" customWidth="1"/>
    <col min="3" max="3" width="24.28515625" bestFit="1" customWidth="1"/>
    <col min="4" max="4" width="55" bestFit="1" customWidth="1"/>
    <col min="5" max="5" width="12.140625" bestFit="1" customWidth="1"/>
    <col min="6" max="6" width="24.28515625" bestFit="1" customWidth="1"/>
    <col min="7" max="7" width="12" bestFit="1" customWidth="1"/>
    <col min="8" max="8" width="15" bestFit="1" customWidth="1"/>
    <col min="9" max="9" width="11.140625" bestFit="1" customWidth="1"/>
    <col min="10" max="10" width="6" customWidth="1"/>
    <col min="11" max="11" width="50.7109375" customWidth="1"/>
    <col min="12" max="12" width="22" bestFit="1" customWidth="1"/>
    <col min="13" max="13" width="22.140625" bestFit="1" customWidth="1"/>
    <col min="14" max="14" width="16" bestFit="1" customWidth="1"/>
    <col min="16" max="16" width="20.7109375" bestFit="1" customWidth="1"/>
    <col min="17" max="17" width="30.85546875" bestFit="1" customWidth="1"/>
    <col min="18" max="18" width="22.42578125" bestFit="1" customWidth="1"/>
  </cols>
  <sheetData>
    <row r="2" spans="2:15" ht="23.25" x14ac:dyDescent="0.35">
      <c r="D2" s="64" t="s">
        <v>65</v>
      </c>
      <c r="E2" s="63"/>
      <c r="F2" s="63"/>
      <c r="G2" s="63"/>
      <c r="H2" s="63"/>
      <c r="I2" s="63"/>
    </row>
    <row r="4" spans="2:15" ht="15.75" thickBot="1" x14ac:dyDescent="0.3"/>
    <row r="5" spans="2:15" ht="15.75" thickBot="1" x14ac:dyDescent="0.3">
      <c r="B5" s="7" t="s">
        <v>26</v>
      </c>
      <c r="C5" s="8" t="s">
        <v>21</v>
      </c>
    </row>
    <row r="6" spans="2:15" x14ac:dyDescent="0.25">
      <c r="C6" s="9" t="s">
        <v>22</v>
      </c>
      <c r="K6" s="5"/>
    </row>
    <row r="7" spans="2:15" x14ac:dyDescent="0.25">
      <c r="C7" s="9" t="s">
        <v>23</v>
      </c>
      <c r="K7" s="5"/>
    </row>
    <row r="8" spans="2:15" x14ac:dyDescent="0.25">
      <c r="C8" s="9" t="s">
        <v>24</v>
      </c>
      <c r="K8" s="5"/>
    </row>
    <row r="9" spans="2:15" ht="15.75" thickBot="1" x14ac:dyDescent="0.3">
      <c r="C9" s="10" t="s">
        <v>25</v>
      </c>
      <c r="K9" s="5"/>
    </row>
    <row r="10" spans="2:15" x14ac:dyDescent="0.25">
      <c r="K10" s="5"/>
    </row>
    <row r="11" spans="2:15" ht="24" thickBot="1" x14ac:dyDescent="0.4">
      <c r="J11" s="63" t="s">
        <v>27</v>
      </c>
      <c r="K11" s="63"/>
      <c r="L11" s="63"/>
      <c r="M11" s="63"/>
      <c r="N11" s="63"/>
    </row>
    <row r="12" spans="2:15" ht="24" thickBot="1" x14ac:dyDescent="0.4">
      <c r="C12" s="63" t="s">
        <v>16</v>
      </c>
      <c r="D12" s="63"/>
      <c r="E12" s="63"/>
      <c r="F12" s="63"/>
      <c r="G12" s="63"/>
      <c r="H12" s="48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15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22" t="s">
        <v>2</v>
      </c>
      <c r="H13" s="22" t="s">
        <v>70</v>
      </c>
      <c r="J13" s="23" t="s">
        <v>108</v>
      </c>
      <c r="K13" s="1" t="s">
        <v>107</v>
      </c>
      <c r="L13" s="1" t="s">
        <v>31</v>
      </c>
      <c r="M13" s="2">
        <v>3</v>
      </c>
      <c r="N13" s="35" t="s">
        <v>66</v>
      </c>
    </row>
    <row r="14" spans="2:15" x14ac:dyDescent="0.25">
      <c r="C14" s="23" t="s">
        <v>3</v>
      </c>
      <c r="D14" s="1" t="s">
        <v>52</v>
      </c>
      <c r="E14" s="2">
        <v>1</v>
      </c>
      <c r="F14" s="2">
        <v>8</v>
      </c>
      <c r="G14" s="34" t="s">
        <v>66</v>
      </c>
      <c r="H14" s="42">
        <v>1</v>
      </c>
      <c r="J14" s="23" t="s">
        <v>100</v>
      </c>
      <c r="K14" s="1" t="s">
        <v>98</v>
      </c>
      <c r="L14" s="13" t="s">
        <v>97</v>
      </c>
      <c r="M14" s="2">
        <v>2</v>
      </c>
      <c r="N14" s="35" t="s">
        <v>66</v>
      </c>
    </row>
    <row r="15" spans="2:15" x14ac:dyDescent="0.25">
      <c r="C15" s="23" t="s">
        <v>5</v>
      </c>
      <c r="D15" s="1" t="s">
        <v>53</v>
      </c>
      <c r="E15" s="2">
        <v>4</v>
      </c>
      <c r="F15" s="2">
        <v>3</v>
      </c>
      <c r="G15" s="28" t="s">
        <v>4</v>
      </c>
      <c r="H15" s="42"/>
      <c r="J15" s="24" t="s">
        <v>19</v>
      </c>
      <c r="K15" s="11" t="s">
        <v>114</v>
      </c>
      <c r="L15" s="1" t="s">
        <v>31</v>
      </c>
      <c r="M15" s="12">
        <v>2</v>
      </c>
      <c r="N15" s="35" t="s">
        <v>66</v>
      </c>
    </row>
    <row r="16" spans="2:15" x14ac:dyDescent="0.25">
      <c r="C16" s="23" t="s">
        <v>6</v>
      </c>
      <c r="D16" s="1" t="s">
        <v>54</v>
      </c>
      <c r="E16" s="2">
        <v>2</v>
      </c>
      <c r="F16" s="2">
        <v>6</v>
      </c>
      <c r="G16" s="34" t="s">
        <v>66</v>
      </c>
      <c r="H16" s="42">
        <v>1</v>
      </c>
      <c r="J16" s="24" t="s">
        <v>101</v>
      </c>
      <c r="K16" s="1" t="s">
        <v>102</v>
      </c>
      <c r="L16" s="1" t="s">
        <v>22</v>
      </c>
      <c r="M16" s="14">
        <v>1</v>
      </c>
      <c r="N16" s="35" t="s">
        <v>66</v>
      </c>
    </row>
    <row r="17" spans="3:22" x14ac:dyDescent="0.25">
      <c r="C17" s="23" t="s">
        <v>7</v>
      </c>
      <c r="D17" s="1" t="s">
        <v>55</v>
      </c>
      <c r="E17" s="2">
        <v>4</v>
      </c>
      <c r="F17" s="2">
        <v>6</v>
      </c>
      <c r="G17" s="28" t="s">
        <v>4</v>
      </c>
      <c r="H17" s="42"/>
      <c r="J17" s="24" t="s">
        <v>103</v>
      </c>
      <c r="K17" s="11" t="s">
        <v>104</v>
      </c>
      <c r="L17" s="11" t="s">
        <v>25</v>
      </c>
      <c r="M17" s="68">
        <v>1</v>
      </c>
      <c r="N17" s="35" t="s">
        <v>66</v>
      </c>
      <c r="Q17">
        <f>65/6</f>
        <v>10.833333333333334</v>
      </c>
    </row>
    <row r="18" spans="3:22" x14ac:dyDescent="0.25">
      <c r="C18" s="23" t="s">
        <v>8</v>
      </c>
      <c r="D18" s="1" t="s">
        <v>56</v>
      </c>
      <c r="E18" s="2">
        <v>1</v>
      </c>
      <c r="F18" s="2">
        <v>2</v>
      </c>
      <c r="G18" s="34" t="s">
        <v>66</v>
      </c>
      <c r="H18" s="42">
        <v>1</v>
      </c>
      <c r="J18" s="24" t="s">
        <v>105</v>
      </c>
      <c r="K18" s="1" t="s">
        <v>106</v>
      </c>
      <c r="L18" s="13" t="s">
        <v>97</v>
      </c>
      <c r="M18" s="14">
        <v>2</v>
      </c>
      <c r="N18" s="35" t="s">
        <v>66</v>
      </c>
    </row>
    <row r="19" spans="3:22" x14ac:dyDescent="0.25">
      <c r="C19" s="23" t="s">
        <v>9</v>
      </c>
      <c r="D19" s="1" t="s">
        <v>57</v>
      </c>
      <c r="E19" s="2">
        <v>1</v>
      </c>
      <c r="F19" s="2">
        <v>4</v>
      </c>
      <c r="G19" s="28" t="s">
        <v>4</v>
      </c>
      <c r="H19" s="42"/>
      <c r="J19" s="23" t="s">
        <v>99</v>
      </c>
      <c r="K19" s="1" t="s">
        <v>96</v>
      </c>
      <c r="L19" s="1" t="s">
        <v>24</v>
      </c>
      <c r="M19" s="2">
        <v>1</v>
      </c>
      <c r="N19" s="35" t="s">
        <v>66</v>
      </c>
    </row>
    <row r="20" spans="3:22" x14ac:dyDescent="0.25">
      <c r="C20" s="23" t="s">
        <v>10</v>
      </c>
      <c r="D20" s="1" t="s">
        <v>58</v>
      </c>
      <c r="E20" s="2">
        <v>1</v>
      </c>
      <c r="F20" s="2">
        <v>4</v>
      </c>
      <c r="G20" s="34" t="s">
        <v>66</v>
      </c>
      <c r="H20" s="42">
        <v>1</v>
      </c>
      <c r="J20" s="23" t="s">
        <v>115</v>
      </c>
      <c r="K20" s="1" t="s">
        <v>117</v>
      </c>
      <c r="L20" s="13" t="s">
        <v>112</v>
      </c>
      <c r="M20" s="2">
        <v>3</v>
      </c>
      <c r="N20" s="35" t="s">
        <v>66</v>
      </c>
      <c r="P20">
        <v>65</v>
      </c>
      <c r="Q20">
        <v>44</v>
      </c>
    </row>
    <row r="21" spans="3:22" x14ac:dyDescent="0.25">
      <c r="C21" s="23" t="s">
        <v>11</v>
      </c>
      <c r="D21" s="1" t="s">
        <v>59</v>
      </c>
      <c r="E21" s="2">
        <v>2</v>
      </c>
      <c r="F21" s="2">
        <v>1</v>
      </c>
      <c r="G21" s="28" t="s">
        <v>4</v>
      </c>
      <c r="H21" s="42"/>
      <c r="J21" s="23" t="s">
        <v>116</v>
      </c>
      <c r="K21" s="1" t="s">
        <v>113</v>
      </c>
      <c r="L21" s="1" t="s">
        <v>24</v>
      </c>
      <c r="M21" s="2">
        <v>1</v>
      </c>
      <c r="N21" s="35" t="s">
        <v>66</v>
      </c>
    </row>
    <row r="22" spans="3:22" ht="15.75" thickBot="1" x14ac:dyDescent="0.3">
      <c r="C22" s="23" t="s">
        <v>12</v>
      </c>
      <c r="D22" s="1" t="s">
        <v>60</v>
      </c>
      <c r="E22" s="2">
        <v>3</v>
      </c>
      <c r="F22" s="2">
        <v>12</v>
      </c>
      <c r="G22" s="34" t="s">
        <v>66</v>
      </c>
      <c r="H22" s="42">
        <v>1</v>
      </c>
      <c r="J22" s="25" t="s">
        <v>105</v>
      </c>
      <c r="K22" s="26" t="s">
        <v>118</v>
      </c>
      <c r="L22" s="26" t="s">
        <v>119</v>
      </c>
      <c r="M22" s="27">
        <v>2</v>
      </c>
      <c r="N22" s="47" t="s">
        <v>66</v>
      </c>
      <c r="P22">
        <f>P23</f>
        <v>65</v>
      </c>
      <c r="Q22">
        <f>P22-R35</f>
        <v>48</v>
      </c>
    </row>
    <row r="23" spans="3:22" x14ac:dyDescent="0.25">
      <c r="C23" s="23" t="s">
        <v>13</v>
      </c>
      <c r="D23" s="1" t="s">
        <v>61</v>
      </c>
      <c r="E23" s="2">
        <v>2</v>
      </c>
      <c r="F23" s="2">
        <v>4</v>
      </c>
      <c r="G23" s="28" t="s">
        <v>4</v>
      </c>
      <c r="H23" s="42"/>
      <c r="J23" s="17"/>
      <c r="K23" s="17"/>
      <c r="L23" s="16" t="s">
        <v>33</v>
      </c>
      <c r="M23" s="6">
        <f>SUM(M13:M22)</f>
        <v>18</v>
      </c>
      <c r="N23" s="17"/>
      <c r="P23">
        <f>P24</f>
        <v>65</v>
      </c>
      <c r="Q23" s="69">
        <f>Q24+(R35-Q35)</f>
        <v>56.166666666666664</v>
      </c>
      <c r="R23">
        <v>41</v>
      </c>
      <c r="S23">
        <f>41-M23+2</f>
        <v>25</v>
      </c>
    </row>
    <row r="24" spans="3:22" x14ac:dyDescent="0.25">
      <c r="C24" s="23" t="s">
        <v>14</v>
      </c>
      <c r="D24" s="1" t="s">
        <v>62</v>
      </c>
      <c r="E24" s="2">
        <v>1</v>
      </c>
      <c r="F24" s="2">
        <v>3</v>
      </c>
      <c r="G24" s="34" t="s">
        <v>66</v>
      </c>
      <c r="H24" s="42">
        <v>1</v>
      </c>
      <c r="P24">
        <v>65</v>
      </c>
      <c r="Q24" s="69">
        <f>P24-Q17</f>
        <v>54.166666666666664</v>
      </c>
      <c r="R24" s="69">
        <f>Q24-Q17</f>
        <v>43.333333333333329</v>
      </c>
      <c r="S24" s="69">
        <f>R24-Q17</f>
        <v>32.499999999999993</v>
      </c>
      <c r="T24" s="69">
        <f>S24-Q17</f>
        <v>21.666666666666657</v>
      </c>
      <c r="U24" s="69">
        <f>T24-Q17</f>
        <v>10.833333333333323</v>
      </c>
      <c r="V24" s="69">
        <f>U24-Q17</f>
        <v>0</v>
      </c>
    </row>
    <row r="25" spans="3:22" x14ac:dyDescent="0.25">
      <c r="C25" s="23" t="s">
        <v>19</v>
      </c>
      <c r="D25" s="1" t="s">
        <v>63</v>
      </c>
      <c r="E25" s="2">
        <v>3</v>
      </c>
      <c r="F25" s="2">
        <v>2</v>
      </c>
      <c r="G25" s="34" t="s">
        <v>66</v>
      </c>
      <c r="H25" s="42">
        <v>1</v>
      </c>
      <c r="P25" s="32" t="s">
        <v>46</v>
      </c>
      <c r="Q25" s="32" t="s">
        <v>47</v>
      </c>
      <c r="R25" s="32" t="s">
        <v>48</v>
      </c>
      <c r="S25" s="32" t="s">
        <v>49</v>
      </c>
      <c r="T25" s="32" t="s">
        <v>50</v>
      </c>
      <c r="U25" s="32" t="s">
        <v>51</v>
      </c>
      <c r="V25" s="32" t="s">
        <v>120</v>
      </c>
    </row>
    <row r="26" spans="3:22" x14ac:dyDescent="0.25">
      <c r="C26" s="60" t="s">
        <v>20</v>
      </c>
      <c r="D26" s="61" t="s">
        <v>110</v>
      </c>
      <c r="E26" s="15">
        <v>3</v>
      </c>
      <c r="F26" s="15">
        <v>5</v>
      </c>
      <c r="G26" s="34" t="s">
        <v>66</v>
      </c>
      <c r="H26" s="42">
        <v>1</v>
      </c>
    </row>
    <row r="27" spans="3:22" ht="15.75" thickBot="1" x14ac:dyDescent="0.3">
      <c r="C27" s="23" t="s">
        <v>81</v>
      </c>
      <c r="D27" s="1" t="s">
        <v>82</v>
      </c>
      <c r="E27" s="2">
        <v>4</v>
      </c>
      <c r="F27" s="2">
        <v>4</v>
      </c>
      <c r="G27" s="43" t="s">
        <v>71</v>
      </c>
      <c r="H27" s="42">
        <v>0.6</v>
      </c>
    </row>
    <row r="28" spans="3:22" ht="15.75" thickBot="1" x14ac:dyDescent="0.3">
      <c r="C28" s="29" t="s">
        <v>109</v>
      </c>
      <c r="D28" s="26" t="s">
        <v>111</v>
      </c>
      <c r="E28" s="30">
        <v>4</v>
      </c>
      <c r="F28" s="30">
        <v>5</v>
      </c>
      <c r="G28" s="31" t="s">
        <v>4</v>
      </c>
      <c r="H28" s="62"/>
      <c r="P28" s="44" t="s">
        <v>67</v>
      </c>
      <c r="Q28" s="45" t="s">
        <v>92</v>
      </c>
      <c r="R28" s="46" t="s">
        <v>68</v>
      </c>
      <c r="S28" s="41" t="s">
        <v>93</v>
      </c>
    </row>
    <row r="29" spans="3:22" ht="15.75" thickBot="1" x14ac:dyDescent="0.3">
      <c r="C29" s="17"/>
      <c r="D29" s="3" t="s">
        <v>15</v>
      </c>
      <c r="F29" s="4">
        <f>SUM(F14:F28)</f>
        <v>69</v>
      </c>
      <c r="G29" s="17"/>
      <c r="H29" s="17"/>
      <c r="P29" s="37">
        <v>3</v>
      </c>
      <c r="Q29" s="38">
        <v>0</v>
      </c>
      <c r="R29" s="39">
        <v>2</v>
      </c>
      <c r="S29">
        <f>Q29-R29</f>
        <v>-2</v>
      </c>
    </row>
    <row r="30" spans="3:22" ht="15.75" thickBot="1" x14ac:dyDescent="0.3">
      <c r="P30" s="40">
        <v>7</v>
      </c>
      <c r="Q30" s="39">
        <v>0</v>
      </c>
      <c r="R30" s="39">
        <v>1</v>
      </c>
      <c r="S30">
        <f t="shared" ref="S30:S34" si="0">Q30-R30</f>
        <v>-1</v>
      </c>
    </row>
    <row r="31" spans="3:22" ht="15.75" thickBot="1" x14ac:dyDescent="0.3">
      <c r="P31" s="38">
        <v>9</v>
      </c>
      <c r="Q31" s="39">
        <v>8</v>
      </c>
      <c r="R31" s="39">
        <v>3</v>
      </c>
      <c r="S31">
        <f t="shared" si="0"/>
        <v>5</v>
      </c>
    </row>
    <row r="32" spans="3:22" ht="15.75" thickBot="1" x14ac:dyDescent="0.3">
      <c r="P32" s="38">
        <v>12</v>
      </c>
      <c r="Q32" s="39">
        <v>2</v>
      </c>
      <c r="R32" s="39">
        <v>2</v>
      </c>
      <c r="S32">
        <f t="shared" si="0"/>
        <v>0</v>
      </c>
    </row>
    <row r="33" spans="14:19" ht="15.75" thickBot="1" x14ac:dyDescent="0.3">
      <c r="P33" s="38">
        <v>13</v>
      </c>
      <c r="Q33" s="39">
        <v>5</v>
      </c>
      <c r="R33" s="39">
        <v>4</v>
      </c>
      <c r="S33">
        <f t="shared" si="0"/>
        <v>1</v>
      </c>
    </row>
    <row r="34" spans="14:19" ht="15.75" thickBot="1" x14ac:dyDescent="0.3">
      <c r="P34" s="38">
        <v>14</v>
      </c>
      <c r="Q34" s="39">
        <v>0</v>
      </c>
      <c r="R34" s="39">
        <v>5</v>
      </c>
      <c r="S34">
        <f t="shared" si="0"/>
        <v>-5</v>
      </c>
    </row>
    <row r="35" spans="14:19" x14ac:dyDescent="0.25">
      <c r="P35" s="36" t="s">
        <v>69</v>
      </c>
      <c r="Q35">
        <f>SUM(Q29:Q34)</f>
        <v>15</v>
      </c>
      <c r="R35">
        <f>SUM(R29:R34)</f>
        <v>17</v>
      </c>
      <c r="S35">
        <f>SUM(S29:S34)</f>
        <v>-2</v>
      </c>
    </row>
    <row r="36" spans="14:19" x14ac:dyDescent="0.25">
      <c r="N36">
        <v>65</v>
      </c>
      <c r="O36">
        <v>65</v>
      </c>
      <c r="P36" s="53"/>
      <c r="Q36" s="53"/>
    </row>
    <row r="37" spans="14:19" x14ac:dyDescent="0.25">
      <c r="N37">
        <v>52</v>
      </c>
      <c r="O37">
        <v>52</v>
      </c>
    </row>
  </sheetData>
  <mergeCells count="3">
    <mergeCell ref="D2:I2"/>
    <mergeCell ref="J11:N11"/>
    <mergeCell ref="C12:G1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6" sqref="C26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Iteration-1</vt:lpstr>
      <vt:lpstr>Iteration-2</vt:lpstr>
      <vt:lpstr>Iteration-3</vt:lpstr>
      <vt:lpstr>Iteration-4</vt:lpstr>
      <vt:lpstr>Iteration-5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2015-03-30T09:44:00Z</dcterms:modified>
</cp:coreProperties>
</file>