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3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4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Q1-robustness" sheetId="1" r:id="rId4"/>
    <sheet name="Q2-robustness" sheetId="2" r:id="rId5"/>
    <sheet name="Q3-robustness" sheetId="3" r:id="rId6"/>
    <sheet name="Q4" sheetId="4" r:id="rId7"/>
  </sheets>
</workbook>
</file>

<file path=xl/sharedStrings.xml><?xml version="1.0" encoding="utf-8"?>
<sst xmlns="http://schemas.openxmlformats.org/spreadsheetml/2006/main" uniqueCount="211">
  <si>
    <t>Table 1</t>
  </si>
  <si>
    <t>Company</t>
  </si>
  <si>
    <t>Temp</t>
  </si>
  <si>
    <t>Size</t>
  </si>
  <si>
    <t>setting</t>
  </si>
  <si>
    <t>Model</t>
  </si>
  <si>
    <t>Safety</t>
  </si>
  <si>
    <t>Performance</t>
  </si>
  <si>
    <t>Privacy</t>
  </si>
  <si>
    <t>Accountability</t>
  </si>
  <si>
    <t>Transparency</t>
  </si>
  <si>
    <t>Social Good</t>
  </si>
  <si>
    <t>Fairness</t>
  </si>
  <si>
    <t>Sustainability</t>
  </si>
  <si>
    <t>Human Autonomy</t>
  </si>
  <si>
    <t>Dignity</t>
  </si>
  <si>
    <t>Inclusiveness</t>
  </si>
  <si>
    <t>Solidarity</t>
  </si>
  <si>
    <t>Google</t>
  </si>
  <si>
    <t>no</t>
  </si>
  <si>
    <t>Gemini_flash 1.5</t>
  </si>
  <si>
    <t>f</t>
  </si>
  <si>
    <t>sh</t>
  </si>
  <si>
    <t>rsh</t>
  </si>
  <si>
    <t>Gemini_flash</t>
  </si>
  <si>
    <t>Gemini_flash 2.0</t>
  </si>
  <si>
    <t>Gemini_Pro</t>
  </si>
  <si>
    <t>Gemma 27b</t>
  </si>
  <si>
    <t>Gemma</t>
  </si>
  <si>
    <t>Gemma 9b</t>
  </si>
  <si>
    <t>Gemma 2b</t>
  </si>
  <si>
    <t>Meta</t>
  </si>
  <si>
    <t>Llama 3.3 70b</t>
  </si>
  <si>
    <t>Llama</t>
  </si>
  <si>
    <t>Llama 3.1 70b</t>
  </si>
  <si>
    <t>Llama 3.1 8b</t>
  </si>
  <si>
    <t>Llama 3.2 3b</t>
  </si>
  <si>
    <t>Llama 3.1 405b</t>
  </si>
  <si>
    <t>OpenAI</t>
  </si>
  <si>
    <t>O1-preview</t>
  </si>
  <si>
    <t>O1-mini</t>
  </si>
  <si>
    <t>GPT-4o</t>
  </si>
  <si>
    <t>GPT-4o-mini</t>
  </si>
  <si>
    <t>Anthropic</t>
  </si>
  <si>
    <t>Claude - sonnet</t>
  </si>
  <si>
    <t>Claude - haiku</t>
  </si>
  <si>
    <t>Deepseek</t>
  </si>
  <si>
    <t>Mistral</t>
  </si>
  <si>
    <t>WizardLM-2-8x22B</t>
  </si>
  <si>
    <t>Qwen</t>
  </si>
  <si>
    <t>Qwen2.5-72B-Instruct</t>
  </si>
  <si>
    <t>QwQ-32B-Preview</t>
  </si>
  <si>
    <t>Mixtral-8x7B-Instruct-v0.1</t>
  </si>
  <si>
    <t>Mixtral-8x7B-Instruct-v0.2</t>
  </si>
  <si>
    <t>microsoft</t>
  </si>
  <si>
    <t>microsoft/phi-4</t>
  </si>
  <si>
    <t>Table 1-1-1</t>
  </si>
  <si>
    <t>Gemma 2 27b</t>
  </si>
  <si>
    <t>Gemma 2 9b</t>
  </si>
  <si>
    <t>Gemma 2 2b</t>
  </si>
  <si>
    <t>US Representative Sample</t>
  </si>
  <si>
    <t>Table 2</t>
  </si>
  <si>
    <t xml:space="preserve">Llama 3.1 405b </t>
  </si>
  <si>
    <t xml:space="preserve">Llama 3.1 70b </t>
  </si>
  <si>
    <t>Table 2-1</t>
  </si>
  <si>
    <t>Table 1-1-2</t>
  </si>
  <si>
    <t>Average of most robust models</t>
  </si>
  <si>
    <t>AI practitionars</t>
  </si>
  <si>
    <t>Table 1-1</t>
  </si>
  <si>
    <t>Imprtant_Medical-1</t>
  </si>
  <si>
    <t>microsoft/phi-2</t>
  </si>
  <si>
    <t>Sum_Medical-1-1</t>
  </si>
  <si>
    <t>Extreamly_Imprtant_Medical</t>
  </si>
  <si>
    <t>AI prac</t>
  </si>
  <si>
    <t>US</t>
  </si>
  <si>
    <t>US*50</t>
  </si>
  <si>
    <t>AVG</t>
  </si>
  <si>
    <t>AVG*50</t>
  </si>
  <si>
    <t>Extreamly_Imprtant_Banking</t>
  </si>
  <si>
    <t>Imprtant_Banking-1-1</t>
  </si>
  <si>
    <t>Imprtant_Banking-1</t>
  </si>
  <si>
    <t>Extreamly_Imprtant_Streaming</t>
  </si>
  <si>
    <t>AI practitioner</t>
  </si>
  <si>
    <t>US representitive sample</t>
  </si>
  <si>
    <t>Imprtant_Streaming-1-1</t>
  </si>
  <si>
    <t>Imprtant_Streaming-1</t>
  </si>
  <si>
    <t>Families-3-1-2-1</t>
  </si>
  <si>
    <t>Medical</t>
  </si>
  <si>
    <t>Banking</t>
  </si>
  <si>
    <t>Marketing</t>
  </si>
  <si>
    <t>Streaming</t>
  </si>
  <si>
    <t>Extreamly_Imprtant_Marketing</t>
  </si>
  <si>
    <t>Imprtant_Marketing-1-1</t>
  </si>
  <si>
    <t>Imprtant_Marketing-1</t>
  </si>
  <si>
    <t>Families-3-1-1-1-1</t>
  </si>
  <si>
    <t>Families-3-1-2</t>
  </si>
  <si>
    <t>Families-3-1-1-1</t>
  </si>
  <si>
    <t>Imprtant-1</t>
  </si>
  <si>
    <t>Extreamly_Imprtant</t>
  </si>
  <si>
    <t>Stdev</t>
  </si>
  <si>
    <t>Imprtant_Marketing-1-1-1</t>
  </si>
  <si>
    <t>Families-3</t>
  </si>
  <si>
    <t>AI practicionars</t>
  </si>
  <si>
    <t>Imprtant_Marketing-1-1-1-1</t>
  </si>
  <si>
    <t>Families-3-1</t>
  </si>
  <si>
    <t>LLM</t>
  </si>
  <si>
    <t>Performance_medical</t>
  </si>
  <si>
    <t>Safety_medical</t>
  </si>
  <si>
    <t>Privacy_medical</t>
  </si>
  <si>
    <t>Fairness_medical</t>
  </si>
  <si>
    <t>Transparency_medical</t>
  </si>
  <si>
    <t>Human Autonomy_medical</t>
  </si>
  <si>
    <t>Performance_b</t>
  </si>
  <si>
    <t>Safety_b</t>
  </si>
  <si>
    <t>Privacy_b</t>
  </si>
  <si>
    <t>Fairness_b</t>
  </si>
  <si>
    <t>Transparency_b</t>
  </si>
  <si>
    <t>Human Autonomy_b</t>
  </si>
  <si>
    <t>Performance_s</t>
  </si>
  <si>
    <t>Safety_s</t>
  </si>
  <si>
    <t>Privacy_s</t>
  </si>
  <si>
    <t>Fairness_s</t>
  </si>
  <si>
    <t>Transparency_s</t>
  </si>
  <si>
    <t>Human Autonomy_s</t>
  </si>
  <si>
    <t>Performance_m</t>
  </si>
  <si>
    <t>Safety_m</t>
  </si>
  <si>
    <t>Privacy_m</t>
  </si>
  <si>
    <t>Fairness_m</t>
  </si>
  <si>
    <t>Transparency_m</t>
  </si>
  <si>
    <t>Human Autonomy_m</t>
  </si>
  <si>
    <t>Fairness Vs. Performance</t>
  </si>
  <si>
    <t>Field</t>
  </si>
  <si>
    <t>Defenitly Fairness</t>
  </si>
  <si>
    <t>Probably Fairness</t>
  </si>
  <si>
    <t>Undecided</t>
  </si>
  <si>
    <t>Probably Performance</t>
  </si>
  <si>
    <t>Defenitly Performance</t>
  </si>
  <si>
    <t>ID</t>
  </si>
  <si>
    <t>stdev</t>
  </si>
  <si>
    <t>Gemini</t>
  </si>
  <si>
    <t>Microsoft</t>
  </si>
  <si>
    <t>Fairness Vs. Privacy</t>
  </si>
  <si>
    <t>Probably Privacy</t>
  </si>
  <si>
    <t>Defenitly Privacy</t>
  </si>
  <si>
    <t>Privacy Vs. Perfoemance</t>
  </si>
  <si>
    <t>Fairness Vs. Privacy-1</t>
  </si>
  <si>
    <t>Defenitly Safety</t>
  </si>
  <si>
    <t>Probably Safety</t>
  </si>
  <si>
    <t>Probably Autonomy</t>
  </si>
  <si>
    <t>Defenitly Autonomy</t>
  </si>
  <si>
    <t>Fairness Vs. Privacy-1-1</t>
  </si>
  <si>
    <t>Probably Transparency</t>
  </si>
  <si>
    <t>Defenitly Transparency</t>
  </si>
  <si>
    <t>Banking Context (sum)-2-1-1-2</t>
  </si>
  <si>
    <t>Performance Vs. Privacy</t>
  </si>
  <si>
    <t>Autonomy Vs. Safety</t>
  </si>
  <si>
    <t>Transparency Vs. Safety</t>
  </si>
  <si>
    <t>Total</t>
  </si>
  <si>
    <t>US - Representitive Sample</t>
  </si>
  <si>
    <t>By Domain</t>
  </si>
  <si>
    <t>Marketing Context (sum)-2-1</t>
  </si>
  <si>
    <t>Medical Context (sum)-2</t>
  </si>
  <si>
    <t>Straming Context (sum)-2-1-1</t>
  </si>
  <si>
    <t>- By domain</t>
  </si>
  <si>
    <t>- Performance Vs. Privacy</t>
  </si>
  <si>
    <t>- Fairness Vs. Privacy</t>
  </si>
  <si>
    <t>- Fairness Vs. Performance</t>
  </si>
  <si>
    <t>- Autonomy Vs. Safety</t>
  </si>
  <si>
    <t>- Transparency Vs. Safety</t>
  </si>
  <si>
    <t>Banking Context (sum)-1-1-1-1-2</t>
  </si>
  <si>
    <t>Marketing Context (sum)-1-1-1</t>
  </si>
  <si>
    <t>Medical Context (sum)-1-1</t>
  </si>
  <si>
    <t>Streaming Context (sum)-1-1-1-1</t>
  </si>
  <si>
    <t>Banking Context (sum)-1-1-1-1-2-1</t>
  </si>
  <si>
    <t>By Domain-1</t>
  </si>
  <si>
    <t>- By domain-1</t>
  </si>
  <si>
    <t>Marketing Context (sum)-2</t>
  </si>
  <si>
    <t>Banking Context (sum)-2-1-1</t>
  </si>
  <si>
    <t>Medical Context (sum)</t>
  </si>
  <si>
    <t>Straming Context (sum)-2-1</t>
  </si>
  <si>
    <t>Banking Context (sum)-2-1-1-1</t>
  </si>
  <si>
    <t>Medical Context (sum)-1</t>
  </si>
  <si>
    <t>Streaming Context (sum)-1-1-1</t>
  </si>
  <si>
    <t>Banking Context (sum)-1-1-1-1</t>
  </si>
  <si>
    <t>Marketing Context (sum)-1-1</t>
  </si>
  <si>
    <t>Banking Context (sum)-1-1-1-1-1</t>
  </si>
  <si>
    <t>``</t>
  </si>
  <si>
    <t>Trade off - up</t>
  </si>
  <si>
    <t>Trade off - down</t>
  </si>
  <si>
    <t>Autonomy</t>
  </si>
  <si>
    <t>Phi-4</t>
  </si>
  <si>
    <t>Llama 405b</t>
  </si>
  <si>
    <t>o1-preview</t>
  </si>
  <si>
    <t>o1-mini</t>
  </si>
  <si>
    <t>Gemini-1.5-flash</t>
  </si>
  <si>
    <t>Gemini-2.0-flash</t>
  </si>
  <si>
    <t>Banking runs</t>
  </si>
  <si>
    <t>Run 1</t>
  </si>
  <si>
    <t>Run 2</t>
  </si>
  <si>
    <t>Run 3</t>
  </si>
  <si>
    <t>Run 4</t>
  </si>
  <si>
    <t>Run 5</t>
  </si>
  <si>
    <t>Marketing runs</t>
  </si>
  <si>
    <t>Streaming runs</t>
  </si>
  <si>
    <t>Overall</t>
  </si>
  <si>
    <t>Medical runs</t>
  </si>
  <si>
    <t>Run 6</t>
  </si>
  <si>
    <t>Run 7</t>
  </si>
  <si>
    <t>Run 8</t>
  </si>
  <si>
    <t>Run 9</t>
  </si>
  <si>
    <t>Run 10</t>
  </si>
</sst>
</file>

<file path=xl/styles.xml><?xml version="1.0" encoding="utf-8"?>
<styleSheet xmlns="http://schemas.openxmlformats.org/spreadsheetml/2006/main">
  <numFmts count="8">
    <numFmt numFmtId="0" formatCode="General"/>
    <numFmt numFmtId="59" formatCode="#,##0%"/>
    <numFmt numFmtId="60" formatCode="0.0"/>
    <numFmt numFmtId="61" formatCode="0.0%"/>
    <numFmt numFmtId="62" formatCode="0.0############%"/>
    <numFmt numFmtId="63" formatCode="0.0###%"/>
    <numFmt numFmtId="64" formatCode="0.0#%"/>
    <numFmt numFmtId="65" formatCode="0.0##%"/>
  </numFmts>
  <fonts count="2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4"/>
      <color indexed="22"/>
      <name val="Courier"/>
    </font>
    <font>
      <sz val="22"/>
      <color indexed="20"/>
      <name val="Helvetica Neue"/>
    </font>
    <font>
      <sz val="18"/>
      <color indexed="8"/>
      <name val="Helvetica Neue"/>
    </font>
    <font>
      <sz val="18"/>
      <color indexed="8"/>
      <name val="Helvetica Neue"/>
    </font>
    <font>
      <sz val="18"/>
      <color indexed="20"/>
      <name val="Helvetica Neue"/>
    </font>
    <font>
      <sz val="15"/>
      <color indexed="8"/>
      <name val="Helvetica Neue"/>
    </font>
    <font>
      <sz val="11"/>
      <color indexed="8"/>
      <name val="Helvetica Neue"/>
    </font>
    <font>
      <sz val="12"/>
      <color indexed="20"/>
      <name val="Helvetica Neue"/>
    </font>
    <font>
      <sz val="15"/>
      <color indexed="8"/>
      <name val="Helvetica Neue"/>
    </font>
    <font>
      <sz val="16"/>
      <color indexed="20"/>
      <name val="Helvetica Neue"/>
    </font>
    <font>
      <sz val="13"/>
      <color indexed="8"/>
      <name val="Helvetica Neue"/>
    </font>
    <font>
      <sz val="15"/>
      <color indexed="8"/>
      <name val="Helvetica Neue"/>
    </font>
    <font>
      <sz val="17"/>
      <color indexed="8"/>
      <name val="Helvetica"/>
    </font>
    <font>
      <sz val="14"/>
      <color indexed="8"/>
      <name val="Helvetica"/>
    </font>
    <font>
      <sz val="17"/>
      <color indexed="8"/>
      <name val="Helvetica Neue"/>
    </font>
    <font>
      <sz val="16"/>
      <color indexed="8"/>
      <name val="Helvetica Neue"/>
    </font>
    <font>
      <sz val="14"/>
      <color indexed="8"/>
      <name val="Helvetica Neue"/>
    </font>
    <font>
      <sz val="16"/>
      <color indexed="8"/>
      <name val="Helvetica Neue"/>
    </font>
    <font>
      <b val="1"/>
      <sz val="18"/>
      <color indexed="8"/>
      <name val="Helvetica Neue"/>
    </font>
    <font>
      <sz val="18"/>
      <color indexed="8"/>
      <name val="Helvetica Neue"/>
    </font>
    <font>
      <sz val="28"/>
      <color indexed="8"/>
      <name val="Helvetica Neue"/>
    </font>
  </fonts>
  <fills count="2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5"/>
        <bgColor auto="1"/>
      </patternFill>
    </fill>
    <fill>
      <patternFill patternType="solid">
        <fgColor indexed="39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49" fontId="2" fillId="3" borderId="3" applyNumberFormat="1" applyFont="1" applyFill="1" applyBorder="1" applyAlignment="1" applyProtection="0">
      <alignment vertical="top" wrapText="1"/>
    </xf>
    <xf numFmtId="0" fontId="0" fillId="4" borderId="4" applyNumberFormat="1" applyFont="1" applyFill="1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vertical="top" wrapText="1"/>
    </xf>
    <xf numFmtId="0" fontId="0" fillId="4" borderId="2" applyNumberFormat="1" applyFont="1" applyFill="1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49" fontId="2" fillId="5" borderId="6" applyNumberFormat="1" applyFont="1" applyFill="1" applyBorder="1" applyAlignment="1" applyProtection="0">
      <alignment vertical="top" wrapText="1"/>
    </xf>
    <xf numFmtId="0" fontId="0" fillId="6" borderId="7" applyNumberFormat="1" applyFont="1" applyFill="1" applyBorder="1" applyAlignment="1" applyProtection="0">
      <alignment vertical="top" wrapText="1"/>
    </xf>
    <xf numFmtId="0" fontId="0" borderId="5" applyNumberFormat="1" applyFont="1" applyFill="0" applyBorder="1" applyAlignment="1" applyProtection="0">
      <alignment vertical="top" wrapText="1"/>
    </xf>
    <xf numFmtId="0" fontId="0" fillId="6" borderId="5" applyNumberFormat="1" applyFont="1" applyFill="1" applyBorder="1" applyAlignment="1" applyProtection="0">
      <alignment vertical="top" wrapText="1"/>
    </xf>
    <xf numFmtId="49" fontId="2" fillId="7" borderId="5" applyNumberFormat="1" applyFont="1" applyFill="1" applyBorder="1" applyAlignment="1" applyProtection="0">
      <alignment vertical="top" wrapText="1"/>
    </xf>
    <xf numFmtId="0" fontId="2" fillId="7" borderId="5" applyNumberFormat="1" applyFont="1" applyFill="1" applyBorder="1" applyAlignment="1" applyProtection="0">
      <alignment vertical="top" wrapText="1"/>
    </xf>
    <xf numFmtId="49" fontId="2" fillId="7" borderId="6" applyNumberFormat="1" applyFont="1" applyFill="1" applyBorder="1" applyAlignment="1" applyProtection="0">
      <alignment vertical="top" wrapText="1"/>
    </xf>
    <xf numFmtId="0" fontId="0" fillId="7" borderId="5" applyNumberFormat="1" applyFont="1" applyFill="1" applyBorder="1" applyAlignment="1" applyProtection="0">
      <alignment vertical="top" wrapText="1"/>
    </xf>
    <xf numFmtId="0" fontId="0" fillId="4" borderId="7" applyNumberFormat="1" applyFont="1" applyFill="1" applyBorder="1" applyAlignment="1" applyProtection="0">
      <alignment horizontal="right" vertical="top" wrapText="1" readingOrder="2"/>
    </xf>
    <xf numFmtId="0" fontId="0" fillId="4" borderId="5" applyNumberFormat="1" applyFont="1" applyFill="1" applyBorder="1" applyAlignment="1" applyProtection="0">
      <alignment vertical="top" wrapText="1"/>
    </xf>
    <xf numFmtId="0" fontId="0" fillId="8" borderId="5" applyNumberFormat="1" applyFont="1" applyFill="1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49" fontId="2" fillId="3" borderId="6" applyNumberFormat="1" applyFont="1" applyFill="1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2" fillId="7" borderId="5" applyNumberFormat="0" applyFont="1" applyFill="1" applyBorder="1" applyAlignment="1" applyProtection="0">
      <alignment vertical="top" wrapText="1"/>
    </xf>
    <xf numFmtId="0" fontId="0" fillId="4" borderId="7" applyNumberFormat="1" applyFont="1" applyFill="1" applyBorder="1" applyAlignment="1" applyProtection="0">
      <alignment vertical="top" wrapText="1"/>
    </xf>
    <xf numFmtId="0" fontId="0" fillId="7" borderId="7" applyNumberFormat="1" applyFont="1" applyFill="1" applyBorder="1" applyAlignment="1" applyProtection="0">
      <alignment vertical="top" wrapText="1"/>
    </xf>
    <xf numFmtId="0" fontId="0" fillId="8" borderId="7" applyNumberFormat="1" applyFont="1" applyFill="1" applyBorder="1" applyAlignment="1" applyProtection="0">
      <alignment vertical="top" wrapText="1"/>
    </xf>
    <xf numFmtId="0" fontId="0" fillId="9" borderId="5" applyNumberFormat="1" applyFont="1" applyFill="1" applyBorder="1" applyAlignment="1" applyProtection="0">
      <alignment horizontal="right" vertical="top" wrapText="1" readingOrder="2"/>
    </xf>
    <xf numFmtId="0" fontId="0" fillId="10" borderId="5" applyNumberFormat="1" applyFont="1" applyFill="1" applyBorder="1" applyAlignment="1" applyProtection="0">
      <alignment vertical="top" wrapText="1"/>
    </xf>
    <xf numFmtId="0" fontId="0" fillId="11" borderId="5" applyNumberFormat="1" applyFont="1" applyFill="1" applyBorder="1" applyAlignment="1" applyProtection="0">
      <alignment vertical="top" wrapText="1"/>
    </xf>
    <xf numFmtId="0" fontId="0" fillId="6" borderId="5" applyNumberFormat="1" applyFont="1" applyFill="1" applyBorder="1" applyAlignment="1" applyProtection="0">
      <alignment horizontal="right" vertical="top" wrapText="1" readingOrder="2"/>
    </xf>
    <xf numFmtId="0" fontId="0" fillId="12" borderId="5" applyNumberFormat="1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horizontal="right" vertical="top" wrapText="1" readingOrder="2"/>
    </xf>
    <xf numFmtId="49" fontId="3" fillId="3" borderId="6" applyNumberFormat="1" applyFont="1" applyFill="1" applyBorder="1" applyAlignment="1" applyProtection="0">
      <alignment vertical="top" wrapText="1" readingOrder="1"/>
    </xf>
    <xf numFmtId="49" fontId="3" fillId="5" borderId="6" applyNumberFormat="1" applyFont="1" applyFill="1" applyBorder="1" applyAlignment="1" applyProtection="0">
      <alignment vertical="top" wrapText="1" readingOrder="1"/>
    </xf>
    <xf numFmtId="49" fontId="3" fillId="3" borderId="5" applyNumberFormat="1" applyFont="1" applyFill="1" applyBorder="1" applyAlignment="1" applyProtection="0">
      <alignment vertical="top" wrapText="1" readingOrder="1"/>
    </xf>
    <xf numFmtId="0" fontId="0" borderId="5" applyNumberFormat="1" applyFont="1" applyFill="0" applyBorder="1" applyAlignment="1" applyProtection="0">
      <alignment horizontal="right" vertical="top" wrapText="1" readingOrder="2"/>
    </xf>
    <xf numFmtId="0" fontId="0" borderId="5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2" fillId="3" borderId="1" applyNumberFormat="1" applyFont="1" applyFill="1" applyBorder="1" applyAlignment="1" applyProtection="0">
      <alignment vertical="top" wrapText="1"/>
    </xf>
    <xf numFmtId="0" fontId="2" fillId="3" borderId="1" applyNumberFormat="1" applyFont="1" applyFill="1" applyBorder="1" applyAlignment="1" applyProtection="0">
      <alignment vertical="top" wrapText="1"/>
    </xf>
    <xf numFmtId="0" fontId="2" fillId="3" borderId="1" applyNumberFormat="0" applyFont="1" applyFill="1" applyBorder="1" applyAlignment="1" applyProtection="0">
      <alignment vertical="top" wrapText="1"/>
    </xf>
    <xf numFmtId="49" fontId="2" fillId="3" borderId="8" applyNumberFormat="1" applyFont="1" applyFill="1" applyBorder="1" applyAlignment="1" applyProtection="0">
      <alignment vertical="top" wrapText="1"/>
    </xf>
    <xf numFmtId="0" fontId="0" borderId="9" applyNumberFormat="1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  <xf numFmtId="0" fontId="2" borderId="2" applyNumberFormat="0" applyFont="1" applyFill="0" applyBorder="1" applyAlignment="1" applyProtection="0">
      <alignment vertical="top" wrapText="1"/>
    </xf>
    <xf numFmtId="0" fontId="2" borderId="2" applyNumberFormat="1" applyFont="1" applyFill="0" applyBorder="1" applyAlignment="1" applyProtection="0">
      <alignment vertical="top" wrapText="1"/>
    </xf>
    <xf numFmtId="0" fontId="2" borderId="5" applyNumberFormat="0" applyFont="1" applyFill="0" applyBorder="1" applyAlignment="1" applyProtection="0">
      <alignment vertical="top" wrapText="1"/>
    </xf>
    <xf numFmtId="0" fontId="2" borderId="5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2" fillId="5" borderId="2" applyNumberFormat="1" applyFont="1" applyFill="1" applyBorder="1" applyAlignment="1" applyProtection="0">
      <alignment vertical="top" wrapText="1"/>
    </xf>
    <xf numFmtId="49" fontId="2" borderId="5" applyNumberFormat="1" applyFont="1" applyFill="0" applyBorder="1" applyAlignment="1" applyProtection="0">
      <alignment vertical="top" wrapText="1"/>
    </xf>
    <xf numFmtId="0" fontId="2" fillId="6" borderId="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5" borderId="3" applyNumberFormat="1" applyFont="1" applyFill="1" applyBorder="1" applyAlignment="1" applyProtection="0">
      <alignment vertical="top" wrapText="1"/>
    </xf>
    <xf numFmtId="0" fontId="0" fillId="8" borderId="4" applyNumberFormat="1" applyFont="1" applyFill="1" applyBorder="1" applyAlignment="1" applyProtection="0">
      <alignment vertical="top" wrapText="1"/>
    </xf>
    <xf numFmtId="0" fontId="0" fillId="8" borderId="2" applyNumberFormat="1" applyFont="1" applyFill="1" applyBorder="1" applyAlignment="1" applyProtection="0">
      <alignment vertical="top" wrapText="1"/>
    </xf>
    <xf numFmtId="0" fontId="0" fillId="13" borderId="5" applyNumberFormat="1" applyFont="1" applyFill="1" applyBorder="1" applyAlignment="1" applyProtection="0">
      <alignment vertical="top" wrapText="1"/>
    </xf>
    <xf numFmtId="0" fontId="0" fillId="14" borderId="7" applyNumberFormat="1" applyFont="1" applyFill="1" applyBorder="1" applyAlignment="1" applyProtection="0">
      <alignment vertical="top" wrapText="1"/>
    </xf>
    <xf numFmtId="0" fontId="0" fillId="14" borderId="5" applyNumberFormat="1" applyFont="1" applyFill="1" applyBorder="1" applyAlignment="1" applyProtection="0">
      <alignment vertical="top" wrapText="1"/>
    </xf>
    <xf numFmtId="0" fontId="0" fillId="13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6" borderId="4" applyNumberFormat="1" applyFont="1" applyFill="1" applyBorder="1" applyAlignment="1" applyProtection="0">
      <alignment vertical="top" wrapText="1"/>
    </xf>
    <xf numFmtId="0" fontId="0" fillId="6" borderId="2" applyNumberFormat="1" applyFont="1" applyFill="1" applyBorder="1" applyAlignment="1" applyProtection="0">
      <alignment vertical="top" wrapText="1"/>
    </xf>
    <xf numFmtId="49" fontId="2" fillId="15" borderId="6" applyNumberFormat="1" applyFont="1" applyFill="1" applyBorder="1" applyAlignment="1" applyProtection="0">
      <alignment vertical="top" wrapText="1"/>
    </xf>
    <xf numFmtId="49" fontId="2" fillId="15" borderId="8" applyNumberFormat="1" applyFont="1" applyFill="1" applyBorder="1" applyAlignment="1" applyProtection="0">
      <alignment vertical="top"/>
    </xf>
    <xf numFmtId="0" fontId="0" fillId="6" borderId="9" applyNumberFormat="1" applyFont="1" applyFill="1" applyBorder="1" applyAlignment="1" applyProtection="0">
      <alignment vertical="top" wrapText="1"/>
    </xf>
    <xf numFmtId="0" fontId="0" fillId="6" borderId="1" applyNumberFormat="1" applyFont="1" applyFill="1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vertical="top" wrapText="1"/>
    </xf>
    <xf numFmtId="0" fontId="2" fillId="16" borderId="2" applyNumberFormat="1" applyFont="1" applyFill="1" applyBorder="1" applyAlignment="1" applyProtection="0">
      <alignment vertical="top" wrapText="1"/>
    </xf>
    <xf numFmtId="0" fontId="2" fillId="5" borderId="5" applyNumberFormat="1" applyFont="1" applyFill="1" applyBorder="1" applyAlignment="1" applyProtection="0">
      <alignment vertical="top" wrapText="1"/>
    </xf>
    <xf numFmtId="0" fontId="2" fillId="16" borderId="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11" borderId="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9" fillId="5" borderId="3" applyNumberFormat="1" applyFont="1" applyFill="1" applyBorder="1" applyAlignment="1" applyProtection="0">
      <alignment vertical="top" wrapText="1"/>
    </xf>
    <xf numFmtId="49" fontId="9" fillId="5" borderId="6" applyNumberFormat="1" applyFont="1" applyFill="1" applyBorder="1" applyAlignment="1" applyProtection="0">
      <alignment vertical="top" wrapText="1"/>
    </xf>
    <xf numFmtId="49" fontId="9" fillId="3" borderId="6" applyNumberFormat="1" applyFont="1" applyFill="1" applyBorder="1" applyAlignment="1" applyProtection="0">
      <alignment vertical="top" wrapText="1"/>
    </xf>
    <xf numFmtId="49" fontId="9" fillId="3" borderId="8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16" borderId="5" applyNumberFormat="1" applyFont="1" applyFill="1" applyBorder="1" applyAlignment="1" applyProtection="0">
      <alignment horizontal="right" vertical="top" wrapText="1" readingOrder="2"/>
    </xf>
    <xf numFmtId="0" fontId="0" applyNumberFormat="1" applyFont="1" applyFill="0" applyBorder="0" applyAlignment="1" applyProtection="0">
      <alignment vertical="top" wrapText="1"/>
    </xf>
    <xf numFmtId="0" fontId="0" fillId="12" borderId="7" applyNumberFormat="1" applyFont="1" applyFill="1" applyBorder="1" applyAlignment="1" applyProtection="0">
      <alignment vertical="top" wrapText="1"/>
    </xf>
    <xf numFmtId="0" fontId="9" fillId="3" borderId="8" applyNumberFormat="0" applyFont="1" applyFill="1" applyBorder="1" applyAlignment="1" applyProtection="0">
      <alignment vertical="top" wrapText="1"/>
    </xf>
    <xf numFmtId="0" fontId="2" fillId="5" borderId="5" applyNumberFormat="1" applyFont="1" applyFill="1" applyBorder="1" applyAlignment="1" applyProtection="0">
      <alignment horizontal="right" vertical="top" wrapText="1" readingOrder="2"/>
    </xf>
    <xf numFmtId="0" fontId="2" fillId="5" borderId="5" applyNumberFormat="0" applyFont="1" applyFill="1" applyBorder="1" applyAlignment="1" applyProtection="0">
      <alignment vertical="top" wrapText="1"/>
    </xf>
    <xf numFmtId="0" fontId="2" fillId="16" borderId="5" applyNumberFormat="0" applyFont="1" applyFill="1" applyBorder="1" applyAlignment="1" applyProtection="0">
      <alignment horizontal="right" vertical="top" wrapText="1" readingOrder="2"/>
    </xf>
    <xf numFmtId="0" fontId="0" applyNumberFormat="1" applyFont="1" applyFill="0" applyBorder="0" applyAlignment="1" applyProtection="0">
      <alignment vertical="top" wrapText="1"/>
    </xf>
    <xf numFmtId="0" fontId="2" fillId="7" borderId="5" applyNumberFormat="1" applyFont="1" applyFill="1" applyBorder="1" applyAlignment="1" applyProtection="0">
      <alignment horizontal="right" vertical="top" wrapText="1" readingOrder="2"/>
    </xf>
    <xf numFmtId="0" fontId="2" fillId="5" borderId="5" applyNumberFormat="0" applyFont="1" applyFill="1" applyBorder="1" applyAlignment="1" applyProtection="0">
      <alignment horizontal="right" vertical="top" wrapText="1" readingOrder="2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7" borderId="4" applyNumberFormat="1" applyFont="1" applyFill="1" applyBorder="1" applyAlignment="1" applyProtection="0">
      <alignment vertical="top" wrapText="1"/>
    </xf>
    <xf numFmtId="0" fontId="0" fillId="7" borderId="2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16" borderId="4" applyNumberFormat="1" applyFont="1" applyFill="1" applyBorder="1" applyAlignment="1" applyProtection="0">
      <alignment horizontal="right" vertical="top" wrapText="1" readingOrder="2"/>
    </xf>
    <xf numFmtId="0" fontId="2" fillId="16" borderId="2" applyNumberFormat="1" applyFont="1" applyFill="1" applyBorder="1" applyAlignment="1" applyProtection="0">
      <alignment horizontal="right" vertical="top" wrapText="1" readingOrder="2"/>
    </xf>
    <xf numFmtId="60" fontId="2" fillId="8" borderId="7" applyNumberFormat="1" applyFont="1" applyFill="1" applyBorder="1" applyAlignment="1" applyProtection="0">
      <alignment vertical="top" wrapText="1"/>
    </xf>
    <xf numFmtId="60" fontId="2" fillId="8" borderId="5" applyNumberFormat="1" applyFont="1" applyFill="1" applyBorder="1" applyAlignment="1" applyProtection="0">
      <alignment vertical="top" wrapText="1"/>
    </xf>
    <xf numFmtId="0" fontId="2" fillId="16" borderId="7" applyNumberFormat="1" applyFont="1" applyFill="1" applyBorder="1" applyAlignment="1" applyProtection="0">
      <alignment horizontal="right" vertical="top" wrapText="1" readingOrder="2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1" fontId="2" fillId="5" borderId="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1" fontId="2" fillId="7" borderId="4" applyNumberFormat="1" applyFont="1" applyFill="1" applyBorder="1" applyAlignment="1" applyProtection="0">
      <alignment vertical="top" wrapText="1"/>
    </xf>
    <xf numFmtId="61" fontId="2" fillId="8" borderId="2" applyNumberFormat="1" applyFont="1" applyFill="1" applyBorder="1" applyAlignment="1" applyProtection="0">
      <alignment vertical="top" wrapText="1"/>
    </xf>
    <xf numFmtId="61" fontId="2" fillId="7" borderId="2" applyNumberFormat="1" applyFont="1" applyFill="1" applyBorder="1" applyAlignment="1" applyProtection="0">
      <alignment vertical="top" wrapText="1"/>
    </xf>
    <xf numFmtId="61" fontId="2" fillId="17" borderId="2" applyNumberFormat="1" applyFont="1" applyFill="1" applyBorder="1" applyAlignment="1" applyProtection="0">
      <alignment vertical="top" wrapText="1"/>
    </xf>
    <xf numFmtId="61" fontId="0" borderId="2" applyNumberFormat="1" applyFont="1" applyFill="0" applyBorder="1" applyAlignment="1" applyProtection="0">
      <alignment vertical="top" wrapText="1"/>
    </xf>
    <xf numFmtId="61" fontId="2" fillId="7" borderId="7" applyNumberFormat="1" applyFont="1" applyFill="1" applyBorder="1" applyAlignment="1" applyProtection="0">
      <alignment vertical="top" wrapText="1"/>
    </xf>
    <xf numFmtId="61" fontId="2" fillId="8" borderId="5" applyNumberFormat="1" applyFont="1" applyFill="1" applyBorder="1" applyAlignment="1" applyProtection="0">
      <alignment vertical="top" wrapText="1"/>
    </xf>
    <xf numFmtId="61" fontId="2" fillId="7" borderId="5" applyNumberFormat="1" applyFont="1" applyFill="1" applyBorder="1" applyAlignment="1" applyProtection="0">
      <alignment vertical="top" wrapText="1"/>
    </xf>
    <xf numFmtId="61" fontId="0" borderId="5" applyNumberFormat="1" applyFont="1" applyFill="0" applyBorder="1" applyAlignment="1" applyProtection="0">
      <alignment vertical="top" wrapText="1"/>
    </xf>
    <xf numFmtId="61" fontId="2" fillId="17" borderId="5" applyNumberFormat="1" applyFont="1" applyFill="1" applyBorder="1" applyAlignment="1" applyProtection="0">
      <alignment vertical="top" wrapText="1"/>
    </xf>
    <xf numFmtId="61" fontId="2" fillId="17" borderId="7" applyNumberFormat="1" applyFont="1" applyFill="1" applyBorder="1" applyAlignment="1" applyProtection="0">
      <alignment vertical="top" wrapText="1"/>
    </xf>
    <xf numFmtId="61" fontId="2" fillId="7" borderId="9" applyNumberFormat="1" applyFont="1" applyFill="1" applyBorder="1" applyAlignment="1" applyProtection="0">
      <alignment vertical="top" wrapText="1"/>
    </xf>
    <xf numFmtId="61" fontId="2" fillId="17" borderId="1" applyNumberFormat="1" applyFont="1" applyFill="1" applyBorder="1" applyAlignment="1" applyProtection="0">
      <alignment vertical="top" wrapText="1"/>
    </xf>
    <xf numFmtId="61" fontId="2" fillId="7" borderId="1" applyNumberFormat="1" applyFont="1" applyFill="1" applyBorder="1" applyAlignment="1" applyProtection="0">
      <alignment vertical="top" wrapText="1"/>
    </xf>
    <xf numFmtId="61" fontId="2" fillId="8" borderId="1" applyNumberFormat="1" applyFont="1" applyFill="1" applyBorder="1" applyAlignment="1" applyProtection="0">
      <alignment vertical="top" wrapText="1"/>
    </xf>
    <xf numFmtId="61" fontId="0" borderId="1" applyNumberFormat="1" applyFont="1" applyFill="0" applyBorder="1" applyAlignment="1" applyProtection="0">
      <alignment vertical="top" wrapText="1"/>
    </xf>
    <xf numFmtId="61" fontId="2" borderId="2" applyNumberFormat="1" applyFont="1" applyFill="0" applyBorder="1" applyAlignment="1" applyProtection="0">
      <alignment vertical="top" wrapText="1"/>
    </xf>
    <xf numFmtId="61" fontId="2" fillId="18" borderId="5" applyNumberFormat="1" applyFont="1" applyFill="1" applyBorder="1" applyAlignment="1" applyProtection="0">
      <alignment vertical="top" wrapText="1"/>
    </xf>
    <xf numFmtId="61" fontId="2" borderId="5" applyNumberFormat="1" applyFont="1" applyFill="0" applyBorder="1" applyAlignment="1" applyProtection="0">
      <alignment vertical="top" wrapText="1"/>
    </xf>
    <xf numFmtId="61" fontId="2" fillId="19" borderId="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1" fontId="0" borderId="4" applyNumberFormat="1" applyFont="1" applyFill="0" applyBorder="1" applyAlignment="1" applyProtection="0">
      <alignment vertical="top" wrapText="1"/>
    </xf>
    <xf numFmtId="61" fontId="0" fillId="17" borderId="2" applyNumberFormat="1" applyFont="1" applyFill="1" applyBorder="1" applyAlignment="1" applyProtection="0">
      <alignment vertical="top" wrapText="1"/>
    </xf>
    <xf numFmtId="9" fontId="0" borderId="2" applyNumberFormat="1" applyFont="1" applyFill="0" applyBorder="1" applyAlignment="1" applyProtection="0">
      <alignment vertical="top" wrapText="1"/>
    </xf>
    <xf numFmtId="9" fontId="0" fillId="17" borderId="2" applyNumberFormat="1" applyFont="1" applyFill="1" applyBorder="1" applyAlignment="1" applyProtection="0">
      <alignment vertical="top" wrapText="1"/>
    </xf>
    <xf numFmtId="9" fontId="0" borderId="7" applyNumberFormat="1" applyFont="1" applyFill="0" applyBorder="1" applyAlignment="1" applyProtection="0">
      <alignment vertical="top" wrapText="1"/>
    </xf>
    <xf numFmtId="9" fontId="0" borderId="5" applyNumberFormat="1" applyFont="1" applyFill="0" applyBorder="1" applyAlignment="1" applyProtection="0">
      <alignment vertical="top" wrapText="1"/>
    </xf>
    <xf numFmtId="61" fontId="0" fillId="17" borderId="9" applyNumberFormat="1" applyFont="1" applyFill="1" applyBorder="1" applyAlignment="1" applyProtection="0">
      <alignment vertical="top" wrapText="1"/>
    </xf>
    <xf numFmtId="9" fontId="0" fillId="17" borderId="1" applyNumberFormat="1" applyFont="1" applyFill="1" applyBorder="1" applyAlignment="1" applyProtection="0">
      <alignment vertical="top" wrapText="1"/>
    </xf>
    <xf numFmtId="61" fontId="0" fillId="17" borderId="1" applyNumberFormat="1" applyFont="1" applyFill="1" applyBorder="1" applyAlignment="1" applyProtection="0">
      <alignment vertical="top" wrapText="1"/>
    </xf>
    <xf numFmtId="9" fontId="2" borderId="2" applyNumberFormat="1" applyFont="1" applyFill="0" applyBorder="1" applyAlignment="1" applyProtection="0">
      <alignment vertical="top" wrapText="1"/>
    </xf>
    <xf numFmtId="62" fontId="2" borderId="2" applyNumberFormat="1" applyFont="1" applyFill="0" applyBorder="1" applyAlignment="1" applyProtection="0">
      <alignment vertical="top" wrapText="1"/>
    </xf>
    <xf numFmtId="9" fontId="2" borderId="5" applyNumberFormat="1" applyFont="1" applyFill="0" applyBorder="1" applyAlignment="1" applyProtection="0">
      <alignment vertical="top" wrapText="1"/>
    </xf>
    <xf numFmtId="63" fontId="2" borderId="5" applyNumberFormat="1" applyFont="1" applyFill="0" applyBorder="1" applyAlignment="1" applyProtection="0">
      <alignment vertical="top" wrapText="1"/>
    </xf>
    <xf numFmtId="64" fontId="2" borderId="5" applyNumberFormat="1" applyFont="1" applyFill="0" applyBorder="1" applyAlignment="1" applyProtection="0">
      <alignment vertical="top" wrapText="1"/>
    </xf>
    <xf numFmtId="65" fontId="2" borderId="5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1" fontId="2" fillId="8" borderId="4" applyNumberFormat="1" applyFont="1" applyFill="1" applyBorder="1" applyAlignment="1" applyProtection="0">
      <alignment vertical="top" wrapText="1"/>
    </xf>
    <xf numFmtId="61" fontId="2" fillId="8" borderId="7" applyNumberFormat="1" applyFont="1" applyFill="1" applyBorder="1" applyAlignment="1" applyProtection="0">
      <alignment vertical="top" wrapText="1"/>
    </xf>
    <xf numFmtId="61" fontId="2" fillId="8" borderId="9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15" borderId="6" applyNumberFormat="1" applyFont="1" applyFill="1" applyBorder="1" applyAlignment="1" applyProtection="0">
      <alignment vertical="top"/>
    </xf>
    <xf numFmtId="0" fontId="0" fillId="11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5" borderId="4" applyNumberFormat="1" applyFont="1" applyFill="1" applyBorder="1" applyAlignment="1" applyProtection="0">
      <alignment vertical="top" wrapText="1"/>
    </xf>
    <xf numFmtId="0" fontId="2" fillId="6" borderId="2" applyNumberFormat="1" applyFont="1" applyFill="1" applyBorder="1" applyAlignment="1" applyProtection="0">
      <alignment vertical="top" wrapText="1"/>
    </xf>
    <xf numFmtId="0" fontId="0" fillId="5" borderId="7" applyNumberFormat="1" applyFont="1" applyFill="1" applyBorder="1" applyAlignment="1" applyProtection="0">
      <alignment vertical="top" wrapText="1"/>
    </xf>
    <xf numFmtId="0" fontId="0" fillId="15" borderId="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16" borderId="4" applyNumberFormat="1" applyFont="1" applyFill="1" applyBorder="1" applyAlignment="1" applyProtection="0">
      <alignment vertical="top" wrapText="1"/>
    </xf>
    <xf numFmtId="0" fontId="0" fillId="16" borderId="2" applyNumberFormat="1" applyFont="1" applyFill="1" applyBorder="1" applyAlignment="1" applyProtection="0">
      <alignment vertical="top" wrapText="1"/>
    </xf>
    <xf numFmtId="0" fontId="0" fillId="5" borderId="2" applyNumberFormat="1" applyFont="1" applyFill="1" applyBorder="1" applyAlignment="1" applyProtection="0">
      <alignment vertical="top" wrapText="1"/>
    </xf>
    <xf numFmtId="0" fontId="2" fillId="20" borderId="2" applyNumberFormat="1" applyFont="1" applyFill="1" applyBorder="1" applyAlignment="1" applyProtection="0">
      <alignment vertical="top" wrapText="1"/>
    </xf>
    <xf numFmtId="0" fontId="2" fillId="16" borderId="7" applyNumberFormat="1" applyFont="1" applyFill="1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0" fontId="2" fillId="20" borderId="5" applyNumberFormat="1" applyFont="1" applyFill="1" applyBorder="1" applyAlignment="1" applyProtection="0">
      <alignment vertical="top" wrapText="1"/>
    </xf>
    <xf numFmtId="0" fontId="0" fillId="16" borderId="5" applyNumberFormat="1" applyFont="1" applyFill="1" applyBorder="1" applyAlignment="1" applyProtection="0">
      <alignment vertical="top" wrapText="1"/>
    </xf>
    <xf numFmtId="0" fontId="0" fillId="5" borderId="5" applyNumberFormat="1" applyFont="1" applyFill="1" applyBorder="1" applyAlignment="1" applyProtection="0">
      <alignment vertical="top" wrapText="1"/>
    </xf>
    <xf numFmtId="0" fontId="0" fillId="1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15" borderId="3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7" borderId="1" applyNumberFormat="1" applyFont="1" applyFill="1" applyBorder="1" applyAlignment="1" applyProtection="0">
      <alignment vertical="top" wrapText="1"/>
    </xf>
    <xf numFmtId="0" fontId="2" fillId="3" borderId="6" applyNumberFormat="0" applyFont="1" applyFill="1" applyBorder="1" applyAlignment="1" applyProtection="0">
      <alignment vertical="top" wrapText="1"/>
    </xf>
    <xf numFmtId="1" fontId="0" fillId="7" borderId="7" applyNumberFormat="1" applyFont="1" applyFill="1" applyBorder="1" applyAlignment="1" applyProtection="0">
      <alignment vertical="top" wrapText="1"/>
    </xf>
    <xf numFmtId="1" fontId="0" fillId="7" borderId="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1" borderId="2" applyNumberFormat="1" applyFont="1" applyFill="1" applyBorder="1" applyAlignment="1" applyProtection="0">
      <alignment vertical="top" wrapText="1"/>
    </xf>
    <xf numFmtId="0" fontId="0" fillId="12" borderId="2" applyNumberFormat="1" applyFont="1" applyFill="1" applyBorder="1" applyAlignment="1" applyProtection="0">
      <alignment vertical="top" wrapText="1"/>
    </xf>
    <xf numFmtId="0" fontId="0" fillId="21" borderId="5" applyNumberFormat="1" applyFont="1" applyFill="1" applyBorder="1" applyAlignment="1" applyProtection="0">
      <alignment vertical="top" wrapText="1"/>
    </xf>
    <xf numFmtId="0" fontId="0" fillId="21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ab8e"/>
      <rgbColor rgb="ff88f94e"/>
      <rgbColor rgb="ff72fce9"/>
      <rgbColor rgb="fffff056"/>
      <rgbColor rgb="ffd5d5d5"/>
      <rgbColor rgb="ff919191"/>
      <rgbColor rgb="ff5e5e5e"/>
      <rgbColor rgb="fffefffe"/>
      <rgbColor rgb="ff16e6cf"/>
      <rgbColor rgb="ffa31515"/>
      <rgbColor rgb="ffeaeaea"/>
      <rgbColor rgb="ffeaeaea"/>
      <rgbColor rgb="ffff94ca"/>
      <rgbColor rgb="ff56c1fe"/>
      <rgbColor rgb="ffb8b8b8"/>
      <rgbColor rgb="ff00070e"/>
      <rgbColor rgb="ffed220b"/>
      <rgbColor rgb="ff1cb000"/>
      <rgbColor rgb="ff60d836"/>
      <rgbColor rgb="82000000"/>
      <rgbColor rgb="805e5e5e"/>
      <rgbColor rgb="835e5e5e"/>
      <rgbColor rgb="ffff968c"/>
      <rgbColor rgb="7efeffff"/>
      <rgbColor rgb="7cfeffff"/>
      <rgbColor rgb="7ffeffff"/>
      <rgbColor rgb="ff00a1fe"/>
      <rgbColor rgb="26919191"/>
      <rgbColor rgb="26f8ba00"/>
      <rgbColor rgb="fff8ba00"/>
      <rgbColor rgb="26fe2500"/>
      <rgbColor rgb="fffe25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514111"/>
          <c:y val="0.194747"/>
          <c:w val="0.943589"/>
          <c:h val="0.7005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'Q1-robustness'!$BU$187</c:f>
              <c:strCache>
                <c:ptCount val="1"/>
                <c:pt idx="0">
                  <c:v>Gemini_flash 1.5</c:v>
                </c:pt>
              </c:strCache>
            </c:strRef>
          </c:tx>
          <c:spPr>
            <a:solidFill>
              <a:schemeClr val="accent1">
                <a:lumOff val="-1357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'Q1-robustness'!$BV$186:$CA$186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'Q1-robustness'!$BV$187:$CA$187</c:f>
              <c:numCache>
                <c:ptCount val="6"/>
                <c:pt idx="0">
                  <c:v>1.000000</c:v>
                </c:pt>
                <c:pt idx="1">
                  <c:v>0.000000</c:v>
                </c:pt>
                <c:pt idx="2">
                  <c:v>0.780000</c:v>
                </c:pt>
                <c:pt idx="3">
                  <c:v>1.000000</c:v>
                </c:pt>
                <c:pt idx="4">
                  <c:v>1.000000</c:v>
                </c:pt>
                <c:pt idx="5">
                  <c:v>0.000000</c:v>
                </c:pt>
              </c:numCache>
            </c:numRef>
          </c:val>
        </c:ser>
        <c:ser>
          <c:idx val="1"/>
          <c:order val="1"/>
          <c:tx>
            <c:v>Gemini_flash 2.0-exp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'Q1-robustness'!$BV$186:$CA$186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'Q1-robustness'!$BV$188:$CA$188</c:f>
              <c:numCache>
                <c:ptCount val="6"/>
                <c:pt idx="0">
                  <c:v>0.940000</c:v>
                </c:pt>
                <c:pt idx="1">
                  <c:v>0.000000</c:v>
                </c:pt>
                <c:pt idx="2">
                  <c:v>0.800000</c:v>
                </c:pt>
                <c:pt idx="3">
                  <c:v>1.000000</c:v>
                </c:pt>
                <c:pt idx="4">
                  <c:v>0.960000</c:v>
                </c:pt>
                <c:pt idx="5">
                  <c:v>0.040000</c:v>
                </c:pt>
              </c:numCache>
            </c:numRef>
          </c:val>
        </c:ser>
        <c:ser>
          <c:idx val="2"/>
          <c:order val="2"/>
          <c:tx>
            <c:strRef>
              <c:f>'Q1-robustness'!$BU$189</c:f>
              <c:strCache>
                <c:ptCount val="1"/>
                <c:pt idx="0">
                  <c:v>O1-mini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'Q1-robustness'!$BV$186:$CA$186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'Q1-robustness'!$BV$189:$CA$189</c:f>
              <c:numCache>
                <c:ptCount val="6"/>
                <c:pt idx="0">
                  <c:v>0.980000</c:v>
                </c:pt>
                <c:pt idx="1">
                  <c:v>0.000000</c:v>
                </c:pt>
                <c:pt idx="2">
                  <c:v>1.000000</c:v>
                </c:pt>
                <c:pt idx="3">
                  <c:v>0.980000</c:v>
                </c:pt>
                <c:pt idx="4">
                  <c:v>1.000000</c:v>
                </c:pt>
                <c:pt idx="5">
                  <c:v>0.000000</c:v>
                </c:pt>
              </c:numCache>
            </c:numRef>
          </c:val>
        </c:ser>
        <c:ser>
          <c:idx val="3"/>
          <c:order val="3"/>
          <c:tx>
            <c:strRef>
              <c:f>'Q1-robustness'!$BU$190</c:f>
              <c:strCache>
                <c:ptCount val="1"/>
                <c:pt idx="0">
                  <c:v>O1-preview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'Q1-robustness'!$BV$186:$CA$186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'Q1-robustness'!$BV$190:$CA$190</c:f>
              <c:numCache>
                <c:ptCount val="6"/>
                <c:pt idx="0">
                  <c:v>1.000000</c:v>
                </c:pt>
                <c:pt idx="1">
                  <c:v>0.000000</c:v>
                </c:pt>
                <c:pt idx="2">
                  <c:v>0.960000</c:v>
                </c:pt>
                <c:pt idx="3">
                  <c:v>1.000000</c:v>
                </c:pt>
                <c:pt idx="4">
                  <c:v>1.000000</c:v>
                </c:pt>
                <c:pt idx="5">
                  <c:v>0.000000</c:v>
                </c:pt>
              </c:numCache>
            </c:numRef>
          </c:val>
        </c:ser>
        <c:ser>
          <c:idx val="4"/>
          <c:order val="4"/>
          <c:tx>
            <c:strRef>
              <c:f>'Q1-robustness'!$BU$191</c:f>
              <c:strCache>
                <c:ptCount val="1"/>
                <c:pt idx="0">
                  <c:v>Deepseek</c:v>
                </c:pt>
              </c:strCache>
            </c:strRef>
          </c:tx>
          <c:spPr>
            <a:solidFill>
              <a:schemeClr val="accent3">
                <a:hueOff val="-274225"/>
                <a:satOff val="26768"/>
                <a:lumOff val="1136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'Q1-robustness'!$BV$186:$CA$186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'Q1-robustness'!$BV$191:$CA$191</c:f>
              <c:numCache>
                <c:ptCount val="6"/>
                <c:pt idx="0">
                  <c:v>0.980000</c:v>
                </c:pt>
                <c:pt idx="1">
                  <c:v>0.000000</c:v>
                </c:pt>
                <c:pt idx="2">
                  <c:v>0.840000</c:v>
                </c:pt>
                <c:pt idx="3">
                  <c:v>0.800000</c:v>
                </c:pt>
                <c:pt idx="4">
                  <c:v>0.860000</c:v>
                </c:pt>
                <c:pt idx="5">
                  <c:v>0.020000</c:v>
                </c:pt>
              </c:numCache>
            </c:numRef>
          </c:val>
        </c:ser>
        <c:ser>
          <c:idx val="5"/>
          <c:order val="5"/>
          <c:tx>
            <c:strRef>
              <c:f>'Q1-robustness'!$BU$192</c:f>
              <c:strCache>
                <c:ptCount val="1"/>
                <c:pt idx="0">
                  <c:v>WizardLM-2-8x22B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'Q1-robustness'!$BV$186:$CA$186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'Q1-robustness'!$BV$192:$CA$192</c:f>
              <c:numCache>
                <c:ptCount val="6"/>
                <c:pt idx="0">
                  <c:v>0.960000</c:v>
                </c:pt>
                <c:pt idx="1">
                  <c:v>0.020000</c:v>
                </c:pt>
                <c:pt idx="2">
                  <c:v>0.860000</c:v>
                </c:pt>
                <c:pt idx="3">
                  <c:v>0.900000</c:v>
                </c:pt>
                <c:pt idx="4">
                  <c:v>0.960000</c:v>
                </c:pt>
                <c:pt idx="5">
                  <c:v>0.020000</c:v>
                </c:pt>
              </c:numCache>
            </c:numRef>
          </c:val>
        </c:ser>
        <c:ser>
          <c:idx val="6"/>
          <c:order val="6"/>
          <c:tx>
            <c:v>phi-4</c:v>
          </c:tx>
          <c:spPr>
            <a:solidFill>
              <a:schemeClr val="accent6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'Q1-robustness'!$BV$186:$CA$186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'Q1-robustness'!$BV$193:$CA$193</c:f>
              <c:numCache>
                <c:ptCount val="6"/>
                <c:pt idx="0">
                  <c:v>0.940000</c:v>
                </c:pt>
                <c:pt idx="1">
                  <c:v>0.020000</c:v>
                </c:pt>
                <c:pt idx="2">
                  <c:v>0.960000</c:v>
                </c:pt>
                <c:pt idx="3">
                  <c:v>0.860000</c:v>
                </c:pt>
                <c:pt idx="4">
                  <c:v>0.960000</c:v>
                </c:pt>
                <c:pt idx="5">
                  <c:v>0.000000</c:v>
                </c:pt>
              </c:numCache>
            </c:numRef>
          </c:val>
        </c:ser>
        <c:ser>
          <c:idx val="7"/>
          <c:order val="7"/>
          <c:tx>
            <c:strRef>
              <c:f>'Q1-robustness'!$BU$194</c:f>
              <c:strCache>
                <c:ptCount val="1"/>
                <c:pt idx="0">
                  <c:v>Llama 3.1 405b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'Q1-robustness'!$BV$186:$CA$186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'Q1-robustness'!$BV$194:$CA$194</c:f>
              <c:numCache>
                <c:ptCount val="6"/>
                <c:pt idx="0">
                  <c:v>1.000000</c:v>
                </c:pt>
                <c:pt idx="1">
                  <c:v>0.000000</c:v>
                </c:pt>
                <c:pt idx="2">
                  <c:v>0.860000</c:v>
                </c:pt>
                <c:pt idx="3">
                  <c:v>1.000000</c:v>
                </c:pt>
                <c:pt idx="4">
                  <c:v>1.000000</c:v>
                </c:pt>
                <c:pt idx="5">
                  <c:v>0.000000</c:v>
                </c:pt>
              </c:numCache>
            </c:numRef>
          </c:val>
        </c:ser>
        <c:ser>
          <c:idx val="8"/>
          <c:order val="8"/>
          <c:tx>
            <c:strRef>
              <c:f>'Q1-robustness'!$BU$196</c:f>
              <c:strCache>
                <c:ptCount val="1"/>
                <c:pt idx="0">
                  <c:v>US Representative Sample</c:v>
                </c:pt>
              </c:strCache>
            </c:strRef>
          </c:tx>
          <c:spPr>
            <a:solidFill>
              <a:srgbClr val="00000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'Q1-robustness'!$BV$186:$CA$186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'Q1-robustness'!$BV$196:$CA$196</c:f>
              <c:numCache>
                <c:ptCount val="6"/>
                <c:pt idx="0">
                  <c:v>0.730000</c:v>
                </c:pt>
                <c:pt idx="1">
                  <c:v>0.690000</c:v>
                </c:pt>
                <c:pt idx="2">
                  <c:v>0.630000</c:v>
                </c:pt>
                <c:pt idx="3">
                  <c:v>0.600000</c:v>
                </c:pt>
                <c:pt idx="4">
                  <c:v>0.430000</c:v>
                </c:pt>
                <c:pt idx="5">
                  <c:v>0.360000</c:v>
                </c:pt>
              </c:numCache>
            </c:numRef>
          </c:val>
        </c:ser>
        <c:ser>
          <c:idx val="9"/>
          <c:order val="9"/>
          <c:tx>
            <c:strRef>
              <c:f>'Q1-robustness'!$BU$197</c:f>
              <c:strCache>
                <c:ptCount val="1"/>
                <c:pt idx="0">
                  <c:v>AI practitionars</c:v>
                </c:pt>
              </c:strCache>
            </c:strRef>
          </c:tx>
          <c:spPr>
            <a:solidFill>
              <a:srgbClr val="5E5E5E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'Q1-robustness'!$BV$186:$CA$186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'Q1-robustness'!$BV$197:$CA$197</c:f>
              <c:numCache>
                <c:ptCount val="6"/>
                <c:pt idx="0">
                  <c:v>0.520000</c:v>
                </c:pt>
                <c:pt idx="1">
                  <c:v>0.400000</c:v>
                </c:pt>
                <c:pt idx="2">
                  <c:v>0.600000</c:v>
                </c:pt>
                <c:pt idx="3">
                  <c:v>0.460000</c:v>
                </c:pt>
                <c:pt idx="4">
                  <c:v>0.480000</c:v>
                </c:pt>
                <c:pt idx="5">
                  <c:v>0.300000</c:v>
                </c:pt>
              </c:numCache>
            </c:numRef>
          </c:val>
        </c:ser>
        <c:gapWidth val="18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879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#,##0%" sourceLinked="0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879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854281"/>
          <c:y val="0"/>
          <c:w val="0.8753"/>
          <c:h val="0.149184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8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514111"/>
          <c:y val="0.0746014"/>
          <c:w val="0.943589"/>
          <c:h val="0.8069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'Q1-robustness'!$BU$187</c:f>
              <c:strCache>
                <c:ptCount val="1"/>
                <c:pt idx="0">
                  <c:v>Gemini_flash 1.5</c:v>
                </c:pt>
              </c:strCache>
            </c:strRef>
          </c:tx>
          <c:spPr>
            <a:solidFill>
              <a:schemeClr val="accent1">
                <a:lumOff val="-1357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'Q1-robustness'!$CB$186:$CG$186</c:f>
              <c:strCache>
                <c:ptCount val="6"/>
                <c:pt idx="0">
                  <c:v>Fairness</c:v>
                </c:pt>
                <c:pt idx="1">
                  <c:v>Sustainability</c:v>
                </c:pt>
                <c:pt idx="2">
                  <c:v>Human Autonomy</c:v>
                </c:pt>
                <c:pt idx="3">
                  <c:v>Dignity</c:v>
                </c:pt>
                <c:pt idx="4">
                  <c:v>Inclusiveness</c:v>
                </c:pt>
                <c:pt idx="5">
                  <c:v>Solidarity</c:v>
                </c:pt>
              </c:strCache>
            </c:strRef>
          </c:cat>
          <c:val>
            <c:numRef>
              <c:f>'Q1-robustness'!$CB$187:$CG$187</c:f>
              <c:numCache>
                <c:ptCount val="6"/>
                <c:pt idx="0">
                  <c:v>1.000000</c:v>
                </c:pt>
                <c:pt idx="1">
                  <c:v>0.000000</c:v>
                </c:pt>
                <c:pt idx="2">
                  <c:v>0.200000</c:v>
                </c:pt>
                <c:pt idx="3">
                  <c:v>0.000000</c:v>
                </c:pt>
                <c:pt idx="4">
                  <c:v>0.020000</c:v>
                </c:pt>
                <c:pt idx="5">
                  <c:v>0.000000</c:v>
                </c:pt>
              </c:numCache>
            </c:numRef>
          </c:val>
        </c:ser>
        <c:ser>
          <c:idx val="1"/>
          <c:order val="1"/>
          <c:tx>
            <c:strRef>
              <c:f>'Q1-robustness'!$BU$188</c:f>
              <c:strCache>
                <c:ptCount val="1"/>
                <c:pt idx="0">
                  <c:v>Gemini_flash 2.0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'Q1-robustness'!$CB$186:$CG$186</c:f>
              <c:strCache>
                <c:ptCount val="6"/>
                <c:pt idx="0">
                  <c:v>Fairness</c:v>
                </c:pt>
                <c:pt idx="1">
                  <c:v>Sustainability</c:v>
                </c:pt>
                <c:pt idx="2">
                  <c:v>Human Autonomy</c:v>
                </c:pt>
                <c:pt idx="3">
                  <c:v>Dignity</c:v>
                </c:pt>
                <c:pt idx="4">
                  <c:v>Inclusiveness</c:v>
                </c:pt>
                <c:pt idx="5">
                  <c:v>Solidarity</c:v>
                </c:pt>
              </c:strCache>
            </c:strRef>
          </c:cat>
          <c:val>
            <c:numRef>
              <c:f>'Q1-robustness'!$CB$188:$CG$188</c:f>
              <c:numCache>
                <c:ptCount val="6"/>
                <c:pt idx="0">
                  <c:v>1.000000</c:v>
                </c:pt>
                <c:pt idx="1">
                  <c:v>0.000000</c:v>
                </c:pt>
                <c:pt idx="2">
                  <c:v>0.160000</c:v>
                </c:pt>
                <c:pt idx="3">
                  <c:v>0.040000</c:v>
                </c:pt>
                <c:pt idx="4">
                  <c:v>0.060000</c:v>
                </c:pt>
                <c:pt idx="5">
                  <c:v>0.000000</c:v>
                </c:pt>
              </c:numCache>
            </c:numRef>
          </c:val>
        </c:ser>
        <c:ser>
          <c:idx val="2"/>
          <c:order val="2"/>
          <c:tx>
            <c:strRef>
              <c:f>'Q1-robustness'!$BU$189</c:f>
              <c:strCache>
                <c:ptCount val="1"/>
                <c:pt idx="0">
                  <c:v>O1-mini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'Q1-robustness'!$CB$186:$CG$186</c:f>
              <c:strCache>
                <c:ptCount val="6"/>
                <c:pt idx="0">
                  <c:v>Fairness</c:v>
                </c:pt>
                <c:pt idx="1">
                  <c:v>Sustainability</c:v>
                </c:pt>
                <c:pt idx="2">
                  <c:v>Human Autonomy</c:v>
                </c:pt>
                <c:pt idx="3">
                  <c:v>Dignity</c:v>
                </c:pt>
                <c:pt idx="4">
                  <c:v>Inclusiveness</c:v>
                </c:pt>
                <c:pt idx="5">
                  <c:v>Solidarity</c:v>
                </c:pt>
              </c:strCache>
            </c:strRef>
          </c:cat>
          <c:val>
            <c:numRef>
              <c:f>'Q1-robustness'!$CB$189:$CG$189</c:f>
              <c:numCache>
                <c:ptCount val="6"/>
                <c:pt idx="0">
                  <c:v>1.000000</c:v>
                </c:pt>
                <c:pt idx="1">
                  <c:v>0.000000</c:v>
                </c:pt>
                <c:pt idx="2">
                  <c:v>0.040000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</c:numCache>
            </c:numRef>
          </c:val>
        </c:ser>
        <c:ser>
          <c:idx val="3"/>
          <c:order val="3"/>
          <c:tx>
            <c:strRef>
              <c:f>'Q1-robustness'!$BU$190</c:f>
              <c:strCache>
                <c:ptCount val="1"/>
                <c:pt idx="0">
                  <c:v>O1-preview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'Q1-robustness'!$CB$186:$CG$186</c:f>
              <c:strCache>
                <c:ptCount val="6"/>
                <c:pt idx="0">
                  <c:v>Fairness</c:v>
                </c:pt>
                <c:pt idx="1">
                  <c:v>Sustainability</c:v>
                </c:pt>
                <c:pt idx="2">
                  <c:v>Human Autonomy</c:v>
                </c:pt>
                <c:pt idx="3">
                  <c:v>Dignity</c:v>
                </c:pt>
                <c:pt idx="4">
                  <c:v>Inclusiveness</c:v>
                </c:pt>
                <c:pt idx="5">
                  <c:v>Solidarity</c:v>
                </c:pt>
              </c:strCache>
            </c:strRef>
          </c:cat>
          <c:val>
            <c:numRef>
              <c:f>'Q1-robustness'!$CB$190:$CG$190</c:f>
              <c:numCache>
                <c:ptCount val="6"/>
                <c:pt idx="0">
                  <c:v>1.000000</c:v>
                </c:pt>
                <c:pt idx="1">
                  <c:v>0.000000</c:v>
                </c:pt>
                <c:pt idx="2">
                  <c:v>0.040000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</c:numCache>
            </c:numRef>
          </c:val>
        </c:ser>
        <c:ser>
          <c:idx val="4"/>
          <c:order val="4"/>
          <c:tx>
            <c:strRef>
              <c:f>'Q1-robustness'!$BU$191</c:f>
              <c:strCache>
                <c:ptCount val="1"/>
                <c:pt idx="0">
                  <c:v>Deepseek</c:v>
                </c:pt>
              </c:strCache>
            </c:strRef>
          </c:tx>
          <c:spPr>
            <a:solidFill>
              <a:schemeClr val="accent3">
                <a:hueOff val="-274225"/>
                <a:satOff val="26768"/>
                <a:lumOff val="1136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'Q1-robustness'!$CB$186:$CG$186</c:f>
              <c:strCache>
                <c:ptCount val="6"/>
                <c:pt idx="0">
                  <c:v>Fairness</c:v>
                </c:pt>
                <c:pt idx="1">
                  <c:v>Sustainability</c:v>
                </c:pt>
                <c:pt idx="2">
                  <c:v>Human Autonomy</c:v>
                </c:pt>
                <c:pt idx="3">
                  <c:v>Dignity</c:v>
                </c:pt>
                <c:pt idx="4">
                  <c:v>Inclusiveness</c:v>
                </c:pt>
                <c:pt idx="5">
                  <c:v>Solidarity</c:v>
                </c:pt>
              </c:strCache>
            </c:strRef>
          </c:cat>
          <c:val>
            <c:numRef>
              <c:f>'Q1-robustness'!$CB$191:$CG$191</c:f>
              <c:numCache>
                <c:ptCount val="6"/>
                <c:pt idx="0">
                  <c:v>0.960000</c:v>
                </c:pt>
                <c:pt idx="1">
                  <c:v>0.180000</c:v>
                </c:pt>
                <c:pt idx="2">
                  <c:v>0.320000</c:v>
                </c:pt>
                <c:pt idx="3">
                  <c:v>0.000000</c:v>
                </c:pt>
                <c:pt idx="4">
                  <c:v>0.020000</c:v>
                </c:pt>
                <c:pt idx="5">
                  <c:v>0.020000</c:v>
                </c:pt>
              </c:numCache>
            </c:numRef>
          </c:val>
        </c:ser>
        <c:ser>
          <c:idx val="5"/>
          <c:order val="5"/>
          <c:tx>
            <c:strRef>
              <c:f>'Q1-robustness'!$BU$192</c:f>
              <c:strCache>
                <c:ptCount val="1"/>
                <c:pt idx="0">
                  <c:v>WizardLM-2-8x22B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'Q1-robustness'!$CB$186:$CG$186</c:f>
              <c:strCache>
                <c:ptCount val="6"/>
                <c:pt idx="0">
                  <c:v>Fairness</c:v>
                </c:pt>
                <c:pt idx="1">
                  <c:v>Sustainability</c:v>
                </c:pt>
                <c:pt idx="2">
                  <c:v>Human Autonomy</c:v>
                </c:pt>
                <c:pt idx="3">
                  <c:v>Dignity</c:v>
                </c:pt>
                <c:pt idx="4">
                  <c:v>Inclusiveness</c:v>
                </c:pt>
                <c:pt idx="5">
                  <c:v>Solidarity</c:v>
                </c:pt>
              </c:strCache>
            </c:strRef>
          </c:cat>
          <c:val>
            <c:numRef>
              <c:f>'Q1-robustness'!$CB$192:$CG$192</c:f>
              <c:numCache>
                <c:ptCount val="6"/>
                <c:pt idx="0">
                  <c:v>0.960000</c:v>
                </c:pt>
                <c:pt idx="1">
                  <c:v>0.200000</c:v>
                </c:pt>
                <c:pt idx="2">
                  <c:v>0.000000</c:v>
                </c:pt>
                <c:pt idx="3">
                  <c:v>0.080000</c:v>
                </c:pt>
                <c:pt idx="4">
                  <c:v>0.040000</c:v>
                </c:pt>
                <c:pt idx="5">
                  <c:v>0.000000</c:v>
                </c:pt>
              </c:numCache>
            </c:numRef>
          </c:val>
        </c:ser>
        <c:ser>
          <c:idx val="6"/>
          <c:order val="6"/>
          <c:tx>
            <c:v>microsoft/phi-4</c:v>
          </c:tx>
          <c:spPr>
            <a:solidFill>
              <a:schemeClr val="accent6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'Q1-robustness'!$CB$186:$CG$186</c:f>
              <c:strCache>
                <c:ptCount val="6"/>
                <c:pt idx="0">
                  <c:v>Fairness</c:v>
                </c:pt>
                <c:pt idx="1">
                  <c:v>Sustainability</c:v>
                </c:pt>
                <c:pt idx="2">
                  <c:v>Human Autonomy</c:v>
                </c:pt>
                <c:pt idx="3">
                  <c:v>Dignity</c:v>
                </c:pt>
                <c:pt idx="4">
                  <c:v>Inclusiveness</c:v>
                </c:pt>
                <c:pt idx="5">
                  <c:v>Solidarity</c:v>
                </c:pt>
              </c:strCache>
            </c:strRef>
          </c:cat>
          <c:val>
            <c:numRef>
              <c:f>'Q1-robustness'!$CB$193:$CG$193</c:f>
              <c:numCache>
                <c:ptCount val="6"/>
                <c:pt idx="0">
                  <c:v>1.000000</c:v>
                </c:pt>
                <c:pt idx="1">
                  <c:v>0.020000</c:v>
                </c:pt>
                <c:pt idx="2">
                  <c:v>0.120000</c:v>
                </c:pt>
                <c:pt idx="3">
                  <c:v>0.080000</c:v>
                </c:pt>
                <c:pt idx="4">
                  <c:v>0.040000</c:v>
                </c:pt>
                <c:pt idx="5">
                  <c:v>0.000000</c:v>
                </c:pt>
              </c:numCache>
            </c:numRef>
          </c:val>
        </c:ser>
        <c:ser>
          <c:idx val="7"/>
          <c:order val="7"/>
          <c:tx>
            <c:strRef>
              <c:f>'Q1-robustness'!$BU$194</c:f>
              <c:strCache>
                <c:ptCount val="1"/>
                <c:pt idx="0">
                  <c:v>Llama 3.1 405b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'Q1-robustness'!$CB$186:$CG$186</c:f>
              <c:strCache>
                <c:ptCount val="6"/>
                <c:pt idx="0">
                  <c:v>Fairness</c:v>
                </c:pt>
                <c:pt idx="1">
                  <c:v>Sustainability</c:v>
                </c:pt>
                <c:pt idx="2">
                  <c:v>Human Autonomy</c:v>
                </c:pt>
                <c:pt idx="3">
                  <c:v>Dignity</c:v>
                </c:pt>
                <c:pt idx="4">
                  <c:v>Inclusiveness</c:v>
                </c:pt>
                <c:pt idx="5">
                  <c:v>Solidarity</c:v>
                </c:pt>
              </c:strCache>
            </c:strRef>
          </c:cat>
          <c:val>
            <c:numRef>
              <c:f>'Q1-robustness'!$CB$194:$CG$194</c:f>
              <c:numCache>
                <c:ptCount val="6"/>
                <c:pt idx="0">
                  <c:v>1.000000</c:v>
                </c:pt>
                <c:pt idx="1">
                  <c:v>0.000000</c:v>
                </c:pt>
                <c:pt idx="2">
                  <c:v>0.140000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</c:numCache>
            </c:numRef>
          </c:val>
        </c:ser>
        <c:ser>
          <c:idx val="8"/>
          <c:order val="8"/>
          <c:tx>
            <c:strRef>
              <c:f>'Q1-robustness'!$BU$196</c:f>
              <c:strCache>
                <c:ptCount val="1"/>
                <c:pt idx="0">
                  <c:v>US Representative Sample</c:v>
                </c:pt>
              </c:strCache>
            </c:strRef>
          </c:tx>
          <c:spPr>
            <a:solidFill>
              <a:srgbClr val="00000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'Q1-robustness'!$CB$186:$CG$186</c:f>
              <c:strCache>
                <c:ptCount val="6"/>
                <c:pt idx="0">
                  <c:v>Fairness</c:v>
                </c:pt>
                <c:pt idx="1">
                  <c:v>Sustainability</c:v>
                </c:pt>
                <c:pt idx="2">
                  <c:v>Human Autonomy</c:v>
                </c:pt>
                <c:pt idx="3">
                  <c:v>Dignity</c:v>
                </c:pt>
                <c:pt idx="4">
                  <c:v>Inclusiveness</c:v>
                </c:pt>
                <c:pt idx="5">
                  <c:v>Solidarity</c:v>
                </c:pt>
              </c:strCache>
            </c:strRef>
          </c:cat>
          <c:val>
            <c:numRef>
              <c:f>'Q1-robustness'!$CB$196:$CG$196</c:f>
              <c:numCache>
                <c:ptCount val="6"/>
                <c:pt idx="0">
                  <c:v>0.350000</c:v>
                </c:pt>
                <c:pt idx="1">
                  <c:v>0.340000</c:v>
                </c:pt>
                <c:pt idx="2">
                  <c:v>0.230000</c:v>
                </c:pt>
                <c:pt idx="3">
                  <c:v>0.180000</c:v>
                </c:pt>
                <c:pt idx="4">
                  <c:v>0.130000</c:v>
                </c:pt>
                <c:pt idx="5">
                  <c:v>0.090000</c:v>
                </c:pt>
              </c:numCache>
            </c:numRef>
          </c:val>
        </c:ser>
        <c:ser>
          <c:idx val="9"/>
          <c:order val="9"/>
          <c:tx>
            <c:strRef>
              <c:f>'Q1-robustness'!$BU$197</c:f>
              <c:strCache>
                <c:ptCount val="1"/>
                <c:pt idx="0">
                  <c:v>AI practitionars</c:v>
                </c:pt>
              </c:strCache>
            </c:strRef>
          </c:tx>
          <c:spPr>
            <a:solidFill>
              <a:srgbClr val="5E5E5E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'Q1-robustness'!$CB$186:$CG$186</c:f>
              <c:strCache>
                <c:ptCount val="6"/>
                <c:pt idx="0">
                  <c:v>Fairness</c:v>
                </c:pt>
                <c:pt idx="1">
                  <c:v>Sustainability</c:v>
                </c:pt>
                <c:pt idx="2">
                  <c:v>Human Autonomy</c:v>
                </c:pt>
                <c:pt idx="3">
                  <c:v>Dignity</c:v>
                </c:pt>
                <c:pt idx="4">
                  <c:v>Inclusiveness</c:v>
                </c:pt>
                <c:pt idx="5">
                  <c:v>Solidarity</c:v>
                </c:pt>
              </c:strCache>
            </c:strRef>
          </c:cat>
          <c:val>
            <c:numRef>
              <c:f>'Q1-robustness'!$CB$197:$CG$197</c:f>
              <c:numCache>
                <c:ptCount val="6"/>
                <c:pt idx="0">
                  <c:v>0.560000</c:v>
                </c:pt>
                <c:pt idx="1">
                  <c:v>0.380000</c:v>
                </c:pt>
                <c:pt idx="2">
                  <c:v>0.380000</c:v>
                </c:pt>
                <c:pt idx="3">
                  <c:v>0.340000</c:v>
                </c:pt>
                <c:pt idx="4">
                  <c:v>0.320000</c:v>
                </c:pt>
                <c:pt idx="5">
                  <c:v>0.200000</c:v>
                </c:pt>
              </c:numCache>
            </c:numRef>
          </c:val>
        </c:ser>
        <c:gapWidth val="18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879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#,##0%" sourceLinked="0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879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770109"/>
          <c:y val="0.28303"/>
          <c:w val="0.917989"/>
          <c:h val="0.605779"/>
        </c:manualLayout>
      </c:layout>
      <c:barChart>
        <c:barDir val="col"/>
        <c:grouping val="clustered"/>
        <c:varyColors val="0"/>
        <c:ser>
          <c:idx val="0"/>
          <c:order val="0"/>
          <c:tx>
            <c:v>Gemini_Pro 1.5</c:v>
          </c:tx>
          <c:spPr>
            <a:solidFill>
              <a:schemeClr val="accent1">
                <a:lumOff val="-1357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'Q1-robustness'!$T$105:$Y$105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'Q1-robustness'!$T$106:$Y$106</c:f>
              <c:numCache>
                <c:ptCount val="6"/>
                <c:pt idx="0">
                  <c:v>0.720000</c:v>
                </c:pt>
                <c:pt idx="1">
                  <c:v>0.000000</c:v>
                </c:pt>
                <c:pt idx="2">
                  <c:v>1.000000</c:v>
                </c:pt>
                <c:pt idx="3">
                  <c:v>1.000000</c:v>
                </c:pt>
                <c:pt idx="4">
                  <c:v>1.000000</c:v>
                </c:pt>
                <c:pt idx="5">
                  <c:v>0.000000</c:v>
                </c:pt>
              </c:numCache>
            </c:numRef>
          </c:val>
        </c:ser>
        <c:ser>
          <c:idx val="1"/>
          <c:order val="1"/>
          <c:tx>
            <c:v>Gemini_flash 1.5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'Q1-robustness'!$T$105:$Y$105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'Q1-robustness'!$T$107:$Y$107</c:f>
              <c:numCache>
                <c:ptCount val="6"/>
                <c:pt idx="0">
                  <c:v>1.000000</c:v>
                </c:pt>
                <c:pt idx="1">
                  <c:v>0.000000</c:v>
                </c:pt>
                <c:pt idx="2">
                  <c:v>1.000000</c:v>
                </c:pt>
                <c:pt idx="3">
                  <c:v>1.000000</c:v>
                </c:pt>
                <c:pt idx="4">
                  <c:v>1.000000</c:v>
                </c:pt>
                <c:pt idx="5">
                  <c:v>0.000000</c:v>
                </c:pt>
              </c:numCache>
            </c:numRef>
          </c:val>
        </c:ser>
        <c:ser>
          <c:idx val="2"/>
          <c:order val="2"/>
          <c:tx>
            <c:strRef>
              <c:f>'Q1-robustness'!$S$108</c:f>
              <c:strCache>
                <c:ptCount val="1"/>
                <c:pt idx="0">
                  <c:v>Gemma 2 27b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'Q1-robustness'!$T$105:$Y$105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'Q1-robustness'!$T$108:$Y$108</c:f>
              <c:numCache>
                <c:ptCount val="6"/>
                <c:pt idx="0">
                  <c:v>1.000000</c:v>
                </c:pt>
                <c:pt idx="1">
                  <c:v>0.000000</c:v>
                </c:pt>
                <c:pt idx="2">
                  <c:v>1.000000</c:v>
                </c:pt>
                <c:pt idx="3">
                  <c:v>0.340000</c:v>
                </c:pt>
                <c:pt idx="4">
                  <c:v>1.000000</c:v>
                </c:pt>
                <c:pt idx="5">
                  <c:v>0.000000</c:v>
                </c:pt>
              </c:numCache>
            </c:numRef>
          </c:val>
        </c:ser>
        <c:ser>
          <c:idx val="3"/>
          <c:order val="3"/>
          <c:tx>
            <c:strRef>
              <c:f>'Q1-robustness'!$S$109</c:f>
              <c:strCache>
                <c:ptCount val="1"/>
                <c:pt idx="0">
                  <c:v>Gemma 2 9b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'Q1-robustness'!$T$105:$Y$105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'Q1-robustness'!$T$109:$Y$109</c:f>
              <c:numCache>
                <c:ptCount val="4"/>
                <c:pt idx="0">
                  <c:v>0.580000</c:v>
                </c:pt>
                <c:pt idx="2">
                  <c:v>0.280000</c:v>
                </c:pt>
                <c:pt idx="3">
                  <c:v>0.580000</c:v>
                </c:pt>
                <c:pt idx="4">
                  <c:v>0.420000</c:v>
                </c:pt>
              </c:numCache>
            </c:numRef>
          </c:val>
        </c:ser>
        <c:ser>
          <c:idx val="4"/>
          <c:order val="4"/>
          <c:tx>
            <c:strRef>
              <c:f>'Q1-robustness'!$S$110</c:f>
              <c:strCache>
                <c:ptCount val="1"/>
                <c:pt idx="0">
                  <c:v>Gemma 2 2b</c:v>
                </c:pt>
              </c:strCache>
            </c:strRef>
          </c:tx>
          <c:spPr>
            <a:solidFill>
              <a:schemeClr val="accent2">
                <a:hueOff val="-85258"/>
                <a:satOff val="14347"/>
                <a:lumOff val="22373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'Q1-robustness'!$T$105:$Y$105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'Q1-robustness'!$T$110:$Y$110</c:f>
              <c:numCache>
                <c:ptCount val="3"/>
                <c:pt idx="0">
                  <c:v>0.580000</c:v>
                </c:pt>
                <c:pt idx="2">
                  <c:v>0.280000</c:v>
                </c:pt>
                <c:pt idx="3">
                  <c:v>0.580000</c:v>
                </c:pt>
              </c:numCache>
            </c:numRef>
          </c:val>
        </c:ser>
        <c:ser>
          <c:idx val="5"/>
          <c:order val="5"/>
          <c:tx>
            <c:strRef>
              <c:f>'Q1-robustness'!$S$111</c:f>
              <c:strCache>
                <c:ptCount val="1"/>
                <c:pt idx="0">
                  <c:v>Llama 3.1 70b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'Q1-robustness'!$T$105:$Y$105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'Q1-robustness'!$T$111:$Y$111</c:f>
              <c:numCache>
                <c:ptCount val="6"/>
                <c:pt idx="0">
                  <c:v>0.640000</c:v>
                </c:pt>
                <c:pt idx="1">
                  <c:v>0.000000</c:v>
                </c:pt>
                <c:pt idx="2">
                  <c:v>0.600000</c:v>
                </c:pt>
                <c:pt idx="3">
                  <c:v>0.960000</c:v>
                </c:pt>
                <c:pt idx="4">
                  <c:v>1.000000</c:v>
                </c:pt>
                <c:pt idx="5">
                  <c:v>0.000000</c:v>
                </c:pt>
              </c:numCache>
            </c:numRef>
          </c:val>
        </c:ser>
        <c:ser>
          <c:idx val="6"/>
          <c:order val="6"/>
          <c:tx>
            <c:strRef>
              <c:f>'Q1-robustness'!$S$112</c:f>
              <c:strCache>
                <c:ptCount val="1"/>
                <c:pt idx="0">
                  <c:v>Llama 3.1 8b</c:v>
                </c:pt>
              </c:strCache>
            </c:strRef>
          </c:tx>
          <c:spPr>
            <a:solidFill>
              <a:schemeClr val="accent6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'Q1-robustness'!$T$105:$Y$105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'Q1-robustness'!$T$112:$Y$112</c:f>
              <c:numCache>
                <c:ptCount val="5"/>
                <c:pt idx="0">
                  <c:v>0.480000</c:v>
                </c:pt>
                <c:pt idx="2">
                  <c:v>0.440000</c:v>
                </c:pt>
                <c:pt idx="3">
                  <c:v>0.580000</c:v>
                </c:pt>
                <c:pt idx="4">
                  <c:v>1.000000</c:v>
                </c:pt>
                <c:pt idx="5">
                  <c:v>0.320000</c:v>
                </c:pt>
              </c:numCache>
            </c:numRef>
          </c:val>
        </c:ser>
        <c:ser>
          <c:idx val="7"/>
          <c:order val="7"/>
          <c:tx>
            <c:strRef>
              <c:f>'Q1-robustness'!$S$113</c:f>
              <c:strCache>
                <c:ptCount val="1"/>
                <c:pt idx="0">
                  <c:v>Llama 3.2 3b</c:v>
                </c:pt>
              </c:strCache>
            </c:strRef>
          </c:tx>
          <c:spPr>
            <a:solidFill>
              <a:schemeClr val="accent6">
                <a:lumOff val="1616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'Q1-robustness'!$T$105:$Y$105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'Q1-robustness'!$T$113:$Y$113</c:f>
              <c:numCache>
                <c:ptCount val="4"/>
                <c:pt idx="0">
                  <c:v>1.000000</c:v>
                </c:pt>
                <c:pt idx="2">
                  <c:v>0.800000</c:v>
                </c:pt>
                <c:pt idx="3">
                  <c:v>1.000000</c:v>
                </c:pt>
                <c:pt idx="4">
                  <c:v>0.980000</c:v>
                </c:pt>
              </c:numCache>
            </c:numRef>
          </c:val>
        </c:ser>
        <c:ser>
          <c:idx val="8"/>
          <c:order val="8"/>
          <c:tx>
            <c:strRef>
              <c:f>'Q1-robustness'!$S$114</c:f>
              <c:strCache>
                <c:ptCount val="1"/>
                <c:pt idx="0">
                  <c:v>GPT-4o</c:v>
                </c:pt>
              </c:strCache>
            </c:strRef>
          </c:tx>
          <c:spPr>
            <a:solidFill>
              <a:schemeClr val="accent4">
                <a:hueOff val="-1247790"/>
                <a:lumOff val="-12326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'Q1-robustness'!$T$105:$Y$105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'Q1-robustness'!$T$114:$Y$114</c:f>
              <c:numCache>
                <c:ptCount val="4"/>
                <c:pt idx="0">
                  <c:v>0.160000</c:v>
                </c:pt>
                <c:pt idx="2">
                  <c:v>0.940000</c:v>
                </c:pt>
                <c:pt idx="3">
                  <c:v>1.000000</c:v>
                </c:pt>
                <c:pt idx="4">
                  <c:v>1.000000</c:v>
                </c:pt>
              </c:numCache>
            </c:numRef>
          </c:val>
        </c:ser>
        <c:ser>
          <c:idx val="9"/>
          <c:order val="9"/>
          <c:tx>
            <c:strRef>
              <c:f>'Q1-robustness'!$S$115</c:f>
              <c:strCache>
                <c:ptCount val="1"/>
                <c:pt idx="0">
                  <c:v>GPT-4o-mini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'Q1-robustness'!$T$105:$Y$105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'Q1-robustness'!$T$115:$Y$115</c:f>
              <c:numCache>
                <c:ptCount val="5"/>
                <c:pt idx="0">
                  <c:v>1.000000</c:v>
                </c:pt>
                <c:pt idx="2">
                  <c:v>0.800000</c:v>
                </c:pt>
                <c:pt idx="3">
                  <c:v>0.960000</c:v>
                </c:pt>
                <c:pt idx="4">
                  <c:v>0.960000</c:v>
                </c:pt>
                <c:pt idx="5">
                  <c:v>0.000000</c:v>
                </c:pt>
              </c:numCache>
            </c:numRef>
          </c:val>
        </c:ser>
        <c:ser>
          <c:idx val="10"/>
          <c:order val="10"/>
          <c:tx>
            <c:strRef>
              <c:f>'Q1-robustness'!$S$117</c:f>
              <c:strCache>
                <c:ptCount val="1"/>
                <c:pt idx="0">
                  <c:v>US Representative Sample</c:v>
                </c:pt>
              </c:strCache>
            </c:strRef>
          </c:tx>
          <c:spPr>
            <a:solidFill>
              <a:srgbClr val="00070E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'Q1-robustness'!$T$105:$Y$105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'Q1-robustness'!$T$117:$Y$117</c:f>
              <c:numCache>
                <c:ptCount val="6"/>
                <c:pt idx="0">
                  <c:v>0.730000</c:v>
                </c:pt>
                <c:pt idx="1">
                  <c:v>0.690000</c:v>
                </c:pt>
                <c:pt idx="2">
                  <c:v>0.630000</c:v>
                </c:pt>
                <c:pt idx="3">
                  <c:v>0.600000</c:v>
                </c:pt>
                <c:pt idx="4">
                  <c:v>0.430000</c:v>
                </c:pt>
                <c:pt idx="5">
                  <c:v>0.350000</c:v>
                </c:pt>
              </c:numCache>
            </c:numRef>
          </c:val>
        </c:ser>
        <c:gapWidth val="10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879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#,##0%" sourceLinked="0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879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0847451"/>
          <c:y val="0"/>
          <c:w val="0.991525"/>
          <c:h val="0.233424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879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773943"/>
          <c:y val="0.0883403"/>
          <c:w val="0.917606"/>
          <c:h val="0.7736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'Q1-robustness'!$S$106</c:f>
              <c:strCache>
                <c:ptCount val="1"/>
                <c:pt idx="0">
                  <c:v>Gemini_Pro</c:v>
                </c:pt>
              </c:strCache>
            </c:strRef>
          </c:tx>
          <c:spPr>
            <a:solidFill>
              <a:schemeClr val="accent1">
                <a:lumOff val="-1357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Fairness</c:v>
              </c:pt>
              <c:pt idx="1">
                <c:v>Sustainability</c:v>
              </c:pt>
              <c:pt idx="2">
                <c:v>Autonomy</c:v>
              </c:pt>
              <c:pt idx="3">
                <c:v>Dignity</c:v>
              </c:pt>
              <c:pt idx="4">
                <c:v>Inclusiveness</c:v>
              </c:pt>
              <c:pt idx="5">
                <c:v>Solidarity</c:v>
              </c:pt>
            </c:strLit>
          </c:cat>
          <c:val>
            <c:numRef>
              <c:f>'Q1-robustness'!$Z$106:$AE$106</c:f>
              <c:numCache>
                <c:ptCount val="6"/>
                <c:pt idx="0">
                  <c:v>1.000000</c:v>
                </c:pt>
                <c:pt idx="1">
                  <c:v>0.000000</c:v>
                </c:pt>
                <c:pt idx="2">
                  <c:v>0.280000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</c:numCache>
            </c:numRef>
          </c:val>
        </c:ser>
        <c:ser>
          <c:idx val="1"/>
          <c:order val="1"/>
          <c:tx>
            <c:strRef>
              <c:f>'Q1-robustness'!$S$107</c:f>
              <c:strCache>
                <c:ptCount val="1"/>
                <c:pt idx="0">
                  <c:v>Gemini_flash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Fairness</c:v>
              </c:pt>
              <c:pt idx="1">
                <c:v>Sustainability</c:v>
              </c:pt>
              <c:pt idx="2">
                <c:v>Autonomy</c:v>
              </c:pt>
              <c:pt idx="3">
                <c:v>Dignity</c:v>
              </c:pt>
              <c:pt idx="4">
                <c:v>Inclusiveness</c:v>
              </c:pt>
              <c:pt idx="5">
                <c:v>Solidarity</c:v>
              </c:pt>
            </c:strLit>
          </c:cat>
          <c:val>
            <c:numRef>
              <c:f>'Q1-robustness'!$Z$107:$AE$107</c:f>
              <c:numCache>
                <c:ptCount val="6"/>
                <c:pt idx="0">
                  <c:v>1.000000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</c:numCache>
            </c:numRef>
          </c:val>
        </c:ser>
        <c:ser>
          <c:idx val="2"/>
          <c:order val="2"/>
          <c:tx>
            <c:strRef>
              <c:f>'Q1-robustness'!$S$108</c:f>
              <c:strCache>
                <c:ptCount val="1"/>
                <c:pt idx="0">
                  <c:v>Gemma 2 27b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Fairness</c:v>
              </c:pt>
              <c:pt idx="1">
                <c:v>Sustainability</c:v>
              </c:pt>
              <c:pt idx="2">
                <c:v>Autonomy</c:v>
              </c:pt>
              <c:pt idx="3">
                <c:v>Dignity</c:v>
              </c:pt>
              <c:pt idx="4">
                <c:v>Inclusiveness</c:v>
              </c:pt>
              <c:pt idx="5">
                <c:v>Solidarity</c:v>
              </c:pt>
            </c:strLit>
          </c:cat>
          <c:val>
            <c:numRef>
              <c:f>'Q1-robustness'!$Z$108:$AE$108</c:f>
              <c:numCache>
                <c:ptCount val="6"/>
                <c:pt idx="0">
                  <c:v>1.000000</c:v>
                </c:pt>
                <c:pt idx="1">
                  <c:v>0.000000</c:v>
                </c:pt>
                <c:pt idx="2">
                  <c:v>0.020000</c:v>
                </c:pt>
                <c:pt idx="3">
                  <c:v>0.020000</c:v>
                </c:pt>
                <c:pt idx="4">
                  <c:v>0.620000</c:v>
                </c:pt>
                <c:pt idx="5">
                  <c:v>0.000000</c:v>
                </c:pt>
              </c:numCache>
            </c:numRef>
          </c:val>
        </c:ser>
        <c:ser>
          <c:idx val="3"/>
          <c:order val="3"/>
          <c:tx>
            <c:strRef>
              <c:f>'Q1-robustness'!$S$109</c:f>
              <c:strCache>
                <c:ptCount val="1"/>
                <c:pt idx="0">
                  <c:v>Gemma 2 9b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Fairness</c:v>
              </c:pt>
              <c:pt idx="1">
                <c:v>Sustainability</c:v>
              </c:pt>
              <c:pt idx="2">
                <c:v>Autonomy</c:v>
              </c:pt>
              <c:pt idx="3">
                <c:v>Dignity</c:v>
              </c:pt>
              <c:pt idx="4">
                <c:v>Inclusiveness</c:v>
              </c:pt>
              <c:pt idx="5">
                <c:v>Solidarity</c:v>
              </c:pt>
            </c:strLit>
          </c:cat>
          <c:val>
            <c:numRef>
              <c:f>'Q1-robustness'!$Z$109:$AE$109</c:f>
              <c:numCache>
                <c:ptCount val="3"/>
                <c:pt idx="0">
                  <c:v>0.540000</c:v>
                </c:pt>
                <c:pt idx="3">
                  <c:v>0.400000</c:v>
                </c:pt>
                <c:pt idx="4">
                  <c:v>0.540000</c:v>
                </c:pt>
              </c:numCache>
            </c:numRef>
          </c:val>
        </c:ser>
        <c:ser>
          <c:idx val="4"/>
          <c:order val="4"/>
          <c:tx>
            <c:strRef>
              <c:f>'Q1-robustness'!$S$110</c:f>
              <c:strCache>
                <c:ptCount val="1"/>
                <c:pt idx="0">
                  <c:v>Gemma 2 2b</c:v>
                </c:pt>
              </c:strCache>
            </c:strRef>
          </c:tx>
          <c:spPr>
            <a:solidFill>
              <a:schemeClr val="accent2">
                <a:hueOff val="-85258"/>
                <a:satOff val="14347"/>
                <a:lumOff val="22373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Fairness</c:v>
              </c:pt>
              <c:pt idx="1">
                <c:v>Sustainability</c:v>
              </c:pt>
              <c:pt idx="2">
                <c:v>Autonomy</c:v>
              </c:pt>
              <c:pt idx="3">
                <c:v>Dignity</c:v>
              </c:pt>
              <c:pt idx="4">
                <c:v>Inclusiveness</c:v>
              </c:pt>
              <c:pt idx="5">
                <c:v>Solidarity</c:v>
              </c:pt>
            </c:strLit>
          </c:cat>
          <c:val>
            <c:numRef>
              <c:f>'Q1-robustness'!$Z$110:$AE$110</c:f>
              <c:numCache>
                <c:ptCount val="3"/>
                <c:pt idx="0">
                  <c:v>0.540000</c:v>
                </c:pt>
                <c:pt idx="1">
                  <c:v>0.420000</c:v>
                </c:pt>
                <c:pt idx="4">
                  <c:v>0.540000</c:v>
                </c:pt>
              </c:numCache>
            </c:numRef>
          </c:val>
        </c:ser>
        <c:ser>
          <c:idx val="5"/>
          <c:order val="5"/>
          <c:tx>
            <c:strRef>
              <c:f>'Q1-robustness'!$S$111</c:f>
              <c:strCache>
                <c:ptCount val="1"/>
                <c:pt idx="0">
                  <c:v>Llama 3.1 70b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Fairness</c:v>
              </c:pt>
              <c:pt idx="1">
                <c:v>Sustainability</c:v>
              </c:pt>
              <c:pt idx="2">
                <c:v>Autonomy</c:v>
              </c:pt>
              <c:pt idx="3">
                <c:v>Dignity</c:v>
              </c:pt>
              <c:pt idx="4">
                <c:v>Inclusiveness</c:v>
              </c:pt>
              <c:pt idx="5">
                <c:v>Solidarity</c:v>
              </c:pt>
            </c:strLit>
          </c:cat>
          <c:val>
            <c:numRef>
              <c:f>'Q1-robustness'!$Z$111:$AE$111</c:f>
              <c:numCache>
                <c:ptCount val="6"/>
                <c:pt idx="0">
                  <c:v>0.980000</c:v>
                </c:pt>
                <c:pt idx="1">
                  <c:v>0.020000</c:v>
                </c:pt>
                <c:pt idx="2">
                  <c:v>0.740000</c:v>
                </c:pt>
                <c:pt idx="3">
                  <c:v>0.060000</c:v>
                </c:pt>
                <c:pt idx="4">
                  <c:v>0.000000</c:v>
                </c:pt>
                <c:pt idx="5">
                  <c:v>0.000000</c:v>
                </c:pt>
              </c:numCache>
            </c:numRef>
          </c:val>
        </c:ser>
        <c:ser>
          <c:idx val="6"/>
          <c:order val="6"/>
          <c:tx>
            <c:strRef>
              <c:f>'Q1-robustness'!$S$112</c:f>
              <c:strCache>
                <c:ptCount val="1"/>
                <c:pt idx="0">
                  <c:v>Llama 3.1 8b</c:v>
                </c:pt>
              </c:strCache>
            </c:strRef>
          </c:tx>
          <c:spPr>
            <a:solidFill>
              <a:schemeClr val="accent6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Fairness</c:v>
              </c:pt>
              <c:pt idx="1">
                <c:v>Sustainability</c:v>
              </c:pt>
              <c:pt idx="2">
                <c:v>Autonomy</c:v>
              </c:pt>
              <c:pt idx="3">
                <c:v>Dignity</c:v>
              </c:pt>
              <c:pt idx="4">
                <c:v>Inclusiveness</c:v>
              </c:pt>
              <c:pt idx="5">
                <c:v>Solidarity</c:v>
              </c:pt>
            </c:strLit>
          </c:cat>
          <c:val>
            <c:numRef>
              <c:f>'Q1-robustness'!$Z$112:$AE$112</c:f>
              <c:numCache>
                <c:ptCount val="5"/>
                <c:pt idx="0">
                  <c:v>0.640000</c:v>
                </c:pt>
                <c:pt idx="2">
                  <c:v>0.700000</c:v>
                </c:pt>
                <c:pt idx="3">
                  <c:v>0.540000</c:v>
                </c:pt>
                <c:pt idx="4">
                  <c:v>0.160000</c:v>
                </c:pt>
                <c:pt idx="5">
                  <c:v>0.060000</c:v>
                </c:pt>
              </c:numCache>
            </c:numRef>
          </c:val>
        </c:ser>
        <c:ser>
          <c:idx val="7"/>
          <c:order val="7"/>
          <c:tx>
            <c:strRef>
              <c:f>'Q1-robustness'!$S$113</c:f>
              <c:strCache>
                <c:ptCount val="1"/>
                <c:pt idx="0">
                  <c:v>Llama 3.2 3b</c:v>
                </c:pt>
              </c:strCache>
            </c:strRef>
          </c:tx>
          <c:spPr>
            <a:solidFill>
              <a:schemeClr val="accent6">
                <a:lumOff val="1616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Fairness</c:v>
              </c:pt>
              <c:pt idx="1">
                <c:v>Sustainability</c:v>
              </c:pt>
              <c:pt idx="2">
                <c:v>Autonomy</c:v>
              </c:pt>
              <c:pt idx="3">
                <c:v>Dignity</c:v>
              </c:pt>
              <c:pt idx="4">
                <c:v>Inclusiveness</c:v>
              </c:pt>
              <c:pt idx="5">
                <c:v>Solidarity</c:v>
              </c:pt>
            </c:strLit>
          </c:cat>
          <c:val>
            <c:numRef>
              <c:f>'Q1-robustness'!$Z$113:$AE$113</c:f>
              <c:numCache>
                <c:ptCount val="6"/>
                <c:pt idx="0">
                  <c:v>1.000000</c:v>
                </c:pt>
                <c:pt idx="1">
                  <c:v>0.000000</c:v>
                </c:pt>
                <c:pt idx="2">
                  <c:v>0.220000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</c:numCache>
            </c:numRef>
          </c:val>
        </c:ser>
        <c:ser>
          <c:idx val="8"/>
          <c:order val="8"/>
          <c:tx>
            <c:strRef>
              <c:f>'Q1-robustness'!$S$114</c:f>
              <c:strCache>
                <c:ptCount val="1"/>
                <c:pt idx="0">
                  <c:v>GPT-4o</c:v>
                </c:pt>
              </c:strCache>
            </c:strRef>
          </c:tx>
          <c:spPr>
            <a:solidFill>
              <a:schemeClr val="accent4">
                <a:hueOff val="-1247790"/>
                <a:lumOff val="-12326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Fairness</c:v>
              </c:pt>
              <c:pt idx="1">
                <c:v>Sustainability</c:v>
              </c:pt>
              <c:pt idx="2">
                <c:v>Autonomy</c:v>
              </c:pt>
              <c:pt idx="3">
                <c:v>Dignity</c:v>
              </c:pt>
              <c:pt idx="4">
                <c:v>Inclusiveness</c:v>
              </c:pt>
              <c:pt idx="5">
                <c:v>Solidarity</c:v>
              </c:pt>
            </c:strLit>
          </c:cat>
          <c:val>
            <c:numRef>
              <c:f>'Q1-robustness'!$Z$114:$AE$114</c:f>
              <c:numCache>
                <c:ptCount val="3"/>
                <c:pt idx="0">
                  <c:v>1.000000</c:v>
                </c:pt>
                <c:pt idx="2">
                  <c:v>0.000000</c:v>
                </c:pt>
                <c:pt idx="4">
                  <c:v>0.840000</c:v>
                </c:pt>
              </c:numCache>
            </c:numRef>
          </c:val>
        </c:ser>
        <c:ser>
          <c:idx val="9"/>
          <c:order val="9"/>
          <c:tx>
            <c:strRef>
              <c:f>'Q1-robustness'!$S$115</c:f>
              <c:strCache>
                <c:ptCount val="1"/>
                <c:pt idx="0">
                  <c:v>GPT-4o-mini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Fairness</c:v>
              </c:pt>
              <c:pt idx="1">
                <c:v>Sustainability</c:v>
              </c:pt>
              <c:pt idx="2">
                <c:v>Autonomy</c:v>
              </c:pt>
              <c:pt idx="3">
                <c:v>Dignity</c:v>
              </c:pt>
              <c:pt idx="4">
                <c:v>Inclusiveness</c:v>
              </c:pt>
              <c:pt idx="5">
                <c:v>Solidarity</c:v>
              </c:pt>
            </c:strLit>
          </c:cat>
          <c:val>
            <c:numRef>
              <c:f>'Q1-robustness'!$Z$115:$AE$115</c:f>
              <c:numCache>
                <c:ptCount val="5"/>
                <c:pt idx="0">
                  <c:v>0.740000</c:v>
                </c:pt>
                <c:pt idx="2">
                  <c:v>0.500000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</c:numCache>
            </c:numRef>
          </c:val>
        </c:ser>
        <c:ser>
          <c:idx val="10"/>
          <c:order val="10"/>
          <c:tx>
            <c:strRef>
              <c:f>'Q1-robustness'!$S$117</c:f>
              <c:strCache>
                <c:ptCount val="1"/>
                <c:pt idx="0">
                  <c:v>US Representative Sample</c:v>
                </c:pt>
              </c:strCache>
            </c:strRef>
          </c:tx>
          <c:spPr>
            <a:solidFill>
              <a:srgbClr val="00070E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22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Fairness</c:v>
              </c:pt>
              <c:pt idx="1">
                <c:v>Sustainability</c:v>
              </c:pt>
              <c:pt idx="2">
                <c:v>Autonomy</c:v>
              </c:pt>
              <c:pt idx="3">
                <c:v>Dignity</c:v>
              </c:pt>
              <c:pt idx="4">
                <c:v>Inclusiveness</c:v>
              </c:pt>
              <c:pt idx="5">
                <c:v>Solidarity</c:v>
              </c:pt>
            </c:strLit>
          </c:cat>
          <c:val>
            <c:numRef>
              <c:f>'Q1-robustness'!$Z$117:$AE$117</c:f>
              <c:numCache>
                <c:ptCount val="6"/>
                <c:pt idx="0">
                  <c:v>0.380000</c:v>
                </c:pt>
                <c:pt idx="1">
                  <c:v>0.340000</c:v>
                </c:pt>
                <c:pt idx="2">
                  <c:v>0.230000</c:v>
                </c:pt>
                <c:pt idx="3">
                  <c:v>0.180000</c:v>
                </c:pt>
                <c:pt idx="4">
                  <c:v>0.130000</c:v>
                </c:pt>
                <c:pt idx="5">
                  <c:v>0.090000</c:v>
                </c:pt>
              </c:numCache>
            </c:numRef>
          </c:val>
        </c:ser>
        <c:gapWidth val="10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879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#,##0%" sourceLinked="0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879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459916"/>
          <c:y val="0.120513"/>
          <c:w val="0.949008"/>
          <c:h val="0.7892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'Q1-robustness'!$BH$172</c:f>
              <c:strCache>
                <c:ptCount val="1"/>
                <c:pt idx="0">
                  <c:v>GPT-4o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'Q1-robustness'!$BI$171:$BN$171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'Q1-robustness'!$BI$172:$BN$172</c:f>
              <c:numCache>
                <c:ptCount val="6"/>
                <c:pt idx="0">
                  <c:v>1.000000</c:v>
                </c:pt>
                <c:pt idx="1">
                  <c:v>0.000000</c:v>
                </c:pt>
                <c:pt idx="2">
                  <c:v>0.780000</c:v>
                </c:pt>
                <c:pt idx="3">
                  <c:v>1.000000</c:v>
                </c:pt>
                <c:pt idx="4">
                  <c:v>1.000000</c:v>
                </c:pt>
                <c:pt idx="5">
                  <c:v>0.000000</c:v>
                </c:pt>
              </c:numCache>
            </c:numRef>
          </c:val>
        </c:ser>
        <c:ser>
          <c:idx val="1"/>
          <c:order val="1"/>
          <c:tx>
            <c:strRef>
              <c:f>'Q1-robustness'!$BH$173</c:f>
              <c:strCache>
                <c:ptCount val="1"/>
                <c:pt idx="0">
                  <c:v>GPT-4o-mini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'Q1-robustness'!$BI$171:$BN$171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'Q1-robustness'!$BI$173:$BN$173</c:f>
              <c:numCache>
                <c:ptCount val="6"/>
                <c:pt idx="0">
                  <c:v>0.940000</c:v>
                </c:pt>
                <c:pt idx="1">
                  <c:v>0.000000</c:v>
                </c:pt>
                <c:pt idx="2">
                  <c:v>0.800000</c:v>
                </c:pt>
                <c:pt idx="3">
                  <c:v>1.000000</c:v>
                </c:pt>
                <c:pt idx="4">
                  <c:v>0.960000</c:v>
                </c:pt>
                <c:pt idx="5">
                  <c:v>0.040000</c:v>
                </c:pt>
              </c:numCache>
            </c:numRef>
          </c:val>
        </c:ser>
        <c:ser>
          <c:idx val="2"/>
          <c:order val="2"/>
          <c:tx>
            <c:strRef>
              <c:f>'Q1-robustness'!$BH$174</c:f>
              <c:strCache>
                <c:ptCount val="1"/>
                <c:pt idx="0">
                  <c:v>Llama 3.3 70b</c:v>
                </c:pt>
              </c:strCache>
            </c:strRef>
          </c:tx>
          <c:spPr>
            <a:solidFill>
              <a:schemeClr val="accent4">
                <a:hueOff val="-476017"/>
                <a:lumOff val="-10042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'Q1-robustness'!$BI$171:$BN$171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'Q1-robustness'!$BI$174:$BN$174</c:f>
              <c:numCache>
                <c:ptCount val="6"/>
                <c:pt idx="0">
                  <c:v>1.000000</c:v>
                </c:pt>
                <c:pt idx="1">
                  <c:v>0.000000</c:v>
                </c:pt>
                <c:pt idx="2">
                  <c:v>0.960000</c:v>
                </c:pt>
                <c:pt idx="3">
                  <c:v>1.000000</c:v>
                </c:pt>
                <c:pt idx="4">
                  <c:v>1.000000</c:v>
                </c:pt>
                <c:pt idx="5">
                  <c:v>0.000000</c:v>
                </c:pt>
              </c:numCache>
            </c:numRef>
          </c:val>
        </c:ser>
        <c:ser>
          <c:idx val="3"/>
          <c:order val="3"/>
          <c:tx>
            <c:strRef>
              <c:f>'Q1-robustness'!$BH$175</c:f>
              <c:strCache>
                <c:ptCount val="1"/>
                <c:pt idx="0">
                  <c:v>Llama 3.1 70b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'Q1-robustness'!$BI$171:$BN$171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'Q1-robustness'!$BI$175:$BN$175</c:f>
              <c:numCache>
                <c:ptCount val="6"/>
                <c:pt idx="0">
                  <c:v>0.980000</c:v>
                </c:pt>
                <c:pt idx="1">
                  <c:v>0.000000</c:v>
                </c:pt>
                <c:pt idx="2">
                  <c:v>1.000000</c:v>
                </c:pt>
                <c:pt idx="3">
                  <c:v>0.980000</c:v>
                </c:pt>
                <c:pt idx="4">
                  <c:v>1.000000</c:v>
                </c:pt>
                <c:pt idx="5">
                  <c:v>0.000000</c:v>
                </c:pt>
              </c:numCache>
            </c:numRef>
          </c:val>
        </c:ser>
        <c:ser>
          <c:idx val="4"/>
          <c:order val="4"/>
          <c:tx>
            <c:strRef>
              <c:f>'Q1-robustness'!$BH$176</c:f>
              <c:strCache>
                <c:ptCount val="1"/>
                <c:pt idx="0">
                  <c:v>Claude - sonnet</c:v>
                </c:pt>
              </c:strCache>
            </c:strRef>
          </c:tx>
          <c:spPr>
            <a:solidFill>
              <a:schemeClr val="accent3">
                <a:hueOff val="-274225"/>
                <a:satOff val="26768"/>
                <a:lumOff val="1136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'Q1-robustness'!$BI$171:$BN$171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'Q1-robustness'!$BI$176:$BN$176</c:f>
              <c:numCache>
                <c:ptCount val="6"/>
                <c:pt idx="0">
                  <c:v>0.980000</c:v>
                </c:pt>
                <c:pt idx="1">
                  <c:v>0.000000</c:v>
                </c:pt>
                <c:pt idx="2">
                  <c:v>0.840000</c:v>
                </c:pt>
                <c:pt idx="3">
                  <c:v>0.800000</c:v>
                </c:pt>
                <c:pt idx="4">
                  <c:v>0.860000</c:v>
                </c:pt>
                <c:pt idx="5">
                  <c:v>0.020000</c:v>
                </c:pt>
              </c:numCache>
            </c:numRef>
          </c:val>
        </c:ser>
        <c:ser>
          <c:idx val="5"/>
          <c:order val="5"/>
          <c:tx>
            <c:strRef>
              <c:f>'Q1-robustness'!$BH$177</c:f>
              <c:strCache>
                <c:ptCount val="1"/>
                <c:pt idx="0">
                  <c:v>Gemini_Pro</c:v>
                </c:pt>
              </c:strCache>
            </c:strRef>
          </c:tx>
          <c:spPr>
            <a:solidFill>
              <a:schemeClr val="accent1">
                <a:hueOff val="114395"/>
                <a:lumOff val="-2497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'Q1-robustness'!$BI$171:$BN$171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'Q1-robustness'!$BI$177:$BN$177</c:f>
              <c:numCache>
                <c:ptCount val="6"/>
                <c:pt idx="0">
                  <c:v>0.920000</c:v>
                </c:pt>
                <c:pt idx="1">
                  <c:v>0.000000</c:v>
                </c:pt>
                <c:pt idx="2">
                  <c:v>0.460000</c:v>
                </c:pt>
                <c:pt idx="3">
                  <c:v>0.920000</c:v>
                </c:pt>
                <c:pt idx="4">
                  <c:v>0.720000</c:v>
                </c:pt>
                <c:pt idx="5">
                  <c:v>0.140000</c:v>
                </c:pt>
              </c:numCache>
            </c:numRef>
          </c:val>
        </c:ser>
        <c:ser>
          <c:idx val="6"/>
          <c:order val="6"/>
          <c:tx>
            <c:strRef>
              <c:f>'Q1-robustness'!$BH$178</c:f>
              <c:strCache>
                <c:ptCount val="1"/>
                <c:pt idx="0">
                  <c:v>Gemma 27b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'Q1-robustness'!$BI$171:$BN$171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'Q1-robustness'!$BI$178:$BN$178</c:f>
              <c:numCache>
                <c:ptCount val="6"/>
                <c:pt idx="0">
                  <c:v>0.960000</c:v>
                </c:pt>
                <c:pt idx="1">
                  <c:v>0.000000</c:v>
                </c:pt>
                <c:pt idx="2">
                  <c:v>0.460000</c:v>
                </c:pt>
                <c:pt idx="3">
                  <c:v>0.820000</c:v>
                </c:pt>
                <c:pt idx="4">
                  <c:v>0.900000</c:v>
                </c:pt>
                <c:pt idx="5">
                  <c:v>0.020000</c:v>
                </c:pt>
              </c:numCache>
            </c:numRef>
          </c:val>
        </c:ser>
        <c:ser>
          <c:idx val="7"/>
          <c:order val="7"/>
          <c:tx>
            <c:strRef>
              <c:f>'Q1-robustness'!$BH$182</c:f>
              <c:strCache>
                <c:ptCount val="1"/>
                <c:pt idx="0">
                  <c:v>US Representative Sample</c:v>
                </c:pt>
              </c:strCache>
            </c:strRef>
          </c:tx>
          <c:spPr>
            <a:solidFill>
              <a:srgbClr val="00000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'Q1-robustness'!$BI$171:$BN$171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'Q1-robustness'!$BI$182:$BN$182</c:f>
              <c:numCache>
                <c:ptCount val="6"/>
                <c:pt idx="0">
                  <c:v>0.730000</c:v>
                </c:pt>
                <c:pt idx="1">
                  <c:v>0.690000</c:v>
                </c:pt>
                <c:pt idx="2">
                  <c:v>0.630000</c:v>
                </c:pt>
                <c:pt idx="3">
                  <c:v>0.600000</c:v>
                </c:pt>
                <c:pt idx="4">
                  <c:v>0.430000</c:v>
                </c:pt>
                <c:pt idx="5">
                  <c:v>0.350000</c:v>
                </c:pt>
              </c:numCache>
            </c:numRef>
          </c:val>
        </c:ser>
        <c:ser>
          <c:idx val="8"/>
          <c:order val="8"/>
          <c:tx>
            <c:strRef>
              <c:f>'Q1-robustness'!$BH$183</c:f>
              <c:strCache>
                <c:ptCount val="1"/>
                <c:pt idx="0">
                  <c:v>AI practitionars</c:v>
                </c:pt>
              </c:strCache>
            </c:strRef>
          </c:tx>
          <c:spPr>
            <a:solidFill>
              <a:srgbClr val="5E5E5E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'Q1-robustness'!$BI$171:$BN$171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'Q1-robustness'!$BI$183:$BN$183</c:f>
              <c:numCache>
                <c:ptCount val="6"/>
                <c:pt idx="0">
                  <c:v>0.520000</c:v>
                </c:pt>
                <c:pt idx="1">
                  <c:v>0.400000</c:v>
                </c:pt>
                <c:pt idx="2">
                  <c:v>0.600000</c:v>
                </c:pt>
                <c:pt idx="3">
                  <c:v>0.460000</c:v>
                </c:pt>
                <c:pt idx="4">
                  <c:v>0.480000</c:v>
                </c:pt>
                <c:pt idx="5">
                  <c:v>0.300000</c:v>
                </c:pt>
              </c:numCache>
            </c:numRef>
          </c:val>
        </c:ser>
        <c:ser>
          <c:idx val="9"/>
          <c:order val="9"/>
          <c:tx>
            <c:strRef>
              <c:f>'Q1-robustness'!$BH$181</c:f>
              <c:strCache>
                <c:ptCount val="1"/>
                <c:pt idx="0">
                  <c:v>Average of most robust models</c:v>
                </c:pt>
              </c:strCache>
            </c:strRef>
          </c:tx>
          <c:spPr>
            <a:solidFill>
              <a:srgbClr val="D5D5D5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'Q1-robustness'!$BI$171:$BN$171</c:f>
              <c:strCache>
                <c:ptCount val="6"/>
                <c:pt idx="0">
                  <c:v>Safety</c:v>
                </c:pt>
                <c:pt idx="1">
                  <c:v>Performance</c:v>
                </c:pt>
                <c:pt idx="2">
                  <c:v>Privacy</c:v>
                </c:pt>
                <c:pt idx="3">
                  <c:v>Accountability</c:v>
                </c:pt>
                <c:pt idx="4">
                  <c:v>Transparency</c:v>
                </c:pt>
                <c:pt idx="5">
                  <c:v>Social Good</c:v>
                </c:pt>
              </c:strCache>
            </c:strRef>
          </c:cat>
          <c:val>
            <c:numRef>
              <c:f>'Q1-robustness'!$BI$181:$BN$181</c:f>
              <c:numCache>
                <c:ptCount val="6"/>
                <c:pt idx="0">
                  <c:v>0.926667</c:v>
                </c:pt>
                <c:pt idx="1">
                  <c:v>0.013333</c:v>
                </c:pt>
                <c:pt idx="2">
                  <c:v>0.784444</c:v>
                </c:pt>
                <c:pt idx="3">
                  <c:v>0.842222</c:v>
                </c:pt>
                <c:pt idx="4">
                  <c:v>0.913333</c:v>
                </c:pt>
                <c:pt idx="5">
                  <c:v>0.026667</c:v>
                </c:pt>
              </c:numCache>
            </c:numRef>
          </c:val>
        </c:ser>
        <c:gapWidth val="20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52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#,##0%" sourceLinked="0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52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455443"/>
          <c:y val="0"/>
          <c:w val="0.936164"/>
          <c:h val="0.132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52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459916"/>
          <c:y val="0.120513"/>
          <c:w val="0.949008"/>
          <c:h val="0.7892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'Q1-robustness'!$BH$172</c:f>
              <c:strCache>
                <c:ptCount val="1"/>
                <c:pt idx="0">
                  <c:v>GPT-4o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'Q1-robustness'!$BO$171:$BT$171</c:f>
              <c:strCache>
                <c:ptCount val="6"/>
                <c:pt idx="0">
                  <c:v>Fairness</c:v>
                </c:pt>
                <c:pt idx="1">
                  <c:v>Sustainability</c:v>
                </c:pt>
                <c:pt idx="2">
                  <c:v>Human Autonomy</c:v>
                </c:pt>
                <c:pt idx="3">
                  <c:v>Dignity</c:v>
                </c:pt>
                <c:pt idx="4">
                  <c:v>Inclusiveness</c:v>
                </c:pt>
                <c:pt idx="5">
                  <c:v>Solidarity</c:v>
                </c:pt>
              </c:strCache>
            </c:strRef>
          </c:cat>
          <c:val>
            <c:numRef>
              <c:f>'Q1-robustness'!$BO$172:$BT$172</c:f>
              <c:numCache>
                <c:ptCount val="6"/>
                <c:pt idx="0">
                  <c:v>1.000000</c:v>
                </c:pt>
                <c:pt idx="1">
                  <c:v>0.000000</c:v>
                </c:pt>
                <c:pt idx="2">
                  <c:v>0.200000</c:v>
                </c:pt>
                <c:pt idx="3">
                  <c:v>0.000000</c:v>
                </c:pt>
                <c:pt idx="4">
                  <c:v>0.020000</c:v>
                </c:pt>
                <c:pt idx="5">
                  <c:v>0.000000</c:v>
                </c:pt>
              </c:numCache>
            </c:numRef>
          </c:val>
        </c:ser>
        <c:ser>
          <c:idx val="1"/>
          <c:order val="1"/>
          <c:tx>
            <c:strRef>
              <c:f>'Q1-robustness'!$BH$173</c:f>
              <c:strCache>
                <c:ptCount val="1"/>
                <c:pt idx="0">
                  <c:v>GPT-4o-mini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'Q1-robustness'!$BO$171:$BT$171</c:f>
              <c:strCache>
                <c:ptCount val="6"/>
                <c:pt idx="0">
                  <c:v>Fairness</c:v>
                </c:pt>
                <c:pt idx="1">
                  <c:v>Sustainability</c:v>
                </c:pt>
                <c:pt idx="2">
                  <c:v>Human Autonomy</c:v>
                </c:pt>
                <c:pt idx="3">
                  <c:v>Dignity</c:v>
                </c:pt>
                <c:pt idx="4">
                  <c:v>Inclusiveness</c:v>
                </c:pt>
                <c:pt idx="5">
                  <c:v>Solidarity</c:v>
                </c:pt>
              </c:strCache>
            </c:strRef>
          </c:cat>
          <c:val>
            <c:numRef>
              <c:f>'Q1-robustness'!$BO$173:$BT$173</c:f>
              <c:numCache>
                <c:ptCount val="6"/>
                <c:pt idx="0">
                  <c:v>1.000000</c:v>
                </c:pt>
                <c:pt idx="1">
                  <c:v>0.000000</c:v>
                </c:pt>
                <c:pt idx="2">
                  <c:v>0.160000</c:v>
                </c:pt>
                <c:pt idx="3">
                  <c:v>0.040000</c:v>
                </c:pt>
                <c:pt idx="4">
                  <c:v>0.060000</c:v>
                </c:pt>
                <c:pt idx="5">
                  <c:v>0.000000</c:v>
                </c:pt>
              </c:numCache>
            </c:numRef>
          </c:val>
        </c:ser>
        <c:ser>
          <c:idx val="2"/>
          <c:order val="2"/>
          <c:tx>
            <c:strRef>
              <c:f>'Q1-robustness'!$BH$174</c:f>
              <c:strCache>
                <c:ptCount val="1"/>
                <c:pt idx="0">
                  <c:v>Llama 3.3 70b</c:v>
                </c:pt>
              </c:strCache>
            </c:strRef>
          </c:tx>
          <c:spPr>
            <a:solidFill>
              <a:schemeClr val="accent4">
                <a:hueOff val="-476017"/>
                <a:lumOff val="-10042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'Q1-robustness'!$BO$171:$BT$171</c:f>
              <c:strCache>
                <c:ptCount val="6"/>
                <c:pt idx="0">
                  <c:v>Fairness</c:v>
                </c:pt>
                <c:pt idx="1">
                  <c:v>Sustainability</c:v>
                </c:pt>
                <c:pt idx="2">
                  <c:v>Human Autonomy</c:v>
                </c:pt>
                <c:pt idx="3">
                  <c:v>Dignity</c:v>
                </c:pt>
                <c:pt idx="4">
                  <c:v>Inclusiveness</c:v>
                </c:pt>
                <c:pt idx="5">
                  <c:v>Solidarity</c:v>
                </c:pt>
              </c:strCache>
            </c:strRef>
          </c:cat>
          <c:val>
            <c:numRef>
              <c:f>'Q1-robustness'!$BO$174:$BT$174</c:f>
              <c:numCache>
                <c:ptCount val="6"/>
                <c:pt idx="0">
                  <c:v>1.000000</c:v>
                </c:pt>
                <c:pt idx="1">
                  <c:v>0.000000</c:v>
                </c:pt>
                <c:pt idx="2">
                  <c:v>0.040000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</c:numCache>
            </c:numRef>
          </c:val>
        </c:ser>
        <c:ser>
          <c:idx val="3"/>
          <c:order val="3"/>
          <c:tx>
            <c:strRef>
              <c:f>'Q1-robustness'!$BH$175</c:f>
              <c:strCache>
                <c:ptCount val="1"/>
                <c:pt idx="0">
                  <c:v>Llama 3.1 70b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'Q1-robustness'!$BO$171:$BT$171</c:f>
              <c:strCache>
                <c:ptCount val="6"/>
                <c:pt idx="0">
                  <c:v>Fairness</c:v>
                </c:pt>
                <c:pt idx="1">
                  <c:v>Sustainability</c:v>
                </c:pt>
                <c:pt idx="2">
                  <c:v>Human Autonomy</c:v>
                </c:pt>
                <c:pt idx="3">
                  <c:v>Dignity</c:v>
                </c:pt>
                <c:pt idx="4">
                  <c:v>Inclusiveness</c:v>
                </c:pt>
                <c:pt idx="5">
                  <c:v>Solidarity</c:v>
                </c:pt>
              </c:strCache>
            </c:strRef>
          </c:cat>
          <c:val>
            <c:numRef>
              <c:f>'Q1-robustness'!$BO$175:$BT$175</c:f>
              <c:numCache>
                <c:ptCount val="6"/>
                <c:pt idx="0">
                  <c:v>1.000000</c:v>
                </c:pt>
                <c:pt idx="1">
                  <c:v>0.000000</c:v>
                </c:pt>
                <c:pt idx="2">
                  <c:v>0.040000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</c:numCache>
            </c:numRef>
          </c:val>
        </c:ser>
        <c:ser>
          <c:idx val="4"/>
          <c:order val="4"/>
          <c:tx>
            <c:strRef>
              <c:f>'Q1-robustness'!$BH$176</c:f>
              <c:strCache>
                <c:ptCount val="1"/>
                <c:pt idx="0">
                  <c:v>Claude - sonnet</c:v>
                </c:pt>
              </c:strCache>
            </c:strRef>
          </c:tx>
          <c:spPr>
            <a:solidFill>
              <a:schemeClr val="accent3">
                <a:hueOff val="-274225"/>
                <a:satOff val="26768"/>
                <a:lumOff val="1136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'Q1-robustness'!$BO$171:$BT$171</c:f>
              <c:strCache>
                <c:ptCount val="6"/>
                <c:pt idx="0">
                  <c:v>Fairness</c:v>
                </c:pt>
                <c:pt idx="1">
                  <c:v>Sustainability</c:v>
                </c:pt>
                <c:pt idx="2">
                  <c:v>Human Autonomy</c:v>
                </c:pt>
                <c:pt idx="3">
                  <c:v>Dignity</c:v>
                </c:pt>
                <c:pt idx="4">
                  <c:v>Inclusiveness</c:v>
                </c:pt>
                <c:pt idx="5">
                  <c:v>Solidarity</c:v>
                </c:pt>
              </c:strCache>
            </c:strRef>
          </c:cat>
          <c:val>
            <c:numRef>
              <c:f>'Q1-robustness'!$BO$176:$BT$176</c:f>
              <c:numCache>
                <c:ptCount val="6"/>
                <c:pt idx="0">
                  <c:v>0.960000</c:v>
                </c:pt>
                <c:pt idx="1">
                  <c:v>0.180000</c:v>
                </c:pt>
                <c:pt idx="2">
                  <c:v>0.320000</c:v>
                </c:pt>
                <c:pt idx="3">
                  <c:v>0.000000</c:v>
                </c:pt>
                <c:pt idx="4">
                  <c:v>0.020000</c:v>
                </c:pt>
                <c:pt idx="5">
                  <c:v>0.020000</c:v>
                </c:pt>
              </c:numCache>
            </c:numRef>
          </c:val>
        </c:ser>
        <c:ser>
          <c:idx val="5"/>
          <c:order val="5"/>
          <c:tx>
            <c:strRef>
              <c:f>'Q1-robustness'!$BH$177</c:f>
              <c:strCache>
                <c:ptCount val="1"/>
                <c:pt idx="0">
                  <c:v>Gemini_Pro</c:v>
                </c:pt>
              </c:strCache>
            </c:strRef>
          </c:tx>
          <c:spPr>
            <a:solidFill>
              <a:schemeClr val="accent1">
                <a:hueOff val="114395"/>
                <a:lumOff val="-2497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'Q1-robustness'!$BO$171:$BT$171</c:f>
              <c:strCache>
                <c:ptCount val="6"/>
                <c:pt idx="0">
                  <c:v>Fairness</c:v>
                </c:pt>
                <c:pt idx="1">
                  <c:v>Sustainability</c:v>
                </c:pt>
                <c:pt idx="2">
                  <c:v>Human Autonomy</c:v>
                </c:pt>
                <c:pt idx="3">
                  <c:v>Dignity</c:v>
                </c:pt>
                <c:pt idx="4">
                  <c:v>Inclusiveness</c:v>
                </c:pt>
                <c:pt idx="5">
                  <c:v>Solidarity</c:v>
                </c:pt>
              </c:strCache>
            </c:strRef>
          </c:cat>
          <c:val>
            <c:numRef>
              <c:f>'Q1-robustness'!$BO$177:$BT$177</c:f>
              <c:numCache>
                <c:ptCount val="6"/>
                <c:pt idx="0">
                  <c:v>1.000000</c:v>
                </c:pt>
                <c:pt idx="1">
                  <c:v>0.000000</c:v>
                </c:pt>
                <c:pt idx="2">
                  <c:v>0.760000</c:v>
                </c:pt>
                <c:pt idx="3">
                  <c:v>0.080000</c:v>
                </c:pt>
                <c:pt idx="4">
                  <c:v>0.000000</c:v>
                </c:pt>
                <c:pt idx="5">
                  <c:v>0.000000</c:v>
                </c:pt>
              </c:numCache>
            </c:numRef>
          </c:val>
        </c:ser>
        <c:ser>
          <c:idx val="6"/>
          <c:order val="6"/>
          <c:tx>
            <c:strRef>
              <c:f>'Q1-robustness'!$BH$178</c:f>
              <c:strCache>
                <c:ptCount val="1"/>
                <c:pt idx="0">
                  <c:v>Gemma 27b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'Q1-robustness'!$BO$171:$BT$171</c:f>
              <c:strCache>
                <c:ptCount val="6"/>
                <c:pt idx="0">
                  <c:v>Fairness</c:v>
                </c:pt>
                <c:pt idx="1">
                  <c:v>Sustainability</c:v>
                </c:pt>
                <c:pt idx="2">
                  <c:v>Human Autonomy</c:v>
                </c:pt>
                <c:pt idx="3">
                  <c:v>Dignity</c:v>
                </c:pt>
                <c:pt idx="4">
                  <c:v>Inclusiveness</c:v>
                </c:pt>
                <c:pt idx="5">
                  <c:v>Solidarity</c:v>
                </c:pt>
              </c:strCache>
            </c:strRef>
          </c:cat>
          <c:val>
            <c:numRef>
              <c:f>'Q1-robustness'!$BO$178:$BT$178</c:f>
              <c:numCache>
                <c:ptCount val="6"/>
                <c:pt idx="0">
                  <c:v>1.000000</c:v>
                </c:pt>
                <c:pt idx="1">
                  <c:v>0.100000</c:v>
                </c:pt>
                <c:pt idx="2">
                  <c:v>0.360000</c:v>
                </c:pt>
                <c:pt idx="3">
                  <c:v>0.100000</c:v>
                </c:pt>
                <c:pt idx="4">
                  <c:v>0.240000</c:v>
                </c:pt>
                <c:pt idx="5">
                  <c:v>0.040000</c:v>
                </c:pt>
              </c:numCache>
            </c:numRef>
          </c:val>
        </c:ser>
        <c:ser>
          <c:idx val="7"/>
          <c:order val="7"/>
          <c:tx>
            <c:strRef>
              <c:f>'Q1-robustness'!$BH$182</c:f>
              <c:strCache>
                <c:ptCount val="1"/>
                <c:pt idx="0">
                  <c:v>US Representative Sample</c:v>
                </c:pt>
              </c:strCache>
            </c:strRef>
          </c:tx>
          <c:spPr>
            <a:solidFill>
              <a:srgbClr val="00000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'Q1-robustness'!$BO$171:$BT$171</c:f>
              <c:strCache>
                <c:ptCount val="6"/>
                <c:pt idx="0">
                  <c:v>Fairness</c:v>
                </c:pt>
                <c:pt idx="1">
                  <c:v>Sustainability</c:v>
                </c:pt>
                <c:pt idx="2">
                  <c:v>Human Autonomy</c:v>
                </c:pt>
                <c:pt idx="3">
                  <c:v>Dignity</c:v>
                </c:pt>
                <c:pt idx="4">
                  <c:v>Inclusiveness</c:v>
                </c:pt>
                <c:pt idx="5">
                  <c:v>Solidarity</c:v>
                </c:pt>
              </c:strCache>
            </c:strRef>
          </c:cat>
          <c:val>
            <c:numRef>
              <c:f>'Q1-robustness'!$BO$182:$BT$182</c:f>
              <c:numCache>
                <c:ptCount val="6"/>
                <c:pt idx="0">
                  <c:v>0.380000</c:v>
                </c:pt>
                <c:pt idx="1">
                  <c:v>0.340000</c:v>
                </c:pt>
                <c:pt idx="2">
                  <c:v>0.230000</c:v>
                </c:pt>
                <c:pt idx="3">
                  <c:v>0.180000</c:v>
                </c:pt>
                <c:pt idx="4">
                  <c:v>0.130000</c:v>
                </c:pt>
                <c:pt idx="5">
                  <c:v>0.090000</c:v>
                </c:pt>
              </c:numCache>
            </c:numRef>
          </c:val>
        </c:ser>
        <c:ser>
          <c:idx val="8"/>
          <c:order val="8"/>
          <c:tx>
            <c:strRef>
              <c:f>'Q1-robustness'!$BH$183</c:f>
              <c:strCache>
                <c:ptCount val="1"/>
                <c:pt idx="0">
                  <c:v>AI practitionars</c:v>
                </c:pt>
              </c:strCache>
            </c:strRef>
          </c:tx>
          <c:spPr>
            <a:solidFill>
              <a:srgbClr val="5E5E5E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'Q1-robustness'!$BO$171:$BT$171</c:f>
              <c:strCache>
                <c:ptCount val="6"/>
                <c:pt idx="0">
                  <c:v>Fairness</c:v>
                </c:pt>
                <c:pt idx="1">
                  <c:v>Sustainability</c:v>
                </c:pt>
                <c:pt idx="2">
                  <c:v>Human Autonomy</c:v>
                </c:pt>
                <c:pt idx="3">
                  <c:v>Dignity</c:v>
                </c:pt>
                <c:pt idx="4">
                  <c:v>Inclusiveness</c:v>
                </c:pt>
                <c:pt idx="5">
                  <c:v>Solidarity</c:v>
                </c:pt>
              </c:strCache>
            </c:strRef>
          </c:cat>
          <c:val>
            <c:numRef>
              <c:f>'Q1-robustness'!$BO$183:$BT$183</c:f>
              <c:numCache>
                <c:ptCount val="6"/>
                <c:pt idx="0">
                  <c:v>0.560000</c:v>
                </c:pt>
                <c:pt idx="1">
                  <c:v>0.380000</c:v>
                </c:pt>
                <c:pt idx="2">
                  <c:v>0.380000</c:v>
                </c:pt>
                <c:pt idx="3">
                  <c:v>0.340000</c:v>
                </c:pt>
                <c:pt idx="4">
                  <c:v>0.320000</c:v>
                </c:pt>
                <c:pt idx="5">
                  <c:v>0.200000</c:v>
                </c:pt>
              </c:numCache>
            </c:numRef>
          </c:val>
        </c:ser>
        <c:ser>
          <c:idx val="9"/>
          <c:order val="9"/>
          <c:tx>
            <c:strRef>
              <c:f>'Q1-robustness'!$BH$181</c:f>
              <c:strCache>
                <c:ptCount val="1"/>
                <c:pt idx="0">
                  <c:v>Average of most robust models</c:v>
                </c:pt>
              </c:strCache>
            </c:strRef>
          </c:tx>
          <c:spPr>
            <a:solidFill>
              <a:srgbClr val="D5D5D5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'Q1-robustness'!$BO$171:$BT$171</c:f>
              <c:strCache>
                <c:ptCount val="6"/>
                <c:pt idx="0">
                  <c:v>Fairness</c:v>
                </c:pt>
                <c:pt idx="1">
                  <c:v>Sustainability</c:v>
                </c:pt>
                <c:pt idx="2">
                  <c:v>Human Autonomy</c:v>
                </c:pt>
                <c:pt idx="3">
                  <c:v>Dignity</c:v>
                </c:pt>
                <c:pt idx="4">
                  <c:v>Inclusiveness</c:v>
                </c:pt>
                <c:pt idx="5">
                  <c:v>Solidarity</c:v>
                </c:pt>
              </c:strCache>
            </c:strRef>
          </c:cat>
          <c:val>
            <c:numRef>
              <c:f>'Q1-robustness'!$BO$181:$BT$181</c:f>
              <c:numCache>
                <c:ptCount val="6"/>
                <c:pt idx="0">
                  <c:v>0.968889</c:v>
                </c:pt>
                <c:pt idx="1">
                  <c:v>0.066667</c:v>
                </c:pt>
                <c:pt idx="2">
                  <c:v>0.304444</c:v>
                </c:pt>
                <c:pt idx="3">
                  <c:v>0.066667</c:v>
                </c:pt>
                <c:pt idx="4">
                  <c:v>0.084444</c:v>
                </c:pt>
                <c:pt idx="5">
                  <c:v>0.017778</c:v>
                </c:pt>
              </c:numCache>
            </c:numRef>
          </c:val>
        </c:ser>
        <c:gapWidth val="20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52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#,##0%" sourceLinked="0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52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455443"/>
          <c:y val="0"/>
          <c:w val="0.936164"/>
          <c:h val="0.132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52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427723"/>
          <c:y val="0.0570542"/>
          <c:w val="0.952228"/>
          <c:h val="0.8480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'Q2-robustness'!$HH$398</c:f>
              <c:strCache>
                <c:ptCount val="1"/>
                <c:pt idx="0">
                  <c:v>Gemini_flash 1.5</c:v>
                </c:pt>
              </c:strCache>
            </c:strRef>
          </c:tx>
          <c:spPr>
            <a:solidFill>
              <a:schemeClr val="accent1">
                <a:lumOff val="-13575"/>
                <a:alpha val="48323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'Q2-robustness'!$HI$397:$HO$397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'Q2-robustness'!$HI$398:$HO$398</c:f>
              <c:numCache>
                <c:ptCount val="7"/>
                <c:pt idx="0">
                  <c:v>0.995000</c:v>
                </c:pt>
                <c:pt idx="1">
                  <c:v>0.795000</c:v>
                </c:pt>
                <c:pt idx="2">
                  <c:v>1.000000</c:v>
                </c:pt>
                <c:pt idx="3">
                  <c:v>0.810000</c:v>
                </c:pt>
                <c:pt idx="4">
                  <c:v>0.760000</c:v>
                </c:pt>
                <c:pt idx="5">
                  <c:v>0.835000</c:v>
                </c:pt>
                <c:pt idx="6">
                  <c:v>0.455000</c:v>
                </c:pt>
              </c:numCache>
            </c:numRef>
          </c:val>
        </c:ser>
        <c:ser>
          <c:idx val="1"/>
          <c:order val="1"/>
          <c:tx>
            <c:strRef>
              <c:f>'Q2-robustness'!$HH$399</c:f>
              <c:strCache>
                <c:ptCount val="1"/>
                <c:pt idx="0">
                  <c:v>Gemini_flash 2.0</c:v>
                </c:pt>
              </c:strCache>
            </c:strRef>
          </c:tx>
          <c:spPr>
            <a:solidFill>
              <a:schemeClr val="accent1">
                <a:alpha val="49084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'Q2-robustness'!$HI$397:$HO$397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'Q2-robustness'!$HI$399:$HO$399</c:f>
              <c:numCache>
                <c:ptCount val="7"/>
                <c:pt idx="0">
                  <c:v>1.000000</c:v>
                </c:pt>
                <c:pt idx="1">
                  <c:v>0.825000</c:v>
                </c:pt>
                <c:pt idx="2">
                  <c:v>1.000000</c:v>
                </c:pt>
                <c:pt idx="3">
                  <c:v>1.000000</c:v>
                </c:pt>
                <c:pt idx="4">
                  <c:v>0.980000</c:v>
                </c:pt>
                <c:pt idx="5">
                  <c:v>1.000000</c:v>
                </c:pt>
                <c:pt idx="6">
                  <c:v>0.810000</c:v>
                </c:pt>
              </c:numCache>
            </c:numRef>
          </c:val>
        </c:ser>
        <c:ser>
          <c:idx val="2"/>
          <c:order val="2"/>
          <c:tx>
            <c:strRef>
              <c:f>'Q2-robustness'!$HH$400</c:f>
              <c:strCache>
                <c:ptCount val="1"/>
                <c:pt idx="0">
                  <c:v>O1-mini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  <a:alpha val="47964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'Q2-robustness'!$HI$397:$HO$397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'Q2-robustness'!$HI$400:$HO$400</c:f>
              <c:numCache>
                <c:ptCount val="7"/>
                <c:pt idx="0">
                  <c:v>1.000000</c:v>
                </c:pt>
                <c:pt idx="1">
                  <c:v>1.000000</c:v>
                </c:pt>
                <c:pt idx="2">
                  <c:v>1.000000</c:v>
                </c:pt>
                <c:pt idx="3">
                  <c:v>1.000000</c:v>
                </c:pt>
                <c:pt idx="4">
                  <c:v>1.000000</c:v>
                </c:pt>
                <c:pt idx="5">
                  <c:v>1.000000</c:v>
                </c:pt>
                <c:pt idx="6">
                  <c:v>1.000000</c:v>
                </c:pt>
              </c:numCache>
            </c:numRef>
          </c:val>
        </c:ser>
        <c:ser>
          <c:idx val="3"/>
          <c:order val="3"/>
          <c:tx>
            <c:strRef>
              <c:f>'Q2-robustness'!$HH$401</c:f>
              <c:strCache>
                <c:ptCount val="1"/>
                <c:pt idx="0">
                  <c:v>O1-preview</c:v>
                </c:pt>
              </c:strCache>
            </c:strRef>
          </c:tx>
          <c:spPr>
            <a:solidFill>
              <a:schemeClr val="accent2">
                <a:alpha val="50434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'Q2-robustness'!$HI$397:$HO$397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'Q2-robustness'!$HI$401:$HO$401</c:f>
              <c:numCache>
                <c:ptCount val="7"/>
                <c:pt idx="0">
                  <c:v>1.000000</c:v>
                </c:pt>
                <c:pt idx="1">
                  <c:v>1.000000</c:v>
                </c:pt>
                <c:pt idx="2">
                  <c:v>1.000000</c:v>
                </c:pt>
                <c:pt idx="3">
                  <c:v>1.000000</c:v>
                </c:pt>
                <c:pt idx="4">
                  <c:v>1.000000</c:v>
                </c:pt>
                <c:pt idx="5">
                  <c:v>1.000000</c:v>
                </c:pt>
                <c:pt idx="6">
                  <c:v>1.000000</c:v>
                </c:pt>
              </c:numCache>
            </c:numRef>
          </c:val>
        </c:ser>
        <c:ser>
          <c:idx val="4"/>
          <c:order val="4"/>
          <c:tx>
            <c:strRef>
              <c:f>'Q2-robustness'!$HH$402</c:f>
              <c:strCache>
                <c:ptCount val="1"/>
                <c:pt idx="0">
                  <c:v>Deepseek</c:v>
                </c:pt>
              </c:strCache>
            </c:strRef>
          </c:tx>
          <c:spPr>
            <a:solidFill>
              <a:schemeClr val="accent3">
                <a:hueOff val="-274225"/>
                <a:satOff val="26768"/>
                <a:lumOff val="11368"/>
                <a:alpha val="51647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'Q2-robustness'!$HI$397:$HO$397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'Q2-robustness'!$HI$402:$HO$402</c:f>
              <c:numCache>
                <c:ptCount val="7"/>
                <c:pt idx="0">
                  <c:v>1.000000</c:v>
                </c:pt>
                <c:pt idx="1">
                  <c:v>1.000000</c:v>
                </c:pt>
                <c:pt idx="2">
                  <c:v>1.000000</c:v>
                </c:pt>
                <c:pt idx="3">
                  <c:v>1.000000</c:v>
                </c:pt>
                <c:pt idx="4">
                  <c:v>1.000000</c:v>
                </c:pt>
                <c:pt idx="5">
                  <c:v>1.000000</c:v>
                </c:pt>
                <c:pt idx="6">
                  <c:v>1.000000</c:v>
                </c:pt>
              </c:numCache>
            </c:numRef>
          </c:val>
        </c:ser>
        <c:ser>
          <c:idx val="5"/>
          <c:order val="5"/>
          <c:tx>
            <c:strRef>
              <c:f>'Q2-robustness'!$HH$403</c:f>
              <c:strCache>
                <c:ptCount val="1"/>
                <c:pt idx="0">
                  <c:v>WizardLM-2-8x22B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  <a:alpha val="4971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'Q2-robustness'!$HI$397:$HO$397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'Q2-robustness'!$HI$403:$HO$403</c:f>
              <c:numCache>
                <c:ptCount val="7"/>
                <c:pt idx="0">
                  <c:v>1.000000</c:v>
                </c:pt>
                <c:pt idx="1">
                  <c:v>1.000000</c:v>
                </c:pt>
                <c:pt idx="2">
                  <c:v>1.000000</c:v>
                </c:pt>
                <c:pt idx="3">
                  <c:v>1.000000</c:v>
                </c:pt>
                <c:pt idx="4">
                  <c:v>1.000000</c:v>
                </c:pt>
                <c:pt idx="5">
                  <c:v>1.000000</c:v>
                </c:pt>
                <c:pt idx="6">
                  <c:v>1.000000</c:v>
                </c:pt>
              </c:numCache>
            </c:numRef>
          </c:val>
        </c:ser>
        <c:ser>
          <c:idx val="6"/>
          <c:order val="6"/>
          <c:tx>
            <c:strRef>
              <c:f>'Q2-robustness'!$HH$404</c:f>
              <c:strCache>
                <c:ptCount val="1"/>
                <c:pt idx="0">
                  <c:v>microsoft/phi-2</c:v>
                </c:pt>
              </c:strCache>
            </c:strRef>
          </c:tx>
          <c:spPr>
            <a:solidFill>
              <a:schemeClr val="accent6">
                <a:alpha val="50651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'Q2-robustness'!$HI$397:$HO$397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'Q2-robustness'!$HI$404:$HO$404</c:f>
              <c:numCache>
                <c:ptCount val="7"/>
                <c:pt idx="0">
                  <c:v>1.000000</c:v>
                </c:pt>
                <c:pt idx="1">
                  <c:v>1.000000</c:v>
                </c:pt>
                <c:pt idx="2">
                  <c:v>1.000000</c:v>
                </c:pt>
                <c:pt idx="3">
                  <c:v>1.000000</c:v>
                </c:pt>
                <c:pt idx="4">
                  <c:v>1.000000</c:v>
                </c:pt>
                <c:pt idx="5">
                  <c:v>1.000000</c:v>
                </c:pt>
                <c:pt idx="6">
                  <c:v>1.000000</c:v>
                </c:pt>
              </c:numCache>
            </c:numRef>
          </c:val>
        </c:ser>
        <c:ser>
          <c:idx val="7"/>
          <c:order val="7"/>
          <c:tx>
            <c:strRef>
              <c:f>'Q2-robustness'!$HH$405</c:f>
              <c:strCache>
                <c:ptCount val="1"/>
                <c:pt idx="0">
                  <c:v>Llama 3.1 405b</c:v>
                </c:pt>
              </c:strCache>
            </c:strRef>
          </c:tx>
          <c:spPr>
            <a:solidFill>
              <a:schemeClr val="accent4">
                <a:alpha val="49291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'Q2-robustness'!$HI$397:$HO$397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'Q2-robustness'!$HI$405:$HO$405</c:f>
              <c:numCache>
                <c:ptCount val="7"/>
                <c:pt idx="0">
                  <c:v>0.800000</c:v>
                </c:pt>
                <c:pt idx="1">
                  <c:v>0.360000</c:v>
                </c:pt>
                <c:pt idx="2">
                  <c:v>0.975000</c:v>
                </c:pt>
                <c:pt idx="3">
                  <c:v>0.690000</c:v>
                </c:pt>
                <c:pt idx="4">
                  <c:v>0.790000</c:v>
                </c:pt>
                <c:pt idx="5">
                  <c:v>0.680000</c:v>
                </c:pt>
                <c:pt idx="6">
                  <c:v>0.445000</c:v>
                </c:pt>
              </c:numCache>
            </c:numRef>
          </c:val>
        </c:ser>
        <c:ser>
          <c:idx val="8"/>
          <c:order val="8"/>
          <c:tx>
            <c:strRef>
              <c:f>'Q2-robustness'!$HH$406</c:f>
              <c:strCache>
                <c:ptCount val="1"/>
                <c:pt idx="0">
                  <c:v>US Representative Sample</c:v>
                </c:pt>
              </c:strCache>
            </c:strRef>
          </c:tx>
          <c:spPr>
            <a:solidFill>
              <a:srgbClr val="000000">
                <a:alpha val="51296"/>
              </a:srgb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'Q2-robustness'!$HI$397:$HO$397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'Q2-robustness'!$HI$406:$HO$406</c:f>
              <c:numCache>
                <c:ptCount val="7"/>
                <c:pt idx="0">
                  <c:v>0.870000</c:v>
                </c:pt>
                <c:pt idx="1">
                  <c:v>0.810000</c:v>
                </c:pt>
                <c:pt idx="2">
                  <c:v>0.780000</c:v>
                </c:pt>
                <c:pt idx="3">
                  <c:v>0.780000</c:v>
                </c:pt>
                <c:pt idx="4">
                  <c:v>0.800000</c:v>
                </c:pt>
                <c:pt idx="5">
                  <c:v>0.760000</c:v>
                </c:pt>
                <c:pt idx="6">
                  <c:v>0.710000</c:v>
                </c:pt>
              </c:numCache>
            </c:numRef>
          </c:val>
        </c:ser>
        <c:ser>
          <c:idx val="9"/>
          <c:order val="9"/>
          <c:tx>
            <c:strRef>
              <c:f>'Q2-robustness'!$HH$407</c:f>
              <c:strCache>
                <c:ptCount val="1"/>
                <c:pt idx="0">
                  <c:v>AI practicionars</c:v>
                </c:pt>
              </c:strCache>
            </c:strRef>
          </c:tx>
          <c:spPr>
            <a:solidFill>
              <a:srgbClr val="5E5E5E">
                <a:alpha val="50483"/>
              </a:srgb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'Q2-robustness'!$HI$397:$HO$397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'Q2-robustness'!$HI$407:$HO$407</c:f>
              <c:numCache>
                <c:ptCount val="7"/>
                <c:pt idx="0">
                  <c:v>0.790000</c:v>
                </c:pt>
                <c:pt idx="1">
                  <c:v>0.750000</c:v>
                </c:pt>
                <c:pt idx="2">
                  <c:v>0.730000</c:v>
                </c:pt>
                <c:pt idx="3">
                  <c:v>0.650000</c:v>
                </c:pt>
                <c:pt idx="4">
                  <c:v>0.700000</c:v>
                </c:pt>
                <c:pt idx="5">
                  <c:v>0.720000</c:v>
                </c:pt>
                <c:pt idx="6">
                  <c:v>0.760000</c:v>
                </c:pt>
              </c:numCache>
            </c:numRef>
          </c:val>
        </c:ser>
        <c:gapWidth val="18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52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1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0%" sourceLinked="0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52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0865426"/>
          <c:y val="0.160776"/>
          <c:w val="0.986346"/>
          <c:h val="0.8124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'Q2-robustness'!$GW$384</c:f>
              <c:strCache>
                <c:ptCount val="1"/>
                <c:pt idx="0">
                  <c:v>Gemini_flash 1.5</c:v>
                </c:pt>
              </c:strCache>
            </c:strRef>
          </c:tx>
          <c:spPr>
            <a:solidFill>
              <a:schemeClr val="accent1">
                <a:lumOff val="-1357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'Q2-robustness'!$GX$383:$HD$383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'Q2-robustness'!$GX$384:$HD$384</c:f>
              <c:numCache>
                <c:ptCount val="7"/>
                <c:pt idx="0">
                  <c:v>0.810000</c:v>
                </c:pt>
                <c:pt idx="1">
                  <c:v>0.695000</c:v>
                </c:pt>
                <c:pt idx="2">
                  <c:v>0.925000</c:v>
                </c:pt>
                <c:pt idx="3">
                  <c:v>0.700000</c:v>
                </c:pt>
                <c:pt idx="4">
                  <c:v>0.505000</c:v>
                </c:pt>
                <c:pt idx="5">
                  <c:v>0.655000</c:v>
                </c:pt>
                <c:pt idx="6">
                  <c:v>0.265000</c:v>
                </c:pt>
              </c:numCache>
            </c:numRef>
          </c:val>
        </c:ser>
        <c:ser>
          <c:idx val="1"/>
          <c:order val="1"/>
          <c:tx>
            <c:strRef>
              <c:f>'Q2-robustness'!$GW$385</c:f>
              <c:strCache>
                <c:ptCount val="1"/>
                <c:pt idx="0">
                  <c:v>Gemini_flash 2.0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'Q2-robustness'!$GX$383:$HD$383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'Q2-robustness'!$GX$385:$HD$385</c:f>
              <c:numCache>
                <c:ptCount val="7"/>
                <c:pt idx="0">
                  <c:v>0.910000</c:v>
                </c:pt>
                <c:pt idx="1">
                  <c:v>0.600000</c:v>
                </c:pt>
                <c:pt idx="2">
                  <c:v>0.900000</c:v>
                </c:pt>
                <c:pt idx="3">
                  <c:v>0.900000</c:v>
                </c:pt>
                <c:pt idx="4">
                  <c:v>0.780000</c:v>
                </c:pt>
                <c:pt idx="5">
                  <c:v>0.770000</c:v>
                </c:pt>
                <c:pt idx="6">
                  <c:v>0.495000</c:v>
                </c:pt>
              </c:numCache>
            </c:numRef>
          </c:val>
        </c:ser>
        <c:ser>
          <c:idx val="2"/>
          <c:order val="2"/>
          <c:tx>
            <c:strRef>
              <c:f>'Q2-robustness'!$GW$386</c:f>
              <c:strCache>
                <c:ptCount val="1"/>
                <c:pt idx="0">
                  <c:v>O1-mini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'Q2-robustness'!$GX$383:$HD$383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'Q2-robustness'!$GX$386:$HD$386</c:f>
              <c:numCache>
                <c:ptCount val="7"/>
                <c:pt idx="0">
                  <c:v>0.855000</c:v>
                </c:pt>
                <c:pt idx="1">
                  <c:v>0.695000</c:v>
                </c:pt>
                <c:pt idx="2">
                  <c:v>0.760000</c:v>
                </c:pt>
                <c:pt idx="3">
                  <c:v>0.685000</c:v>
                </c:pt>
                <c:pt idx="4">
                  <c:v>0.635000</c:v>
                </c:pt>
                <c:pt idx="5">
                  <c:v>0.640000</c:v>
                </c:pt>
                <c:pt idx="6">
                  <c:v>0.505000</c:v>
                </c:pt>
              </c:numCache>
            </c:numRef>
          </c:val>
        </c:ser>
        <c:ser>
          <c:idx val="3"/>
          <c:order val="3"/>
          <c:tx>
            <c:strRef>
              <c:f>'Q2-robustness'!$GW$387</c:f>
              <c:strCache>
                <c:ptCount val="1"/>
                <c:pt idx="0">
                  <c:v>O1-preview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'Q2-robustness'!$GX$383:$HD$383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'Q2-robustness'!$GX$387:$HD$387</c:f>
              <c:numCache>
                <c:ptCount val="7"/>
                <c:pt idx="0">
                  <c:v>0.685000</c:v>
                </c:pt>
                <c:pt idx="1">
                  <c:v>0.455000</c:v>
                </c:pt>
                <c:pt idx="2">
                  <c:v>0.560000</c:v>
                </c:pt>
                <c:pt idx="3">
                  <c:v>0.500000</c:v>
                </c:pt>
                <c:pt idx="4">
                  <c:v>0.515000</c:v>
                </c:pt>
                <c:pt idx="5">
                  <c:v>0.500000</c:v>
                </c:pt>
                <c:pt idx="6">
                  <c:v>0.510000</c:v>
                </c:pt>
              </c:numCache>
            </c:numRef>
          </c:val>
        </c:ser>
        <c:ser>
          <c:idx val="4"/>
          <c:order val="4"/>
          <c:tx>
            <c:strRef>
              <c:f>'Q2-robustness'!$GW$388</c:f>
              <c:strCache>
                <c:ptCount val="1"/>
                <c:pt idx="0">
                  <c:v>Deepseek</c:v>
                </c:pt>
              </c:strCache>
            </c:strRef>
          </c:tx>
          <c:spPr>
            <a:solidFill>
              <a:schemeClr val="accent3">
                <a:hueOff val="-274225"/>
                <a:satOff val="26768"/>
                <a:lumOff val="1136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'Q2-robustness'!$GX$383:$HD$383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'Q2-robustness'!$GX$388:$HD$388</c:f>
              <c:numCache>
                <c:ptCount val="7"/>
                <c:pt idx="0">
                  <c:v>0.760000</c:v>
                </c:pt>
                <c:pt idx="1">
                  <c:v>0.550000</c:v>
                </c:pt>
                <c:pt idx="2">
                  <c:v>0.885000</c:v>
                </c:pt>
                <c:pt idx="3">
                  <c:v>0.710000</c:v>
                </c:pt>
                <c:pt idx="4">
                  <c:v>0.620000</c:v>
                </c:pt>
                <c:pt idx="5">
                  <c:v>0.715000</c:v>
                </c:pt>
                <c:pt idx="6">
                  <c:v>0.400000</c:v>
                </c:pt>
              </c:numCache>
            </c:numRef>
          </c:val>
        </c:ser>
        <c:ser>
          <c:idx val="5"/>
          <c:order val="5"/>
          <c:tx>
            <c:strRef>
              <c:f>'Q2-robustness'!$GW$389</c:f>
              <c:strCache>
                <c:ptCount val="1"/>
                <c:pt idx="0">
                  <c:v>WizardLM-2-8x22B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'Q2-robustness'!$GX$383:$HD$383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'Q2-robustness'!$GX$389:$HD$389</c:f>
              <c:numCache>
                <c:ptCount val="7"/>
                <c:pt idx="0">
                  <c:v>0.540000</c:v>
                </c:pt>
                <c:pt idx="1">
                  <c:v>0.540000</c:v>
                </c:pt>
                <c:pt idx="2">
                  <c:v>0.680000</c:v>
                </c:pt>
                <c:pt idx="3">
                  <c:v>0.565000</c:v>
                </c:pt>
                <c:pt idx="4">
                  <c:v>0.565000</c:v>
                </c:pt>
                <c:pt idx="5">
                  <c:v>0.480000</c:v>
                </c:pt>
                <c:pt idx="6">
                  <c:v>0.405000</c:v>
                </c:pt>
              </c:numCache>
            </c:numRef>
          </c:val>
        </c:ser>
        <c:ser>
          <c:idx val="6"/>
          <c:order val="6"/>
          <c:tx>
            <c:v>microsoft/phi-4</c:v>
          </c:tx>
          <c:spPr>
            <a:solidFill>
              <a:schemeClr val="accent6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'Q2-robustness'!$GX$383:$HD$383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'Q2-robustness'!$GX$390:$HD$390</c:f>
              <c:numCache>
                <c:ptCount val="7"/>
                <c:pt idx="0">
                  <c:v>0.960000</c:v>
                </c:pt>
                <c:pt idx="1">
                  <c:v>0.830000</c:v>
                </c:pt>
                <c:pt idx="2">
                  <c:v>0.925000</c:v>
                </c:pt>
                <c:pt idx="3">
                  <c:v>0.955000</c:v>
                </c:pt>
                <c:pt idx="4">
                  <c:v>0.875000</c:v>
                </c:pt>
                <c:pt idx="5">
                  <c:v>0.885000</c:v>
                </c:pt>
                <c:pt idx="6">
                  <c:v>0.425000</c:v>
                </c:pt>
              </c:numCache>
            </c:numRef>
          </c:val>
        </c:ser>
        <c:ser>
          <c:idx val="7"/>
          <c:order val="7"/>
          <c:tx>
            <c:strRef>
              <c:f>'Q2-robustness'!$GW$391</c:f>
              <c:strCache>
                <c:ptCount val="1"/>
                <c:pt idx="0">
                  <c:v>Llama 3.1 405b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'Q2-robustness'!$GX$383:$HD$383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'Q2-robustness'!$GX$391:$HD$391</c:f>
              <c:numCache>
                <c:ptCount val="7"/>
                <c:pt idx="0">
                  <c:v>0.655000</c:v>
                </c:pt>
                <c:pt idx="1">
                  <c:v>0.315000</c:v>
                </c:pt>
                <c:pt idx="2">
                  <c:v>0.855000</c:v>
                </c:pt>
                <c:pt idx="3">
                  <c:v>0.565000</c:v>
                </c:pt>
                <c:pt idx="4">
                  <c:v>0.515000</c:v>
                </c:pt>
                <c:pt idx="5">
                  <c:v>0.485000</c:v>
                </c:pt>
                <c:pt idx="6">
                  <c:v>0.360000</c:v>
                </c:pt>
              </c:numCache>
            </c:numRef>
          </c:val>
        </c:ser>
        <c:ser>
          <c:idx val="8"/>
          <c:order val="8"/>
          <c:tx>
            <c:strRef>
              <c:f>'Q2-robustness'!$GW$392</c:f>
              <c:strCache>
                <c:ptCount val="1"/>
                <c:pt idx="0">
                  <c:v>US Representative Sample</c:v>
                </c:pt>
              </c:strCache>
            </c:strRef>
          </c:tx>
          <c:spPr>
            <a:solidFill>
              <a:srgbClr val="00000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'Q2-robustness'!$GX$383:$HD$383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'Q2-robustness'!$GX$392:$HD$392</c:f>
              <c:numCache>
                <c:ptCount val="7"/>
                <c:pt idx="0">
                  <c:v>0.630000</c:v>
                </c:pt>
                <c:pt idx="1">
                  <c:v>0.550000</c:v>
                </c:pt>
                <c:pt idx="2">
                  <c:v>0.510000</c:v>
                </c:pt>
                <c:pt idx="3">
                  <c:v>0.500000</c:v>
                </c:pt>
                <c:pt idx="4">
                  <c:v>0.490000</c:v>
                </c:pt>
                <c:pt idx="5">
                  <c:v>0.450000</c:v>
                </c:pt>
                <c:pt idx="6">
                  <c:v>0.380000</c:v>
                </c:pt>
              </c:numCache>
            </c:numRef>
          </c:val>
        </c:ser>
        <c:ser>
          <c:idx val="9"/>
          <c:order val="9"/>
          <c:tx>
            <c:strRef>
              <c:f>'Q2-robustness'!$GW$393</c:f>
              <c:strCache>
                <c:ptCount val="1"/>
                <c:pt idx="0">
                  <c:v>AI practicionars</c:v>
                </c:pt>
              </c:strCache>
            </c:strRef>
          </c:tx>
          <c:spPr>
            <a:solidFill>
              <a:srgbClr val="5E5E5E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'Q2-robustness'!$GX$383:$HD$383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'Q2-robustness'!$GX$393:$HD$393</c:f>
              <c:numCache>
                <c:ptCount val="7"/>
                <c:pt idx="0">
                  <c:v>0.390000</c:v>
                </c:pt>
                <c:pt idx="1">
                  <c:v>0.310000</c:v>
                </c:pt>
                <c:pt idx="2">
                  <c:v>0.360000</c:v>
                </c:pt>
                <c:pt idx="3">
                  <c:v>0.300000</c:v>
                </c:pt>
                <c:pt idx="4">
                  <c:v>0.350000</c:v>
                </c:pt>
                <c:pt idx="5">
                  <c:v>0.280000</c:v>
                </c:pt>
                <c:pt idx="6">
                  <c:v>0.350000</c:v>
                </c:pt>
              </c:numCache>
            </c:numRef>
          </c:val>
        </c:ser>
        <c:gapWidth val="18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one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0.0%" sourceLinked="1"/>
        <c:majorTickMark val="none"/>
        <c:minorTickMark val="none"/>
        <c:tickLblPos val="none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372127"/>
          <c:y val="0"/>
          <c:w val="0.95768"/>
          <c:h val="0.13442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5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625699"/>
          <c:y val="0.0656944"/>
          <c:w val="0.93243"/>
          <c:h val="0.8288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'Q2-robustness'!$FF$311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chemeClr val="accent3">
                <a:alpha val="4866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7"/>
              <c:pt idx="0">
                <c:v>Privacy</c:v>
              </c:pt>
              <c:pt idx="1">
                <c:v>Safety</c:v>
              </c:pt>
              <c:pt idx="2">
                <c:v>Performance</c:v>
              </c:pt>
              <c:pt idx="3">
                <c:v>Accountability</c:v>
              </c:pt>
              <c:pt idx="4">
                <c:v>Fairness</c:v>
              </c:pt>
              <c:pt idx="5">
                <c:v>Transparency</c:v>
              </c:pt>
              <c:pt idx="6">
                <c:v>Autonomy</c:v>
              </c:pt>
            </c:strLit>
          </c:cat>
          <c:val>
            <c:numRef>
              <c:f>'Q2-robustness'!$FG$311:$FM$311</c:f>
              <c:numCache>
                <c:ptCount val="7"/>
                <c:pt idx="0">
                  <c:v>0.997500</c:v>
                </c:pt>
                <c:pt idx="1">
                  <c:v>1.000000</c:v>
                </c:pt>
                <c:pt idx="2">
                  <c:v>0.997500</c:v>
                </c:pt>
                <c:pt idx="3">
                  <c:v>0.992500</c:v>
                </c:pt>
                <c:pt idx="4">
                  <c:v>1.000000</c:v>
                </c:pt>
                <c:pt idx="5">
                  <c:v>0.997500</c:v>
                </c:pt>
                <c:pt idx="6">
                  <c:v>0.990000</c:v>
                </c:pt>
              </c:numCache>
            </c:numRef>
          </c:val>
        </c:ser>
        <c:ser>
          <c:idx val="1"/>
          <c:order val="1"/>
          <c:tx>
            <c:strRef>
              <c:f>'Q2-robustness'!$FF$312</c:f>
              <c:strCache>
                <c:ptCount val="1"/>
                <c:pt idx="0">
                  <c:v>Banking</c:v>
                </c:pt>
              </c:strCache>
            </c:strRef>
          </c:tx>
          <c:spPr>
            <a:solidFill>
              <a:srgbClr val="5E5E5E">
                <a:alpha val="51621"/>
              </a:srgb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7"/>
              <c:pt idx="0">
                <c:v>Privacy</c:v>
              </c:pt>
              <c:pt idx="1">
                <c:v>Safety</c:v>
              </c:pt>
              <c:pt idx="2">
                <c:v>Performance</c:v>
              </c:pt>
              <c:pt idx="3">
                <c:v>Accountability</c:v>
              </c:pt>
              <c:pt idx="4">
                <c:v>Fairness</c:v>
              </c:pt>
              <c:pt idx="5">
                <c:v>Transparency</c:v>
              </c:pt>
              <c:pt idx="6">
                <c:v>Autonomy</c:v>
              </c:pt>
            </c:strLit>
          </c:cat>
          <c:val>
            <c:numRef>
              <c:f>'Q2-robustness'!$FG$312:$FM$312</c:f>
              <c:numCache>
                <c:ptCount val="7"/>
                <c:pt idx="0">
                  <c:v>0.987500</c:v>
                </c:pt>
                <c:pt idx="1">
                  <c:v>0.930000</c:v>
                </c:pt>
                <c:pt idx="2">
                  <c:v>0.992500</c:v>
                </c:pt>
                <c:pt idx="3">
                  <c:v>1.000000</c:v>
                </c:pt>
                <c:pt idx="4">
                  <c:v>1.000000</c:v>
                </c:pt>
                <c:pt idx="5">
                  <c:v>0.995000</c:v>
                </c:pt>
                <c:pt idx="6">
                  <c:v>0.957500</c:v>
                </c:pt>
              </c:numCache>
            </c:numRef>
          </c:val>
        </c:ser>
        <c:ser>
          <c:idx val="2"/>
          <c:order val="2"/>
          <c:tx>
            <c:strRef>
              <c:f>'Q2-robustness'!$FF$313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4">
                <a:hueOff val="-476017"/>
                <a:lumOff val="-10042"/>
                <a:alpha val="51634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7"/>
              <c:pt idx="0">
                <c:v>Privacy</c:v>
              </c:pt>
              <c:pt idx="1">
                <c:v>Safety</c:v>
              </c:pt>
              <c:pt idx="2">
                <c:v>Performance</c:v>
              </c:pt>
              <c:pt idx="3">
                <c:v>Accountability</c:v>
              </c:pt>
              <c:pt idx="4">
                <c:v>Fairness</c:v>
              </c:pt>
              <c:pt idx="5">
                <c:v>Transparency</c:v>
              </c:pt>
              <c:pt idx="6">
                <c:v>Autonomy</c:v>
              </c:pt>
            </c:strLit>
          </c:cat>
          <c:val>
            <c:numRef>
              <c:f>'Q2-robustness'!$FG$313:$FM$313</c:f>
              <c:numCache>
                <c:ptCount val="7"/>
                <c:pt idx="0">
                  <c:v>0.957500</c:v>
                </c:pt>
                <c:pt idx="1">
                  <c:v>0.860000</c:v>
                </c:pt>
                <c:pt idx="2">
                  <c:v>0.997500</c:v>
                </c:pt>
                <c:pt idx="3">
                  <c:v>0.945000</c:v>
                </c:pt>
                <c:pt idx="4">
                  <c:v>0.835000</c:v>
                </c:pt>
                <c:pt idx="5">
                  <c:v>0.937500</c:v>
                </c:pt>
                <c:pt idx="6">
                  <c:v>0.657500</c:v>
                </c:pt>
              </c:numCache>
            </c:numRef>
          </c:val>
        </c:ser>
        <c:ser>
          <c:idx val="3"/>
          <c:order val="3"/>
          <c:tx>
            <c:strRef>
              <c:f>'Q2-robustness'!$FF$314</c:f>
              <c:strCache>
                <c:ptCount val="1"/>
                <c:pt idx="0">
                  <c:v>Streaming</c:v>
                </c:pt>
              </c:strCache>
            </c:strRef>
          </c:tx>
          <c:spPr>
            <a:solidFill>
              <a:schemeClr val="accent1">
                <a:lumOff val="-13575"/>
                <a:alpha val="4965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7"/>
              <c:pt idx="0">
                <c:v>Privacy</c:v>
              </c:pt>
              <c:pt idx="1">
                <c:v>Safety</c:v>
              </c:pt>
              <c:pt idx="2">
                <c:v>Performance</c:v>
              </c:pt>
              <c:pt idx="3">
                <c:v>Accountability</c:v>
              </c:pt>
              <c:pt idx="4">
                <c:v>Fairness</c:v>
              </c:pt>
              <c:pt idx="5">
                <c:v>Transparency</c:v>
              </c:pt>
              <c:pt idx="6">
                <c:v>Autonomy</c:v>
              </c:pt>
            </c:strLit>
          </c:cat>
          <c:val>
            <c:numRef>
              <c:f>'Q2-robustness'!$FG$314:$FM$314</c:f>
              <c:numCache>
                <c:ptCount val="7"/>
                <c:pt idx="0">
                  <c:v>0.955000</c:v>
                </c:pt>
                <c:pt idx="1">
                  <c:v>0.700000</c:v>
                </c:pt>
                <c:pt idx="2">
                  <c:v>1.000000</c:v>
                </c:pt>
                <c:pt idx="3">
                  <c:v>0.812500</c:v>
                </c:pt>
                <c:pt idx="4">
                  <c:v>0.930000</c:v>
                </c:pt>
                <c:pt idx="5">
                  <c:v>0.827500</c:v>
                </c:pt>
                <c:pt idx="6">
                  <c:v>0.750000</c:v>
                </c:pt>
              </c:numCache>
            </c:numRef>
          </c:val>
        </c:ser>
        <c:gapWidth val="20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37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#,##0%" sourceLinked="0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37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168562"/>
          <c:y val="0.133068"/>
          <c:w val="0.978144"/>
          <c:h val="0.8272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'Q2-robustness'!$EX$304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'Q2-robustness'!$EY$303:$FE$303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'Q2-robustness'!$EY$304:$FE$304</c:f>
              <c:numCache>
                <c:ptCount val="7"/>
                <c:pt idx="0">
                  <c:v>0.990000</c:v>
                </c:pt>
                <c:pt idx="1">
                  <c:v>0.992500</c:v>
                </c:pt>
                <c:pt idx="2">
                  <c:v>0.975000</c:v>
                </c:pt>
                <c:pt idx="3">
                  <c:v>0.975000</c:v>
                </c:pt>
                <c:pt idx="4">
                  <c:v>0.982500</c:v>
                </c:pt>
                <c:pt idx="5">
                  <c:v>0.975000</c:v>
                </c:pt>
                <c:pt idx="6">
                  <c:v>0.882500</c:v>
                </c:pt>
              </c:numCache>
            </c:numRef>
          </c:val>
        </c:ser>
        <c:ser>
          <c:idx val="1"/>
          <c:order val="1"/>
          <c:tx>
            <c:strRef>
              <c:f>'Q2-robustness'!$EX$305</c:f>
              <c:strCache>
                <c:ptCount val="1"/>
                <c:pt idx="0">
                  <c:v>Banking</c:v>
                </c:pt>
              </c:strCache>
            </c:strRef>
          </c:tx>
          <c:spPr>
            <a:solidFill>
              <a:srgbClr val="5E5E5E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.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'Q2-robustness'!$EY$303:$FE$303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'Q2-robustness'!$EY$305:$FE$305</c:f>
              <c:numCache>
                <c:ptCount val="7"/>
                <c:pt idx="0">
                  <c:v>0.940000</c:v>
                </c:pt>
                <c:pt idx="1">
                  <c:v>0.830000</c:v>
                </c:pt>
                <c:pt idx="2">
                  <c:v>0.915000</c:v>
                </c:pt>
                <c:pt idx="3">
                  <c:v>0.957500</c:v>
                </c:pt>
                <c:pt idx="4">
                  <c:v>0.977500</c:v>
                </c:pt>
                <c:pt idx="5">
                  <c:v>0.942500</c:v>
                </c:pt>
                <c:pt idx="6">
                  <c:v>0.672500</c:v>
                </c:pt>
              </c:numCache>
            </c:numRef>
          </c:val>
        </c:ser>
        <c:ser>
          <c:idx val="2"/>
          <c:order val="2"/>
          <c:tx>
            <c:strRef>
              <c:f>'Q2-robustness'!$EX$306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4">
                <a:hueOff val="-476017"/>
                <a:lumOff val="-10042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'Q2-robustness'!$EY$303:$FE$303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'Q2-robustness'!$EY$306:$FE$306</c:f>
              <c:numCache>
                <c:ptCount val="7"/>
                <c:pt idx="0">
                  <c:v>0.415000</c:v>
                </c:pt>
                <c:pt idx="1">
                  <c:v>0.392500</c:v>
                </c:pt>
                <c:pt idx="2">
                  <c:v>0.752500</c:v>
                </c:pt>
                <c:pt idx="3">
                  <c:v>0.585000</c:v>
                </c:pt>
                <c:pt idx="4">
                  <c:v>0.347500</c:v>
                </c:pt>
                <c:pt idx="5">
                  <c:v>0.445000</c:v>
                </c:pt>
                <c:pt idx="6">
                  <c:v>0.102500</c:v>
                </c:pt>
              </c:numCache>
            </c:numRef>
          </c:val>
        </c:ser>
        <c:ser>
          <c:idx val="3"/>
          <c:order val="3"/>
          <c:tx>
            <c:strRef>
              <c:f>'Q2-robustness'!$EX$307</c:f>
              <c:strCache>
                <c:ptCount val="1"/>
                <c:pt idx="0">
                  <c:v>Streaming</c:v>
                </c:pt>
              </c:strCache>
            </c:strRef>
          </c:tx>
          <c:spPr>
            <a:solidFill>
              <a:schemeClr val="accent1">
                <a:lumOff val="-1357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'Q2-robustness'!$EY$303:$FE$303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'Q2-robustness'!$EY$307:$FE$307</c:f>
              <c:numCache>
                <c:ptCount val="7"/>
                <c:pt idx="0">
                  <c:v>0.742500</c:v>
                </c:pt>
                <c:pt idx="1">
                  <c:v>0.415000</c:v>
                </c:pt>
                <c:pt idx="2">
                  <c:v>0.602500</c:v>
                </c:pt>
                <c:pt idx="3">
                  <c:v>0.272500</c:v>
                </c:pt>
                <c:pt idx="4">
                  <c:v>0.197500</c:v>
                </c:pt>
                <c:pt idx="5">
                  <c:v>0.202500</c:v>
                </c:pt>
                <c:pt idx="6">
                  <c:v>0.025000</c:v>
                </c:pt>
              </c:numCache>
            </c:numRef>
          </c:val>
        </c:ser>
        <c:gapWidth val="20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37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one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37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0.125"/>
        <c:minorUnit val="0.062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0908699"/>
          <c:y val="0"/>
          <c:w val="0.920318"/>
          <c:h val="0.0987765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53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351118"/>
          <c:y val="0.12368"/>
          <c:w val="0.959888"/>
          <c:h val="0.8103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'Q2-robustness'!$DK$227</c:f>
              <c:strCache>
                <c:ptCount val="1"/>
                <c:pt idx="0">
                  <c:v>Gemini_flash 1.5</c:v>
                </c:pt>
              </c:strCache>
            </c:strRef>
          </c:tx>
          <c:spPr>
            <a:solidFill>
              <a:schemeClr val="accent1">
                <a:lumOff val="-1357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'Q2-robustness'!$DL$226:$DR$226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'Q2-robustness'!$DL$227:$DR$227</c:f>
              <c:numCache>
                <c:ptCount val="7"/>
                <c:pt idx="0">
                  <c:v>49.000000</c:v>
                </c:pt>
                <c:pt idx="1">
                  <c:v>39.000000</c:v>
                </c:pt>
                <c:pt idx="2">
                  <c:v>50.000000</c:v>
                </c:pt>
                <c:pt idx="3">
                  <c:v>39.000000</c:v>
                </c:pt>
                <c:pt idx="4">
                  <c:v>1.000000</c:v>
                </c:pt>
                <c:pt idx="5">
                  <c:v>23.000000</c:v>
                </c:pt>
                <c:pt idx="6">
                  <c:v>0.000000</c:v>
                </c:pt>
              </c:numCache>
            </c:numRef>
          </c:val>
        </c:ser>
        <c:ser>
          <c:idx val="1"/>
          <c:order val="1"/>
          <c:tx>
            <c:strRef>
              <c:f>'Q2-robustness'!$DK$228</c:f>
              <c:strCache>
                <c:ptCount val="1"/>
                <c:pt idx="0">
                  <c:v>Gemini_flash 2.0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'Q2-robustness'!$DL$226:$DR$226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'Q2-robustness'!$DL$228:$DR$228</c:f>
              <c:numCache>
                <c:ptCount val="7"/>
                <c:pt idx="0">
                  <c:v>42.000000</c:v>
                </c:pt>
                <c:pt idx="1">
                  <c:v>20.000000</c:v>
                </c:pt>
                <c:pt idx="2">
                  <c:v>46.000000</c:v>
                </c:pt>
                <c:pt idx="3">
                  <c:v>50.000000</c:v>
                </c:pt>
                <c:pt idx="4">
                  <c:v>32.000000</c:v>
                </c:pt>
                <c:pt idx="5">
                  <c:v>36.000000</c:v>
                </c:pt>
                <c:pt idx="6">
                  <c:v>4.000000</c:v>
                </c:pt>
              </c:numCache>
            </c:numRef>
          </c:val>
        </c:ser>
        <c:ser>
          <c:idx val="2"/>
          <c:order val="2"/>
          <c:tx>
            <c:strRef>
              <c:f>'Q2-robustness'!$DK$229</c:f>
              <c:strCache>
                <c:ptCount val="1"/>
                <c:pt idx="0">
                  <c:v>O1-mini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'Q2-robustness'!$DL$226:$DR$226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'Q2-robustness'!$DL$229:$DR$229</c:f>
              <c:numCache>
                <c:ptCount val="7"/>
                <c:pt idx="0">
                  <c:v>44.000000</c:v>
                </c:pt>
                <c:pt idx="1">
                  <c:v>36.000000</c:v>
                </c:pt>
                <c:pt idx="2">
                  <c:v>38.000000</c:v>
                </c:pt>
                <c:pt idx="3">
                  <c:v>35.000000</c:v>
                </c:pt>
                <c:pt idx="4">
                  <c:v>18.000000</c:v>
                </c:pt>
                <c:pt idx="5">
                  <c:v>29.000000</c:v>
                </c:pt>
                <c:pt idx="6">
                  <c:v>18.000000</c:v>
                </c:pt>
              </c:numCache>
            </c:numRef>
          </c:val>
        </c:ser>
        <c:ser>
          <c:idx val="3"/>
          <c:order val="3"/>
          <c:tx>
            <c:strRef>
              <c:f>'Q2-robustness'!$DK$230</c:f>
              <c:strCache>
                <c:ptCount val="1"/>
                <c:pt idx="0">
                  <c:v>O1-preview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'Q2-robustness'!$DL$226:$DR$226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'Q2-robustness'!$DL$230:$DR$230</c:f>
              <c:numCache>
                <c:ptCount val="7"/>
                <c:pt idx="0">
                  <c:v>35.000000</c:v>
                </c:pt>
                <c:pt idx="1">
                  <c:v>2.000000</c:v>
                </c:pt>
                <c:pt idx="2">
                  <c:v>16.000000</c:v>
                </c:pt>
                <c:pt idx="3">
                  <c:v>0.000000</c:v>
                </c:pt>
                <c:pt idx="4">
                  <c:v>3.000000</c:v>
                </c:pt>
                <c:pt idx="5">
                  <c:v>0.000000</c:v>
                </c:pt>
                <c:pt idx="6">
                  <c:v>2.000000</c:v>
                </c:pt>
              </c:numCache>
            </c:numRef>
          </c:val>
        </c:ser>
        <c:ser>
          <c:idx val="4"/>
          <c:order val="4"/>
          <c:tx>
            <c:strRef>
              <c:f>'Q2-robustness'!$DK$231</c:f>
              <c:strCache>
                <c:ptCount val="1"/>
                <c:pt idx="0">
                  <c:v>Deepseek</c:v>
                </c:pt>
              </c:strCache>
            </c:strRef>
          </c:tx>
          <c:spPr>
            <a:solidFill>
              <a:schemeClr val="accent3">
                <a:hueOff val="-274225"/>
                <a:satOff val="26768"/>
                <a:lumOff val="1136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'Q2-robustness'!$DL$226:$DR$226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'Q2-robustness'!$DL$231:$DR$231</c:f>
              <c:numCache>
                <c:ptCount val="7"/>
                <c:pt idx="0">
                  <c:v>40.000000</c:v>
                </c:pt>
                <c:pt idx="1">
                  <c:v>13.000000</c:v>
                </c:pt>
                <c:pt idx="2">
                  <c:v>47.000000</c:v>
                </c:pt>
                <c:pt idx="3">
                  <c:v>38.000000</c:v>
                </c:pt>
                <c:pt idx="4">
                  <c:v>25.000000</c:v>
                </c:pt>
                <c:pt idx="5">
                  <c:v>35.000000</c:v>
                </c:pt>
                <c:pt idx="6">
                  <c:v>0.000000</c:v>
                </c:pt>
              </c:numCache>
            </c:numRef>
          </c:val>
        </c:ser>
        <c:ser>
          <c:idx val="5"/>
          <c:order val="5"/>
          <c:tx>
            <c:strRef>
              <c:f>'Q2-robustness'!$DK$232</c:f>
              <c:strCache>
                <c:ptCount val="1"/>
                <c:pt idx="0">
                  <c:v>WizardLM-2-8x22B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'Q2-robustness'!$DL$226:$DR$226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'Q2-robustness'!$DL$232:$DR$232</c:f>
              <c:numCache>
                <c:ptCount val="7"/>
                <c:pt idx="0">
                  <c:v>10.000000</c:v>
                </c:pt>
                <c:pt idx="1">
                  <c:v>9.000000</c:v>
                </c:pt>
                <c:pt idx="2">
                  <c:v>21.000000</c:v>
                </c:pt>
                <c:pt idx="3">
                  <c:v>10.000000</c:v>
                </c:pt>
                <c:pt idx="4">
                  <c:v>11.000000</c:v>
                </c:pt>
                <c:pt idx="5">
                  <c:v>3.000000</c:v>
                </c:pt>
                <c:pt idx="6">
                  <c:v>5.000000</c:v>
                </c:pt>
              </c:numCache>
            </c:numRef>
          </c:val>
        </c:ser>
        <c:ser>
          <c:idx val="6"/>
          <c:order val="6"/>
          <c:tx>
            <c:strRef>
              <c:f>'Q2-robustness'!$DK$233</c:f>
              <c:strCache>
                <c:ptCount val="1"/>
                <c:pt idx="0">
                  <c:v>microsoft/phi-2</c:v>
                </c:pt>
              </c:strCache>
            </c:strRef>
          </c:tx>
          <c:spPr>
            <a:solidFill>
              <a:schemeClr val="accent6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'Q2-robustness'!$DL$226:$DR$226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'Q2-robustness'!$DL$233:$DR$233</c:f>
              <c:numCache>
                <c:ptCount val="7"/>
                <c:pt idx="0">
                  <c:v>49.000000</c:v>
                </c:pt>
                <c:pt idx="1">
                  <c:v>38.000000</c:v>
                </c:pt>
                <c:pt idx="2">
                  <c:v>44.000000</c:v>
                </c:pt>
                <c:pt idx="3">
                  <c:v>49.000000</c:v>
                </c:pt>
                <c:pt idx="4">
                  <c:v>46.000000</c:v>
                </c:pt>
                <c:pt idx="5">
                  <c:v>44.000000</c:v>
                </c:pt>
                <c:pt idx="6">
                  <c:v>12.000000</c:v>
                </c:pt>
              </c:numCache>
            </c:numRef>
          </c:val>
        </c:ser>
        <c:ser>
          <c:idx val="7"/>
          <c:order val="7"/>
          <c:tx>
            <c:strRef>
              <c:f>'Q2-robustness'!$DK$234</c:f>
              <c:strCache>
                <c:ptCount val="1"/>
                <c:pt idx="0">
                  <c:v>Llama 3.1 405b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'Q2-robustness'!$DL$226:$DR$226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'Q2-robustness'!$DL$234:$DR$234</c:f>
              <c:numCache>
                <c:ptCount val="7"/>
                <c:pt idx="0">
                  <c:v>28.000000</c:v>
                </c:pt>
                <c:pt idx="1">
                  <c:v>0.000000</c:v>
                </c:pt>
                <c:pt idx="2">
                  <c:v>39.000000</c:v>
                </c:pt>
                <c:pt idx="3">
                  <c:v>13.000000</c:v>
                </c:pt>
                <c:pt idx="4">
                  <c:v>3.000000</c:v>
                </c:pt>
                <c:pt idx="5">
                  <c:v>8.000000</c:v>
                </c:pt>
                <c:pt idx="6">
                  <c:v>0.000000</c:v>
                </c:pt>
              </c:numCache>
            </c:numRef>
          </c:val>
        </c:ser>
        <c:ser>
          <c:idx val="8"/>
          <c:order val="8"/>
          <c:tx>
            <c:strRef>
              <c:f>'Q2-robustness'!$DH$248:$DK$248</c:f>
              <c:strCache>
                <c:ptCount val="1"/>
                <c:pt idx="0">
                  <c:v>US representitive sample</c:v>
                </c:pt>
              </c:strCache>
            </c:strRef>
          </c:tx>
          <c:spPr>
            <a:solidFill>
              <a:srgbClr val="00000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'Q2-robustness'!$DL$226:$DR$226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'Q2-robustness'!$DL$248:$DR$248</c:f>
              <c:numCache>
                <c:ptCount val="7"/>
                <c:pt idx="0">
                  <c:v>27.500000</c:v>
                </c:pt>
                <c:pt idx="1">
                  <c:v>24.500000</c:v>
                </c:pt>
                <c:pt idx="2">
                  <c:v>18.000000</c:v>
                </c:pt>
                <c:pt idx="3">
                  <c:v>25.500000</c:v>
                </c:pt>
                <c:pt idx="4">
                  <c:v>25.000000</c:v>
                </c:pt>
                <c:pt idx="5">
                  <c:v>22.500000</c:v>
                </c:pt>
                <c:pt idx="6">
                  <c:v>20.000000</c:v>
                </c:pt>
              </c:numCache>
            </c:numRef>
          </c:val>
        </c:ser>
        <c:ser>
          <c:idx val="9"/>
          <c:order val="9"/>
          <c:tx>
            <c:strRef>
              <c:f>'Q2-robustness'!$DH$245:$DK$245</c:f>
              <c:strCache>
                <c:ptCount val="1"/>
                <c:pt idx="0">
                  <c:v>AI practitioner</c:v>
                </c:pt>
              </c:strCache>
            </c:strRef>
          </c:tx>
          <c:spPr>
            <a:solidFill>
              <a:srgbClr val="5E5E5E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'Q2-robustness'!$DL$226:$DR$226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'Q2-robustness'!$DL$245:$DR$245</c:f>
              <c:numCache>
                <c:ptCount val="7"/>
                <c:pt idx="0">
                  <c:v>13.000000</c:v>
                </c:pt>
                <c:pt idx="1">
                  <c:v>13.500000</c:v>
                </c:pt>
                <c:pt idx="2">
                  <c:v>12.500000</c:v>
                </c:pt>
                <c:pt idx="3">
                  <c:v>5.500000</c:v>
                </c:pt>
                <c:pt idx="4">
                  <c:v>10.000000</c:v>
                </c:pt>
                <c:pt idx="5">
                  <c:v>7.500000</c:v>
                </c:pt>
                <c:pt idx="6">
                  <c:v>9.000000</c:v>
                </c:pt>
              </c:numCache>
            </c:numRef>
          </c:val>
        </c:ser>
        <c:gapWidth val="18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2.5"/>
        <c:minorUnit val="6.2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53475"/>
          <c:y val="0"/>
          <c:w val="0.9"/>
          <c:h val="0.103133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351118"/>
          <c:y val="0.12368"/>
          <c:w val="0.959888"/>
          <c:h val="0.8103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'Q2-robustness'!$BU$149</c:f>
              <c:strCache>
                <c:ptCount val="1"/>
                <c:pt idx="0">
                  <c:v>Gemini_flash 1.5</c:v>
                </c:pt>
              </c:strCache>
            </c:strRef>
          </c:tx>
          <c:spPr>
            <a:solidFill>
              <a:schemeClr val="accent1">
                <a:lumOff val="-1357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'Q2-robustness'!$BV$148:$CB$148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'Q2-robustness'!$BV$149:$CB$149</c:f>
              <c:numCache>
                <c:ptCount val="7"/>
                <c:pt idx="0">
                  <c:v>13.000000</c:v>
                </c:pt>
                <c:pt idx="1">
                  <c:v>0.000000</c:v>
                </c:pt>
                <c:pt idx="2">
                  <c:v>37.000000</c:v>
                </c:pt>
                <c:pt idx="3">
                  <c:v>1.000000</c:v>
                </c:pt>
                <c:pt idx="4">
                  <c:v>0.000000</c:v>
                </c:pt>
                <c:pt idx="5">
                  <c:v>8.000000</c:v>
                </c:pt>
                <c:pt idx="6">
                  <c:v>0.000000</c:v>
                </c:pt>
              </c:numCache>
            </c:numRef>
          </c:val>
        </c:ser>
        <c:ser>
          <c:idx val="1"/>
          <c:order val="1"/>
          <c:tx>
            <c:strRef>
              <c:f>'Q2-robustness'!$BU$150</c:f>
              <c:strCache>
                <c:ptCount val="1"/>
                <c:pt idx="0">
                  <c:v>Gemini_flash 2.0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'Q2-robustness'!$BV$148:$CB$148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'Q2-robustness'!$BV$150:$CB$150</c:f>
              <c:numCache>
                <c:ptCount val="7"/>
                <c:pt idx="0">
                  <c:v>40.000000</c:v>
                </c:pt>
                <c:pt idx="1">
                  <c:v>0.000000</c:v>
                </c:pt>
                <c:pt idx="2">
                  <c:v>36.000000</c:v>
                </c:pt>
                <c:pt idx="3">
                  <c:v>30.000000</c:v>
                </c:pt>
                <c:pt idx="4">
                  <c:v>24.000000</c:v>
                </c:pt>
                <c:pt idx="5">
                  <c:v>18.000000</c:v>
                </c:pt>
                <c:pt idx="6">
                  <c:v>0.000000</c:v>
                </c:pt>
              </c:numCache>
            </c:numRef>
          </c:val>
        </c:ser>
        <c:ser>
          <c:idx val="2"/>
          <c:order val="2"/>
          <c:tx>
            <c:strRef>
              <c:f>'Q2-robustness'!$BU$151</c:f>
              <c:strCache>
                <c:ptCount val="1"/>
                <c:pt idx="0">
                  <c:v>O1-mini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'Q2-robustness'!$BV$148:$CB$148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'Q2-robustness'!$BV$151:$CB$151</c:f>
              <c:numCache>
                <c:ptCount val="7"/>
                <c:pt idx="0">
                  <c:v>34.000000</c:v>
                </c:pt>
                <c:pt idx="1">
                  <c:v>10.000000</c:v>
                </c:pt>
                <c:pt idx="2">
                  <c:v>24.000000</c:v>
                </c:pt>
                <c:pt idx="3">
                  <c:v>13.000000</c:v>
                </c:pt>
                <c:pt idx="4">
                  <c:v>11.000000</c:v>
                </c:pt>
                <c:pt idx="5">
                  <c:v>7.000000</c:v>
                </c:pt>
                <c:pt idx="6">
                  <c:v>2.000000</c:v>
                </c:pt>
              </c:numCache>
            </c:numRef>
          </c:val>
        </c:ser>
        <c:ser>
          <c:idx val="3"/>
          <c:order val="3"/>
          <c:tx>
            <c:strRef>
              <c:f>'Q2-robustness'!$BU$152</c:f>
              <c:strCache>
                <c:ptCount val="1"/>
                <c:pt idx="0">
                  <c:v>O1-preview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'Q2-robustness'!$BV$148:$CB$148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'Q2-robustness'!$BV$152:$CB$152</c:f>
              <c:numCache>
                <c:ptCount val="7"/>
                <c:pt idx="0">
                  <c:v>6.000000</c:v>
                </c:pt>
                <c:pt idx="1">
                  <c:v>0.000000</c:v>
                </c:pt>
                <c:pt idx="2">
                  <c:v>8.000000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</c:numCache>
            </c:numRef>
          </c:val>
        </c:ser>
        <c:ser>
          <c:idx val="4"/>
          <c:order val="4"/>
          <c:tx>
            <c:strRef>
              <c:f>'Q2-robustness'!$BU$153</c:f>
              <c:strCache>
                <c:ptCount val="1"/>
                <c:pt idx="0">
                  <c:v>Deepseek</c:v>
                </c:pt>
              </c:strCache>
            </c:strRef>
          </c:tx>
          <c:spPr>
            <a:solidFill>
              <a:schemeClr val="accent3">
                <a:hueOff val="-274225"/>
                <a:satOff val="26768"/>
                <a:lumOff val="1136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'Q2-robustness'!$BV$148:$CB$148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'Q2-robustness'!$BV$153:$CB$153</c:f>
              <c:numCache>
                <c:ptCount val="7"/>
                <c:pt idx="0">
                  <c:v>14.000000</c:v>
                </c:pt>
                <c:pt idx="1">
                  <c:v>1.000000</c:v>
                </c:pt>
                <c:pt idx="2">
                  <c:v>31.000000</c:v>
                </c:pt>
                <c:pt idx="3">
                  <c:v>6.000000</c:v>
                </c:pt>
                <c:pt idx="4">
                  <c:v>1.000000</c:v>
                </c:pt>
                <c:pt idx="5">
                  <c:v>8.000000</c:v>
                </c:pt>
                <c:pt idx="6">
                  <c:v>0.000000</c:v>
                </c:pt>
              </c:numCache>
            </c:numRef>
          </c:val>
        </c:ser>
        <c:ser>
          <c:idx val="5"/>
          <c:order val="5"/>
          <c:tx>
            <c:strRef>
              <c:f>'Q2-robustness'!$BU$154</c:f>
              <c:strCache>
                <c:ptCount val="1"/>
                <c:pt idx="0">
                  <c:v>WizardLM-2-8x22B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'Q2-robustness'!$BV$148:$CB$148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'Q2-robustness'!$BV$154:$CB$154</c:f>
              <c:numCache>
                <c:ptCount val="7"/>
                <c:pt idx="0">
                  <c:v>5.000000</c:v>
                </c:pt>
                <c:pt idx="1">
                  <c:v>9.000000</c:v>
                </c:pt>
                <c:pt idx="2">
                  <c:v>21.000000</c:v>
                </c:pt>
                <c:pt idx="3">
                  <c:v>10.000000</c:v>
                </c:pt>
                <c:pt idx="4">
                  <c:v>11.000000</c:v>
                </c:pt>
                <c:pt idx="5">
                  <c:v>3.000000</c:v>
                </c:pt>
                <c:pt idx="6">
                  <c:v>5.000000</c:v>
                </c:pt>
              </c:numCache>
            </c:numRef>
          </c:val>
        </c:ser>
        <c:ser>
          <c:idx val="6"/>
          <c:order val="6"/>
          <c:tx>
            <c:strRef>
              <c:f>'Q2-robustness'!$BU$155</c:f>
              <c:strCache>
                <c:ptCount val="1"/>
                <c:pt idx="0">
                  <c:v>microsoft/phi-2</c:v>
                </c:pt>
              </c:strCache>
            </c:strRef>
          </c:tx>
          <c:spPr>
            <a:solidFill>
              <a:schemeClr val="accent6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'Q2-robustness'!$BV$148:$CB$148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'Q2-robustness'!$BV$155:$CB$155</c:f>
              <c:numCache>
                <c:ptCount val="7"/>
                <c:pt idx="0">
                  <c:v>44.000000</c:v>
                </c:pt>
                <c:pt idx="1">
                  <c:v>30.000000</c:v>
                </c:pt>
                <c:pt idx="2">
                  <c:v>46.000000</c:v>
                </c:pt>
                <c:pt idx="3">
                  <c:v>45.000000</c:v>
                </c:pt>
                <c:pt idx="4">
                  <c:v>32.000000</c:v>
                </c:pt>
                <c:pt idx="5">
                  <c:v>36.000000</c:v>
                </c:pt>
                <c:pt idx="6">
                  <c:v>3.000000</c:v>
                </c:pt>
              </c:numCache>
            </c:numRef>
          </c:val>
        </c:ser>
        <c:ser>
          <c:idx val="7"/>
          <c:order val="7"/>
          <c:tx>
            <c:strRef>
              <c:f>'Q2-robustness'!$BU$156</c:f>
              <c:strCache>
                <c:ptCount val="1"/>
                <c:pt idx="0">
                  <c:v>Llama 3.1 405b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'Q2-robustness'!$BV$148:$CB$148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'Q2-robustness'!$BV$156:$CB$156</c:f>
              <c:numCache>
                <c:ptCount val="7"/>
                <c:pt idx="0">
                  <c:v>10.000000</c:v>
                </c:pt>
                <c:pt idx="1">
                  <c:v>0.000000</c:v>
                </c:pt>
                <c:pt idx="2">
                  <c:v>38.000000</c:v>
                </c:pt>
                <c:pt idx="3">
                  <c:v>4.000000</c:v>
                </c:pt>
                <c:pt idx="4">
                  <c:v>0.000000</c:v>
                </c:pt>
                <c:pt idx="5">
                  <c:v>1.000000</c:v>
                </c:pt>
                <c:pt idx="6">
                  <c:v>0.000000</c:v>
                </c:pt>
              </c:numCache>
            </c:numRef>
          </c:val>
        </c:ser>
        <c:ser>
          <c:idx val="8"/>
          <c:order val="8"/>
          <c:tx>
            <c:strRef>
              <c:f>'Q2-robustness'!$BR$170:$BU$170</c:f>
              <c:strCache>
                <c:ptCount val="1"/>
                <c:pt idx="0">
                  <c:v>US representitive sample</c:v>
                </c:pt>
              </c:strCache>
            </c:strRef>
          </c:tx>
          <c:spPr>
            <a:solidFill>
              <a:srgbClr val="00000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'Q2-robustness'!$BV$148:$CB$148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'Q2-robustness'!$BV$170:$CB$170</c:f>
              <c:numCache>
                <c:ptCount val="7"/>
                <c:pt idx="0">
                  <c:v>27.500000</c:v>
                </c:pt>
                <c:pt idx="1">
                  <c:v>22.500000</c:v>
                </c:pt>
                <c:pt idx="2">
                  <c:v>20.000000</c:v>
                </c:pt>
                <c:pt idx="3">
                  <c:v>24.500000</c:v>
                </c:pt>
                <c:pt idx="4">
                  <c:v>19.000000</c:v>
                </c:pt>
                <c:pt idx="5">
                  <c:v>12.500000</c:v>
                </c:pt>
                <c:pt idx="6">
                  <c:v>22.500000</c:v>
                </c:pt>
              </c:numCache>
            </c:numRef>
          </c:val>
        </c:ser>
        <c:ser>
          <c:idx val="9"/>
          <c:order val="9"/>
          <c:tx>
            <c:strRef>
              <c:f>'Q2-robustness'!$BU$167</c:f>
              <c:strCache>
                <c:ptCount val="1"/>
                <c:pt idx="0">
                  <c:v>AI practitioner</c:v>
                </c:pt>
              </c:strCache>
            </c:strRef>
          </c:tx>
          <c:spPr>
            <a:solidFill>
              <a:srgbClr val="5E5E5E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'Q2-robustness'!$BV$148:$CB$148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'Q2-robustness'!$BV$167:$CB$167</c:f>
              <c:numCache>
                <c:ptCount val="7"/>
                <c:pt idx="0">
                  <c:v>18.500000</c:v>
                </c:pt>
                <c:pt idx="1">
                  <c:v>11.000000</c:v>
                </c:pt>
                <c:pt idx="2">
                  <c:v>13.500000</c:v>
                </c:pt>
                <c:pt idx="3">
                  <c:v>10.000000</c:v>
                </c:pt>
                <c:pt idx="4">
                  <c:v>11.000000</c:v>
                </c:pt>
                <c:pt idx="5">
                  <c:v>10.500000</c:v>
                </c:pt>
                <c:pt idx="6">
                  <c:v>18.000000</c:v>
                </c:pt>
              </c:numCache>
            </c:numRef>
          </c:val>
        </c:ser>
        <c:gapWidth val="18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2.5"/>
        <c:minorUnit val="6.2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381773"/>
          <c:y val="0"/>
          <c:w val="0.892342"/>
          <c:h val="0.103133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224303"/>
          <c:y val="0.042194"/>
          <c:w val="0.97257"/>
          <c:h val="0.887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'Q2-robustness'!$P$28</c:f>
              <c:strCache>
                <c:ptCount val="1"/>
                <c:pt idx="0">
                  <c:v>Gemini_flash 1.5</c:v>
                </c:pt>
              </c:strCache>
            </c:strRef>
          </c:tx>
          <c:spPr>
            <a:solidFill>
              <a:schemeClr val="accent1">
                <a:lumOff val="-13575"/>
                <a:alpha val="48323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'Q2-robustness'!$Q$27:$W$27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'Q2-robustness'!$Q$28:$W$28</c:f>
              <c:numCache>
                <c:ptCount val="7"/>
                <c:pt idx="0">
                  <c:v>50.000000</c:v>
                </c:pt>
                <c:pt idx="1">
                  <c:v>50.000000</c:v>
                </c:pt>
                <c:pt idx="2">
                  <c:v>50.000000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50.000000</c:v>
                </c:pt>
                <c:pt idx="6">
                  <c:v>50.000000</c:v>
                </c:pt>
              </c:numCache>
            </c:numRef>
          </c:val>
        </c:ser>
        <c:ser>
          <c:idx val="1"/>
          <c:order val="1"/>
          <c:tx>
            <c:strRef>
              <c:f>'Q2-robustness'!$P$29</c:f>
              <c:strCache>
                <c:ptCount val="1"/>
                <c:pt idx="0">
                  <c:v>Gemini_flash 2.0</c:v>
                </c:pt>
              </c:strCache>
            </c:strRef>
          </c:tx>
          <c:spPr>
            <a:solidFill>
              <a:schemeClr val="accent1">
                <a:alpha val="49084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'Q2-robustness'!$Q$27:$W$27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'Q2-robustness'!$Q$29:$W$29</c:f>
              <c:numCache>
                <c:ptCount val="7"/>
                <c:pt idx="0">
                  <c:v>50.000000</c:v>
                </c:pt>
                <c:pt idx="1">
                  <c:v>50.000000</c:v>
                </c:pt>
                <c:pt idx="2">
                  <c:v>50.000000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50.000000</c:v>
                </c:pt>
                <c:pt idx="6">
                  <c:v>50.000000</c:v>
                </c:pt>
              </c:numCache>
            </c:numRef>
          </c:val>
        </c:ser>
        <c:ser>
          <c:idx val="2"/>
          <c:order val="2"/>
          <c:tx>
            <c:strRef>
              <c:f>'Q2-robustness'!$P$30</c:f>
              <c:strCache>
                <c:ptCount val="1"/>
                <c:pt idx="0">
                  <c:v>O1-mini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  <a:alpha val="47964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'Q2-robustness'!$Q$27:$W$27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'Q2-robustness'!$Q$30:$W$30</c:f>
              <c:numCache>
                <c:ptCount val="7"/>
                <c:pt idx="0">
                  <c:v>50.000000</c:v>
                </c:pt>
                <c:pt idx="1">
                  <c:v>50.000000</c:v>
                </c:pt>
                <c:pt idx="2">
                  <c:v>50.000000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50.000000</c:v>
                </c:pt>
                <c:pt idx="6">
                  <c:v>50.000000</c:v>
                </c:pt>
              </c:numCache>
            </c:numRef>
          </c:val>
        </c:ser>
        <c:ser>
          <c:idx val="3"/>
          <c:order val="3"/>
          <c:tx>
            <c:strRef>
              <c:f>'Q2-robustness'!$P$31</c:f>
              <c:strCache>
                <c:ptCount val="1"/>
                <c:pt idx="0">
                  <c:v>O1-preview</c:v>
                </c:pt>
              </c:strCache>
            </c:strRef>
          </c:tx>
          <c:spPr>
            <a:solidFill>
              <a:schemeClr val="accent2">
                <a:alpha val="50434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'Q2-robustness'!$Q$27:$W$27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'Q2-robustness'!$Q$31:$W$31</c:f>
              <c:numCache>
                <c:ptCount val="7"/>
                <c:pt idx="0">
                  <c:v>50.000000</c:v>
                </c:pt>
                <c:pt idx="1">
                  <c:v>50.000000</c:v>
                </c:pt>
                <c:pt idx="2">
                  <c:v>50.000000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50.000000</c:v>
                </c:pt>
                <c:pt idx="6">
                  <c:v>50.000000</c:v>
                </c:pt>
              </c:numCache>
            </c:numRef>
          </c:val>
        </c:ser>
        <c:ser>
          <c:idx val="4"/>
          <c:order val="4"/>
          <c:tx>
            <c:strRef>
              <c:f>'Q2-robustness'!$P$32</c:f>
              <c:strCache>
                <c:ptCount val="1"/>
                <c:pt idx="0">
                  <c:v>Deepseek</c:v>
                </c:pt>
              </c:strCache>
            </c:strRef>
          </c:tx>
          <c:spPr>
            <a:solidFill>
              <a:schemeClr val="accent3">
                <a:hueOff val="-274225"/>
                <a:satOff val="26768"/>
                <a:lumOff val="11368"/>
                <a:alpha val="51647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'Q2-robustness'!$Q$27:$W$27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'Q2-robustness'!$Q$32:$W$32</c:f>
              <c:numCache>
                <c:ptCount val="7"/>
                <c:pt idx="0">
                  <c:v>50.000000</c:v>
                </c:pt>
                <c:pt idx="1">
                  <c:v>50.000000</c:v>
                </c:pt>
                <c:pt idx="2">
                  <c:v>50.000000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50.000000</c:v>
                </c:pt>
                <c:pt idx="6">
                  <c:v>50.000000</c:v>
                </c:pt>
              </c:numCache>
            </c:numRef>
          </c:val>
        </c:ser>
        <c:ser>
          <c:idx val="5"/>
          <c:order val="5"/>
          <c:tx>
            <c:strRef>
              <c:f>'Q2-robustness'!$P$33</c:f>
              <c:strCache>
                <c:ptCount val="1"/>
                <c:pt idx="0">
                  <c:v>WizardLM-2-8x22B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  <a:alpha val="4971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'Q2-robustness'!$Q$27:$W$27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'Q2-robustness'!$Q$33:$W$33</c:f>
              <c:numCache>
                <c:ptCount val="7"/>
                <c:pt idx="0">
                  <c:v>50.000000</c:v>
                </c:pt>
                <c:pt idx="1">
                  <c:v>50.000000</c:v>
                </c:pt>
                <c:pt idx="2">
                  <c:v>50.000000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50.000000</c:v>
                </c:pt>
                <c:pt idx="6">
                  <c:v>50.000000</c:v>
                </c:pt>
              </c:numCache>
            </c:numRef>
          </c:val>
        </c:ser>
        <c:ser>
          <c:idx val="6"/>
          <c:order val="6"/>
          <c:tx>
            <c:strRef>
              <c:f>'Q2-robustness'!$P$34</c:f>
              <c:strCache>
                <c:ptCount val="1"/>
                <c:pt idx="0">
                  <c:v>microsoft/phi-2</c:v>
                </c:pt>
              </c:strCache>
            </c:strRef>
          </c:tx>
          <c:spPr>
            <a:solidFill>
              <a:schemeClr val="accent6">
                <a:alpha val="50651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'Q2-robustness'!$Q$27:$W$27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'Q2-robustness'!$Q$34:$W$34</c:f>
              <c:numCache>
                <c:ptCount val="7"/>
                <c:pt idx="0">
                  <c:v>50.000000</c:v>
                </c:pt>
                <c:pt idx="1">
                  <c:v>50.000000</c:v>
                </c:pt>
                <c:pt idx="2">
                  <c:v>50.000000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50.000000</c:v>
                </c:pt>
                <c:pt idx="6">
                  <c:v>50.000000</c:v>
                </c:pt>
              </c:numCache>
            </c:numRef>
          </c:val>
        </c:ser>
        <c:ser>
          <c:idx val="7"/>
          <c:order val="7"/>
          <c:tx>
            <c:strRef>
              <c:f>'Q2-robustness'!$M$35:$P$35</c:f>
              <c:strCache>
                <c:ptCount val="1"/>
                <c:pt idx="0">
                  <c:v>Llama 3.1 405b</c:v>
                </c:pt>
              </c:strCache>
            </c:strRef>
          </c:tx>
          <c:spPr>
            <a:solidFill>
              <a:schemeClr val="accent4">
                <a:alpha val="49291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'Q2-robustness'!$Q$27:$W$27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'Q2-robustness'!$Q$35:$W$35</c:f>
              <c:numCache>
                <c:ptCount val="7"/>
                <c:pt idx="0">
                  <c:v>49.000000</c:v>
                </c:pt>
                <c:pt idx="1">
                  <c:v>50.000000</c:v>
                </c:pt>
                <c:pt idx="2">
                  <c:v>49.000000</c:v>
                </c:pt>
                <c:pt idx="3">
                  <c:v>47.000000</c:v>
                </c:pt>
                <c:pt idx="4">
                  <c:v>50.000000</c:v>
                </c:pt>
                <c:pt idx="5">
                  <c:v>49.000000</c:v>
                </c:pt>
                <c:pt idx="6">
                  <c:v>46.000000</c:v>
                </c:pt>
              </c:numCache>
            </c:numRef>
          </c:val>
        </c:ser>
        <c:gapWidth val="18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50"/>
          <c:min val="0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0"/>
        <c:minorUnit val="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10709"/>
          <c:y val="0.0445804"/>
          <c:w val="0.984291"/>
          <c:h val="0.9264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'Q2-robustness'!$AY$105</c:f>
              <c:strCache>
                <c:ptCount val="1"/>
                <c:pt idx="0">
                  <c:v>Gemini_flash 1.5</c:v>
                </c:pt>
              </c:strCache>
            </c:strRef>
          </c:tx>
          <c:spPr>
            <a:solidFill>
              <a:schemeClr val="accent1">
                <a:lumOff val="-13575"/>
                <a:alpha val="48323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'Q2-robustness'!$AZ$104:$BF$104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'Q2-robustness'!$AZ$105:$BF$105</c:f>
              <c:numCache>
                <c:ptCount val="7"/>
                <c:pt idx="0">
                  <c:v>50.000000</c:v>
                </c:pt>
                <c:pt idx="1">
                  <c:v>50.000000</c:v>
                </c:pt>
                <c:pt idx="2">
                  <c:v>50.000000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50.000000</c:v>
                </c:pt>
                <c:pt idx="6">
                  <c:v>40.000000</c:v>
                </c:pt>
              </c:numCache>
            </c:numRef>
          </c:val>
        </c:ser>
        <c:ser>
          <c:idx val="1"/>
          <c:order val="1"/>
          <c:tx>
            <c:strRef>
              <c:f>'Q2-robustness'!$AY$106</c:f>
              <c:strCache>
                <c:ptCount val="1"/>
                <c:pt idx="0">
                  <c:v>Gemini_flash 2.0</c:v>
                </c:pt>
              </c:strCache>
            </c:strRef>
          </c:tx>
          <c:spPr>
            <a:solidFill>
              <a:schemeClr val="accent1">
                <a:alpha val="49084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'Q2-robustness'!$AZ$104:$BF$104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'Q2-robustness'!$AZ$106:$BF$106</c:f>
              <c:numCache>
                <c:ptCount val="7"/>
                <c:pt idx="0">
                  <c:v>50.000000</c:v>
                </c:pt>
                <c:pt idx="1">
                  <c:v>50.000000</c:v>
                </c:pt>
                <c:pt idx="2">
                  <c:v>50.000000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50.000000</c:v>
                </c:pt>
                <c:pt idx="6">
                  <c:v>50.000000</c:v>
                </c:pt>
              </c:numCache>
            </c:numRef>
          </c:val>
        </c:ser>
        <c:ser>
          <c:idx val="2"/>
          <c:order val="2"/>
          <c:tx>
            <c:strRef>
              <c:f>'Q2-robustness'!$AY$107</c:f>
              <c:strCache>
                <c:ptCount val="1"/>
                <c:pt idx="0">
                  <c:v>O1-mini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  <a:alpha val="47964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'Q2-robustness'!$AZ$104:$BF$104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'Q2-robustness'!$AZ$107:$BF$107</c:f>
              <c:numCache>
                <c:ptCount val="7"/>
                <c:pt idx="0">
                  <c:v>50.000000</c:v>
                </c:pt>
                <c:pt idx="1">
                  <c:v>50.000000</c:v>
                </c:pt>
                <c:pt idx="2">
                  <c:v>50.000000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50.000000</c:v>
                </c:pt>
                <c:pt idx="6">
                  <c:v>50.000000</c:v>
                </c:pt>
              </c:numCache>
            </c:numRef>
          </c:val>
        </c:ser>
        <c:ser>
          <c:idx val="3"/>
          <c:order val="3"/>
          <c:tx>
            <c:strRef>
              <c:f>'Q2-robustness'!$AY$108</c:f>
              <c:strCache>
                <c:ptCount val="1"/>
                <c:pt idx="0">
                  <c:v>O1-preview</c:v>
                </c:pt>
              </c:strCache>
            </c:strRef>
          </c:tx>
          <c:spPr>
            <a:solidFill>
              <a:schemeClr val="accent2">
                <a:alpha val="50434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'Q2-robustness'!$AZ$104:$BF$104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'Q2-robustness'!$AZ$108:$BF$108</c:f>
              <c:numCache>
                <c:ptCount val="7"/>
                <c:pt idx="0">
                  <c:v>50.000000</c:v>
                </c:pt>
                <c:pt idx="1">
                  <c:v>50.000000</c:v>
                </c:pt>
                <c:pt idx="2">
                  <c:v>50.000000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50.000000</c:v>
                </c:pt>
                <c:pt idx="6">
                  <c:v>50.000000</c:v>
                </c:pt>
              </c:numCache>
            </c:numRef>
          </c:val>
        </c:ser>
        <c:ser>
          <c:idx val="4"/>
          <c:order val="4"/>
          <c:tx>
            <c:strRef>
              <c:f>'Q2-robustness'!$AY$109</c:f>
              <c:strCache>
                <c:ptCount val="1"/>
                <c:pt idx="0">
                  <c:v>Deepseek</c:v>
                </c:pt>
              </c:strCache>
            </c:strRef>
          </c:tx>
          <c:spPr>
            <a:solidFill>
              <a:schemeClr val="accent3">
                <a:hueOff val="-274225"/>
                <a:satOff val="26768"/>
                <a:lumOff val="11368"/>
                <a:alpha val="51647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'Q2-robustness'!$AZ$104:$BF$104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'Q2-robustness'!$AZ$109:$BF$109</c:f>
              <c:numCache>
                <c:ptCount val="7"/>
                <c:pt idx="0">
                  <c:v>50.000000</c:v>
                </c:pt>
                <c:pt idx="1">
                  <c:v>50.000000</c:v>
                </c:pt>
                <c:pt idx="2">
                  <c:v>50.000000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50.000000</c:v>
                </c:pt>
                <c:pt idx="6">
                  <c:v>50.000000</c:v>
                </c:pt>
              </c:numCache>
            </c:numRef>
          </c:val>
        </c:ser>
        <c:ser>
          <c:idx val="5"/>
          <c:order val="5"/>
          <c:tx>
            <c:strRef>
              <c:f>'Q2-robustness'!$AY$110</c:f>
              <c:strCache>
                <c:ptCount val="1"/>
                <c:pt idx="0">
                  <c:v>WizardLM-2-8x22B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  <a:alpha val="4971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'Q2-robustness'!$AZ$104:$BF$104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'Q2-robustness'!$AZ$110:$BF$110</c:f>
              <c:numCache>
                <c:ptCount val="7"/>
                <c:pt idx="0">
                  <c:v>50.000000</c:v>
                </c:pt>
                <c:pt idx="1">
                  <c:v>50.000000</c:v>
                </c:pt>
                <c:pt idx="2">
                  <c:v>50.000000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50.000000</c:v>
                </c:pt>
                <c:pt idx="6">
                  <c:v>50.000000</c:v>
                </c:pt>
              </c:numCache>
            </c:numRef>
          </c:val>
        </c:ser>
        <c:ser>
          <c:idx val="6"/>
          <c:order val="6"/>
          <c:tx>
            <c:strRef>
              <c:f>'Q2-robustness'!$AY$111</c:f>
              <c:strCache>
                <c:ptCount val="1"/>
                <c:pt idx="0">
                  <c:v>microsoft/phi-2</c:v>
                </c:pt>
              </c:strCache>
            </c:strRef>
          </c:tx>
          <c:spPr>
            <a:solidFill>
              <a:schemeClr val="accent6">
                <a:alpha val="50651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'Q2-robustness'!$AZ$104:$BF$104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'Q2-robustness'!$AZ$111:$BF$111</c:f>
              <c:numCache>
                <c:ptCount val="7"/>
                <c:pt idx="0">
                  <c:v>50.000000</c:v>
                </c:pt>
                <c:pt idx="1">
                  <c:v>50.000000</c:v>
                </c:pt>
                <c:pt idx="2">
                  <c:v>50.000000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50.000000</c:v>
                </c:pt>
                <c:pt idx="6">
                  <c:v>50.000000</c:v>
                </c:pt>
              </c:numCache>
            </c:numRef>
          </c:val>
        </c:ser>
        <c:ser>
          <c:idx val="7"/>
          <c:order val="7"/>
          <c:tx>
            <c:strRef>
              <c:f>'Q2-robustness'!$AY$112</c:f>
              <c:strCache>
                <c:ptCount val="1"/>
                <c:pt idx="0">
                  <c:v>Llama 3.1 405b</c:v>
                </c:pt>
              </c:strCache>
            </c:strRef>
          </c:tx>
          <c:spPr>
            <a:solidFill>
              <a:schemeClr val="accent4">
                <a:alpha val="49291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'Q2-robustness'!$AZ$104:$BF$104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'Q2-robustness'!$AZ$112:$BF$112</c:f>
              <c:numCache>
                <c:ptCount val="7"/>
                <c:pt idx="0">
                  <c:v>45.000000</c:v>
                </c:pt>
                <c:pt idx="1">
                  <c:v>22.000000</c:v>
                </c:pt>
                <c:pt idx="2">
                  <c:v>47.000000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48.000000</c:v>
                </c:pt>
                <c:pt idx="6">
                  <c:v>43.000000</c:v>
                </c:pt>
              </c:numCache>
            </c:numRef>
          </c:val>
        </c:ser>
        <c:gapWidth val="18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50"/>
          <c:min val="0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one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0"/>
        <c:minorUnit val="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10709"/>
          <c:y val="0.0445804"/>
          <c:w val="0.984291"/>
          <c:h val="0.9264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'Q2-robustness'!$CG$176</c:f>
              <c:strCache>
                <c:ptCount val="1"/>
                <c:pt idx="0">
                  <c:v>Gemini_flash 1.5</c:v>
                </c:pt>
              </c:strCache>
            </c:strRef>
          </c:tx>
          <c:spPr>
            <a:solidFill>
              <a:schemeClr val="accent1">
                <a:lumOff val="-13575"/>
                <a:alpha val="48323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'Q2-robustness'!$CH$175:$CN$175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'Q2-robustness'!$CH$176:$CN$176</c:f>
              <c:numCache>
                <c:ptCount val="7"/>
                <c:pt idx="0">
                  <c:v>49.000000</c:v>
                </c:pt>
                <c:pt idx="1">
                  <c:v>10.000000</c:v>
                </c:pt>
                <c:pt idx="2">
                  <c:v>50.000000</c:v>
                </c:pt>
                <c:pt idx="3">
                  <c:v>12.000000</c:v>
                </c:pt>
                <c:pt idx="4">
                  <c:v>22.000000</c:v>
                </c:pt>
                <c:pt idx="5">
                  <c:v>17.000000</c:v>
                </c:pt>
                <c:pt idx="6">
                  <c:v>0.000000</c:v>
                </c:pt>
              </c:numCache>
            </c:numRef>
          </c:val>
        </c:ser>
        <c:ser>
          <c:idx val="1"/>
          <c:order val="1"/>
          <c:tx>
            <c:strRef>
              <c:f>'Q2-robustness'!$CG$177</c:f>
              <c:strCache>
                <c:ptCount val="1"/>
                <c:pt idx="0">
                  <c:v>Gemini_flash 2.0</c:v>
                </c:pt>
              </c:strCache>
            </c:strRef>
          </c:tx>
          <c:spPr>
            <a:solidFill>
              <a:schemeClr val="accent1">
                <a:alpha val="49084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'Q2-robustness'!$CH$175:$CN$175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'Q2-robustness'!$CH$177:$CN$177</c:f>
              <c:numCache>
                <c:ptCount val="7"/>
                <c:pt idx="0">
                  <c:v>50.000000</c:v>
                </c:pt>
                <c:pt idx="1">
                  <c:v>20.000000</c:v>
                </c:pt>
                <c:pt idx="2">
                  <c:v>50.000000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50.000000</c:v>
                </c:pt>
                <c:pt idx="6">
                  <c:v>50.000000</c:v>
                </c:pt>
              </c:numCache>
            </c:numRef>
          </c:val>
        </c:ser>
        <c:ser>
          <c:idx val="2"/>
          <c:order val="2"/>
          <c:tx>
            <c:strRef>
              <c:f>'Q2-robustness'!$CG$178</c:f>
              <c:strCache>
                <c:ptCount val="1"/>
                <c:pt idx="0">
                  <c:v>O1-mini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  <a:alpha val="47964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'Q2-robustness'!$CH$175:$CN$175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'Q2-robustness'!$CH$178:$CN$178</c:f>
              <c:numCache>
                <c:ptCount val="7"/>
                <c:pt idx="0">
                  <c:v>50.000000</c:v>
                </c:pt>
                <c:pt idx="1">
                  <c:v>50.000000</c:v>
                </c:pt>
                <c:pt idx="2">
                  <c:v>50.000000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50.000000</c:v>
                </c:pt>
                <c:pt idx="6">
                  <c:v>50.000000</c:v>
                </c:pt>
              </c:numCache>
            </c:numRef>
          </c:val>
        </c:ser>
        <c:ser>
          <c:idx val="3"/>
          <c:order val="3"/>
          <c:tx>
            <c:strRef>
              <c:f>'Q2-robustness'!$CG$179</c:f>
              <c:strCache>
                <c:ptCount val="1"/>
                <c:pt idx="0">
                  <c:v>O1-preview</c:v>
                </c:pt>
              </c:strCache>
            </c:strRef>
          </c:tx>
          <c:spPr>
            <a:solidFill>
              <a:schemeClr val="accent2">
                <a:alpha val="50434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'Q2-robustness'!$CH$175:$CN$175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'Q2-robustness'!$CH$179:$CN$179</c:f>
              <c:numCache>
                <c:ptCount val="7"/>
                <c:pt idx="0">
                  <c:v>50.000000</c:v>
                </c:pt>
                <c:pt idx="1">
                  <c:v>50.000000</c:v>
                </c:pt>
                <c:pt idx="2">
                  <c:v>50.000000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50.000000</c:v>
                </c:pt>
                <c:pt idx="6">
                  <c:v>50.000000</c:v>
                </c:pt>
              </c:numCache>
            </c:numRef>
          </c:val>
        </c:ser>
        <c:ser>
          <c:idx val="4"/>
          <c:order val="4"/>
          <c:tx>
            <c:strRef>
              <c:f>'Q2-robustness'!$CG$180</c:f>
              <c:strCache>
                <c:ptCount val="1"/>
                <c:pt idx="0">
                  <c:v>Deepseek</c:v>
                </c:pt>
              </c:strCache>
            </c:strRef>
          </c:tx>
          <c:spPr>
            <a:solidFill>
              <a:schemeClr val="accent3">
                <a:hueOff val="-274225"/>
                <a:satOff val="26768"/>
                <a:lumOff val="11368"/>
                <a:alpha val="51647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'Q2-robustness'!$CH$175:$CN$175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'Q2-robustness'!$CH$180:$CN$180</c:f>
              <c:numCache>
                <c:ptCount val="7"/>
                <c:pt idx="0">
                  <c:v>50.000000</c:v>
                </c:pt>
                <c:pt idx="1">
                  <c:v>50.000000</c:v>
                </c:pt>
                <c:pt idx="2">
                  <c:v>50.000000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50.000000</c:v>
                </c:pt>
                <c:pt idx="6">
                  <c:v>50.000000</c:v>
                </c:pt>
              </c:numCache>
            </c:numRef>
          </c:val>
        </c:ser>
        <c:ser>
          <c:idx val="5"/>
          <c:order val="5"/>
          <c:tx>
            <c:strRef>
              <c:f>'Q2-robustness'!$CG$181</c:f>
              <c:strCache>
                <c:ptCount val="1"/>
                <c:pt idx="0">
                  <c:v>WizardLM-2-8x22B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  <a:alpha val="4971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'Q2-robustness'!$CH$175:$CN$175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'Q2-robustness'!$CH$181:$CN$181</c:f>
              <c:numCache>
                <c:ptCount val="7"/>
                <c:pt idx="0">
                  <c:v>50.000000</c:v>
                </c:pt>
                <c:pt idx="1">
                  <c:v>50.000000</c:v>
                </c:pt>
                <c:pt idx="2">
                  <c:v>50.000000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50.000000</c:v>
                </c:pt>
                <c:pt idx="6">
                  <c:v>50.000000</c:v>
                </c:pt>
              </c:numCache>
            </c:numRef>
          </c:val>
        </c:ser>
        <c:ser>
          <c:idx val="6"/>
          <c:order val="6"/>
          <c:tx>
            <c:strRef>
              <c:f>'Q2-robustness'!$CG$182</c:f>
              <c:strCache>
                <c:ptCount val="1"/>
                <c:pt idx="0">
                  <c:v>microsoft/phi-2</c:v>
                </c:pt>
              </c:strCache>
            </c:strRef>
          </c:tx>
          <c:spPr>
            <a:solidFill>
              <a:schemeClr val="accent6">
                <a:alpha val="50651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'Q2-robustness'!$CH$175:$CN$175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'Q2-robustness'!$CH$182:$CN$182</c:f>
              <c:numCache>
                <c:ptCount val="7"/>
                <c:pt idx="0">
                  <c:v>50.000000</c:v>
                </c:pt>
                <c:pt idx="1">
                  <c:v>50.000000</c:v>
                </c:pt>
                <c:pt idx="2">
                  <c:v>50.000000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50.000000</c:v>
                </c:pt>
                <c:pt idx="6">
                  <c:v>50.000000</c:v>
                </c:pt>
              </c:numCache>
            </c:numRef>
          </c:val>
        </c:ser>
        <c:ser>
          <c:idx val="7"/>
          <c:order val="7"/>
          <c:tx>
            <c:strRef>
              <c:f>'Q2-robustness'!$CG$183</c:f>
              <c:strCache>
                <c:ptCount val="1"/>
                <c:pt idx="0">
                  <c:v>Llama 3.1 405b</c:v>
                </c:pt>
              </c:strCache>
            </c:strRef>
          </c:tx>
          <c:spPr>
            <a:solidFill>
              <a:schemeClr val="accent4">
                <a:alpha val="49291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'Q2-robustness'!$CH$175:$CN$175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'Q2-robustness'!$CH$183:$CN$183</c:f>
              <c:numCache>
                <c:ptCount val="7"/>
                <c:pt idx="0">
                  <c:v>33.000000</c:v>
                </c:pt>
                <c:pt idx="1">
                  <c:v>0.000000</c:v>
                </c:pt>
                <c:pt idx="2">
                  <c:v>50.000000</c:v>
                </c:pt>
                <c:pt idx="3">
                  <c:v>13.000000</c:v>
                </c:pt>
                <c:pt idx="4">
                  <c:v>50.000000</c:v>
                </c:pt>
                <c:pt idx="5">
                  <c:v>14.000000</c:v>
                </c:pt>
                <c:pt idx="6">
                  <c:v>0.000000</c:v>
                </c:pt>
              </c:numCache>
            </c:numRef>
          </c:val>
        </c:ser>
        <c:gapWidth val="18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one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0"/>
        <c:minorUnit val="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224303"/>
          <c:y val="0.12665"/>
          <c:w val="0.97257"/>
          <c:h val="0.8408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'Q2-robustness'!$AA$51</c:f>
              <c:strCache>
                <c:ptCount val="1"/>
                <c:pt idx="0">
                  <c:v>Gemini_flash 1.5</c:v>
                </c:pt>
              </c:strCache>
            </c:strRef>
          </c:tx>
          <c:spPr>
            <a:solidFill>
              <a:schemeClr val="accent1">
                <a:lumOff val="-1357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'Q2-robustness'!$AB$50:$AH$50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'Q2-robustness'!$AB$51:$AH$51</c:f>
              <c:numCache>
                <c:ptCount val="7"/>
                <c:pt idx="0">
                  <c:v>50.000000</c:v>
                </c:pt>
                <c:pt idx="1">
                  <c:v>50.000000</c:v>
                </c:pt>
                <c:pt idx="2">
                  <c:v>50.000000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50.000000</c:v>
                </c:pt>
                <c:pt idx="6">
                  <c:v>50.000000</c:v>
                </c:pt>
              </c:numCache>
            </c:numRef>
          </c:val>
        </c:ser>
        <c:ser>
          <c:idx val="1"/>
          <c:order val="1"/>
          <c:tx>
            <c:strRef>
              <c:f>'Q2-robustness'!$AA$52</c:f>
              <c:strCache>
                <c:ptCount val="1"/>
                <c:pt idx="0">
                  <c:v>Gemini_flash 2.0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'Q2-robustness'!$AB$50:$AH$50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'Q2-robustness'!$AB$52:$AH$52</c:f>
              <c:numCache>
                <c:ptCount val="7"/>
                <c:pt idx="0">
                  <c:v>50.000000</c:v>
                </c:pt>
                <c:pt idx="1">
                  <c:v>50.000000</c:v>
                </c:pt>
                <c:pt idx="2">
                  <c:v>50.000000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50.000000</c:v>
                </c:pt>
                <c:pt idx="6">
                  <c:v>48.000000</c:v>
                </c:pt>
              </c:numCache>
            </c:numRef>
          </c:val>
        </c:ser>
        <c:ser>
          <c:idx val="2"/>
          <c:order val="2"/>
          <c:tx>
            <c:strRef>
              <c:f>'Q2-robustness'!$AA$53</c:f>
              <c:strCache>
                <c:ptCount val="1"/>
                <c:pt idx="0">
                  <c:v>O1-mini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'Q2-robustness'!$AB$50:$AH$50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'Q2-robustness'!$AB$53:$AH$53</c:f>
              <c:numCache>
                <c:ptCount val="7"/>
                <c:pt idx="0">
                  <c:v>48.000000</c:v>
                </c:pt>
                <c:pt idx="1">
                  <c:v>50.000000</c:v>
                </c:pt>
                <c:pt idx="2">
                  <c:v>48.000000</c:v>
                </c:pt>
                <c:pt idx="3">
                  <c:v>47.000000</c:v>
                </c:pt>
                <c:pt idx="4">
                  <c:v>50.000000</c:v>
                </c:pt>
                <c:pt idx="5">
                  <c:v>48.000000</c:v>
                </c:pt>
                <c:pt idx="6">
                  <c:v>45.000000</c:v>
                </c:pt>
              </c:numCache>
            </c:numRef>
          </c:val>
        </c:ser>
        <c:ser>
          <c:idx val="3"/>
          <c:order val="3"/>
          <c:tx>
            <c:strRef>
              <c:f>'Q2-robustness'!$AA$54</c:f>
              <c:strCache>
                <c:ptCount val="1"/>
                <c:pt idx="0">
                  <c:v>O1-preview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'Q2-robustness'!$AB$50:$AH$50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'Q2-robustness'!$AB$54:$AH$54</c:f>
              <c:numCache>
                <c:ptCount val="7"/>
                <c:pt idx="0">
                  <c:v>50.000000</c:v>
                </c:pt>
                <c:pt idx="1">
                  <c:v>50.000000</c:v>
                </c:pt>
                <c:pt idx="2">
                  <c:v>44.000000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50.000000</c:v>
                </c:pt>
                <c:pt idx="6">
                  <c:v>50.000000</c:v>
                </c:pt>
              </c:numCache>
            </c:numRef>
          </c:val>
        </c:ser>
        <c:ser>
          <c:idx val="4"/>
          <c:order val="4"/>
          <c:tx>
            <c:strRef>
              <c:f>'Q2-robustness'!$AA$55</c:f>
              <c:strCache>
                <c:ptCount val="1"/>
                <c:pt idx="0">
                  <c:v>Deepseek</c:v>
                </c:pt>
              </c:strCache>
            </c:strRef>
          </c:tx>
          <c:spPr>
            <a:solidFill>
              <a:schemeClr val="accent3">
                <a:hueOff val="-274225"/>
                <a:satOff val="26768"/>
                <a:lumOff val="1136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'Q2-robustness'!$AB$50:$AH$50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'Q2-robustness'!$AB$55:$AH$55</c:f>
              <c:numCache>
                <c:ptCount val="7"/>
                <c:pt idx="0">
                  <c:v>50.000000</c:v>
                </c:pt>
                <c:pt idx="1">
                  <c:v>50.000000</c:v>
                </c:pt>
                <c:pt idx="2">
                  <c:v>50.000000</c:v>
                </c:pt>
                <c:pt idx="3">
                  <c:v>50.000000</c:v>
                </c:pt>
                <c:pt idx="4">
                  <c:v>49.000000</c:v>
                </c:pt>
                <c:pt idx="5">
                  <c:v>50.000000</c:v>
                </c:pt>
                <c:pt idx="6">
                  <c:v>44.000000</c:v>
                </c:pt>
              </c:numCache>
            </c:numRef>
          </c:val>
        </c:ser>
        <c:ser>
          <c:idx val="5"/>
          <c:order val="5"/>
          <c:tx>
            <c:strRef>
              <c:f>'Q2-robustness'!$AA$56</c:f>
              <c:strCache>
                <c:ptCount val="1"/>
                <c:pt idx="0">
                  <c:v>WizardLM-2-8x22B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'Q2-robustness'!$AB$50:$AH$50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'Q2-robustness'!$AB$56:$AH$56</c:f>
              <c:numCache>
                <c:ptCount val="7"/>
                <c:pt idx="0">
                  <c:v>49.000000</c:v>
                </c:pt>
                <c:pt idx="1">
                  <c:v>48.000000</c:v>
                </c:pt>
                <c:pt idx="2">
                  <c:v>50.000000</c:v>
                </c:pt>
                <c:pt idx="3">
                  <c:v>48.000000</c:v>
                </c:pt>
                <c:pt idx="4">
                  <c:v>47.000000</c:v>
                </c:pt>
                <c:pt idx="5">
                  <c:v>46.000000</c:v>
                </c:pt>
                <c:pt idx="6">
                  <c:v>38.000000</c:v>
                </c:pt>
              </c:numCache>
            </c:numRef>
          </c:val>
        </c:ser>
        <c:ser>
          <c:idx val="6"/>
          <c:order val="6"/>
          <c:tx>
            <c:v>microsoft/phi-4</c:v>
          </c:tx>
          <c:spPr>
            <a:solidFill>
              <a:schemeClr val="accent6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'Q2-robustness'!$AB$50:$AH$50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'Q2-robustness'!$AB$57:$AH$57</c:f>
              <c:numCache>
                <c:ptCount val="7"/>
                <c:pt idx="0">
                  <c:v>50.000000</c:v>
                </c:pt>
                <c:pt idx="1">
                  <c:v>49.000000</c:v>
                </c:pt>
                <c:pt idx="2">
                  <c:v>50.000000</c:v>
                </c:pt>
                <c:pt idx="3">
                  <c:v>48.000000</c:v>
                </c:pt>
                <c:pt idx="4">
                  <c:v>47.000000</c:v>
                </c:pt>
                <c:pt idx="5">
                  <c:v>48.000000</c:v>
                </c:pt>
                <c:pt idx="6">
                  <c:v>35.000000</c:v>
                </c:pt>
              </c:numCache>
            </c:numRef>
          </c:val>
        </c:ser>
        <c:ser>
          <c:idx val="7"/>
          <c:order val="7"/>
          <c:tx>
            <c:strRef>
              <c:f>'Q2-robustness'!$AA$58</c:f>
              <c:strCache>
                <c:ptCount val="1"/>
                <c:pt idx="0">
                  <c:v>Llama 3.1 405b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'Q2-robustness'!$AB$50:$AH$50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'Q2-robustness'!$AB$58:$AH$58</c:f>
              <c:numCache>
                <c:ptCount val="7"/>
                <c:pt idx="0">
                  <c:v>49.000000</c:v>
                </c:pt>
                <c:pt idx="1">
                  <c:v>50.000000</c:v>
                </c:pt>
                <c:pt idx="2">
                  <c:v>48.000000</c:v>
                </c:pt>
                <c:pt idx="3">
                  <c:v>47.000000</c:v>
                </c:pt>
                <c:pt idx="4">
                  <c:v>50.000000</c:v>
                </c:pt>
                <c:pt idx="5">
                  <c:v>48.000000</c:v>
                </c:pt>
                <c:pt idx="6">
                  <c:v>43.000000</c:v>
                </c:pt>
              </c:numCache>
            </c:numRef>
          </c:val>
        </c:ser>
        <c:gapWidth val="18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50"/>
          <c:min val="0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0"/>
        <c:minorUnit val="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438654"/>
          <c:y val="0"/>
          <c:w val="0.875485"/>
          <c:h val="0.065004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224303"/>
          <c:y val="0.12368"/>
          <c:w val="0.97257"/>
          <c:h val="0.8103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'Q2-robustness'!$AM$78</c:f>
              <c:strCache>
                <c:ptCount val="1"/>
                <c:pt idx="0">
                  <c:v>Gemini_flash 1.5</c:v>
                </c:pt>
              </c:strCache>
            </c:strRef>
          </c:tx>
          <c:spPr>
            <a:solidFill>
              <a:schemeClr val="accent1">
                <a:lumOff val="-1357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'Q2-robustness'!$AN$77:$AT$77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'Q2-robustness'!$AN$78:$AT$78</c:f>
              <c:numCache>
                <c:ptCount val="7"/>
                <c:pt idx="0">
                  <c:v>50.000000</c:v>
                </c:pt>
                <c:pt idx="1">
                  <c:v>50.000000</c:v>
                </c:pt>
                <c:pt idx="2">
                  <c:v>48.000000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50.000000</c:v>
                </c:pt>
                <c:pt idx="6">
                  <c:v>3.000000</c:v>
                </c:pt>
              </c:numCache>
            </c:numRef>
          </c:val>
        </c:ser>
        <c:ser>
          <c:idx val="1"/>
          <c:order val="1"/>
          <c:tx>
            <c:strRef>
              <c:f>'Q2-robustness'!$AM$79</c:f>
              <c:strCache>
                <c:ptCount val="1"/>
                <c:pt idx="0">
                  <c:v>Gemini_flash 2.0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'Q2-robustness'!$AN$77:$AT$77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'Q2-robustness'!$AN$79:$AT$79</c:f>
              <c:numCache>
                <c:ptCount val="7"/>
                <c:pt idx="0">
                  <c:v>50.000000</c:v>
                </c:pt>
                <c:pt idx="1">
                  <c:v>50.000000</c:v>
                </c:pt>
                <c:pt idx="2">
                  <c:v>48.000000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50.000000</c:v>
                </c:pt>
                <c:pt idx="6">
                  <c:v>47.000000</c:v>
                </c:pt>
              </c:numCache>
            </c:numRef>
          </c:val>
        </c:ser>
        <c:ser>
          <c:idx val="2"/>
          <c:order val="2"/>
          <c:tx>
            <c:strRef>
              <c:f>'Q2-robustness'!$AM$80</c:f>
              <c:strCache>
                <c:ptCount val="1"/>
                <c:pt idx="0">
                  <c:v>O1-mini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'Q2-robustness'!$AN$77:$AT$77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'Q2-robustness'!$AN$80:$AT$80</c:f>
              <c:numCache>
                <c:ptCount val="7"/>
                <c:pt idx="0">
                  <c:v>45.000000</c:v>
                </c:pt>
                <c:pt idx="1">
                  <c:v>43.000000</c:v>
                </c:pt>
                <c:pt idx="2">
                  <c:v>42.000000</c:v>
                </c:pt>
                <c:pt idx="3">
                  <c:v>42.000000</c:v>
                </c:pt>
                <c:pt idx="4">
                  <c:v>48.000000</c:v>
                </c:pt>
                <c:pt idx="5">
                  <c:v>44.000000</c:v>
                </c:pt>
                <c:pt idx="6">
                  <c:v>36.000000</c:v>
                </c:pt>
              </c:numCache>
            </c:numRef>
          </c:val>
        </c:ser>
        <c:ser>
          <c:idx val="3"/>
          <c:order val="3"/>
          <c:tx>
            <c:strRef>
              <c:f>'Q2-robustness'!$AM$81</c:f>
              <c:strCache>
                <c:ptCount val="1"/>
                <c:pt idx="0">
                  <c:v>O1-preview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'Q2-robustness'!$AN$77:$AT$77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'Q2-robustness'!$AN$81:$AT$81</c:f>
              <c:numCache>
                <c:ptCount val="7"/>
                <c:pt idx="0">
                  <c:v>46.000000</c:v>
                </c:pt>
                <c:pt idx="1">
                  <c:v>39.000000</c:v>
                </c:pt>
                <c:pt idx="2">
                  <c:v>44.000000</c:v>
                </c:pt>
                <c:pt idx="3">
                  <c:v>50.000000</c:v>
                </c:pt>
                <c:pt idx="4">
                  <c:v>50.000000</c:v>
                </c:pt>
                <c:pt idx="5">
                  <c:v>50.000000</c:v>
                </c:pt>
                <c:pt idx="6">
                  <c:v>50.000000</c:v>
                </c:pt>
              </c:numCache>
            </c:numRef>
          </c:val>
        </c:ser>
        <c:ser>
          <c:idx val="4"/>
          <c:order val="4"/>
          <c:tx>
            <c:strRef>
              <c:f>'Q2-robustness'!$AM$82</c:f>
              <c:strCache>
                <c:ptCount val="1"/>
                <c:pt idx="0">
                  <c:v>Deepseek</c:v>
                </c:pt>
              </c:strCache>
            </c:strRef>
          </c:tx>
          <c:spPr>
            <a:solidFill>
              <a:schemeClr val="accent3">
                <a:hueOff val="-274225"/>
                <a:satOff val="26768"/>
                <a:lumOff val="1136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'Q2-robustness'!$AN$77:$AT$77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'Q2-robustness'!$AN$82:$AT$82</c:f>
              <c:numCache>
                <c:ptCount val="7"/>
                <c:pt idx="0">
                  <c:v>48.000000</c:v>
                </c:pt>
                <c:pt idx="1">
                  <c:v>46.000000</c:v>
                </c:pt>
                <c:pt idx="2">
                  <c:v>49.000000</c:v>
                </c:pt>
                <c:pt idx="3">
                  <c:v>48.000000</c:v>
                </c:pt>
                <c:pt idx="4">
                  <c:v>49.000000</c:v>
                </c:pt>
                <c:pt idx="5">
                  <c:v>50.000000</c:v>
                </c:pt>
                <c:pt idx="6">
                  <c:v>36.000000</c:v>
                </c:pt>
              </c:numCache>
            </c:numRef>
          </c:val>
        </c:ser>
        <c:ser>
          <c:idx val="5"/>
          <c:order val="5"/>
          <c:tx>
            <c:strRef>
              <c:f>'Q2-robustness'!$AM$83</c:f>
              <c:strCache>
                <c:ptCount val="1"/>
                <c:pt idx="0">
                  <c:v>WizardLM-2-8x22B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'Q2-robustness'!$AN$77:$AT$77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'Q2-robustness'!$AN$83:$AT$83</c:f>
              <c:numCache>
                <c:ptCount val="7"/>
                <c:pt idx="0">
                  <c:v>44.000000</c:v>
                </c:pt>
                <c:pt idx="1">
                  <c:v>42.000000</c:v>
                </c:pt>
                <c:pt idx="2">
                  <c:v>44.000000</c:v>
                </c:pt>
                <c:pt idx="3">
                  <c:v>45.000000</c:v>
                </c:pt>
                <c:pt idx="4">
                  <c:v>44.000000</c:v>
                </c:pt>
                <c:pt idx="5">
                  <c:v>44.000000</c:v>
                </c:pt>
                <c:pt idx="6">
                  <c:v>33.000000</c:v>
                </c:pt>
              </c:numCache>
            </c:numRef>
          </c:val>
        </c:ser>
        <c:ser>
          <c:idx val="6"/>
          <c:order val="6"/>
          <c:tx>
            <c:v>microsoft/phi-4</c:v>
          </c:tx>
          <c:spPr>
            <a:solidFill>
              <a:schemeClr val="accent6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'Q2-robustness'!$AN$77:$AT$77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'Q2-robustness'!$AN$84:$AT$84</c:f>
              <c:numCache>
                <c:ptCount val="7"/>
                <c:pt idx="0">
                  <c:v>49.000000</c:v>
                </c:pt>
                <c:pt idx="1">
                  <c:v>49.000000</c:v>
                </c:pt>
                <c:pt idx="2">
                  <c:v>45.000000</c:v>
                </c:pt>
                <c:pt idx="3">
                  <c:v>49.000000</c:v>
                </c:pt>
                <c:pt idx="4">
                  <c:v>50.000000</c:v>
                </c:pt>
                <c:pt idx="5">
                  <c:v>49.000000</c:v>
                </c:pt>
                <c:pt idx="6">
                  <c:v>35.000000</c:v>
                </c:pt>
              </c:numCache>
            </c:numRef>
          </c:val>
        </c:ser>
        <c:ser>
          <c:idx val="7"/>
          <c:order val="7"/>
          <c:tx>
            <c:strRef>
              <c:f>'Q2-robustness'!$AM$85</c:f>
              <c:strCache>
                <c:ptCount val="1"/>
                <c:pt idx="0">
                  <c:v>Llama 3.1 405b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'Q2-robustness'!$AN$77:$AT$77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'Q2-robustness'!$AN$85:$AT$85</c:f>
              <c:numCache>
                <c:ptCount val="7"/>
                <c:pt idx="0">
                  <c:v>44.000000</c:v>
                </c:pt>
                <c:pt idx="1">
                  <c:v>13.000000</c:v>
                </c:pt>
                <c:pt idx="2">
                  <c:v>46.000000</c:v>
                </c:pt>
                <c:pt idx="3">
                  <c:v>49.000000</c:v>
                </c:pt>
                <c:pt idx="4">
                  <c:v>50.000000</c:v>
                </c:pt>
                <c:pt idx="5">
                  <c:v>40.000000</c:v>
                </c:pt>
                <c:pt idx="6">
                  <c:v>29.000000</c:v>
                </c:pt>
              </c:numCache>
            </c:numRef>
          </c:val>
        </c:ser>
        <c:gapWidth val="18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0"/>
        <c:minorUnit val="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438654"/>
          <c:y val="0"/>
          <c:w val="0.875485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224303"/>
          <c:y val="0.12368"/>
          <c:w val="0.97257"/>
          <c:h val="0.8103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'Q2-robustness'!$BU$149</c:f>
              <c:strCache>
                <c:ptCount val="1"/>
                <c:pt idx="0">
                  <c:v>Gemini_flash 1.5</c:v>
                </c:pt>
              </c:strCache>
            </c:strRef>
          </c:tx>
          <c:spPr>
            <a:solidFill>
              <a:schemeClr val="accent1">
                <a:lumOff val="-1357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'Q2-robustness'!$BV$148:$CB$148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'Q2-robustness'!$BV$149:$CB$149</c:f>
              <c:numCache>
                <c:ptCount val="7"/>
                <c:pt idx="0">
                  <c:v>13.000000</c:v>
                </c:pt>
                <c:pt idx="1">
                  <c:v>0.000000</c:v>
                </c:pt>
                <c:pt idx="2">
                  <c:v>37.000000</c:v>
                </c:pt>
                <c:pt idx="3">
                  <c:v>1.000000</c:v>
                </c:pt>
                <c:pt idx="4">
                  <c:v>0.000000</c:v>
                </c:pt>
                <c:pt idx="5">
                  <c:v>8.000000</c:v>
                </c:pt>
                <c:pt idx="6">
                  <c:v>0.000000</c:v>
                </c:pt>
              </c:numCache>
            </c:numRef>
          </c:val>
        </c:ser>
        <c:ser>
          <c:idx val="1"/>
          <c:order val="1"/>
          <c:tx>
            <c:strRef>
              <c:f>'Q2-robustness'!$BU$150</c:f>
              <c:strCache>
                <c:ptCount val="1"/>
                <c:pt idx="0">
                  <c:v>Gemini_flash 2.0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'Q2-robustness'!$BV$148:$CB$148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'Q2-robustness'!$BV$150:$CB$150</c:f>
              <c:numCache>
                <c:ptCount val="7"/>
                <c:pt idx="0">
                  <c:v>40.000000</c:v>
                </c:pt>
                <c:pt idx="1">
                  <c:v>0.000000</c:v>
                </c:pt>
                <c:pt idx="2">
                  <c:v>36.000000</c:v>
                </c:pt>
                <c:pt idx="3">
                  <c:v>30.000000</c:v>
                </c:pt>
                <c:pt idx="4">
                  <c:v>24.000000</c:v>
                </c:pt>
                <c:pt idx="5">
                  <c:v>18.000000</c:v>
                </c:pt>
                <c:pt idx="6">
                  <c:v>0.000000</c:v>
                </c:pt>
              </c:numCache>
            </c:numRef>
          </c:val>
        </c:ser>
        <c:ser>
          <c:idx val="2"/>
          <c:order val="2"/>
          <c:tx>
            <c:strRef>
              <c:f>'Q2-robustness'!$BU$151</c:f>
              <c:strCache>
                <c:ptCount val="1"/>
                <c:pt idx="0">
                  <c:v>O1-mini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'Q2-robustness'!$BV$148:$CB$148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'Q2-robustness'!$BV$151:$CB$151</c:f>
              <c:numCache>
                <c:ptCount val="7"/>
                <c:pt idx="0">
                  <c:v>34.000000</c:v>
                </c:pt>
                <c:pt idx="1">
                  <c:v>10.000000</c:v>
                </c:pt>
                <c:pt idx="2">
                  <c:v>24.000000</c:v>
                </c:pt>
                <c:pt idx="3">
                  <c:v>13.000000</c:v>
                </c:pt>
                <c:pt idx="4">
                  <c:v>11.000000</c:v>
                </c:pt>
                <c:pt idx="5">
                  <c:v>7.000000</c:v>
                </c:pt>
                <c:pt idx="6">
                  <c:v>2.000000</c:v>
                </c:pt>
              </c:numCache>
            </c:numRef>
          </c:val>
        </c:ser>
        <c:ser>
          <c:idx val="3"/>
          <c:order val="3"/>
          <c:tx>
            <c:strRef>
              <c:f>'Q2-robustness'!$BU$152</c:f>
              <c:strCache>
                <c:ptCount val="1"/>
                <c:pt idx="0">
                  <c:v>O1-preview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'Q2-robustness'!$BV$148:$CB$148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'Q2-robustness'!$BV$152:$CB$152</c:f>
              <c:numCache>
                <c:ptCount val="7"/>
                <c:pt idx="0">
                  <c:v>6.000000</c:v>
                </c:pt>
                <c:pt idx="1">
                  <c:v>0.000000</c:v>
                </c:pt>
                <c:pt idx="2">
                  <c:v>8.000000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</c:numCache>
            </c:numRef>
          </c:val>
        </c:ser>
        <c:ser>
          <c:idx val="4"/>
          <c:order val="4"/>
          <c:tx>
            <c:strRef>
              <c:f>'Q2-robustness'!$BU$153</c:f>
              <c:strCache>
                <c:ptCount val="1"/>
                <c:pt idx="0">
                  <c:v>Deepseek</c:v>
                </c:pt>
              </c:strCache>
            </c:strRef>
          </c:tx>
          <c:spPr>
            <a:solidFill>
              <a:schemeClr val="accent3">
                <a:hueOff val="-274225"/>
                <a:satOff val="26768"/>
                <a:lumOff val="1136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'Q2-robustness'!$BV$148:$CB$148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'Q2-robustness'!$BV$153:$CB$153</c:f>
              <c:numCache>
                <c:ptCount val="7"/>
                <c:pt idx="0">
                  <c:v>14.000000</c:v>
                </c:pt>
                <c:pt idx="1">
                  <c:v>1.000000</c:v>
                </c:pt>
                <c:pt idx="2">
                  <c:v>31.000000</c:v>
                </c:pt>
                <c:pt idx="3">
                  <c:v>6.000000</c:v>
                </c:pt>
                <c:pt idx="4">
                  <c:v>1.000000</c:v>
                </c:pt>
                <c:pt idx="5">
                  <c:v>8.000000</c:v>
                </c:pt>
                <c:pt idx="6">
                  <c:v>0.000000</c:v>
                </c:pt>
              </c:numCache>
            </c:numRef>
          </c:val>
        </c:ser>
        <c:ser>
          <c:idx val="5"/>
          <c:order val="5"/>
          <c:tx>
            <c:strRef>
              <c:f>'Q2-robustness'!$BU$154</c:f>
              <c:strCache>
                <c:ptCount val="1"/>
                <c:pt idx="0">
                  <c:v>WizardLM-2-8x22B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'Q2-robustness'!$BV$148:$CB$148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'Q2-robustness'!$BV$154:$CB$154</c:f>
              <c:numCache>
                <c:ptCount val="7"/>
                <c:pt idx="0">
                  <c:v>5.000000</c:v>
                </c:pt>
                <c:pt idx="1">
                  <c:v>9.000000</c:v>
                </c:pt>
                <c:pt idx="2">
                  <c:v>21.000000</c:v>
                </c:pt>
                <c:pt idx="3">
                  <c:v>10.000000</c:v>
                </c:pt>
                <c:pt idx="4">
                  <c:v>11.000000</c:v>
                </c:pt>
                <c:pt idx="5">
                  <c:v>3.000000</c:v>
                </c:pt>
                <c:pt idx="6">
                  <c:v>5.000000</c:v>
                </c:pt>
              </c:numCache>
            </c:numRef>
          </c:val>
        </c:ser>
        <c:ser>
          <c:idx val="6"/>
          <c:order val="6"/>
          <c:tx>
            <c:v>microsoft/phi-4</c:v>
          </c:tx>
          <c:spPr>
            <a:solidFill>
              <a:schemeClr val="accent6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'Q2-robustness'!$BV$148:$CB$148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'Q2-robustness'!$BV$155:$CB$155</c:f>
              <c:numCache>
                <c:ptCount val="7"/>
                <c:pt idx="0">
                  <c:v>44.000000</c:v>
                </c:pt>
                <c:pt idx="1">
                  <c:v>30.000000</c:v>
                </c:pt>
                <c:pt idx="2">
                  <c:v>46.000000</c:v>
                </c:pt>
                <c:pt idx="3">
                  <c:v>45.000000</c:v>
                </c:pt>
                <c:pt idx="4">
                  <c:v>32.000000</c:v>
                </c:pt>
                <c:pt idx="5">
                  <c:v>36.000000</c:v>
                </c:pt>
                <c:pt idx="6">
                  <c:v>3.000000</c:v>
                </c:pt>
              </c:numCache>
            </c:numRef>
          </c:val>
        </c:ser>
        <c:ser>
          <c:idx val="7"/>
          <c:order val="7"/>
          <c:tx>
            <c:strRef>
              <c:f>'Q2-robustness'!$BU$156</c:f>
              <c:strCache>
                <c:ptCount val="1"/>
                <c:pt idx="0">
                  <c:v>Llama 3.1 405b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'Q2-robustness'!$BV$148:$CB$148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'Q2-robustness'!$BV$156:$CB$156</c:f>
              <c:numCache>
                <c:ptCount val="7"/>
                <c:pt idx="0">
                  <c:v>10.000000</c:v>
                </c:pt>
                <c:pt idx="1">
                  <c:v>0.000000</c:v>
                </c:pt>
                <c:pt idx="2">
                  <c:v>38.000000</c:v>
                </c:pt>
                <c:pt idx="3">
                  <c:v>4.000000</c:v>
                </c:pt>
                <c:pt idx="4">
                  <c:v>0.000000</c:v>
                </c:pt>
                <c:pt idx="5">
                  <c:v>1.000000</c:v>
                </c:pt>
                <c:pt idx="6">
                  <c:v>0.000000</c:v>
                </c:pt>
              </c:numCache>
            </c:numRef>
          </c:val>
        </c:ser>
        <c:gapWidth val="18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0"/>
        <c:minorUnit val="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438654"/>
          <c:y val="0"/>
          <c:w val="0.875485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666078"/>
          <c:y val="0.120513"/>
          <c:w val="0.928392"/>
          <c:h val="0.7892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'Q2-robustness'!$HQ$420</c:f>
              <c:strCache>
                <c:ptCount val="1"/>
                <c:pt idx="0">
                  <c:v>GPT-4o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'Q2-robustness'!$HR$411:$HX$411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'Q2-robustness'!$HR$420:$HX$420</c:f>
              <c:numCache>
                <c:ptCount val="7"/>
                <c:pt idx="0">
                  <c:v>0.715000</c:v>
                </c:pt>
                <c:pt idx="1">
                  <c:v>0.500000</c:v>
                </c:pt>
                <c:pt idx="2">
                  <c:v>0.810000</c:v>
                </c:pt>
                <c:pt idx="3">
                  <c:v>0.575000</c:v>
                </c:pt>
                <c:pt idx="4">
                  <c:v>0.505000</c:v>
                </c:pt>
                <c:pt idx="5">
                  <c:v>0.595000</c:v>
                </c:pt>
                <c:pt idx="6">
                  <c:v>0.460000</c:v>
                </c:pt>
              </c:numCache>
            </c:numRef>
          </c:val>
        </c:ser>
        <c:ser>
          <c:idx val="1"/>
          <c:order val="1"/>
          <c:tx>
            <c:strRef>
              <c:f>'Q2-robustness'!$HQ$421</c:f>
              <c:strCache>
                <c:ptCount val="1"/>
                <c:pt idx="0">
                  <c:v>GPT-4o-mini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'Q2-robustness'!$HR$411:$HX$411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'Q2-robustness'!$HR$421:$HX$421</c:f>
              <c:numCache>
                <c:ptCount val="7"/>
                <c:pt idx="0">
                  <c:v>0.905000</c:v>
                </c:pt>
                <c:pt idx="1">
                  <c:v>0.855000</c:v>
                </c:pt>
                <c:pt idx="2">
                  <c:v>0.970000</c:v>
                </c:pt>
                <c:pt idx="3">
                  <c:v>0.875000</c:v>
                </c:pt>
                <c:pt idx="4">
                  <c:v>0.785000</c:v>
                </c:pt>
                <c:pt idx="5">
                  <c:v>0.835000</c:v>
                </c:pt>
                <c:pt idx="6">
                  <c:v>0.460000</c:v>
                </c:pt>
              </c:numCache>
            </c:numRef>
          </c:val>
        </c:ser>
        <c:ser>
          <c:idx val="2"/>
          <c:order val="2"/>
          <c:tx>
            <c:strRef>
              <c:f>'Q2-robustness'!$HQ$422</c:f>
              <c:strCache>
                <c:ptCount val="1"/>
                <c:pt idx="0">
                  <c:v>Llama 3.3 70b</c:v>
                </c:pt>
              </c:strCache>
            </c:strRef>
          </c:tx>
          <c:spPr>
            <a:solidFill>
              <a:schemeClr val="accent4">
                <a:hueOff val="-476017"/>
                <a:lumOff val="-10042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'Q2-robustness'!$HR$411:$HX$411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'Q2-robustness'!$HR$422:$HX$422</c:f>
              <c:numCache>
                <c:ptCount val="7"/>
                <c:pt idx="0">
                  <c:v>0.760000</c:v>
                </c:pt>
                <c:pt idx="1">
                  <c:v>0.540000</c:v>
                </c:pt>
                <c:pt idx="2">
                  <c:v>0.420000</c:v>
                </c:pt>
                <c:pt idx="3">
                  <c:v>0.665000</c:v>
                </c:pt>
                <c:pt idx="4">
                  <c:v>0.565000</c:v>
                </c:pt>
                <c:pt idx="5">
                  <c:v>0.635000</c:v>
                </c:pt>
                <c:pt idx="6">
                  <c:v>0.430000</c:v>
                </c:pt>
              </c:numCache>
            </c:numRef>
          </c:val>
        </c:ser>
        <c:ser>
          <c:idx val="3"/>
          <c:order val="3"/>
          <c:tx>
            <c:strRef>
              <c:f>'Q2-robustness'!$HQ$423</c:f>
              <c:strCache>
                <c:ptCount val="1"/>
                <c:pt idx="0">
                  <c:v>Llama 3.1 70b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'Q2-robustness'!$HR$411:$HX$411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'Q2-robustness'!$HR$423:$HX$423</c:f>
              <c:numCache>
                <c:ptCount val="7"/>
                <c:pt idx="0">
                  <c:v>0.820000</c:v>
                </c:pt>
                <c:pt idx="1">
                  <c:v>0.510000</c:v>
                </c:pt>
                <c:pt idx="2">
                  <c:v>0.550000</c:v>
                </c:pt>
                <c:pt idx="3">
                  <c:v>0.725000</c:v>
                </c:pt>
                <c:pt idx="4">
                  <c:v>0.540000</c:v>
                </c:pt>
                <c:pt idx="5">
                  <c:v>0.665000</c:v>
                </c:pt>
                <c:pt idx="6">
                  <c:v>0.345000</c:v>
                </c:pt>
              </c:numCache>
            </c:numRef>
          </c:val>
        </c:ser>
        <c:ser>
          <c:idx val="4"/>
          <c:order val="4"/>
          <c:tx>
            <c:strRef>
              <c:f>'Q2-robustness'!$HQ$424</c:f>
              <c:strCache>
                <c:ptCount val="1"/>
                <c:pt idx="0">
                  <c:v>Claude - sonnet</c:v>
                </c:pt>
              </c:strCache>
            </c:strRef>
          </c:tx>
          <c:spPr>
            <a:solidFill>
              <a:schemeClr val="accent3">
                <a:hueOff val="-274225"/>
                <a:satOff val="26768"/>
                <a:lumOff val="1136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'Q2-robustness'!$HR$411:$HX$411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'Q2-robustness'!$HR$424:$HX$424</c:f>
              <c:numCache>
                <c:ptCount val="7"/>
                <c:pt idx="0">
                  <c:v>0.740000</c:v>
                </c:pt>
                <c:pt idx="1">
                  <c:v>0.500000</c:v>
                </c:pt>
                <c:pt idx="2">
                  <c:v>0.695000</c:v>
                </c:pt>
                <c:pt idx="3">
                  <c:v>0.530000</c:v>
                </c:pt>
                <c:pt idx="4">
                  <c:v>0.505000</c:v>
                </c:pt>
                <c:pt idx="5">
                  <c:v>0.500000</c:v>
                </c:pt>
                <c:pt idx="6">
                  <c:v>0.550000</c:v>
                </c:pt>
              </c:numCache>
            </c:numRef>
          </c:val>
        </c:ser>
        <c:ser>
          <c:idx val="5"/>
          <c:order val="5"/>
          <c:tx>
            <c:strRef>
              <c:f>'Q2-robustness'!$HQ$426</c:f>
              <c:strCache>
                <c:ptCount val="1"/>
                <c:pt idx="0">
                  <c:v>Gemini_Pro</c:v>
                </c:pt>
              </c:strCache>
            </c:strRef>
          </c:tx>
          <c:spPr>
            <a:solidFill>
              <a:schemeClr val="accent1">
                <a:hueOff val="114395"/>
                <a:lumOff val="-2497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'Q2-robustness'!$HR$411:$HX$411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'Q2-robustness'!$HR$426:$HX$426</c:f>
              <c:numCache>
                <c:ptCount val="7"/>
                <c:pt idx="0">
                  <c:v>0.610000</c:v>
                </c:pt>
                <c:pt idx="1">
                  <c:v>0.500000</c:v>
                </c:pt>
                <c:pt idx="2">
                  <c:v>0.610000</c:v>
                </c:pt>
                <c:pt idx="3">
                  <c:v>0.575000</c:v>
                </c:pt>
                <c:pt idx="4">
                  <c:v>0.500000</c:v>
                </c:pt>
                <c:pt idx="5">
                  <c:v>0.510000</c:v>
                </c:pt>
                <c:pt idx="6">
                  <c:v>0.440000</c:v>
                </c:pt>
              </c:numCache>
            </c:numRef>
          </c:val>
        </c:ser>
        <c:ser>
          <c:idx val="6"/>
          <c:order val="6"/>
          <c:tx>
            <c:strRef>
              <c:f>'Q2-robustness'!$HQ$425</c:f>
              <c:strCache>
                <c:ptCount val="1"/>
                <c:pt idx="0">
                  <c:v>Gemma 27b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'Q2-robustness'!$HR$411:$HX$411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'Q2-robustness'!$HR$425:$HX$425</c:f>
              <c:numCache>
                <c:ptCount val="7"/>
                <c:pt idx="0">
                  <c:v>0.675000</c:v>
                </c:pt>
                <c:pt idx="1">
                  <c:v>0.540000</c:v>
                </c:pt>
                <c:pt idx="2">
                  <c:v>0.945000</c:v>
                </c:pt>
                <c:pt idx="3">
                  <c:v>0.725000</c:v>
                </c:pt>
                <c:pt idx="4">
                  <c:v>0.655000</c:v>
                </c:pt>
                <c:pt idx="5">
                  <c:v>0.700000</c:v>
                </c:pt>
                <c:pt idx="6">
                  <c:v>0.515000</c:v>
                </c:pt>
              </c:numCache>
            </c:numRef>
          </c:val>
        </c:ser>
        <c:ser>
          <c:idx val="7"/>
          <c:order val="7"/>
          <c:tx>
            <c:strRef>
              <c:f>'Q2-robustness'!$HQ$429</c:f>
              <c:strCache>
                <c:ptCount val="1"/>
                <c:pt idx="0">
                  <c:v>US Representative Sample</c:v>
                </c:pt>
              </c:strCache>
            </c:strRef>
          </c:tx>
          <c:spPr>
            <a:solidFill>
              <a:srgbClr val="00000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'Q2-robustness'!$HR$411:$HX$411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'Q2-robustness'!$HR$429:$HX$429</c:f>
              <c:numCache>
                <c:ptCount val="7"/>
                <c:pt idx="0">
                  <c:v>0.630000</c:v>
                </c:pt>
                <c:pt idx="1">
                  <c:v>0.550000</c:v>
                </c:pt>
                <c:pt idx="2">
                  <c:v>0.510000</c:v>
                </c:pt>
                <c:pt idx="3">
                  <c:v>0.500000</c:v>
                </c:pt>
                <c:pt idx="4">
                  <c:v>0.490000</c:v>
                </c:pt>
                <c:pt idx="5">
                  <c:v>0.450000</c:v>
                </c:pt>
                <c:pt idx="6">
                  <c:v>0.380000</c:v>
                </c:pt>
              </c:numCache>
            </c:numRef>
          </c:val>
        </c:ser>
        <c:ser>
          <c:idx val="8"/>
          <c:order val="8"/>
          <c:tx>
            <c:strRef>
              <c:f>'Q2-robustness'!$HQ$430</c:f>
              <c:strCache>
                <c:ptCount val="1"/>
                <c:pt idx="0">
                  <c:v>AI practicionars</c:v>
                </c:pt>
              </c:strCache>
            </c:strRef>
          </c:tx>
          <c:spPr>
            <a:solidFill>
              <a:srgbClr val="5E5E5E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'Q2-robustness'!$HR$411:$HX$411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'Q2-robustness'!$HR$430:$HX$430</c:f>
              <c:numCache>
                <c:ptCount val="7"/>
                <c:pt idx="0">
                  <c:v>0.390000</c:v>
                </c:pt>
                <c:pt idx="1">
                  <c:v>0.310000</c:v>
                </c:pt>
                <c:pt idx="2">
                  <c:v>0.360000</c:v>
                </c:pt>
                <c:pt idx="3">
                  <c:v>0.300000</c:v>
                </c:pt>
                <c:pt idx="4">
                  <c:v>0.350000</c:v>
                </c:pt>
                <c:pt idx="5">
                  <c:v>0.280000</c:v>
                </c:pt>
                <c:pt idx="6">
                  <c:v>0.350000</c:v>
                </c:pt>
              </c:numCache>
            </c:numRef>
          </c:val>
        </c:ser>
        <c:ser>
          <c:idx val="9"/>
          <c:order val="9"/>
          <c:tx>
            <c:strRef>
              <c:f>'Q2-robustness'!$HQ$431</c:f>
              <c:strCache>
                <c:ptCount val="1"/>
                <c:pt idx="0">
                  <c:v>Average of most robust models</c:v>
                </c:pt>
              </c:strCache>
            </c:strRef>
          </c:tx>
          <c:spPr>
            <a:solidFill>
              <a:srgbClr val="D5D5D5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'Q2-robustness'!$HR$411:$HX$411</c:f>
              <c:strCache>
                <c:ptCount val="7"/>
                <c:pt idx="0">
                  <c:v>Privacy</c:v>
                </c:pt>
                <c:pt idx="1">
                  <c:v>Safety</c:v>
                </c:pt>
                <c:pt idx="2">
                  <c:v>Performance</c:v>
                </c:pt>
                <c:pt idx="3">
                  <c:v>Accountability</c:v>
                </c:pt>
                <c:pt idx="4">
                  <c:v>Fairness</c:v>
                </c:pt>
                <c:pt idx="5">
                  <c:v>Transparency</c:v>
                </c:pt>
                <c:pt idx="6">
                  <c:v>Human Autonomy</c:v>
                </c:pt>
              </c:strCache>
            </c:strRef>
          </c:cat>
          <c:val>
            <c:numRef>
              <c:f>'Q2-robustness'!$HR$431:$HX$431</c:f>
              <c:numCache>
                <c:ptCount val="7"/>
                <c:pt idx="0">
                  <c:v>0.788571</c:v>
                </c:pt>
                <c:pt idx="1">
                  <c:v>0.623571</c:v>
                </c:pt>
                <c:pt idx="2">
                  <c:v>0.805000</c:v>
                </c:pt>
                <c:pt idx="3">
                  <c:v>0.716429</c:v>
                </c:pt>
                <c:pt idx="4">
                  <c:v>0.642143</c:v>
                </c:pt>
                <c:pt idx="5">
                  <c:v>0.663571</c:v>
                </c:pt>
                <c:pt idx="6">
                  <c:v>0.429286</c:v>
                </c:pt>
              </c:numCache>
            </c:numRef>
          </c:val>
        </c:ser>
        <c:gapWidth val="20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52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52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973196"/>
          <c:y val="0"/>
          <c:w val="0.860252"/>
          <c:h val="0.132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52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177219"/>
          <c:y val="0.100995"/>
          <c:w val="0.977278"/>
          <c:h val="0.8492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'Q3-robustness'!$BU$367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'Q3-robustness'!$BV$366:$BZ$366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'Q3-robustness'!$BV$367:$BZ$367</c:f>
              <c:numCache>
                <c:ptCount val="5"/>
                <c:pt idx="0">
                  <c:v>0.185000</c:v>
                </c:pt>
                <c:pt idx="1">
                  <c:v>0.407500</c:v>
                </c:pt>
                <c:pt idx="2">
                  <c:v>0.650000</c:v>
                </c:pt>
                <c:pt idx="3">
                  <c:v>0.027500</c:v>
                </c:pt>
                <c:pt idx="4">
                  <c:v>0.017500</c:v>
                </c:pt>
              </c:numCache>
            </c:numRef>
          </c:val>
        </c:ser>
        <c:ser>
          <c:idx val="1"/>
          <c:order val="1"/>
          <c:tx>
            <c:strRef>
              <c:f>'Q3-robustness'!$BU$368</c:f>
              <c:strCache>
                <c:ptCount val="1"/>
                <c:pt idx="0">
                  <c:v>Banking</c:v>
                </c:pt>
              </c:strCache>
            </c:strRef>
          </c:tx>
          <c:spPr>
            <a:solidFill>
              <a:srgbClr val="5E5E5E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'Q3-robustness'!$BV$366:$BZ$366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'Q3-robustness'!$BV$368:$BZ$368</c:f>
              <c:numCache>
                <c:ptCount val="5"/>
                <c:pt idx="0">
                  <c:v>0.147500</c:v>
                </c:pt>
                <c:pt idx="1">
                  <c:v>0.615000</c:v>
                </c:pt>
                <c:pt idx="2">
                  <c:v>0.770000</c:v>
                </c:pt>
                <c:pt idx="3">
                  <c:v>0.042500</c:v>
                </c:pt>
                <c:pt idx="4">
                  <c:v>0.137500</c:v>
                </c:pt>
              </c:numCache>
            </c:numRef>
          </c:val>
        </c:ser>
        <c:ser>
          <c:idx val="2"/>
          <c:order val="2"/>
          <c:tx>
            <c:strRef>
              <c:f>'Q3-robustness'!$BU$369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4">
                <a:hueOff val="-476017"/>
                <a:lumOff val="-10042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'Q3-robustness'!$BV$366:$BZ$366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'Q3-robustness'!$BV$369:$BZ$369</c:f>
              <c:numCache>
                <c:ptCount val="5"/>
                <c:pt idx="0">
                  <c:v>0.067500</c:v>
                </c:pt>
                <c:pt idx="1">
                  <c:v>0.185000</c:v>
                </c:pt>
                <c:pt idx="2">
                  <c:v>0.612500</c:v>
                </c:pt>
                <c:pt idx="3">
                  <c:v>0.070000</c:v>
                </c:pt>
                <c:pt idx="4">
                  <c:v>0.047500</c:v>
                </c:pt>
              </c:numCache>
            </c:numRef>
          </c:val>
        </c:ser>
        <c:ser>
          <c:idx val="3"/>
          <c:order val="3"/>
          <c:tx>
            <c:strRef>
              <c:f>'Q3-robustness'!$BU$370</c:f>
              <c:strCache>
                <c:ptCount val="1"/>
                <c:pt idx="0">
                  <c:v>Streaming</c:v>
                </c:pt>
              </c:strCache>
            </c:strRef>
          </c:tx>
          <c:spPr>
            <a:solidFill>
              <a:schemeClr val="accent1">
                <a:lumOff val="-1357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'Q3-robustness'!$BV$366:$BZ$366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'Q3-robustness'!$BV$370:$BZ$370</c:f>
              <c:numCache>
                <c:ptCount val="5"/>
                <c:pt idx="0">
                  <c:v>0.100000</c:v>
                </c:pt>
                <c:pt idx="1">
                  <c:v>0.195000</c:v>
                </c:pt>
                <c:pt idx="2">
                  <c:v>0.620000</c:v>
                </c:pt>
                <c:pt idx="3">
                  <c:v>0.077500</c:v>
                </c:pt>
                <c:pt idx="4">
                  <c:v>0.067500</c:v>
                </c:pt>
              </c:numCache>
            </c:numRef>
          </c:val>
        </c:ser>
        <c:gapWidth val="20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1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one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177219"/>
          <c:y val="0.100995"/>
          <c:w val="0.977278"/>
          <c:h val="0.8492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'Q3-robustness'!$EC$471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rgbClr val="FFFFFF">
                <a:alpha val="49715"/>
              </a:srgb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'Q3-robustness'!$ED$470:$EH$470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'Q3-robustness'!$ED$471:$EH$471</c:f>
              <c:numCache>
                <c:ptCount val="5"/>
                <c:pt idx="0">
                  <c:v>0.152500</c:v>
                </c:pt>
                <c:pt idx="1">
                  <c:v>0.340000</c:v>
                </c:pt>
                <c:pt idx="2">
                  <c:v>0.505000</c:v>
                </c:pt>
                <c:pt idx="3">
                  <c:v>0.017500</c:v>
                </c:pt>
                <c:pt idx="4">
                  <c:v>0.017500</c:v>
                </c:pt>
              </c:numCache>
            </c:numRef>
          </c:val>
        </c:ser>
        <c:ser>
          <c:idx val="1"/>
          <c:order val="1"/>
          <c:tx>
            <c:strRef>
              <c:f>'Q3-robustness'!$EC$472</c:f>
              <c:strCache>
                <c:ptCount val="1"/>
                <c:pt idx="0">
                  <c:v>Banking</c:v>
                </c:pt>
              </c:strCache>
            </c:strRef>
          </c:tx>
          <c:spPr>
            <a:solidFill>
              <a:srgbClr val="FFFFFF">
                <a:alpha val="49557"/>
              </a:srgb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'Q3-robustness'!$ED$470:$EH$470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'Q3-robustness'!$ED$472:$EH$472</c:f>
              <c:numCache>
                <c:ptCount val="5"/>
                <c:pt idx="0">
                  <c:v>0.102500</c:v>
                </c:pt>
                <c:pt idx="1">
                  <c:v>0.495000</c:v>
                </c:pt>
                <c:pt idx="2">
                  <c:v>0.497500</c:v>
                </c:pt>
                <c:pt idx="3">
                  <c:v>0.035000</c:v>
                </c:pt>
                <c:pt idx="4">
                  <c:v>0.092500</c:v>
                </c:pt>
              </c:numCache>
            </c:numRef>
          </c:val>
        </c:ser>
        <c:ser>
          <c:idx val="2"/>
          <c:order val="2"/>
          <c:tx>
            <c:strRef>
              <c:f>'Q3-robustness'!$EC$473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rgbClr val="FFFFFF">
                <a:alpha val="48926"/>
              </a:srgb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'Q3-robustness'!$ED$470:$EH$470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'Q3-robustness'!$ED$473:$EH$473</c:f>
              <c:numCache>
                <c:ptCount val="5"/>
                <c:pt idx="0">
                  <c:v>0.040000</c:v>
                </c:pt>
                <c:pt idx="1">
                  <c:v>0.147500</c:v>
                </c:pt>
                <c:pt idx="2">
                  <c:v>0.442500</c:v>
                </c:pt>
                <c:pt idx="3">
                  <c:v>0.050000</c:v>
                </c:pt>
                <c:pt idx="4">
                  <c:v>0.035000</c:v>
                </c:pt>
              </c:numCache>
            </c:numRef>
          </c:val>
        </c:ser>
        <c:ser>
          <c:idx val="3"/>
          <c:order val="3"/>
          <c:tx>
            <c:strRef>
              <c:f>'Q3-robustness'!$EC$474</c:f>
              <c:strCache>
                <c:ptCount val="1"/>
                <c:pt idx="0">
                  <c:v>Streaming</c:v>
                </c:pt>
              </c:strCache>
            </c:strRef>
          </c:tx>
          <c:spPr>
            <a:solidFill>
              <a:srgbClr val="FFFFFF">
                <a:alpha val="50082"/>
              </a:srgb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'Q3-robustness'!$ED$470:$EH$470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'Q3-robustness'!$ED$474:$EH$474</c:f>
              <c:numCache>
                <c:ptCount val="5"/>
                <c:pt idx="0">
                  <c:v>0.077500</c:v>
                </c:pt>
                <c:pt idx="1">
                  <c:v>0.172500</c:v>
                </c:pt>
                <c:pt idx="2">
                  <c:v>0.520000</c:v>
                </c:pt>
                <c:pt idx="3">
                  <c:v>0.060000</c:v>
                </c:pt>
                <c:pt idx="4">
                  <c:v>0.045000</c:v>
                </c:pt>
              </c:numCache>
            </c:numRef>
          </c:val>
        </c:ser>
        <c:gapWidth val="20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1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one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59412"/>
          <c:y val="0.447433"/>
          <c:w val="0.935588"/>
          <c:h val="0.5043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'Q3-robustness'!$EO$485</c:f>
              <c:strCache>
                <c:ptCount val="1"/>
                <c:pt idx="0">
                  <c:v>Gemini_flash 1.5</c:v>
                </c:pt>
              </c:strCache>
            </c:strRef>
          </c:tx>
          <c:spPr>
            <a:solidFill>
              <a:schemeClr val="accent1">
                <a:lumOff val="-1357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'Q3-robustness'!$EP$484:$ET$484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'Q3-robustness'!$EP$485:$ET$485</c:f>
              <c:numCache>
                <c:ptCount val="5"/>
                <c:pt idx="0">
                  <c:v>0.000000</c:v>
                </c:pt>
                <c:pt idx="1">
                  <c:v>0.040000</c:v>
                </c:pt>
                <c:pt idx="2">
                  <c:v>0.380000</c:v>
                </c:pt>
                <c:pt idx="3">
                  <c:v>0.000000</c:v>
                </c:pt>
                <c:pt idx="4">
                  <c:v>0.000000</c:v>
                </c:pt>
              </c:numCache>
            </c:numRef>
          </c:val>
        </c:ser>
        <c:ser>
          <c:idx val="1"/>
          <c:order val="1"/>
          <c:tx>
            <c:strRef>
              <c:f>'Q3-robustness'!$EO$486</c:f>
              <c:strCache>
                <c:ptCount val="1"/>
                <c:pt idx="0">
                  <c:v>Gemini_flash 2.0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'Q3-robustness'!$EP$484:$ET$484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'Q3-robustness'!$EP$486:$ET$486</c:f>
              <c:numCache>
                <c:ptCount val="5"/>
                <c:pt idx="0">
                  <c:v>0.000000</c:v>
                </c:pt>
                <c:pt idx="1">
                  <c:v>0.000000</c:v>
                </c:pt>
                <c:pt idx="2">
                  <c:v>0.100000</c:v>
                </c:pt>
                <c:pt idx="3">
                  <c:v>0.000000</c:v>
                </c:pt>
                <c:pt idx="4">
                  <c:v>0.000000</c:v>
                </c:pt>
              </c:numCache>
            </c:numRef>
          </c:val>
        </c:ser>
        <c:ser>
          <c:idx val="2"/>
          <c:order val="2"/>
          <c:tx>
            <c:strRef>
              <c:f>'Q3-robustness'!$EO$487</c:f>
              <c:strCache>
                <c:ptCount val="1"/>
                <c:pt idx="0">
                  <c:v>O1-preview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'Q3-robustness'!$EP$484:$ET$484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'Q3-robustness'!$EP$487:$ET$487</c:f>
              <c:numCache>
                <c:ptCount val="5"/>
                <c:pt idx="0">
                  <c:v>0.000000</c:v>
                </c:pt>
                <c:pt idx="1">
                  <c:v>0.160000</c:v>
                </c:pt>
                <c:pt idx="2">
                  <c:v>0.960000</c:v>
                </c:pt>
                <c:pt idx="3">
                  <c:v>0.120000</c:v>
                </c:pt>
                <c:pt idx="4">
                  <c:v>0.000000</c:v>
                </c:pt>
              </c:numCache>
            </c:numRef>
          </c:val>
        </c:ser>
        <c:ser>
          <c:idx val="3"/>
          <c:order val="3"/>
          <c:tx>
            <c:strRef>
              <c:f>'Q3-robustness'!$EO$488</c:f>
              <c:strCache>
                <c:ptCount val="1"/>
                <c:pt idx="0">
                  <c:v>O1-mini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'Q3-robustness'!$EP$484:$ET$484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'Q3-robustness'!$EP$488:$ET$488</c:f>
              <c:numCache>
                <c:ptCount val="5"/>
                <c:pt idx="0">
                  <c:v>0.000000</c:v>
                </c:pt>
                <c:pt idx="1">
                  <c:v>0.040000</c:v>
                </c:pt>
                <c:pt idx="2">
                  <c:v>0.840000</c:v>
                </c:pt>
                <c:pt idx="3">
                  <c:v>0.000000</c:v>
                </c:pt>
                <c:pt idx="4">
                  <c:v>0.000000</c:v>
                </c:pt>
              </c:numCache>
            </c:numRef>
          </c:val>
        </c:ser>
        <c:ser>
          <c:idx val="4"/>
          <c:order val="4"/>
          <c:tx>
            <c:strRef>
              <c:f>'Q3-robustness'!$EO$489</c:f>
              <c:strCache>
                <c:ptCount val="1"/>
                <c:pt idx="0">
                  <c:v>Deepseek</c:v>
                </c:pt>
              </c:strCache>
            </c:strRef>
          </c:tx>
          <c:spPr>
            <a:solidFill>
              <a:schemeClr val="accent3">
                <a:hueOff val="-274225"/>
                <a:satOff val="26768"/>
                <a:lumOff val="1136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'Q3-robustness'!$EP$484:$ET$484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'Q3-robustness'!$EP$489:$ET$489</c:f>
              <c:numCache>
                <c:ptCount val="5"/>
                <c:pt idx="0">
                  <c:v>0.060000</c:v>
                </c:pt>
                <c:pt idx="1">
                  <c:v>0.320000</c:v>
                </c:pt>
                <c:pt idx="2">
                  <c:v>0.780000</c:v>
                </c:pt>
                <c:pt idx="3">
                  <c:v>0.000000</c:v>
                </c:pt>
                <c:pt idx="4">
                  <c:v>0.000000</c:v>
                </c:pt>
              </c:numCache>
            </c:numRef>
          </c:val>
        </c:ser>
        <c:ser>
          <c:idx val="5"/>
          <c:order val="5"/>
          <c:tx>
            <c:strRef>
              <c:f>'Q3-robustness'!$EO$490</c:f>
              <c:strCache>
                <c:ptCount val="1"/>
                <c:pt idx="0">
                  <c:v>WizardLM-2-8x22B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'Q3-robustness'!$EP$484:$ET$484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'Q3-robustness'!$EP$490:$ET$490</c:f>
              <c:numCache>
                <c:ptCount val="5"/>
                <c:pt idx="0">
                  <c:v>0.060000</c:v>
                </c:pt>
                <c:pt idx="1">
                  <c:v>0.320000</c:v>
                </c:pt>
                <c:pt idx="2">
                  <c:v>0.700000</c:v>
                </c:pt>
                <c:pt idx="3">
                  <c:v>0.140000</c:v>
                </c:pt>
                <c:pt idx="4">
                  <c:v>0.040000</c:v>
                </c:pt>
              </c:numCache>
            </c:numRef>
          </c:val>
        </c:ser>
        <c:ser>
          <c:idx val="6"/>
          <c:order val="6"/>
          <c:tx>
            <c:v>microsoft/phi-4</c:v>
          </c:tx>
          <c:spPr>
            <a:solidFill>
              <a:schemeClr val="accent6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'Q3-robustness'!$EP$484:$ET$484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'Q3-robustness'!$EP$491:$ET$491</c:f>
              <c:numCache>
                <c:ptCount val="5"/>
                <c:pt idx="0">
                  <c:v>0.420000</c:v>
                </c:pt>
                <c:pt idx="1">
                  <c:v>0.280000</c:v>
                </c:pt>
                <c:pt idx="2">
                  <c:v>0.140000</c:v>
                </c:pt>
                <c:pt idx="3">
                  <c:v>0.280000</c:v>
                </c:pt>
                <c:pt idx="4">
                  <c:v>0.300000</c:v>
                </c:pt>
              </c:numCache>
            </c:numRef>
          </c:val>
        </c:ser>
        <c:ser>
          <c:idx val="7"/>
          <c:order val="7"/>
          <c:tx>
            <c:strRef>
              <c:f>'Q3-robustness'!$EO$492</c:f>
              <c:strCache>
                <c:ptCount val="1"/>
                <c:pt idx="0">
                  <c:v>Llama 3.1 405b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'Q3-robustness'!$EP$484:$ET$484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'Q3-robustness'!$EP$492:$ET$492</c:f>
              <c:numCache>
                <c:ptCount val="5"/>
                <c:pt idx="0">
                  <c:v>0.000000</c:v>
                </c:pt>
                <c:pt idx="1">
                  <c:v>0.320000</c:v>
                </c:pt>
                <c:pt idx="2">
                  <c:v>1.000000</c:v>
                </c:pt>
                <c:pt idx="3">
                  <c:v>0.020000</c:v>
                </c:pt>
                <c:pt idx="4">
                  <c:v>0.040000</c:v>
                </c:pt>
              </c:numCache>
            </c:numRef>
          </c:val>
        </c:ser>
        <c:gapWidth val="18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37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#,##0%" sourceLinked="0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37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809643"/>
          <c:y val="0"/>
          <c:w val="0.836165"/>
          <c:h val="0.167953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37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159662"/>
          <c:y val="0.115664"/>
          <c:w val="0.979034"/>
          <c:h val="0.823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'Q3-robustness'!$GK$575</c:f>
              <c:strCache>
                <c:ptCount val="1"/>
                <c:pt idx="0">
                  <c:v>Gemini_flash 1.5</c:v>
                </c:pt>
              </c:strCache>
            </c:strRef>
          </c:tx>
          <c:spPr>
            <a:solidFill>
              <a:schemeClr val="accent1">
                <a:lumOff val="-1357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'Q3-robustness'!$GL$574:$GP$574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'Q3-robustness'!$GL$575:$GP$575</c:f>
              <c:numCache>
                <c:ptCount val="5"/>
                <c:pt idx="0">
                  <c:v>-45.000000</c:v>
                </c:pt>
                <c:pt idx="1">
                  <c:v>-25.000000</c:v>
                </c:pt>
                <c:pt idx="2">
                  <c:v>-17.000000</c:v>
                </c:pt>
                <c:pt idx="3">
                  <c:v>-50.000000</c:v>
                </c:pt>
                <c:pt idx="4">
                  <c:v>-50.000000</c:v>
                </c:pt>
              </c:numCache>
            </c:numRef>
          </c:val>
        </c:ser>
        <c:ser>
          <c:idx val="1"/>
          <c:order val="1"/>
          <c:tx>
            <c:strRef>
              <c:f>'Q3-robustness'!$GK$576</c:f>
              <c:strCache>
                <c:ptCount val="1"/>
                <c:pt idx="0">
                  <c:v>Gemini_flash 2.0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'Q3-robustness'!$GL$574:$GP$574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'Q3-robustness'!$GL$576:$GP$576</c:f>
              <c:numCache>
                <c:ptCount val="5"/>
                <c:pt idx="0">
                  <c:v>-34.000000</c:v>
                </c:pt>
                <c:pt idx="1">
                  <c:v>-3.000000</c:v>
                </c:pt>
                <c:pt idx="2">
                  <c:v>-2.000000</c:v>
                </c:pt>
                <c:pt idx="3">
                  <c:v>-15.000000</c:v>
                </c:pt>
                <c:pt idx="4">
                  <c:v>-50.000000</c:v>
                </c:pt>
              </c:numCache>
            </c:numRef>
          </c:val>
        </c:ser>
        <c:ser>
          <c:idx val="2"/>
          <c:order val="2"/>
          <c:tx>
            <c:strRef>
              <c:f>'Q3-robustness'!$GK$577</c:f>
              <c:strCache>
                <c:ptCount val="1"/>
                <c:pt idx="0">
                  <c:v>O1-preview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'Q3-robustness'!$GL$574:$GP$574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'Q3-robustness'!$GL$577:$GP$577</c:f>
              <c:numCache>
                <c:ptCount val="5"/>
                <c:pt idx="0">
                  <c:v>-50.000000</c:v>
                </c:pt>
                <c:pt idx="1">
                  <c:v>-40.000000</c:v>
                </c:pt>
                <c:pt idx="2">
                  <c:v>-2.000000</c:v>
                </c:pt>
                <c:pt idx="3">
                  <c:v>-44.000000</c:v>
                </c:pt>
                <c:pt idx="4">
                  <c:v>-50.000000</c:v>
                </c:pt>
              </c:numCache>
            </c:numRef>
          </c:val>
        </c:ser>
        <c:ser>
          <c:idx val="3"/>
          <c:order val="3"/>
          <c:tx>
            <c:strRef>
              <c:f>'Q3-robustness'!$GK$578</c:f>
              <c:strCache>
                <c:ptCount val="1"/>
                <c:pt idx="0">
                  <c:v>O1-mini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'Q3-robustness'!$GL$574:$GP$574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'Q3-robustness'!$GL$578:$GP$578</c:f>
              <c:numCache>
                <c:ptCount val="5"/>
                <c:pt idx="0">
                  <c:v>-50.000000</c:v>
                </c:pt>
                <c:pt idx="1">
                  <c:v>-40.000000</c:v>
                </c:pt>
                <c:pt idx="2">
                  <c:v>-3.000000</c:v>
                </c:pt>
                <c:pt idx="3">
                  <c:v>-48.000000</c:v>
                </c:pt>
                <c:pt idx="4">
                  <c:v>-50.000000</c:v>
                </c:pt>
              </c:numCache>
            </c:numRef>
          </c:val>
        </c:ser>
        <c:ser>
          <c:idx val="4"/>
          <c:order val="4"/>
          <c:tx>
            <c:strRef>
              <c:f>'Q3-robustness'!$GK$579</c:f>
              <c:strCache>
                <c:ptCount val="1"/>
                <c:pt idx="0">
                  <c:v>Deepseek</c:v>
                </c:pt>
              </c:strCache>
            </c:strRef>
          </c:tx>
          <c:spPr>
            <a:solidFill>
              <a:schemeClr val="accent3">
                <a:hueOff val="-274225"/>
                <a:satOff val="26768"/>
                <a:lumOff val="1136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'Q3-robustness'!$GL$574:$GP$574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'Q3-robustness'!$GL$579:$GP$579</c:f>
              <c:numCache>
                <c:ptCount val="5"/>
                <c:pt idx="0">
                  <c:v>-47.000000</c:v>
                </c:pt>
                <c:pt idx="1">
                  <c:v>-31.000000</c:v>
                </c:pt>
                <c:pt idx="2">
                  <c:v>-11.000000</c:v>
                </c:pt>
                <c:pt idx="3">
                  <c:v>-50.000000</c:v>
                </c:pt>
                <c:pt idx="4">
                  <c:v>-50.000000</c:v>
                </c:pt>
              </c:numCache>
            </c:numRef>
          </c:val>
        </c:ser>
        <c:ser>
          <c:idx val="5"/>
          <c:order val="5"/>
          <c:tx>
            <c:strRef>
              <c:f>'Q3-robustness'!$GK$580</c:f>
              <c:strCache>
                <c:ptCount val="1"/>
                <c:pt idx="0">
                  <c:v>WizardLM-2-8x22B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'Q3-robustness'!$GL$574:$GP$574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'Q3-robustness'!$GL$580:$GP$580</c:f>
              <c:numCache>
                <c:ptCount val="5"/>
                <c:pt idx="0">
                  <c:v>-46.000000</c:v>
                </c:pt>
                <c:pt idx="1">
                  <c:v>-21.000000</c:v>
                </c:pt>
                <c:pt idx="2">
                  <c:v>-14.000000</c:v>
                </c:pt>
                <c:pt idx="3">
                  <c:v>-43.000000</c:v>
                </c:pt>
                <c:pt idx="4">
                  <c:v>-48.000000</c:v>
                </c:pt>
              </c:numCache>
            </c:numRef>
          </c:val>
        </c:ser>
        <c:ser>
          <c:idx val="6"/>
          <c:order val="6"/>
          <c:tx>
            <c:strRef>
              <c:f>'Q3-robustness'!$GK$581</c:f>
              <c:strCache>
                <c:ptCount val="1"/>
                <c:pt idx="0">
                  <c:v>microsoft/phi-2</c:v>
                </c:pt>
              </c:strCache>
            </c:strRef>
          </c:tx>
          <c:spPr>
            <a:solidFill>
              <a:schemeClr val="accent6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'Q3-robustness'!$GL$574:$GP$574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'Q3-robustness'!$GL$581:$GP$581</c:f>
              <c:numCache>
                <c:ptCount val="5"/>
                <c:pt idx="0">
                  <c:v>-21.000000</c:v>
                </c:pt>
                <c:pt idx="1">
                  <c:v>-11.000000</c:v>
                </c:pt>
                <c:pt idx="2">
                  <c:v>-22.000000</c:v>
                </c:pt>
                <c:pt idx="3">
                  <c:v>-17.000000</c:v>
                </c:pt>
                <c:pt idx="4">
                  <c:v>-35.000000</c:v>
                </c:pt>
              </c:numCache>
            </c:numRef>
          </c:val>
        </c:ser>
        <c:ser>
          <c:idx val="7"/>
          <c:order val="7"/>
          <c:tx>
            <c:strRef>
              <c:f>'Q3-robustness'!$GK$582</c:f>
              <c:strCache>
                <c:ptCount val="1"/>
                <c:pt idx="0">
                  <c:v>Llama 3.1 405b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'Q3-robustness'!$GL$574:$GP$574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'Q3-robustness'!$GL$582:$GP$582</c:f>
              <c:numCache>
                <c:ptCount val="5"/>
                <c:pt idx="0">
                  <c:v>-50.000000</c:v>
                </c:pt>
                <c:pt idx="1">
                  <c:v>-31.000000</c:v>
                </c:pt>
                <c:pt idx="2">
                  <c:v>0.000000</c:v>
                </c:pt>
                <c:pt idx="3">
                  <c:v>-49.000000</c:v>
                </c:pt>
                <c:pt idx="4">
                  <c:v>-48.000000</c:v>
                </c:pt>
              </c:numCache>
            </c:numRef>
          </c:val>
        </c:ser>
        <c:gapWidth val="18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37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one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37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2.5"/>
        <c:minorUnit val="6.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59412"/>
          <c:y val="0.118065"/>
          <c:w val="0.935588"/>
          <c:h val="0.8104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'Q3-robustness'!$FA$507</c:f>
              <c:strCache>
                <c:ptCount val="1"/>
                <c:pt idx="0">
                  <c:v>Gemini_flash 1.5</c:v>
                </c:pt>
              </c:strCache>
            </c:strRef>
          </c:tx>
          <c:spPr>
            <a:solidFill>
              <a:schemeClr val="accent1">
                <a:lumOff val="-1357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'Q3-robustness'!$FB$506:$FF$506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'Q3-robustness'!$FB$507:$FF$507</c:f>
              <c:numCache>
                <c:ptCount val="5"/>
                <c:pt idx="0">
                  <c:v>0.200000</c:v>
                </c:pt>
                <c:pt idx="1">
                  <c:v>0.220000</c:v>
                </c:pt>
                <c:pt idx="2">
                  <c:v>0.780000</c:v>
                </c:pt>
                <c:pt idx="3">
                  <c:v>0.000000</c:v>
                </c:pt>
                <c:pt idx="4">
                  <c:v>0.000000</c:v>
                </c:pt>
              </c:numCache>
            </c:numRef>
          </c:val>
        </c:ser>
        <c:ser>
          <c:idx val="1"/>
          <c:order val="1"/>
          <c:tx>
            <c:strRef>
              <c:f>'Q3-robustness'!$FA$508</c:f>
              <c:strCache>
                <c:ptCount val="1"/>
                <c:pt idx="0">
                  <c:v>Gemini_flash 2.0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'Q3-robustness'!$FB$506:$FF$506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'Q3-robustness'!$FB$508:$FF$508</c:f>
              <c:numCache>
                <c:ptCount val="5"/>
                <c:pt idx="0">
                  <c:v>0.000000</c:v>
                </c:pt>
                <c:pt idx="1">
                  <c:v>0.100000</c:v>
                </c:pt>
                <c:pt idx="2">
                  <c:v>0.300000</c:v>
                </c:pt>
                <c:pt idx="3">
                  <c:v>0.000000</c:v>
                </c:pt>
                <c:pt idx="4">
                  <c:v>0.000000</c:v>
                </c:pt>
              </c:numCache>
            </c:numRef>
          </c:val>
        </c:ser>
        <c:ser>
          <c:idx val="2"/>
          <c:order val="2"/>
          <c:tx>
            <c:strRef>
              <c:f>'Q3-robustness'!$FA$509</c:f>
              <c:strCache>
                <c:ptCount val="1"/>
                <c:pt idx="0">
                  <c:v>O1-preview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'Q3-robustness'!$FB$506:$FF$506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'Q3-robustness'!$FB$509:$FF$509</c:f>
              <c:numCache>
                <c:ptCount val="5"/>
                <c:pt idx="0">
                  <c:v>0.540000</c:v>
                </c:pt>
                <c:pt idx="1">
                  <c:v>0.960000</c:v>
                </c:pt>
                <c:pt idx="2">
                  <c:v>0.380000</c:v>
                </c:pt>
                <c:pt idx="3">
                  <c:v>0.020000</c:v>
                </c:pt>
                <c:pt idx="4">
                  <c:v>0.000000</c:v>
                </c:pt>
              </c:numCache>
            </c:numRef>
          </c:val>
        </c:ser>
        <c:ser>
          <c:idx val="3"/>
          <c:order val="3"/>
          <c:tx>
            <c:strRef>
              <c:f>'Q3-robustness'!$FA$510</c:f>
              <c:strCache>
                <c:ptCount val="1"/>
                <c:pt idx="0">
                  <c:v>O1-mini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'Q3-robustness'!$FB$506:$FF$506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'Q3-robustness'!$FB$510:$FF$510</c:f>
              <c:numCache>
                <c:ptCount val="5"/>
                <c:pt idx="0">
                  <c:v>0.000000</c:v>
                </c:pt>
                <c:pt idx="1">
                  <c:v>0.140000</c:v>
                </c:pt>
                <c:pt idx="2">
                  <c:v>0.820000</c:v>
                </c:pt>
                <c:pt idx="3">
                  <c:v>0.000000</c:v>
                </c:pt>
                <c:pt idx="4">
                  <c:v>0.000000</c:v>
                </c:pt>
              </c:numCache>
            </c:numRef>
          </c:val>
        </c:ser>
        <c:ser>
          <c:idx val="4"/>
          <c:order val="4"/>
          <c:tx>
            <c:strRef>
              <c:f>'Q3-robustness'!$FA$511</c:f>
              <c:strCache>
                <c:ptCount val="1"/>
                <c:pt idx="0">
                  <c:v>Deepseek</c:v>
                </c:pt>
              </c:strCache>
            </c:strRef>
          </c:tx>
          <c:spPr>
            <a:solidFill>
              <a:schemeClr val="accent3">
                <a:hueOff val="-274225"/>
                <a:satOff val="26768"/>
                <a:lumOff val="1136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'Q3-robustness'!$FB$506:$FF$506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'Q3-robustness'!$FB$511:$FF$511</c:f>
              <c:numCache>
                <c:ptCount val="5"/>
                <c:pt idx="0">
                  <c:v>0.120000</c:v>
                </c:pt>
                <c:pt idx="1">
                  <c:v>0.640000</c:v>
                </c:pt>
                <c:pt idx="2">
                  <c:v>0.980000</c:v>
                </c:pt>
                <c:pt idx="3">
                  <c:v>0.000000</c:v>
                </c:pt>
                <c:pt idx="4">
                  <c:v>0.000000</c:v>
                </c:pt>
              </c:numCache>
            </c:numRef>
          </c:val>
        </c:ser>
        <c:ser>
          <c:idx val="5"/>
          <c:order val="5"/>
          <c:tx>
            <c:strRef>
              <c:f>'Q3-robustness'!$FA$512</c:f>
              <c:strCache>
                <c:ptCount val="1"/>
                <c:pt idx="0">
                  <c:v>WizardLM-2-8x22B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'Q3-robustness'!$FB$506:$FF$506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'Q3-robustness'!$FB$512:$FF$512</c:f>
              <c:numCache>
                <c:ptCount val="5"/>
                <c:pt idx="0">
                  <c:v>0.340000</c:v>
                </c:pt>
                <c:pt idx="1">
                  <c:v>0.420000</c:v>
                </c:pt>
                <c:pt idx="2">
                  <c:v>0.740000</c:v>
                </c:pt>
                <c:pt idx="3">
                  <c:v>0.000000</c:v>
                </c:pt>
                <c:pt idx="4">
                  <c:v>0.000000</c:v>
                </c:pt>
              </c:numCache>
            </c:numRef>
          </c:val>
        </c:ser>
        <c:ser>
          <c:idx val="6"/>
          <c:order val="6"/>
          <c:tx>
            <c:v>microsoft/phi-4</c:v>
          </c:tx>
          <c:spPr>
            <a:solidFill>
              <a:schemeClr val="accent6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'Q3-robustness'!$FB$506:$FF$506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'Q3-robustness'!$FB$513:$FF$513</c:f>
              <c:numCache>
                <c:ptCount val="5"/>
                <c:pt idx="0">
                  <c:v>0.280000</c:v>
                </c:pt>
                <c:pt idx="1">
                  <c:v>0.280000</c:v>
                </c:pt>
                <c:pt idx="2">
                  <c:v>0.200000</c:v>
                </c:pt>
                <c:pt idx="3">
                  <c:v>0.100000</c:v>
                </c:pt>
                <c:pt idx="4">
                  <c:v>0.140000</c:v>
                </c:pt>
              </c:numCache>
            </c:numRef>
          </c:val>
        </c:ser>
        <c:ser>
          <c:idx val="7"/>
          <c:order val="7"/>
          <c:tx>
            <c:strRef>
              <c:f>'Q3-robustness'!$FA$514</c:f>
              <c:strCache>
                <c:ptCount val="1"/>
                <c:pt idx="0">
                  <c:v>Llama 3.1 405b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'Q3-robustness'!$FB$506:$FF$506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'Q3-robustness'!$FB$514:$FF$514</c:f>
              <c:numCache>
                <c:ptCount val="5"/>
                <c:pt idx="0">
                  <c:v>0.000000</c:v>
                </c:pt>
                <c:pt idx="1">
                  <c:v>0.500000</c:v>
                </c:pt>
                <c:pt idx="2">
                  <c:v>1.000000</c:v>
                </c:pt>
                <c:pt idx="3">
                  <c:v>0.100000</c:v>
                </c:pt>
                <c:pt idx="4">
                  <c:v>0.000000</c:v>
                </c:pt>
              </c:numCache>
            </c:numRef>
          </c:val>
        </c:ser>
        <c:gapWidth val="18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37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#,##0%" sourceLinked="0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37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159662"/>
          <c:y val="0.115664"/>
          <c:w val="0.979034"/>
          <c:h val="0.823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'Q3-robustness'!$FS$542</c:f>
              <c:strCache>
                <c:ptCount val="1"/>
                <c:pt idx="0">
                  <c:v>Gemini_flash 1.5</c:v>
                </c:pt>
              </c:strCache>
            </c:strRef>
          </c:tx>
          <c:spPr>
            <a:solidFill>
              <a:schemeClr val="accent1">
                <a:lumOff val="-1357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'Q3-robustness'!$FT$541:$FX$541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'Q3-robustness'!$FT$542:$FX$542</c:f>
              <c:numCache>
                <c:ptCount val="5"/>
                <c:pt idx="0">
                  <c:v>-19.000000</c:v>
                </c:pt>
                <c:pt idx="1">
                  <c:v>-1.000000</c:v>
                </c:pt>
                <c:pt idx="2">
                  <c:v>-2.000000</c:v>
                </c:pt>
                <c:pt idx="3">
                  <c:v>-50.000000</c:v>
                </c:pt>
                <c:pt idx="4">
                  <c:v>-50.000000</c:v>
                </c:pt>
              </c:numCache>
            </c:numRef>
          </c:val>
        </c:ser>
        <c:ser>
          <c:idx val="1"/>
          <c:order val="1"/>
          <c:tx>
            <c:strRef>
              <c:f>'Q3-robustness'!$FS$543</c:f>
              <c:strCache>
                <c:ptCount val="1"/>
                <c:pt idx="0">
                  <c:v>Gemini_flash 2.0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'Q3-robustness'!$FT$541:$FX$541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'Q3-robustness'!$FT$543:$FX$543</c:f>
              <c:numCache>
                <c:ptCount val="5"/>
                <c:pt idx="0">
                  <c:v>-25.000000</c:v>
                </c:pt>
                <c:pt idx="1">
                  <c:v>0.000000</c:v>
                </c:pt>
                <c:pt idx="2">
                  <c:v>0.000000</c:v>
                </c:pt>
                <c:pt idx="3">
                  <c:v>-50.000000</c:v>
                </c:pt>
                <c:pt idx="4">
                  <c:v>-50.000000</c:v>
                </c:pt>
              </c:numCache>
            </c:numRef>
          </c:val>
        </c:ser>
        <c:ser>
          <c:idx val="2"/>
          <c:order val="2"/>
          <c:tx>
            <c:strRef>
              <c:f>'Q3-robustness'!$FS$544</c:f>
              <c:strCache>
                <c:ptCount val="1"/>
                <c:pt idx="0">
                  <c:v>O1-preview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'Q3-robustness'!$FT$541:$FX$541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'Q3-robustness'!$FT$544:$FX$544</c:f>
              <c:numCache>
                <c:ptCount val="5"/>
                <c:pt idx="0">
                  <c:v>-21.000000</c:v>
                </c:pt>
                <c:pt idx="1">
                  <c:v>-1.000000</c:v>
                </c:pt>
                <c:pt idx="2">
                  <c:v>-26.000000</c:v>
                </c:pt>
                <c:pt idx="3">
                  <c:v>-48.000000</c:v>
                </c:pt>
                <c:pt idx="4">
                  <c:v>-50.000000</c:v>
                </c:pt>
              </c:numCache>
            </c:numRef>
          </c:val>
        </c:ser>
        <c:ser>
          <c:idx val="3"/>
          <c:order val="3"/>
          <c:tx>
            <c:strRef>
              <c:f>'Q3-robustness'!$FS$545</c:f>
              <c:strCache>
                <c:ptCount val="1"/>
                <c:pt idx="0">
                  <c:v>O1-mini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'Q3-robustness'!$FT$541:$FX$541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'Q3-robustness'!$FT$545:$FX$545</c:f>
              <c:numCache>
                <c:ptCount val="5"/>
                <c:pt idx="0">
                  <c:v>-46.000000</c:v>
                </c:pt>
                <c:pt idx="1">
                  <c:v>-32.000000</c:v>
                </c:pt>
                <c:pt idx="2">
                  <c:v>-7.000000</c:v>
                </c:pt>
                <c:pt idx="3">
                  <c:v>-50.000000</c:v>
                </c:pt>
                <c:pt idx="4">
                  <c:v>-50.000000</c:v>
                </c:pt>
              </c:numCache>
            </c:numRef>
          </c:val>
        </c:ser>
        <c:ser>
          <c:idx val="4"/>
          <c:order val="4"/>
          <c:tx>
            <c:strRef>
              <c:f>'Q3-robustness'!$FS$546</c:f>
              <c:strCache>
                <c:ptCount val="1"/>
                <c:pt idx="0">
                  <c:v>Deepseek</c:v>
                </c:pt>
              </c:strCache>
            </c:strRef>
          </c:tx>
          <c:spPr>
            <a:solidFill>
              <a:schemeClr val="accent3">
                <a:hueOff val="-274225"/>
                <a:satOff val="26768"/>
                <a:lumOff val="1136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'Q3-robustness'!$FT$541:$FX$541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'Q3-robustness'!$FT$546:$FX$546</c:f>
              <c:numCache>
                <c:ptCount val="5"/>
                <c:pt idx="0">
                  <c:v>-43.000000</c:v>
                </c:pt>
                <c:pt idx="1">
                  <c:v>-16.000000</c:v>
                </c:pt>
                <c:pt idx="2">
                  <c:v>-1.000000</c:v>
                </c:pt>
                <c:pt idx="3">
                  <c:v>-50.000000</c:v>
                </c:pt>
                <c:pt idx="4">
                  <c:v>-50.000000</c:v>
                </c:pt>
              </c:numCache>
            </c:numRef>
          </c:val>
        </c:ser>
        <c:ser>
          <c:idx val="5"/>
          <c:order val="5"/>
          <c:tx>
            <c:strRef>
              <c:f>'Q3-robustness'!$FS$547</c:f>
              <c:strCache>
                <c:ptCount val="1"/>
                <c:pt idx="0">
                  <c:v>WizardLM-2-8x22B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'Q3-robustness'!$FT$541:$FX$541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'Q3-robustness'!$FT$547:$FX$547</c:f>
              <c:numCache>
                <c:ptCount val="5"/>
                <c:pt idx="0">
                  <c:v>-32.000000</c:v>
                </c:pt>
                <c:pt idx="1">
                  <c:v>-12.000000</c:v>
                </c:pt>
                <c:pt idx="2">
                  <c:v>-10.000000</c:v>
                </c:pt>
                <c:pt idx="3">
                  <c:v>-50.000000</c:v>
                </c:pt>
                <c:pt idx="4">
                  <c:v>-50.000000</c:v>
                </c:pt>
              </c:numCache>
            </c:numRef>
          </c:val>
        </c:ser>
        <c:ser>
          <c:idx val="6"/>
          <c:order val="6"/>
          <c:tx>
            <c:strRef>
              <c:f>'Q3-robustness'!$FS$548</c:f>
              <c:strCache>
                <c:ptCount val="1"/>
                <c:pt idx="0">
                  <c:v>microsoft/phi-2</c:v>
                </c:pt>
              </c:strCache>
            </c:strRef>
          </c:tx>
          <c:spPr>
            <a:solidFill>
              <a:schemeClr val="accent6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'Q3-robustness'!$FT$541:$FX$541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'Q3-robustness'!$FT$548:$FX$548</c:f>
              <c:numCache>
                <c:ptCount val="5"/>
                <c:pt idx="0">
                  <c:v>-21.000000</c:v>
                </c:pt>
                <c:pt idx="1">
                  <c:v>-8.000000</c:v>
                </c:pt>
                <c:pt idx="2">
                  <c:v>-23.000000</c:v>
                </c:pt>
                <c:pt idx="3">
                  <c:v>-38.000000</c:v>
                </c:pt>
                <c:pt idx="4">
                  <c:v>-42.000000</c:v>
                </c:pt>
              </c:numCache>
            </c:numRef>
          </c:val>
        </c:ser>
        <c:ser>
          <c:idx val="7"/>
          <c:order val="7"/>
          <c:tx>
            <c:strRef>
              <c:f>'Q3-robustness'!$FS$549</c:f>
              <c:strCache>
                <c:ptCount val="1"/>
                <c:pt idx="0">
                  <c:v>Llama 3.1 405b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'Q3-robustness'!$FT$541:$FX$541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'Q3-robustness'!$FT$549:$FX$549</c:f>
              <c:numCache>
                <c:ptCount val="5"/>
                <c:pt idx="0">
                  <c:v>-50.000000</c:v>
                </c:pt>
                <c:pt idx="1">
                  <c:v>-25.000000</c:v>
                </c:pt>
                <c:pt idx="2">
                  <c:v>0.000000</c:v>
                </c:pt>
                <c:pt idx="3">
                  <c:v>-45.000000</c:v>
                </c:pt>
                <c:pt idx="4">
                  <c:v>-50.000000</c:v>
                </c:pt>
              </c:numCache>
            </c:numRef>
          </c:val>
        </c:ser>
        <c:gapWidth val="18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37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one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37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2.5"/>
        <c:minorUnit val="6.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59412"/>
          <c:y val="0.118065"/>
          <c:w val="0.935588"/>
          <c:h val="0.8104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'Q3-robustness'!$FG$518</c:f>
              <c:strCache>
                <c:ptCount val="1"/>
                <c:pt idx="0">
                  <c:v>Gemini_flash 1.5</c:v>
                </c:pt>
              </c:strCache>
            </c:strRef>
          </c:tx>
          <c:spPr>
            <a:solidFill>
              <a:schemeClr val="accent1">
                <a:lumOff val="-1357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'Q3-robustness'!$FH$517:$FL$517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'Q3-robustness'!$FH$518:$FL$518</c:f>
              <c:numCache>
                <c:ptCount val="5"/>
                <c:pt idx="0">
                  <c:v>0.120000</c:v>
                </c:pt>
                <c:pt idx="1">
                  <c:v>0.180000</c:v>
                </c:pt>
                <c:pt idx="2">
                  <c:v>0.480000</c:v>
                </c:pt>
                <c:pt idx="3">
                  <c:v>0.000000</c:v>
                </c:pt>
                <c:pt idx="4">
                  <c:v>0.000000</c:v>
                </c:pt>
              </c:numCache>
            </c:numRef>
          </c:val>
        </c:ser>
        <c:ser>
          <c:idx val="1"/>
          <c:order val="1"/>
          <c:tx>
            <c:strRef>
              <c:f>'Q3-robustness'!$FG$519</c:f>
              <c:strCache>
                <c:ptCount val="1"/>
                <c:pt idx="0">
                  <c:v>Gemini_flash 2.0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'Q3-robustness'!$FH$517:$FL$517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'Q3-robustness'!$FH$519:$FL$519</c:f>
              <c:numCache>
                <c:ptCount val="5"/>
                <c:pt idx="0">
                  <c:v>0.000000</c:v>
                </c:pt>
                <c:pt idx="1">
                  <c:v>0.000000</c:v>
                </c:pt>
                <c:pt idx="2">
                  <c:v>0.200000</c:v>
                </c:pt>
                <c:pt idx="3">
                  <c:v>0.000000</c:v>
                </c:pt>
                <c:pt idx="4">
                  <c:v>0.000000</c:v>
                </c:pt>
              </c:numCache>
            </c:numRef>
          </c:val>
        </c:ser>
        <c:ser>
          <c:idx val="2"/>
          <c:order val="2"/>
          <c:tx>
            <c:strRef>
              <c:f>'Q3-robustness'!$FG$520</c:f>
              <c:strCache>
                <c:ptCount val="1"/>
                <c:pt idx="0">
                  <c:v>O1-preview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'Q3-robustness'!$FH$517:$FL$517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'Q3-robustness'!$FH$520:$FL$520</c:f>
              <c:numCache>
                <c:ptCount val="5"/>
                <c:pt idx="0">
                  <c:v>0.000000</c:v>
                </c:pt>
                <c:pt idx="1">
                  <c:v>0.020000</c:v>
                </c:pt>
                <c:pt idx="2">
                  <c:v>0.960000</c:v>
                </c:pt>
                <c:pt idx="3">
                  <c:v>0.080000</c:v>
                </c:pt>
                <c:pt idx="4">
                  <c:v>0.000000</c:v>
                </c:pt>
              </c:numCache>
            </c:numRef>
          </c:val>
        </c:ser>
        <c:ser>
          <c:idx val="3"/>
          <c:order val="3"/>
          <c:tx>
            <c:strRef>
              <c:f>'Q3-robustness'!$FG$521</c:f>
              <c:strCache>
                <c:ptCount val="1"/>
                <c:pt idx="0">
                  <c:v>O1-mini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'Q3-robustness'!$FH$517:$FL$517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'Q3-robustness'!$FH$521:$FL$521</c:f>
              <c:numCache>
                <c:ptCount val="5"/>
                <c:pt idx="0">
                  <c:v>0.000000</c:v>
                </c:pt>
                <c:pt idx="1">
                  <c:v>0.100000</c:v>
                </c:pt>
                <c:pt idx="2">
                  <c:v>0.900000</c:v>
                </c:pt>
                <c:pt idx="3">
                  <c:v>0.000000</c:v>
                </c:pt>
                <c:pt idx="4">
                  <c:v>0.000000</c:v>
                </c:pt>
              </c:numCache>
            </c:numRef>
          </c:val>
        </c:ser>
        <c:ser>
          <c:idx val="4"/>
          <c:order val="4"/>
          <c:tx>
            <c:strRef>
              <c:f>'Q3-robustness'!$FG$522</c:f>
              <c:strCache>
                <c:ptCount val="1"/>
                <c:pt idx="0">
                  <c:v>Deepseek</c:v>
                </c:pt>
              </c:strCache>
            </c:strRef>
          </c:tx>
          <c:spPr>
            <a:solidFill>
              <a:schemeClr val="accent3">
                <a:hueOff val="-274225"/>
                <a:satOff val="26768"/>
                <a:lumOff val="1136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'Q3-robustness'!$FH$517:$FL$517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'Q3-robustness'!$FH$522:$FL$522</c:f>
              <c:numCache>
                <c:ptCount val="5"/>
                <c:pt idx="0">
                  <c:v>0.260000</c:v>
                </c:pt>
                <c:pt idx="1">
                  <c:v>0.280000</c:v>
                </c:pt>
                <c:pt idx="2">
                  <c:v>0.580000</c:v>
                </c:pt>
                <c:pt idx="3">
                  <c:v>0.040000</c:v>
                </c:pt>
                <c:pt idx="4">
                  <c:v>0.000000</c:v>
                </c:pt>
              </c:numCache>
            </c:numRef>
          </c:val>
        </c:ser>
        <c:ser>
          <c:idx val="5"/>
          <c:order val="5"/>
          <c:tx>
            <c:strRef>
              <c:f>'Q3-robustness'!$FG$523</c:f>
              <c:strCache>
                <c:ptCount val="1"/>
                <c:pt idx="0">
                  <c:v>WizardLM-2-8x22B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'Q3-robustness'!$FH$517:$FL$517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'Q3-robustness'!$FH$523:$FL$523</c:f>
              <c:numCache>
                <c:ptCount val="5"/>
                <c:pt idx="0">
                  <c:v>0.060000</c:v>
                </c:pt>
                <c:pt idx="1">
                  <c:v>0.260000</c:v>
                </c:pt>
                <c:pt idx="2">
                  <c:v>0.720000</c:v>
                </c:pt>
                <c:pt idx="3">
                  <c:v>0.160000</c:v>
                </c:pt>
                <c:pt idx="4">
                  <c:v>0.120000</c:v>
                </c:pt>
              </c:numCache>
            </c:numRef>
          </c:val>
        </c:ser>
        <c:ser>
          <c:idx val="6"/>
          <c:order val="6"/>
          <c:tx>
            <c:v>microsoft/phi-4</c:v>
          </c:tx>
          <c:spPr>
            <a:solidFill>
              <a:schemeClr val="accent6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'Q3-robustness'!$FH$517:$FL$517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'Q3-robustness'!$FH$524:$FL$524</c:f>
              <c:numCache>
                <c:ptCount val="5"/>
                <c:pt idx="0">
                  <c:v>0.360000</c:v>
                </c:pt>
                <c:pt idx="1">
                  <c:v>0.220000</c:v>
                </c:pt>
                <c:pt idx="2">
                  <c:v>0.120000</c:v>
                </c:pt>
                <c:pt idx="3">
                  <c:v>0.240000</c:v>
                </c:pt>
                <c:pt idx="4">
                  <c:v>0.420000</c:v>
                </c:pt>
              </c:numCache>
            </c:numRef>
          </c:val>
        </c:ser>
        <c:ser>
          <c:idx val="7"/>
          <c:order val="7"/>
          <c:tx>
            <c:strRef>
              <c:f>'Q3-robustness'!$FG$525</c:f>
              <c:strCache>
                <c:ptCount val="1"/>
                <c:pt idx="0">
                  <c:v>Llama 3.1 405b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'Q3-robustness'!$FH$517:$FL$517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'Q3-robustness'!$FH$525:$FL$525</c:f>
              <c:numCache>
                <c:ptCount val="5"/>
                <c:pt idx="0">
                  <c:v>0.000000</c:v>
                </c:pt>
                <c:pt idx="1">
                  <c:v>0.500000</c:v>
                </c:pt>
                <c:pt idx="2">
                  <c:v>1.000000</c:v>
                </c:pt>
                <c:pt idx="3">
                  <c:v>0.100000</c:v>
                </c:pt>
                <c:pt idx="4">
                  <c:v>0.000000</c:v>
                </c:pt>
              </c:numCache>
            </c:numRef>
          </c:val>
        </c:ser>
        <c:gapWidth val="18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37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#,##0%" sourceLinked="0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37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159662"/>
          <c:y val="0.119262"/>
          <c:w val="0.979034"/>
          <c:h val="0.818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'Q3-robustness'!$FY$553</c:f>
              <c:strCache>
                <c:ptCount val="1"/>
                <c:pt idx="0">
                  <c:v>Gemini_flash 1.5</c:v>
                </c:pt>
              </c:strCache>
            </c:strRef>
          </c:tx>
          <c:spPr>
            <a:solidFill>
              <a:schemeClr val="accent1">
                <a:lumOff val="-1357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'Q3-robustness'!$FZ$552:$GD$552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'Q3-robustness'!$FZ$553:$GD$553</c:f>
              <c:numCache>
                <c:ptCount val="5"/>
                <c:pt idx="0">
                  <c:v>-34.000000</c:v>
                </c:pt>
                <c:pt idx="1">
                  <c:v>-20.000000</c:v>
                </c:pt>
                <c:pt idx="2">
                  <c:v>-19.000000</c:v>
                </c:pt>
                <c:pt idx="3">
                  <c:v>-50.000000</c:v>
                </c:pt>
                <c:pt idx="4">
                  <c:v>-50.000000</c:v>
                </c:pt>
              </c:numCache>
            </c:numRef>
          </c:val>
        </c:ser>
        <c:ser>
          <c:idx val="1"/>
          <c:order val="1"/>
          <c:tx>
            <c:strRef>
              <c:f>'Q3-robustness'!$FY$554</c:f>
              <c:strCache>
                <c:ptCount val="1"/>
                <c:pt idx="0">
                  <c:v>Gemini_flash 2.0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'Q3-robustness'!$FZ$552:$GD$552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'Q3-robustness'!$FZ$554:$GD$554</c:f>
              <c:numCache>
                <c:ptCount val="5"/>
                <c:pt idx="0">
                  <c:v>-38.000000</c:v>
                </c:pt>
                <c:pt idx="1">
                  <c:v>0.000000</c:v>
                </c:pt>
                <c:pt idx="2">
                  <c:v>0.000000</c:v>
                </c:pt>
                <c:pt idx="3">
                  <c:v>-28.000000</c:v>
                </c:pt>
                <c:pt idx="4">
                  <c:v>-50.000000</c:v>
                </c:pt>
              </c:numCache>
            </c:numRef>
          </c:val>
        </c:ser>
        <c:ser>
          <c:idx val="2"/>
          <c:order val="2"/>
          <c:tx>
            <c:strRef>
              <c:f>'Q3-robustness'!$FY$555</c:f>
              <c:strCache>
                <c:ptCount val="1"/>
                <c:pt idx="0">
                  <c:v>O1-preview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'Q3-robustness'!$FZ$552:$GD$552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'Q3-robustness'!$FZ$555:$GD$555</c:f>
              <c:numCache>
                <c:ptCount val="5"/>
                <c:pt idx="0">
                  <c:v>-50.000000</c:v>
                </c:pt>
                <c:pt idx="1">
                  <c:v>-46.000000</c:v>
                </c:pt>
                <c:pt idx="2">
                  <c:v>-2.000000</c:v>
                </c:pt>
                <c:pt idx="3">
                  <c:v>-46.000000</c:v>
                </c:pt>
                <c:pt idx="4">
                  <c:v>-50.000000</c:v>
                </c:pt>
              </c:numCache>
            </c:numRef>
          </c:val>
        </c:ser>
        <c:ser>
          <c:idx val="3"/>
          <c:order val="3"/>
          <c:tx>
            <c:strRef>
              <c:f>'Q3-robustness'!$FY$556</c:f>
              <c:strCache>
                <c:ptCount val="1"/>
                <c:pt idx="0">
                  <c:v>O1-mini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'Q3-robustness'!$FZ$552:$GD$552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'Q3-robustness'!$FZ$556:$GD$556</c:f>
              <c:numCache>
                <c:ptCount val="5"/>
                <c:pt idx="0">
                  <c:v>-50.000000</c:v>
                </c:pt>
                <c:pt idx="1">
                  <c:v>-40.000000</c:v>
                </c:pt>
                <c:pt idx="2">
                  <c:v>0.000000</c:v>
                </c:pt>
                <c:pt idx="3">
                  <c:v>-50.000000</c:v>
                </c:pt>
                <c:pt idx="4">
                  <c:v>-50.000000</c:v>
                </c:pt>
              </c:numCache>
            </c:numRef>
          </c:val>
        </c:ser>
        <c:ser>
          <c:idx val="4"/>
          <c:order val="4"/>
          <c:tx>
            <c:strRef>
              <c:f>'Q3-robustness'!$FY$557</c:f>
              <c:strCache>
                <c:ptCount val="1"/>
                <c:pt idx="0">
                  <c:v>Deepseek</c:v>
                </c:pt>
              </c:strCache>
            </c:strRef>
          </c:tx>
          <c:spPr>
            <a:solidFill>
              <a:schemeClr val="accent3">
                <a:hueOff val="-274225"/>
                <a:satOff val="26768"/>
                <a:lumOff val="1136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'Q3-robustness'!$FZ$552:$GD$552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'Q3-robustness'!$FZ$557:$GD$557</c:f>
              <c:numCache>
                <c:ptCount val="5"/>
                <c:pt idx="0">
                  <c:v>-37.000000</c:v>
                </c:pt>
                <c:pt idx="1">
                  <c:v>-34.000000</c:v>
                </c:pt>
                <c:pt idx="2">
                  <c:v>-21.000000</c:v>
                </c:pt>
                <c:pt idx="3">
                  <c:v>-48.000000</c:v>
                </c:pt>
                <c:pt idx="4">
                  <c:v>-50.000000</c:v>
                </c:pt>
              </c:numCache>
            </c:numRef>
          </c:val>
        </c:ser>
        <c:ser>
          <c:idx val="5"/>
          <c:order val="5"/>
          <c:tx>
            <c:strRef>
              <c:f>'Q3-robustness'!$FY$558</c:f>
              <c:strCache>
                <c:ptCount val="1"/>
                <c:pt idx="0">
                  <c:v>WizardLM-2-8x22B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'Q3-robustness'!$FZ$552:$GD$552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'Q3-robustness'!$FZ$558:$GD$558</c:f>
              <c:numCache>
                <c:ptCount val="5"/>
                <c:pt idx="0">
                  <c:v>-46.000000</c:v>
                </c:pt>
                <c:pt idx="1">
                  <c:v>-20.000000</c:v>
                </c:pt>
                <c:pt idx="2">
                  <c:v>-12.000000</c:v>
                </c:pt>
                <c:pt idx="3">
                  <c:v>-42.000000</c:v>
                </c:pt>
                <c:pt idx="4">
                  <c:v>-44.000000</c:v>
                </c:pt>
              </c:numCache>
            </c:numRef>
          </c:val>
        </c:ser>
        <c:ser>
          <c:idx val="6"/>
          <c:order val="6"/>
          <c:tx>
            <c:strRef>
              <c:f>'Q3-robustness'!$FY$559</c:f>
              <c:strCache>
                <c:ptCount val="1"/>
                <c:pt idx="0">
                  <c:v>microsoft/phi-2</c:v>
                </c:pt>
              </c:strCache>
            </c:strRef>
          </c:tx>
          <c:spPr>
            <a:solidFill>
              <a:schemeClr val="accent6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'Q3-robustness'!$FZ$552:$GD$552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'Q3-robustness'!$FZ$559:$GD$559</c:f>
              <c:numCache>
                <c:ptCount val="5"/>
                <c:pt idx="0">
                  <c:v>-21.000000</c:v>
                </c:pt>
                <c:pt idx="1">
                  <c:v>-11.000000</c:v>
                </c:pt>
                <c:pt idx="2">
                  <c:v>-19.000000</c:v>
                </c:pt>
                <c:pt idx="3">
                  <c:v>-22.000000</c:v>
                </c:pt>
                <c:pt idx="4">
                  <c:v>-28.000000</c:v>
                </c:pt>
              </c:numCache>
            </c:numRef>
          </c:val>
        </c:ser>
        <c:ser>
          <c:idx val="7"/>
          <c:order val="7"/>
          <c:tx>
            <c:strRef>
              <c:f>'Q3-robustness'!$FY$560</c:f>
              <c:strCache>
                <c:ptCount val="1"/>
                <c:pt idx="0">
                  <c:v>Llama 3.1 405b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'Q3-robustness'!$FZ$552:$GD$552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'Q3-robustness'!$FZ$560:$GD$560</c:f>
              <c:numCache>
                <c:ptCount val="5"/>
                <c:pt idx="0">
                  <c:v>-50.000000</c:v>
                </c:pt>
                <c:pt idx="1">
                  <c:v>-25.000000</c:v>
                </c:pt>
                <c:pt idx="2">
                  <c:v>0.000000</c:v>
                </c:pt>
                <c:pt idx="3">
                  <c:v>-45.000000</c:v>
                </c:pt>
                <c:pt idx="4">
                  <c:v>-50.000000</c:v>
                </c:pt>
              </c:numCache>
            </c:numRef>
          </c:val>
        </c:ser>
        <c:gapWidth val="18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37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one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37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2.5"/>
        <c:minorUnit val="6.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59412"/>
          <c:y val="0.126526"/>
          <c:w val="0.935588"/>
          <c:h val="0.7977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'Q3-robustness'!$EU$496</c:f>
              <c:strCache>
                <c:ptCount val="1"/>
                <c:pt idx="0">
                  <c:v>Gemini_flash 1.5</c:v>
                </c:pt>
              </c:strCache>
            </c:strRef>
          </c:tx>
          <c:spPr>
            <a:solidFill>
              <a:schemeClr val="accent1">
                <a:lumOff val="-1357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'Q3-robustness'!$EV$495:$EZ$495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'Q3-robustness'!$EV$496:$EZ$496</c:f>
              <c:numCache>
                <c:ptCount val="5"/>
                <c:pt idx="0">
                  <c:v>0.200000</c:v>
                </c:pt>
                <c:pt idx="1">
                  <c:v>0.300000</c:v>
                </c:pt>
                <c:pt idx="2">
                  <c:v>0.820000</c:v>
                </c:pt>
                <c:pt idx="3">
                  <c:v>0.000000</c:v>
                </c:pt>
                <c:pt idx="4">
                  <c:v>0.000000</c:v>
                </c:pt>
              </c:numCache>
            </c:numRef>
          </c:val>
        </c:ser>
        <c:ser>
          <c:idx val="1"/>
          <c:order val="1"/>
          <c:tx>
            <c:strRef>
              <c:f>'Q3-robustness'!$EU$497</c:f>
              <c:strCache>
                <c:ptCount val="1"/>
                <c:pt idx="0">
                  <c:v>Gemini_flash 2.0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'Q3-robustness'!$EV$495:$EZ$495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'Q3-robustness'!$EV$497:$EZ$497</c:f>
              <c:numCache>
                <c:ptCount val="5"/>
                <c:pt idx="0">
                  <c:v>0.000000</c:v>
                </c:pt>
                <c:pt idx="1">
                  <c:v>0.060000</c:v>
                </c:pt>
                <c:pt idx="2">
                  <c:v>0.280000</c:v>
                </c:pt>
                <c:pt idx="3">
                  <c:v>0.000000</c:v>
                </c:pt>
                <c:pt idx="4">
                  <c:v>0.000000</c:v>
                </c:pt>
              </c:numCache>
            </c:numRef>
          </c:val>
        </c:ser>
        <c:ser>
          <c:idx val="2"/>
          <c:order val="2"/>
          <c:tx>
            <c:strRef>
              <c:f>'Q3-robustness'!$EU$498</c:f>
              <c:strCache>
                <c:ptCount val="1"/>
                <c:pt idx="0">
                  <c:v>O1-preview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'Q3-robustness'!$EV$495:$EZ$495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'Q3-robustness'!$EV$498:$EZ$498</c:f>
              <c:numCache>
                <c:ptCount val="5"/>
                <c:pt idx="0">
                  <c:v>0.080000</c:v>
                </c:pt>
                <c:pt idx="1">
                  <c:v>0.960000</c:v>
                </c:pt>
                <c:pt idx="2">
                  <c:v>0.980000</c:v>
                </c:pt>
                <c:pt idx="3">
                  <c:v>0.100000</c:v>
                </c:pt>
                <c:pt idx="4">
                  <c:v>0.300000</c:v>
                </c:pt>
              </c:numCache>
            </c:numRef>
          </c:val>
        </c:ser>
        <c:ser>
          <c:idx val="3"/>
          <c:order val="3"/>
          <c:tx>
            <c:strRef>
              <c:f>'Q3-robustness'!$EU$499</c:f>
              <c:strCache>
                <c:ptCount val="1"/>
                <c:pt idx="0">
                  <c:v>O1-mini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'Q3-robustness'!$EV$495:$EZ$495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'Q3-robustness'!$EV$499:$EZ$499</c:f>
              <c:numCache>
                <c:ptCount val="5"/>
                <c:pt idx="0">
                  <c:v>0.020000</c:v>
                </c:pt>
                <c:pt idx="1">
                  <c:v>0.640000</c:v>
                </c:pt>
                <c:pt idx="2">
                  <c:v>0.960000</c:v>
                </c:pt>
                <c:pt idx="3">
                  <c:v>0.000000</c:v>
                </c:pt>
                <c:pt idx="4">
                  <c:v>0.020000</c:v>
                </c:pt>
              </c:numCache>
            </c:numRef>
          </c:val>
        </c:ser>
        <c:ser>
          <c:idx val="4"/>
          <c:order val="4"/>
          <c:tx>
            <c:strRef>
              <c:f>'Q3-robustness'!$EU$500</c:f>
              <c:strCache>
                <c:ptCount val="1"/>
                <c:pt idx="0">
                  <c:v>Deepseek</c:v>
                </c:pt>
              </c:strCache>
            </c:strRef>
          </c:tx>
          <c:spPr>
            <a:solidFill>
              <a:schemeClr val="accent3">
                <a:hueOff val="-274225"/>
                <a:satOff val="26768"/>
                <a:lumOff val="1136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'Q3-robustness'!$EV$495:$EZ$495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'Q3-robustness'!$EV$500:$EZ$500</c:f>
              <c:numCache>
                <c:ptCount val="5"/>
                <c:pt idx="0">
                  <c:v>0.180000</c:v>
                </c:pt>
                <c:pt idx="1">
                  <c:v>0.820000</c:v>
                </c:pt>
                <c:pt idx="2">
                  <c:v>1.000000</c:v>
                </c:pt>
                <c:pt idx="3">
                  <c:v>0.000000</c:v>
                </c:pt>
                <c:pt idx="4">
                  <c:v>0.000000</c:v>
                </c:pt>
              </c:numCache>
            </c:numRef>
          </c:val>
        </c:ser>
        <c:ser>
          <c:idx val="5"/>
          <c:order val="5"/>
          <c:tx>
            <c:strRef>
              <c:f>'Q3-robustness'!$EU$501</c:f>
              <c:strCache>
                <c:ptCount val="1"/>
                <c:pt idx="0">
                  <c:v>WizardLM-2-8x22B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'Q3-robustness'!$EV$495:$EZ$495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'Q3-robustness'!$EV$501:$EZ$501</c:f>
              <c:numCache>
                <c:ptCount val="5"/>
                <c:pt idx="0">
                  <c:v>0.300000</c:v>
                </c:pt>
                <c:pt idx="1">
                  <c:v>0.840000</c:v>
                </c:pt>
                <c:pt idx="2">
                  <c:v>0.940000</c:v>
                </c:pt>
                <c:pt idx="3">
                  <c:v>0.040000</c:v>
                </c:pt>
                <c:pt idx="4">
                  <c:v>0.320000</c:v>
                </c:pt>
              </c:numCache>
            </c:numRef>
          </c:val>
        </c:ser>
        <c:ser>
          <c:idx val="6"/>
          <c:order val="6"/>
          <c:tx>
            <c:v>microsoft/phi-4</c:v>
          </c:tx>
          <c:spPr>
            <a:solidFill>
              <a:schemeClr val="accent6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'Q3-robustness'!$EV$495:$EZ$495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'Q3-robustness'!$EV$502:$EZ$502</c:f>
              <c:numCache>
                <c:ptCount val="5"/>
                <c:pt idx="0">
                  <c:v>0.400000</c:v>
                </c:pt>
                <c:pt idx="1">
                  <c:v>0.300000</c:v>
                </c:pt>
                <c:pt idx="2">
                  <c:v>0.180000</c:v>
                </c:pt>
                <c:pt idx="3">
                  <c:v>0.180000</c:v>
                </c:pt>
                <c:pt idx="4">
                  <c:v>0.280000</c:v>
                </c:pt>
              </c:numCache>
            </c:numRef>
          </c:val>
        </c:ser>
        <c:ser>
          <c:idx val="7"/>
          <c:order val="7"/>
          <c:tx>
            <c:strRef>
              <c:f>'Q3-robustness'!$EU$503</c:f>
              <c:strCache>
                <c:ptCount val="1"/>
                <c:pt idx="0">
                  <c:v>Llama 3.1 405b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'Q3-robustness'!$EV$495:$EZ$495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'Q3-robustness'!$EV$503:$EZ$503</c:f>
              <c:numCache>
                <c:ptCount val="5"/>
                <c:pt idx="0">
                  <c:v>0.000000</c:v>
                </c:pt>
                <c:pt idx="1">
                  <c:v>1.000000</c:v>
                </c:pt>
                <c:pt idx="2">
                  <c:v>1.000000</c:v>
                </c:pt>
                <c:pt idx="3">
                  <c:v>0.020000</c:v>
                </c:pt>
                <c:pt idx="4">
                  <c:v>0.180000</c:v>
                </c:pt>
              </c:numCache>
            </c:numRef>
          </c:val>
        </c:ser>
        <c:gapWidth val="18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37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#,##0%" sourceLinked="0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37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159662"/>
          <c:y val="0.119262"/>
          <c:w val="0.979034"/>
          <c:h val="0.818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'Q3-robustness'!$GE$564</c:f>
              <c:strCache>
                <c:ptCount val="1"/>
                <c:pt idx="0">
                  <c:v>Gemini_flash 1.5</c:v>
                </c:pt>
              </c:strCache>
            </c:strRef>
          </c:tx>
          <c:spPr>
            <a:solidFill>
              <a:schemeClr val="accent1">
                <a:lumOff val="-1357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'Q3-robustness'!$GF$563:$GJ$563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'Q3-robustness'!$GF$564:$GJ$564</c:f>
              <c:numCache>
                <c:ptCount val="5"/>
                <c:pt idx="0">
                  <c:v>-23.000000</c:v>
                </c:pt>
                <c:pt idx="1">
                  <c:v>0.000000</c:v>
                </c:pt>
                <c:pt idx="2">
                  <c:v>0.000000</c:v>
                </c:pt>
                <c:pt idx="3">
                  <c:v>-50.000000</c:v>
                </c:pt>
                <c:pt idx="4">
                  <c:v>-50.000000</c:v>
                </c:pt>
              </c:numCache>
            </c:numRef>
          </c:val>
        </c:ser>
        <c:ser>
          <c:idx val="1"/>
          <c:order val="1"/>
          <c:tx>
            <c:strRef>
              <c:f>'Q3-robustness'!$GE$565</c:f>
              <c:strCache>
                <c:ptCount val="1"/>
                <c:pt idx="0">
                  <c:v>Gemini_flash 2.0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'Q3-robustness'!$GF$563:$GJ$563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'Q3-robustness'!$GF$565:$GJ$565</c:f>
              <c:numCache>
                <c:ptCount val="5"/>
                <c:pt idx="0">
                  <c:v>-28.000000</c:v>
                </c:pt>
                <c:pt idx="1">
                  <c:v>0.000000</c:v>
                </c:pt>
                <c:pt idx="2">
                  <c:v>0.000000</c:v>
                </c:pt>
                <c:pt idx="3">
                  <c:v>-45.000000</c:v>
                </c:pt>
                <c:pt idx="4">
                  <c:v>-50.000000</c:v>
                </c:pt>
              </c:numCache>
            </c:numRef>
          </c:val>
        </c:ser>
        <c:ser>
          <c:idx val="2"/>
          <c:order val="2"/>
          <c:tx>
            <c:strRef>
              <c:f>'Q3-robustness'!$GE$566</c:f>
              <c:strCache>
                <c:ptCount val="1"/>
                <c:pt idx="0">
                  <c:v>O1-preview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'Q3-robustness'!$GF$563:$GJ$563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'Q3-robustness'!$GF$566:$GJ$566</c:f>
              <c:numCache>
                <c:ptCount val="5"/>
                <c:pt idx="0">
                  <c:v>-44.000000</c:v>
                </c:pt>
                <c:pt idx="1">
                  <c:v>0.000000</c:v>
                </c:pt>
                <c:pt idx="2">
                  <c:v>0.000000</c:v>
                </c:pt>
                <c:pt idx="3">
                  <c:v>-44.000000</c:v>
                </c:pt>
                <c:pt idx="4">
                  <c:v>-34.000000</c:v>
                </c:pt>
              </c:numCache>
            </c:numRef>
          </c:val>
        </c:ser>
        <c:ser>
          <c:idx val="3"/>
          <c:order val="3"/>
          <c:tx>
            <c:strRef>
              <c:f>'Q3-robustness'!$GE$567</c:f>
              <c:strCache>
                <c:ptCount val="1"/>
                <c:pt idx="0">
                  <c:v>O1-mini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'Q3-robustness'!$GF$563:$GJ$563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'Q3-robustness'!$GF$567:$GJ$567</c:f>
              <c:numCache>
                <c:ptCount val="5"/>
                <c:pt idx="0">
                  <c:v>-48.000000</c:v>
                </c:pt>
                <c:pt idx="1">
                  <c:v>-10.000000</c:v>
                </c:pt>
                <c:pt idx="2">
                  <c:v>0.000000</c:v>
                </c:pt>
                <c:pt idx="3">
                  <c:v>-50.000000</c:v>
                </c:pt>
                <c:pt idx="4">
                  <c:v>-49.000000</c:v>
                </c:pt>
              </c:numCache>
            </c:numRef>
          </c:val>
        </c:ser>
        <c:ser>
          <c:idx val="4"/>
          <c:order val="4"/>
          <c:tx>
            <c:strRef>
              <c:f>'Q3-robustness'!$GE$568</c:f>
              <c:strCache>
                <c:ptCount val="1"/>
                <c:pt idx="0">
                  <c:v>Deepseek</c:v>
                </c:pt>
              </c:strCache>
            </c:strRef>
          </c:tx>
          <c:spPr>
            <a:solidFill>
              <a:schemeClr val="accent3">
                <a:hueOff val="-274225"/>
                <a:satOff val="26768"/>
                <a:lumOff val="1136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'Q3-robustness'!$GF$563:$GJ$563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'Q3-robustness'!$GF$568:$GJ$568</c:f>
              <c:numCache>
                <c:ptCount val="5"/>
                <c:pt idx="0">
                  <c:v>-41.000000</c:v>
                </c:pt>
                <c:pt idx="1">
                  <c:v>-6.000000</c:v>
                </c:pt>
                <c:pt idx="2">
                  <c:v>0.000000</c:v>
                </c:pt>
                <c:pt idx="3">
                  <c:v>-50.000000</c:v>
                </c:pt>
                <c:pt idx="4">
                  <c:v>-50.000000</c:v>
                </c:pt>
              </c:numCache>
            </c:numRef>
          </c:val>
        </c:ser>
        <c:ser>
          <c:idx val="5"/>
          <c:order val="5"/>
          <c:tx>
            <c:strRef>
              <c:f>'Q3-robustness'!$GE$569</c:f>
              <c:strCache>
                <c:ptCount val="1"/>
                <c:pt idx="0">
                  <c:v>WizardLM-2-8x22B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'Q3-robustness'!$GF$563:$GJ$563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'Q3-robustness'!$GF$569:$GJ$569</c:f>
              <c:numCache>
                <c:ptCount val="5"/>
                <c:pt idx="0">
                  <c:v>-34.000000</c:v>
                </c:pt>
                <c:pt idx="1">
                  <c:v>-1.000000</c:v>
                </c:pt>
                <c:pt idx="2">
                  <c:v>-1.000000</c:v>
                </c:pt>
                <c:pt idx="3">
                  <c:v>-48.000000</c:v>
                </c:pt>
                <c:pt idx="4">
                  <c:v>-34.000000</c:v>
                </c:pt>
              </c:numCache>
            </c:numRef>
          </c:val>
        </c:ser>
        <c:ser>
          <c:idx val="6"/>
          <c:order val="6"/>
          <c:tx>
            <c:strRef>
              <c:f>'Q3-robustness'!$GE$570</c:f>
              <c:strCache>
                <c:ptCount val="1"/>
                <c:pt idx="0">
                  <c:v>microsoft/phi-2</c:v>
                </c:pt>
              </c:strCache>
            </c:strRef>
          </c:tx>
          <c:spPr>
            <a:solidFill>
              <a:schemeClr val="accent6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'Q3-robustness'!$GF$563:$GJ$563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'Q3-robustness'!$GF$570:$GJ$570</c:f>
              <c:numCache>
                <c:ptCount val="5"/>
                <c:pt idx="0">
                  <c:v>-14.000000</c:v>
                </c:pt>
                <c:pt idx="1">
                  <c:v>-4.000000</c:v>
                </c:pt>
                <c:pt idx="2">
                  <c:v>-20.000000</c:v>
                </c:pt>
                <c:pt idx="3">
                  <c:v>-33.000000</c:v>
                </c:pt>
                <c:pt idx="4">
                  <c:v>-31.000000</c:v>
                </c:pt>
              </c:numCache>
            </c:numRef>
          </c:val>
        </c:ser>
        <c:ser>
          <c:idx val="7"/>
          <c:order val="7"/>
          <c:tx>
            <c:strRef>
              <c:f>'Q3-robustness'!$GE$571</c:f>
              <c:strCache>
                <c:ptCount val="1"/>
                <c:pt idx="0">
                  <c:v>Llama 3.1 405b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'Q3-robustness'!$GF$563:$GJ$563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'Q3-robustness'!$GF$571:$GJ$571</c:f>
              <c:numCache>
                <c:ptCount val="5"/>
                <c:pt idx="0">
                  <c:v>-50.000000</c:v>
                </c:pt>
                <c:pt idx="1">
                  <c:v>0.000000</c:v>
                </c:pt>
                <c:pt idx="2">
                  <c:v>0.000000</c:v>
                </c:pt>
                <c:pt idx="3">
                  <c:v>-48.000000</c:v>
                </c:pt>
                <c:pt idx="4">
                  <c:v>-41.000000</c:v>
                </c:pt>
              </c:numCache>
            </c:numRef>
          </c:val>
        </c:ser>
        <c:gapWidth val="18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37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one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37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2.5"/>
        <c:minorUnit val="6.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647733"/>
          <c:y val="0.325795"/>
          <c:w val="0.930227"/>
          <c:h val="0.6264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'Q3-robustness'!$GW$599</c:f>
              <c:strCache>
                <c:ptCount val="1"/>
                <c:pt idx="0">
                  <c:v>GPT-4o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'Q3-robustness'!$GX$598:$HB$598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'Q3-robustness'!$GX$599:$HB$599</c:f>
              <c:numCache>
                <c:ptCount val="5"/>
                <c:pt idx="0">
                  <c:v>0.000000</c:v>
                </c:pt>
                <c:pt idx="1">
                  <c:v>0.005000</c:v>
                </c:pt>
                <c:pt idx="2">
                  <c:v>0.015000</c:v>
                </c:pt>
                <c:pt idx="3">
                  <c:v>0.000000</c:v>
                </c:pt>
                <c:pt idx="4">
                  <c:v>0.080000</c:v>
                </c:pt>
              </c:numCache>
            </c:numRef>
          </c:val>
        </c:ser>
        <c:ser>
          <c:idx val="1"/>
          <c:order val="1"/>
          <c:tx>
            <c:strRef>
              <c:f>'Q3-robustness'!$GW$600</c:f>
              <c:strCache>
                <c:ptCount val="1"/>
                <c:pt idx="0">
                  <c:v>GPT-4o-mini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'Q3-robustness'!$GX$598:$HB$598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'Q3-robustness'!$GX$600:$HB$600</c:f>
              <c:numCache>
                <c:ptCount val="5"/>
                <c:pt idx="0">
                  <c:v>0.010000</c:v>
                </c:pt>
                <c:pt idx="1">
                  <c:v>0.070000</c:v>
                </c:pt>
                <c:pt idx="2">
                  <c:v>0.160000</c:v>
                </c:pt>
                <c:pt idx="3">
                  <c:v>0.090000</c:v>
                </c:pt>
                <c:pt idx="4">
                  <c:v>0.025000</c:v>
                </c:pt>
              </c:numCache>
            </c:numRef>
          </c:val>
        </c:ser>
        <c:ser>
          <c:idx val="2"/>
          <c:order val="2"/>
          <c:tx>
            <c:strRef>
              <c:f>'Q3-robustness'!$GW$601</c:f>
              <c:strCache>
                <c:ptCount val="1"/>
                <c:pt idx="0">
                  <c:v>Llama 3.3 70b</c:v>
                </c:pt>
              </c:strCache>
            </c:strRef>
          </c:tx>
          <c:spPr>
            <a:solidFill>
              <a:schemeClr val="accent4">
                <a:hueOff val="-476017"/>
                <a:lumOff val="-10042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'Q3-robustness'!$GX$598:$HB$598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'Q3-robustness'!$GX$601:$HB$601</c:f>
              <c:numCache>
                <c:ptCount val="5"/>
                <c:pt idx="0">
                  <c:v>0.000000</c:v>
                </c:pt>
                <c:pt idx="1">
                  <c:v>0.550000</c:v>
                </c:pt>
                <c:pt idx="2">
                  <c:v>1.000000</c:v>
                </c:pt>
                <c:pt idx="3">
                  <c:v>0.005000</c:v>
                </c:pt>
                <c:pt idx="4">
                  <c:v>0.560000</c:v>
                </c:pt>
              </c:numCache>
            </c:numRef>
          </c:val>
        </c:ser>
        <c:ser>
          <c:idx val="3"/>
          <c:order val="3"/>
          <c:tx>
            <c:strRef>
              <c:f>'Q3-robustness'!$GW$602</c:f>
              <c:strCache>
                <c:ptCount val="1"/>
                <c:pt idx="0">
                  <c:v>Llama 3.1 70b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'Q3-robustness'!$GX$598:$HB$598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'Q3-robustness'!$GX$602:$HB$602</c:f>
              <c:numCache>
                <c:ptCount val="5"/>
                <c:pt idx="0">
                  <c:v>0.000000</c:v>
                </c:pt>
                <c:pt idx="1">
                  <c:v>0.505000</c:v>
                </c:pt>
                <c:pt idx="2">
                  <c:v>1.000000</c:v>
                </c:pt>
                <c:pt idx="3">
                  <c:v>0.100000</c:v>
                </c:pt>
                <c:pt idx="4">
                  <c:v>0.670000</c:v>
                </c:pt>
              </c:numCache>
            </c:numRef>
          </c:val>
        </c:ser>
        <c:ser>
          <c:idx val="4"/>
          <c:order val="4"/>
          <c:tx>
            <c:v>Claude - 3.5 - sonnet</c:v>
          </c:tx>
          <c:spPr>
            <a:solidFill>
              <a:schemeClr val="accent3">
                <a:hueOff val="-274225"/>
                <a:satOff val="26768"/>
                <a:lumOff val="1136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'Q3-robustness'!$GX$598:$HB$598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'Q3-robustness'!$GX$603:$HB$603</c:f>
              <c:numCache>
                <c:ptCount val="5"/>
                <c:pt idx="0">
                  <c:v>0.240000</c:v>
                </c:pt>
                <c:pt idx="1">
                  <c:v>0.500000</c:v>
                </c:pt>
                <c:pt idx="2">
                  <c:v>0.680000</c:v>
                </c:pt>
                <c:pt idx="3">
                  <c:v>0.415000</c:v>
                </c:pt>
                <c:pt idx="4">
                  <c:v>0.815000</c:v>
                </c:pt>
              </c:numCache>
            </c:numRef>
          </c:val>
        </c:ser>
        <c:ser>
          <c:idx val="5"/>
          <c:order val="5"/>
          <c:tx>
            <c:strRef>
              <c:f>'Q3-robustness'!$GW$604</c:f>
              <c:strCache>
                <c:ptCount val="1"/>
                <c:pt idx="0">
                  <c:v>Gemini_Pro</c:v>
                </c:pt>
              </c:strCache>
            </c:strRef>
          </c:tx>
          <c:spPr>
            <a:solidFill>
              <a:schemeClr val="accent1">
                <a:hueOff val="114395"/>
                <a:lumOff val="-2497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'Q3-robustness'!$GX$598:$HB$598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'Q3-robustness'!$GX$604:$HB$604</c:f>
              <c:numCache>
                <c:ptCount val="5"/>
                <c:pt idx="0">
                  <c:v>0.000000</c:v>
                </c:pt>
                <c:pt idx="1">
                  <c:v>0.160000</c:v>
                </c:pt>
                <c:pt idx="2">
                  <c:v>0.900000</c:v>
                </c:pt>
                <c:pt idx="3">
                  <c:v>0.260000</c:v>
                </c:pt>
                <c:pt idx="4">
                  <c:v>0.025000</c:v>
                </c:pt>
              </c:numCache>
            </c:numRef>
          </c:val>
        </c:ser>
        <c:ser>
          <c:idx val="6"/>
          <c:order val="6"/>
          <c:tx>
            <c:strRef>
              <c:f>'Q3-robustness'!$GW$605</c:f>
              <c:strCache>
                <c:ptCount val="1"/>
                <c:pt idx="0">
                  <c:v>Gemma 27b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'Q3-robustness'!$GX$598:$HB$598</c:f>
              <c:strCache>
                <c:ptCount val="5"/>
                <c:pt idx="0">
                  <c:v>Performance Vs. Privacy</c:v>
                </c:pt>
                <c:pt idx="1">
                  <c:v>Fairness Vs. Privacy</c:v>
                </c:pt>
                <c:pt idx="2">
                  <c:v>Fairness Vs. Performance</c:v>
                </c:pt>
                <c:pt idx="3">
                  <c:v>Autonomy Vs. Safety</c:v>
                </c:pt>
                <c:pt idx="4">
                  <c:v>Transparency Vs. Safety</c:v>
                </c:pt>
              </c:strCache>
            </c:strRef>
          </c:cat>
          <c:val>
            <c:numRef>
              <c:f>'Q3-robustness'!$GX$605:$HB$605</c:f>
              <c:numCache>
                <c:ptCount val="5"/>
                <c:pt idx="0">
                  <c:v>0.160000</c:v>
                </c:pt>
                <c:pt idx="1">
                  <c:v>0.005000</c:v>
                </c:pt>
                <c:pt idx="2">
                  <c:v>0.060000</c:v>
                </c:pt>
                <c:pt idx="3">
                  <c:v>0.040000</c:v>
                </c:pt>
                <c:pt idx="4">
                  <c:v>0.025000</c:v>
                </c:pt>
              </c:numCache>
            </c:numRef>
          </c:val>
        </c:ser>
        <c:gapWidth val="20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52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#,##0%" sourceLinked="0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52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837309"/>
          <c:y val="0"/>
          <c:w val="0.881116"/>
          <c:h val="0.166193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52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170226"/>
          <c:y val="0.0870035"/>
          <c:w val="0.977977"/>
          <c:h val="0.774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'Q3-robustness'!$HC$609</c:f>
              <c:strCache>
                <c:ptCount val="1"/>
                <c:pt idx="0">
                  <c:v>GPT-4o</c:v>
                </c:pt>
              </c:strCache>
            </c:strRef>
          </c:tx>
          <c:spPr>
            <a:solidFill>
              <a:schemeClr val="accent2">
                <a:hueOff val="-202083"/>
                <a:satOff val="17755"/>
                <a:lumOff val="-16089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5"/>
              <c:pt idx="0">
                <c:v>Privacy</c:v>
              </c:pt>
              <c:pt idx="1">
                <c:v>Privacy</c:v>
              </c:pt>
              <c:pt idx="2">
                <c:v>Performance</c:v>
              </c:pt>
              <c:pt idx="3">
                <c:v>Safety</c:v>
              </c:pt>
              <c:pt idx="4">
                <c:v>Safety</c:v>
              </c:pt>
            </c:strLit>
          </c:cat>
          <c:val>
            <c:numRef>
              <c:f>'Q3-robustness'!$HD$609:$HH$609</c:f>
              <c:numCache>
                <c:ptCount val="5"/>
                <c:pt idx="0">
                  <c:v>-0.230000</c:v>
                </c:pt>
                <c:pt idx="1">
                  <c:v>0.000000</c:v>
                </c:pt>
                <c:pt idx="2">
                  <c:v>0.000000</c:v>
                </c:pt>
                <c:pt idx="3">
                  <c:v>-0.295000</c:v>
                </c:pt>
                <c:pt idx="4">
                  <c:v>-0.385000</c:v>
                </c:pt>
              </c:numCache>
            </c:numRef>
          </c:val>
        </c:ser>
        <c:ser>
          <c:idx val="1"/>
          <c:order val="1"/>
          <c:tx>
            <c:strRef>
              <c:f>'Q3-robustness'!$HC$610</c:f>
              <c:strCache>
                <c:ptCount val="1"/>
                <c:pt idx="0">
                  <c:v>GPT-4o-mini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5"/>
              <c:pt idx="0">
                <c:v>Privacy</c:v>
              </c:pt>
              <c:pt idx="1">
                <c:v>Privacy</c:v>
              </c:pt>
              <c:pt idx="2">
                <c:v>Performance</c:v>
              </c:pt>
              <c:pt idx="3">
                <c:v>Safety</c:v>
              </c:pt>
              <c:pt idx="4">
                <c:v>Safety</c:v>
              </c:pt>
            </c:strLit>
          </c:cat>
          <c:val>
            <c:numRef>
              <c:f>'Q3-robustness'!$HD$610:$HH$610</c:f>
              <c:numCache>
                <c:ptCount val="5"/>
                <c:pt idx="0">
                  <c:v>-0.760000</c:v>
                </c:pt>
                <c:pt idx="1">
                  <c:v>-0.045000</c:v>
                </c:pt>
                <c:pt idx="2">
                  <c:v>-0.005000</c:v>
                </c:pt>
                <c:pt idx="3">
                  <c:v>-0.405000</c:v>
                </c:pt>
                <c:pt idx="4">
                  <c:v>-0.920000</c:v>
                </c:pt>
              </c:numCache>
            </c:numRef>
          </c:val>
        </c:ser>
        <c:ser>
          <c:idx val="2"/>
          <c:order val="2"/>
          <c:tx>
            <c:strRef>
              <c:f>'Q3-robustness'!$HC$611</c:f>
              <c:strCache>
                <c:ptCount val="1"/>
                <c:pt idx="0">
                  <c:v>Llama 3.3 70b</c:v>
                </c:pt>
              </c:strCache>
            </c:strRef>
          </c:tx>
          <c:spPr>
            <a:solidFill>
              <a:schemeClr val="accent4">
                <a:hueOff val="-476017"/>
                <a:lumOff val="-10042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5"/>
              <c:pt idx="0">
                <c:v>Privacy</c:v>
              </c:pt>
              <c:pt idx="1">
                <c:v>Privacy</c:v>
              </c:pt>
              <c:pt idx="2">
                <c:v>Performance</c:v>
              </c:pt>
              <c:pt idx="3">
                <c:v>Safety</c:v>
              </c:pt>
              <c:pt idx="4">
                <c:v>Safety</c:v>
              </c:pt>
            </c:strLit>
          </c:cat>
          <c:val>
            <c:numRef>
              <c:f>'Q3-robustness'!$HD$611:$HH$611</c:f>
              <c:numCache>
                <c:ptCount val="5"/>
                <c:pt idx="0">
                  <c:v>-1.000000</c:v>
                </c:pt>
                <c:pt idx="1">
                  <c:v>-0.450000</c:v>
                </c:pt>
                <c:pt idx="2">
                  <c:v>0.000000</c:v>
                </c:pt>
                <c:pt idx="3">
                  <c:v>-0.995000</c:v>
                </c:pt>
                <c:pt idx="4">
                  <c:v>-0.440000</c:v>
                </c:pt>
              </c:numCache>
            </c:numRef>
          </c:val>
        </c:ser>
        <c:ser>
          <c:idx val="3"/>
          <c:order val="3"/>
          <c:tx>
            <c:strRef>
              <c:f>'Q3-robustness'!$HC$612</c:f>
              <c:strCache>
                <c:ptCount val="1"/>
                <c:pt idx="0">
                  <c:v>Llama 3.1 70b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5"/>
              <c:pt idx="0">
                <c:v>Privacy</c:v>
              </c:pt>
              <c:pt idx="1">
                <c:v>Privacy</c:v>
              </c:pt>
              <c:pt idx="2">
                <c:v>Performance</c:v>
              </c:pt>
              <c:pt idx="3">
                <c:v>Safety</c:v>
              </c:pt>
              <c:pt idx="4">
                <c:v>Safety</c:v>
              </c:pt>
            </c:strLit>
          </c:cat>
          <c:val>
            <c:numRef>
              <c:f>'Q3-robustness'!$HD$612:$HH$612</c:f>
              <c:numCache>
                <c:ptCount val="5"/>
                <c:pt idx="0">
                  <c:v>-1.000000</c:v>
                </c:pt>
                <c:pt idx="1">
                  <c:v>-0.495000</c:v>
                </c:pt>
                <c:pt idx="2">
                  <c:v>0.000000</c:v>
                </c:pt>
                <c:pt idx="3">
                  <c:v>-0.900000</c:v>
                </c:pt>
                <c:pt idx="4">
                  <c:v>-0.330000</c:v>
                </c:pt>
              </c:numCache>
            </c:numRef>
          </c:val>
        </c:ser>
        <c:ser>
          <c:idx val="4"/>
          <c:order val="4"/>
          <c:tx>
            <c:strRef>
              <c:f>'Q3-robustness'!$HC$613</c:f>
              <c:strCache>
                <c:ptCount val="1"/>
                <c:pt idx="0">
                  <c:v>Claude - sonnet</c:v>
                </c:pt>
              </c:strCache>
            </c:strRef>
          </c:tx>
          <c:spPr>
            <a:solidFill>
              <a:schemeClr val="accent3">
                <a:hueOff val="-274225"/>
                <a:satOff val="26768"/>
                <a:lumOff val="11368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5"/>
              <c:pt idx="0">
                <c:v>Privacy</c:v>
              </c:pt>
              <c:pt idx="1">
                <c:v>Privacy</c:v>
              </c:pt>
              <c:pt idx="2">
                <c:v>Performance</c:v>
              </c:pt>
              <c:pt idx="3">
                <c:v>Safety</c:v>
              </c:pt>
              <c:pt idx="4">
                <c:v>Safety</c:v>
              </c:pt>
            </c:strLit>
          </c:cat>
          <c:val>
            <c:numRef>
              <c:f>'Q3-robustness'!$HD$613:$HH$613</c:f>
              <c:numCache>
                <c:ptCount val="5"/>
                <c:pt idx="0">
                  <c:v>-0.760000</c:v>
                </c:pt>
                <c:pt idx="1">
                  <c:v>-0.500000</c:v>
                </c:pt>
                <c:pt idx="2">
                  <c:v>-0.290000</c:v>
                </c:pt>
                <c:pt idx="3">
                  <c:v>-0.575000</c:v>
                </c:pt>
                <c:pt idx="4">
                  <c:v>-0.185000</c:v>
                </c:pt>
              </c:numCache>
            </c:numRef>
          </c:val>
        </c:ser>
        <c:ser>
          <c:idx val="5"/>
          <c:order val="5"/>
          <c:tx>
            <c:strRef>
              <c:f>'Q3-robustness'!$HC$614</c:f>
              <c:strCache>
                <c:ptCount val="1"/>
                <c:pt idx="0">
                  <c:v>Gemini_Pro</c:v>
                </c:pt>
              </c:strCache>
            </c:strRef>
          </c:tx>
          <c:spPr>
            <a:solidFill>
              <a:schemeClr val="accent1">
                <a:hueOff val="114395"/>
                <a:lumOff val="-2497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5"/>
              <c:pt idx="0">
                <c:v>Privacy</c:v>
              </c:pt>
              <c:pt idx="1">
                <c:v>Privacy</c:v>
              </c:pt>
              <c:pt idx="2">
                <c:v>Performance</c:v>
              </c:pt>
              <c:pt idx="3">
                <c:v>Safety</c:v>
              </c:pt>
              <c:pt idx="4">
                <c:v>Safety</c:v>
              </c:pt>
            </c:strLit>
          </c:cat>
          <c:val>
            <c:numRef>
              <c:f>'Q3-robustness'!$HD$614:$HH$614</c:f>
              <c:numCache>
                <c:ptCount val="5"/>
                <c:pt idx="0">
                  <c:v>-0.995000</c:v>
                </c:pt>
                <c:pt idx="1">
                  <c:v>-0.375000</c:v>
                </c:pt>
                <c:pt idx="2">
                  <c:v>0.000000</c:v>
                </c:pt>
                <c:pt idx="3">
                  <c:v>-0.730000</c:v>
                </c:pt>
                <c:pt idx="4">
                  <c:v>-0.975000</c:v>
                </c:pt>
              </c:numCache>
            </c:numRef>
          </c:val>
        </c:ser>
        <c:ser>
          <c:idx val="6"/>
          <c:order val="6"/>
          <c:tx>
            <c:strRef>
              <c:f>'Q3-robustness'!$HC$615</c:f>
              <c:strCache>
                <c:ptCount val="1"/>
                <c:pt idx="0">
                  <c:v>Gemma 27b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5"/>
              <c:pt idx="0">
                <c:v>Privacy</c:v>
              </c:pt>
              <c:pt idx="1">
                <c:v>Privacy</c:v>
              </c:pt>
              <c:pt idx="2">
                <c:v>Performance</c:v>
              </c:pt>
              <c:pt idx="3">
                <c:v>Safety</c:v>
              </c:pt>
              <c:pt idx="4">
                <c:v>Safety</c:v>
              </c:pt>
            </c:strLit>
          </c:cat>
          <c:val>
            <c:numRef>
              <c:f>'Q3-robustness'!$HD$615:$HH$615</c:f>
              <c:numCache>
                <c:ptCount val="5"/>
                <c:pt idx="0">
                  <c:v>-0.480000</c:v>
                </c:pt>
                <c:pt idx="1">
                  <c:v>-0.165000</c:v>
                </c:pt>
                <c:pt idx="2">
                  <c:v>-0.005000</c:v>
                </c:pt>
                <c:pt idx="3">
                  <c:v>-0.480000</c:v>
                </c:pt>
                <c:pt idx="4">
                  <c:v>-0.680000</c:v>
                </c:pt>
              </c:numCache>
            </c:numRef>
          </c:val>
        </c:ser>
        <c:gapWidth val="20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52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#,##0%" sourceLinked="0"/>
        <c:majorTickMark val="none"/>
        <c:minorTickMark val="none"/>
        <c:tickLblPos val="none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52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225688"/>
          <c:y val="0.117965"/>
          <c:w val="0.972431"/>
          <c:h val="0.699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'Q3-robustness'!$CS$407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5"/>
              <c:pt idx="0">
                <c:v>Privacy</c:v>
              </c:pt>
              <c:pt idx="1">
                <c:v>Privacy</c:v>
              </c:pt>
              <c:pt idx="2">
                <c:v>Performance</c:v>
              </c:pt>
              <c:pt idx="3">
                <c:v>Safety</c:v>
              </c:pt>
              <c:pt idx="4">
                <c:v>Safety</c:v>
              </c:pt>
            </c:strLit>
          </c:cat>
          <c:val>
            <c:numRef>
              <c:f>'Q3-robustness'!$CT$407:$CX$407</c:f>
              <c:numCache>
                <c:ptCount val="5"/>
                <c:pt idx="0">
                  <c:v>-32.125000</c:v>
                </c:pt>
                <c:pt idx="1">
                  <c:v>-11.875000</c:v>
                </c:pt>
                <c:pt idx="2">
                  <c:v>-8.625000</c:v>
                </c:pt>
                <c:pt idx="3">
                  <c:v>-47.625000</c:v>
                </c:pt>
                <c:pt idx="4">
                  <c:v>-49.000000</c:v>
                </c:pt>
              </c:numCache>
            </c:numRef>
          </c:val>
        </c:ser>
        <c:ser>
          <c:idx val="1"/>
          <c:order val="1"/>
          <c:tx>
            <c:strRef>
              <c:f>'Q3-robustness'!$CS$408</c:f>
              <c:strCache>
                <c:ptCount val="1"/>
                <c:pt idx="0">
                  <c:v>Banking</c:v>
                </c:pt>
              </c:strCache>
            </c:strRef>
          </c:tx>
          <c:spPr>
            <a:solidFill>
              <a:srgbClr val="5E5E5E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5"/>
              <c:pt idx="0">
                <c:v>Privacy</c:v>
              </c:pt>
              <c:pt idx="1">
                <c:v>Privacy</c:v>
              </c:pt>
              <c:pt idx="2">
                <c:v>Performance</c:v>
              </c:pt>
              <c:pt idx="3">
                <c:v>Safety</c:v>
              </c:pt>
              <c:pt idx="4">
                <c:v>Safety</c:v>
              </c:pt>
            </c:strLit>
          </c:cat>
          <c:val>
            <c:numRef>
              <c:f>'Q3-robustness'!$CT$408:$CX$408</c:f>
              <c:numCache>
                <c:ptCount val="5"/>
                <c:pt idx="0">
                  <c:v>-35.250000</c:v>
                </c:pt>
                <c:pt idx="1">
                  <c:v>-2.625000</c:v>
                </c:pt>
                <c:pt idx="2">
                  <c:v>-2.625000</c:v>
                </c:pt>
                <c:pt idx="3">
                  <c:v>-46.000000</c:v>
                </c:pt>
                <c:pt idx="4">
                  <c:v>-42.375000</c:v>
                </c:pt>
              </c:numCache>
            </c:numRef>
          </c:val>
        </c:ser>
        <c:ser>
          <c:idx val="2"/>
          <c:order val="2"/>
          <c:tx>
            <c:strRef>
              <c:f>'Q3-robustness'!$CS$409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4">
                <a:hueOff val="-476017"/>
                <a:lumOff val="-10042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5"/>
              <c:pt idx="0">
                <c:v>Privacy</c:v>
              </c:pt>
              <c:pt idx="1">
                <c:v>Privacy</c:v>
              </c:pt>
              <c:pt idx="2">
                <c:v>Performance</c:v>
              </c:pt>
              <c:pt idx="3">
                <c:v>Safety</c:v>
              </c:pt>
              <c:pt idx="4">
                <c:v>Safety</c:v>
              </c:pt>
            </c:strLit>
          </c:cat>
          <c:val>
            <c:numRef>
              <c:f>'Q3-robustness'!$CT$409:$CX$409</c:f>
              <c:numCache>
                <c:ptCount val="5"/>
                <c:pt idx="0">
                  <c:v>-42.875000</c:v>
                </c:pt>
                <c:pt idx="1">
                  <c:v>-25.250000</c:v>
                </c:pt>
                <c:pt idx="2">
                  <c:v>-8.875000</c:v>
                </c:pt>
                <c:pt idx="3">
                  <c:v>-39.500000</c:v>
                </c:pt>
                <c:pt idx="4">
                  <c:v>-47.625000</c:v>
                </c:pt>
              </c:numCache>
            </c:numRef>
          </c:val>
        </c:ser>
        <c:ser>
          <c:idx val="3"/>
          <c:order val="3"/>
          <c:tx>
            <c:strRef>
              <c:f>'Q3-robustness'!$CS$410</c:f>
              <c:strCache>
                <c:ptCount val="1"/>
                <c:pt idx="0">
                  <c:v>Streaming</c:v>
                </c:pt>
              </c:strCache>
            </c:strRef>
          </c:tx>
          <c:spPr>
            <a:solidFill>
              <a:schemeClr val="accent1">
                <a:lumOff val="-13575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5"/>
              <c:pt idx="0">
                <c:v>Privacy</c:v>
              </c:pt>
              <c:pt idx="1">
                <c:v>Privacy</c:v>
              </c:pt>
              <c:pt idx="2">
                <c:v>Performance</c:v>
              </c:pt>
              <c:pt idx="3">
                <c:v>Safety</c:v>
              </c:pt>
              <c:pt idx="4">
                <c:v>Safety</c:v>
              </c:pt>
            </c:strLit>
          </c:cat>
          <c:val>
            <c:numRef>
              <c:f>'Q3-robustness'!$CT$410:$CX$410</c:f>
              <c:numCache>
                <c:ptCount val="5"/>
                <c:pt idx="0">
                  <c:v>-40.750000</c:v>
                </c:pt>
                <c:pt idx="1">
                  <c:v>-24.500000</c:v>
                </c:pt>
                <c:pt idx="2">
                  <c:v>-9.125000</c:v>
                </c:pt>
                <c:pt idx="3">
                  <c:v>-41.375000</c:v>
                </c:pt>
                <c:pt idx="4">
                  <c:v>-46.500000</c:v>
                </c:pt>
              </c:numCache>
            </c:numRef>
          </c:val>
        </c:ser>
        <c:gapWidth val="20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52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one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52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2.5"/>
        <c:minorUnit val="6.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225688"/>
          <c:y val="0.133742"/>
          <c:w val="0.972431"/>
          <c:h val="0.7944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'Q3-robustness'!$EI$478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rgbClr val="FFFFFF">
                <a:alpha val="49715"/>
              </a:srgb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'Q3-robustness'!$EJ$477:$EN$477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'Q3-robustness'!$EJ$478:$EN$478</c:f>
              <c:numCache>
                <c:ptCount val="5"/>
                <c:pt idx="0">
                  <c:v>-24.500000</c:v>
                </c:pt>
                <c:pt idx="1">
                  <c:v>-9.125000</c:v>
                </c:pt>
                <c:pt idx="2">
                  <c:v>-6.125000</c:v>
                </c:pt>
                <c:pt idx="3">
                  <c:v>-38.250000</c:v>
                </c:pt>
                <c:pt idx="4">
                  <c:v>-33.750000</c:v>
                </c:pt>
              </c:numCache>
            </c:numRef>
          </c:val>
        </c:ser>
        <c:ser>
          <c:idx val="1"/>
          <c:order val="1"/>
          <c:tx>
            <c:strRef>
              <c:f>'Q3-robustness'!$EI$479</c:f>
              <c:strCache>
                <c:ptCount val="1"/>
                <c:pt idx="0">
                  <c:v>Banking</c:v>
                </c:pt>
              </c:strCache>
            </c:strRef>
          </c:tx>
          <c:spPr>
            <a:solidFill>
              <a:srgbClr val="FFFFFF">
                <a:alpha val="49557"/>
              </a:srgb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'Q3-robustness'!$EJ$477:$EN$477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'Q3-robustness'!$EJ$479:$EN$479</c:f>
              <c:numCache>
                <c:ptCount val="5"/>
                <c:pt idx="0">
                  <c:v>-27.875000</c:v>
                </c:pt>
                <c:pt idx="1">
                  <c:v>-2.125000</c:v>
                </c:pt>
                <c:pt idx="2">
                  <c:v>-0.625000</c:v>
                </c:pt>
                <c:pt idx="3">
                  <c:v>-35.000000</c:v>
                </c:pt>
                <c:pt idx="4">
                  <c:v>-30.875000</c:v>
                </c:pt>
              </c:numCache>
            </c:numRef>
          </c:val>
        </c:ser>
        <c:ser>
          <c:idx val="2"/>
          <c:order val="2"/>
          <c:tx>
            <c:strRef>
              <c:f>'Q3-robustness'!$EI$480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rgbClr val="FFFFFF">
                <a:alpha val="48926"/>
              </a:srgb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'Q3-robustness'!$EJ$477:$EN$477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'Q3-robustness'!$EJ$480:$EN$480</c:f>
              <c:numCache>
                <c:ptCount val="5"/>
                <c:pt idx="0">
                  <c:v>-27.875000</c:v>
                </c:pt>
                <c:pt idx="1">
                  <c:v>-21.500000</c:v>
                </c:pt>
                <c:pt idx="2">
                  <c:v>-6.250000</c:v>
                </c:pt>
                <c:pt idx="3">
                  <c:v>-35.125000</c:v>
                </c:pt>
                <c:pt idx="4">
                  <c:v>-35.625000</c:v>
                </c:pt>
              </c:numCache>
            </c:numRef>
          </c:val>
        </c:ser>
        <c:ser>
          <c:idx val="3"/>
          <c:order val="3"/>
          <c:tx>
            <c:strRef>
              <c:f>'Q3-robustness'!$EI$481</c:f>
              <c:strCache>
                <c:ptCount val="1"/>
                <c:pt idx="0">
                  <c:v>Streaming</c:v>
                </c:pt>
              </c:strCache>
            </c:strRef>
          </c:tx>
          <c:spPr>
            <a:solidFill>
              <a:srgbClr val="FFFFFF">
                <a:alpha val="50082"/>
              </a:srgb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'Q3-robustness'!$EJ$477:$EN$477</c:f>
              <c:strCache>
                <c:ptCount val="5"/>
                <c:pt idx="0">
                  <c:v>- Performance Vs. Privacy</c:v>
                </c:pt>
                <c:pt idx="1">
                  <c:v>- Fairness Vs. Privacy</c:v>
                </c:pt>
                <c:pt idx="2">
                  <c:v>- Fairness Vs. Performance</c:v>
                </c:pt>
                <c:pt idx="3">
                  <c:v>- Autonomy Vs. Safety</c:v>
                </c:pt>
                <c:pt idx="4">
                  <c:v>- Transparency Vs. Safety</c:v>
                </c:pt>
              </c:strCache>
            </c:strRef>
          </c:cat>
          <c:val>
            <c:numRef>
              <c:f>'Q3-robustness'!$EJ$481:$EN$481</c:f>
              <c:numCache>
                <c:ptCount val="5"/>
                <c:pt idx="0">
                  <c:v>-30.000000</c:v>
                </c:pt>
                <c:pt idx="1">
                  <c:v>-20.250000</c:v>
                </c:pt>
                <c:pt idx="2">
                  <c:v>-7.125000</c:v>
                </c:pt>
                <c:pt idx="3">
                  <c:v>-35.625000</c:v>
                </c:pt>
                <c:pt idx="4">
                  <c:v>-35.375000</c:v>
                </c:pt>
              </c:numCache>
            </c:numRef>
          </c:val>
        </c:ser>
        <c:gapWidth val="20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52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in val="-100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one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52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min"/>
        <c:crossBetween val="between"/>
        <c:majorUnit val="100"/>
        <c:minorUnit val="50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72834"/>
          <c:y val="0.0535748"/>
          <c:w val="0.654331"/>
          <c:h val="0.88035"/>
        </c:manualLayout>
      </c:layout>
      <c:radarChart>
        <c:radarStyle val="filled"/>
        <c:varyColors val="0"/>
        <c:ser>
          <c:idx val="5"/>
          <c:order val="0"/>
          <c:tx>
            <c:strRef>
              <c:f>'Q4'!$H$3</c:f>
              <c:strCache>
                <c:ptCount val="1"/>
                <c:pt idx="0">
                  <c:v>Autonomy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  <a:alpha val="15000"/>
              </a:schemeClr>
            </a:solidFill>
            <a:ln w="50800" cap="flat">
              <a:solidFill>
                <a:schemeClr val="accent6">
                  <a:satOff val="-20754"/>
                  <a:lumOff val="-16738"/>
                </a:schemeClr>
              </a:solidFill>
              <a:prstDash val="solid"/>
              <a:miter lim="400000"/>
            </a:ln>
            <a:effectLst/>
          </c:spPr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'Q4'!$B$4:$B$11</c:f>
              <c:strCache>
                <c:ptCount val="8"/>
                <c:pt idx="0">
                  <c:v>Deepseek</c:v>
                </c:pt>
                <c:pt idx="1">
                  <c:v>WizardLM-2-8x22B</c:v>
                </c:pt>
                <c:pt idx="2">
                  <c:v>Phi-4</c:v>
                </c:pt>
                <c:pt idx="3">
                  <c:v>Llama 405b</c:v>
                </c:pt>
                <c:pt idx="4">
                  <c:v>o1-preview</c:v>
                </c:pt>
                <c:pt idx="5">
                  <c:v>o1-mini</c:v>
                </c:pt>
                <c:pt idx="6">
                  <c:v>Gemini-1.5-flash</c:v>
                </c:pt>
                <c:pt idx="7">
                  <c:v>Gemini-2.0-flash</c:v>
                </c:pt>
              </c:strCache>
            </c:strRef>
          </c:cat>
          <c:val>
            <c:numRef>
              <c:f>'Q4'!$H$4:$H$11</c:f>
              <c:numCache>
                <c:ptCount val="8"/>
                <c:pt idx="0">
                  <c:v>4.200000</c:v>
                </c:pt>
                <c:pt idx="1">
                  <c:v>3.800000</c:v>
                </c:pt>
                <c:pt idx="2">
                  <c:v>3.800000</c:v>
                </c:pt>
                <c:pt idx="3">
                  <c:v>3.000000</c:v>
                </c:pt>
                <c:pt idx="4">
                  <c:v>4.000000</c:v>
                </c:pt>
                <c:pt idx="5">
                  <c:v>4.200000</c:v>
                </c:pt>
                <c:pt idx="6">
                  <c:v>5.600000</c:v>
                </c:pt>
                <c:pt idx="7">
                  <c:v>2.200000</c:v>
                </c:pt>
              </c:numCache>
            </c:numRef>
          </c:val>
        </c:ser>
        <c:ser>
          <c:idx val="4"/>
          <c:order val="1"/>
          <c:tx>
            <c:strRef>
              <c:f>'Q4'!$G$3</c:f>
              <c:strCache>
                <c:ptCount val="1"/>
                <c:pt idx="0">
                  <c:v>Transparency</c:v>
                </c:pt>
              </c:strCache>
            </c:strRef>
          </c:tx>
          <c:spPr>
            <a:solidFill>
              <a:srgbClr val="FF2600">
                <a:alpha val="15000"/>
              </a:srgbClr>
            </a:solidFill>
            <a:ln w="50800" cap="flat">
              <a:solidFill>
                <a:srgbClr val="FF2600"/>
              </a:solidFill>
              <a:prstDash val="solid"/>
              <a:miter lim="400000"/>
            </a:ln>
            <a:effectLst/>
          </c:spPr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'Q4'!$B$4:$B$11</c:f>
              <c:strCache>
                <c:ptCount val="8"/>
                <c:pt idx="0">
                  <c:v>Deepseek</c:v>
                </c:pt>
                <c:pt idx="1">
                  <c:v>WizardLM-2-8x22B</c:v>
                </c:pt>
                <c:pt idx="2">
                  <c:v>Phi-4</c:v>
                </c:pt>
                <c:pt idx="3">
                  <c:v>Llama 405b</c:v>
                </c:pt>
                <c:pt idx="4">
                  <c:v>o1-preview</c:v>
                </c:pt>
                <c:pt idx="5">
                  <c:v>o1-mini</c:v>
                </c:pt>
                <c:pt idx="6">
                  <c:v>Gemini-1.5-flash</c:v>
                </c:pt>
                <c:pt idx="7">
                  <c:v>Gemini-2.0-flash</c:v>
                </c:pt>
              </c:strCache>
            </c:strRef>
          </c:cat>
          <c:val>
            <c:numRef>
              <c:f>'Q4'!$G$4:$G$11</c:f>
              <c:numCache>
                <c:ptCount val="8"/>
                <c:pt idx="0">
                  <c:v>5.800000</c:v>
                </c:pt>
                <c:pt idx="1">
                  <c:v>5.000000</c:v>
                </c:pt>
                <c:pt idx="2">
                  <c:v>6.000000</c:v>
                </c:pt>
                <c:pt idx="3">
                  <c:v>5.200000</c:v>
                </c:pt>
                <c:pt idx="4">
                  <c:v>6.000000</c:v>
                </c:pt>
                <c:pt idx="5">
                  <c:v>6.000000</c:v>
                </c:pt>
                <c:pt idx="6">
                  <c:v>5.000000</c:v>
                </c:pt>
                <c:pt idx="7">
                  <c:v>6.000000</c:v>
                </c:pt>
              </c:numCache>
            </c:numRef>
          </c:val>
        </c:ser>
        <c:ser>
          <c:idx val="3"/>
          <c:order val="2"/>
          <c:tx>
            <c:strRef>
              <c:f>'Q4'!$F$3</c:f>
              <c:strCache>
                <c:ptCount val="1"/>
                <c:pt idx="0">
                  <c:v>Fairness</c:v>
                </c:pt>
              </c:strCache>
            </c:strRef>
          </c:tx>
          <c:spPr>
            <a:solidFill>
              <a:srgbClr val="F8BA00">
                <a:alpha val="15000"/>
              </a:srgbClr>
            </a:solidFill>
            <a:ln w="50800" cap="flat">
              <a:solidFill>
                <a:srgbClr val="F8BA00"/>
              </a:solidFill>
              <a:prstDash val="solid"/>
              <a:miter lim="400000"/>
            </a:ln>
            <a:effectLst/>
          </c:spPr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'Q4'!$B$4:$B$11</c:f>
              <c:strCache>
                <c:ptCount val="8"/>
                <c:pt idx="0">
                  <c:v>Deepseek</c:v>
                </c:pt>
                <c:pt idx="1">
                  <c:v>WizardLM-2-8x22B</c:v>
                </c:pt>
                <c:pt idx="2">
                  <c:v>Phi-4</c:v>
                </c:pt>
                <c:pt idx="3">
                  <c:v>Llama 405b</c:v>
                </c:pt>
                <c:pt idx="4">
                  <c:v>o1-preview</c:v>
                </c:pt>
                <c:pt idx="5">
                  <c:v>o1-mini</c:v>
                </c:pt>
                <c:pt idx="6">
                  <c:v>Gemini-1.5-flash</c:v>
                </c:pt>
                <c:pt idx="7">
                  <c:v>Gemini-2.0-flash</c:v>
                </c:pt>
              </c:strCache>
            </c:strRef>
          </c:cat>
          <c:val>
            <c:numRef>
              <c:f>'Q4'!$F$4:$F$11</c:f>
              <c:numCache>
                <c:ptCount val="8"/>
                <c:pt idx="0">
                  <c:v>3.600000</c:v>
                </c:pt>
                <c:pt idx="1">
                  <c:v>4.400000</c:v>
                </c:pt>
                <c:pt idx="2">
                  <c:v>4.000000</c:v>
                </c:pt>
                <c:pt idx="3">
                  <c:v>3.800000</c:v>
                </c:pt>
                <c:pt idx="4">
                  <c:v>4.200000</c:v>
                </c:pt>
                <c:pt idx="5">
                  <c:v>4.600000</c:v>
                </c:pt>
                <c:pt idx="6">
                  <c:v>4.200000</c:v>
                </c:pt>
                <c:pt idx="7">
                  <c:v>2.800000</c:v>
                </c:pt>
              </c:numCache>
            </c:numRef>
          </c:val>
        </c:ser>
        <c:ser>
          <c:idx val="2"/>
          <c:order val="3"/>
          <c:tx>
            <c:strRef>
              <c:f>'Q4'!$E$3</c:f>
              <c:strCache>
                <c:ptCount val="1"/>
                <c:pt idx="0">
                  <c:v>Privacy</c:v>
                </c:pt>
              </c:strCache>
            </c:strRef>
          </c:tx>
          <c:spPr>
            <a:solidFill>
              <a:srgbClr val="929292">
                <a:alpha val="15000"/>
              </a:srgbClr>
            </a:solidFill>
            <a:ln w="50800" cap="flat">
              <a:solidFill>
                <a:srgbClr val="929292"/>
              </a:solidFill>
              <a:prstDash val="solid"/>
              <a:miter lim="400000"/>
            </a:ln>
            <a:effectLst/>
          </c:spPr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'Q4'!$B$4:$B$11</c:f>
              <c:strCache>
                <c:ptCount val="8"/>
                <c:pt idx="0">
                  <c:v>Deepseek</c:v>
                </c:pt>
                <c:pt idx="1">
                  <c:v>WizardLM-2-8x22B</c:v>
                </c:pt>
                <c:pt idx="2">
                  <c:v>Phi-4</c:v>
                </c:pt>
                <c:pt idx="3">
                  <c:v>Llama 405b</c:v>
                </c:pt>
                <c:pt idx="4">
                  <c:v>o1-preview</c:v>
                </c:pt>
                <c:pt idx="5">
                  <c:v>o1-mini</c:v>
                </c:pt>
                <c:pt idx="6">
                  <c:v>Gemini-1.5-flash</c:v>
                </c:pt>
                <c:pt idx="7">
                  <c:v>Gemini-2.0-flash</c:v>
                </c:pt>
              </c:strCache>
            </c:strRef>
          </c:cat>
          <c:val>
            <c:numRef>
              <c:f>'Q4'!$E$4:$E$11</c:f>
              <c:numCache>
                <c:ptCount val="8"/>
                <c:pt idx="0">
                  <c:v>3.600000</c:v>
                </c:pt>
                <c:pt idx="1">
                  <c:v>3.400000</c:v>
                </c:pt>
                <c:pt idx="2">
                  <c:v>3.400000</c:v>
                </c:pt>
                <c:pt idx="3">
                  <c:v>5.400000</c:v>
                </c:pt>
                <c:pt idx="4">
                  <c:v>3.400000</c:v>
                </c:pt>
                <c:pt idx="5">
                  <c:v>2.800000</c:v>
                </c:pt>
                <c:pt idx="6">
                  <c:v>3.200000</c:v>
                </c:pt>
                <c:pt idx="7">
                  <c:v>4.000000</c:v>
                </c:pt>
              </c:numCache>
            </c:numRef>
          </c:val>
        </c:ser>
        <c:ser>
          <c:idx val="1"/>
          <c:order val="4"/>
          <c:tx>
            <c:strRef>
              <c:f>'Q4'!$D$3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chemeClr val="accent3">
                <a:alpha val="15000"/>
              </a:schemeClr>
            </a:solidFill>
            <a:ln w="50800" cap="flat">
              <a:solidFill>
                <a:schemeClr val="accent3"/>
              </a:solidFill>
              <a:prstDash val="solid"/>
              <a:miter lim="400000"/>
            </a:ln>
            <a:effectLst/>
          </c:spPr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'Q4'!$B$4:$B$11</c:f>
              <c:strCache>
                <c:ptCount val="8"/>
                <c:pt idx="0">
                  <c:v>Deepseek</c:v>
                </c:pt>
                <c:pt idx="1">
                  <c:v>WizardLM-2-8x22B</c:v>
                </c:pt>
                <c:pt idx="2">
                  <c:v>Phi-4</c:v>
                </c:pt>
                <c:pt idx="3">
                  <c:v>Llama 405b</c:v>
                </c:pt>
                <c:pt idx="4">
                  <c:v>o1-preview</c:v>
                </c:pt>
                <c:pt idx="5">
                  <c:v>o1-mini</c:v>
                </c:pt>
                <c:pt idx="6">
                  <c:v>Gemini-1.5-flash</c:v>
                </c:pt>
                <c:pt idx="7">
                  <c:v>Gemini-2.0-flash</c:v>
                </c:pt>
              </c:strCache>
            </c:strRef>
          </c:cat>
          <c:val>
            <c:numRef>
              <c:f>'Q4'!$D$4:$D$11</c:f>
              <c:numCache>
                <c:ptCount val="8"/>
                <c:pt idx="0">
                  <c:v>1.200000</c:v>
                </c:pt>
                <c:pt idx="1">
                  <c:v>1.000000</c:v>
                </c:pt>
                <c:pt idx="2">
                  <c:v>1.400000</c:v>
                </c:pt>
                <c:pt idx="3">
                  <c:v>1.000000</c:v>
                </c:pt>
                <c:pt idx="4">
                  <c:v>1.200000</c:v>
                </c:pt>
                <c:pt idx="5">
                  <c:v>1.400000</c:v>
                </c:pt>
                <c:pt idx="6">
                  <c:v>1.000000</c:v>
                </c:pt>
                <c:pt idx="7">
                  <c:v>1.000000</c:v>
                </c:pt>
              </c:numCache>
            </c:numRef>
          </c:val>
        </c:ser>
        <c:ser>
          <c:idx val="0"/>
          <c:order val="5"/>
          <c:tx>
            <c:strRef>
              <c:f>'Q4'!$C$3</c:f>
              <c:strCache>
                <c:ptCount val="1"/>
                <c:pt idx="0">
                  <c:v>Performance</c:v>
                </c:pt>
              </c:strCache>
            </c:strRef>
          </c:tx>
          <c:spPr>
            <a:solidFill>
              <a:schemeClr val="accent1">
                <a:alpha val="15000"/>
              </a:schemeClr>
            </a:solidFill>
            <a:ln w="50800" cap="flat">
              <a:solidFill>
                <a:schemeClr val="accent1"/>
              </a:solidFill>
              <a:prstDash val="solid"/>
              <a:miter lim="400000"/>
            </a:ln>
            <a:effectLst/>
          </c:spPr>
          <c:dLbls>
            <c:numFmt formatCode="#,##0" sourceLinked="1"/>
            <c:txPr>
              <a:bodyPr/>
              <a:lstStyle/>
              <a:p>
                <a:pPr>
                  <a:defRPr b="0" i="0" strike="noStrike" sz="164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'Q4'!$B$4:$B$11</c:f>
              <c:strCache>
                <c:ptCount val="8"/>
                <c:pt idx="0">
                  <c:v>Deepseek</c:v>
                </c:pt>
                <c:pt idx="1">
                  <c:v>WizardLM-2-8x22B</c:v>
                </c:pt>
                <c:pt idx="2">
                  <c:v>Phi-4</c:v>
                </c:pt>
                <c:pt idx="3">
                  <c:v>Llama 405b</c:v>
                </c:pt>
                <c:pt idx="4">
                  <c:v>o1-preview</c:v>
                </c:pt>
                <c:pt idx="5">
                  <c:v>o1-mini</c:v>
                </c:pt>
                <c:pt idx="6">
                  <c:v>Gemini-1.5-flash</c:v>
                </c:pt>
                <c:pt idx="7">
                  <c:v>Gemini-2.0-flash</c:v>
                </c:pt>
              </c:strCache>
            </c:strRef>
          </c:cat>
          <c:val>
            <c:numRef>
              <c:f>'Q4'!$C$4:$C$11</c:f>
              <c:numCache>
                <c:ptCount val="8"/>
                <c:pt idx="0">
                  <c:v>2.600000</c:v>
                </c:pt>
                <c:pt idx="1">
                  <c:v>3.400000</c:v>
                </c:pt>
                <c:pt idx="2">
                  <c:v>2.400000</c:v>
                </c:pt>
                <c:pt idx="3">
                  <c:v>2.600000</c:v>
                </c:pt>
                <c:pt idx="4">
                  <c:v>2.200000</c:v>
                </c:pt>
                <c:pt idx="5">
                  <c:v>2.000000</c:v>
                </c:pt>
                <c:pt idx="6">
                  <c:v>2.000000</c:v>
                </c:pt>
                <c:pt idx="7">
                  <c:v>5.000000</c:v>
                </c:pt>
              </c:numCache>
            </c:numRef>
          </c:val>
        </c:ser>
        <c:axId val="2094734552"/>
        <c:axId val="2094734553"/>
      </c:radarChart>
      <c:catAx>
        <c:axId val="2094734552"/>
        <c:scaling>
          <c:orientation val="minMax"/>
        </c:scaling>
        <c:delete val="0"/>
        <c:axPos val="b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37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6350" cap="flat">
            <a:solidFill>
              <a:srgbClr val="B8B8B8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37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.5"/>
        <c:minorUnit val="0.7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926729"/>
          <c:y val="0.163502"/>
          <c:w val="0.325345"/>
          <c:h val="0.775837"/>
        </c:manualLayout>
      </c:layout>
      <c:radarChart>
        <c:radarStyle val="filled"/>
        <c:varyColors val="0"/>
        <c:ser>
          <c:idx val="5"/>
          <c:order val="0"/>
          <c:tx>
            <c:v>Human Autonomy</c:v>
          </c:tx>
          <c:spPr>
            <a:solidFill>
              <a:schemeClr val="accent6">
                <a:satOff val="-20754"/>
                <a:lumOff val="-16738"/>
                <a:alpha val="15000"/>
              </a:schemeClr>
            </a:solidFill>
            <a:ln w="50800" cap="flat">
              <a:solidFill>
                <a:schemeClr val="accent6">
                  <a:satOff val="-20754"/>
                  <a:lumOff val="-16738"/>
                </a:schemeClr>
              </a:solidFill>
              <a:prstDash val="solid"/>
              <a:miter lim="400000"/>
            </a:ln>
            <a:effectLst/>
          </c:spPr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'Q4'!$J$16:$J$23</c:f>
              <c:strCache>
                <c:ptCount val="8"/>
                <c:pt idx="0">
                  <c:v>Deepseek</c:v>
                </c:pt>
                <c:pt idx="1">
                  <c:v>WizardLM-2-8x22B</c:v>
                </c:pt>
                <c:pt idx="2">
                  <c:v>Phi-4</c:v>
                </c:pt>
                <c:pt idx="3">
                  <c:v>Llama 405b</c:v>
                </c:pt>
                <c:pt idx="4">
                  <c:v>o1-preview</c:v>
                </c:pt>
                <c:pt idx="5">
                  <c:v>o1-mini</c:v>
                </c:pt>
                <c:pt idx="6">
                  <c:v>Gemini-1.5-flash</c:v>
                </c:pt>
                <c:pt idx="7">
                  <c:v>Gemini-2.0-flash</c:v>
                </c:pt>
              </c:strCache>
            </c:strRef>
          </c:cat>
          <c:val>
            <c:numRef>
              <c:f>'Q4'!$P$16:$P$23</c:f>
              <c:numCache>
                <c:ptCount val="8"/>
                <c:pt idx="0">
                  <c:v>5.600000</c:v>
                </c:pt>
                <c:pt idx="1">
                  <c:v>4.000000</c:v>
                </c:pt>
                <c:pt idx="2">
                  <c:v>5.800000</c:v>
                </c:pt>
                <c:pt idx="3">
                  <c:v>4.800000</c:v>
                </c:pt>
                <c:pt idx="4">
                  <c:v>5.600000</c:v>
                </c:pt>
                <c:pt idx="5">
                  <c:v>4.400000</c:v>
                </c:pt>
                <c:pt idx="6">
                  <c:v>5.000000</c:v>
                </c:pt>
                <c:pt idx="7">
                  <c:v>6.000000</c:v>
                </c:pt>
              </c:numCache>
            </c:numRef>
          </c:val>
        </c:ser>
        <c:ser>
          <c:idx val="4"/>
          <c:order val="1"/>
          <c:tx>
            <c:strRef>
              <c:f>'Q4'!$O$15</c:f>
              <c:strCache>
                <c:ptCount val="1"/>
                <c:pt idx="0">
                  <c:v>Transparency</c:v>
                </c:pt>
              </c:strCache>
            </c:strRef>
          </c:tx>
          <c:spPr>
            <a:solidFill>
              <a:srgbClr val="FF2600">
                <a:alpha val="15000"/>
              </a:srgbClr>
            </a:solidFill>
            <a:ln w="50800" cap="flat">
              <a:solidFill>
                <a:srgbClr val="FF2600"/>
              </a:solidFill>
              <a:prstDash val="solid"/>
              <a:miter lim="400000"/>
            </a:ln>
            <a:effectLst/>
          </c:spPr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'Q4'!$J$16:$J$23</c:f>
              <c:strCache>
                <c:ptCount val="8"/>
                <c:pt idx="0">
                  <c:v>Deepseek</c:v>
                </c:pt>
                <c:pt idx="1">
                  <c:v>WizardLM-2-8x22B</c:v>
                </c:pt>
                <c:pt idx="2">
                  <c:v>Phi-4</c:v>
                </c:pt>
                <c:pt idx="3">
                  <c:v>Llama 405b</c:v>
                </c:pt>
                <c:pt idx="4">
                  <c:v>o1-preview</c:v>
                </c:pt>
                <c:pt idx="5">
                  <c:v>o1-mini</c:v>
                </c:pt>
                <c:pt idx="6">
                  <c:v>Gemini-1.5-flash</c:v>
                </c:pt>
                <c:pt idx="7">
                  <c:v>Gemini-2.0-flash</c:v>
                </c:pt>
              </c:strCache>
            </c:strRef>
          </c:cat>
          <c:val>
            <c:numRef>
              <c:f>'Q4'!$O$16:$O$23</c:f>
              <c:numCache>
                <c:ptCount val="8"/>
                <c:pt idx="0">
                  <c:v>4.000000</c:v>
                </c:pt>
                <c:pt idx="1">
                  <c:v>5.400000</c:v>
                </c:pt>
                <c:pt idx="2">
                  <c:v>4.000000</c:v>
                </c:pt>
                <c:pt idx="3">
                  <c:v>3.600000</c:v>
                </c:pt>
                <c:pt idx="4">
                  <c:v>4.800000</c:v>
                </c:pt>
                <c:pt idx="5">
                  <c:v>5.600000</c:v>
                </c:pt>
                <c:pt idx="6">
                  <c:v>5.400000</c:v>
                </c:pt>
                <c:pt idx="7">
                  <c:v>3.800000</c:v>
                </c:pt>
              </c:numCache>
            </c:numRef>
          </c:val>
        </c:ser>
        <c:ser>
          <c:idx val="3"/>
          <c:order val="2"/>
          <c:tx>
            <c:strRef>
              <c:f>'Q4'!$N$15</c:f>
              <c:strCache>
                <c:ptCount val="1"/>
                <c:pt idx="0">
                  <c:v>Fairness</c:v>
                </c:pt>
              </c:strCache>
            </c:strRef>
          </c:tx>
          <c:spPr>
            <a:solidFill>
              <a:srgbClr val="F8BA00">
                <a:alpha val="15000"/>
              </a:srgbClr>
            </a:solidFill>
            <a:ln w="50800" cap="flat">
              <a:solidFill>
                <a:srgbClr val="F8BA00"/>
              </a:solidFill>
              <a:prstDash val="solid"/>
              <a:miter lim="400000"/>
            </a:ln>
            <a:effectLst/>
          </c:spPr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'Q4'!$J$16:$J$23</c:f>
              <c:strCache>
                <c:ptCount val="8"/>
                <c:pt idx="0">
                  <c:v>Deepseek</c:v>
                </c:pt>
                <c:pt idx="1">
                  <c:v>WizardLM-2-8x22B</c:v>
                </c:pt>
                <c:pt idx="2">
                  <c:v>Phi-4</c:v>
                </c:pt>
                <c:pt idx="3">
                  <c:v>Llama 405b</c:v>
                </c:pt>
                <c:pt idx="4">
                  <c:v>o1-preview</c:v>
                </c:pt>
                <c:pt idx="5">
                  <c:v>o1-mini</c:v>
                </c:pt>
                <c:pt idx="6">
                  <c:v>Gemini-1.5-flash</c:v>
                </c:pt>
                <c:pt idx="7">
                  <c:v>Gemini-2.0-flash</c:v>
                </c:pt>
              </c:strCache>
            </c:strRef>
          </c:cat>
          <c:val>
            <c:numRef>
              <c:f>'Q4'!$N$16:$N$23</c:f>
              <c:numCache>
                <c:ptCount val="8"/>
                <c:pt idx="0">
                  <c:v>5.000000</c:v>
                </c:pt>
                <c:pt idx="1">
                  <c:v>5.000000</c:v>
                </c:pt>
                <c:pt idx="2">
                  <c:v>4.400000</c:v>
                </c:pt>
                <c:pt idx="3">
                  <c:v>5.200000</c:v>
                </c:pt>
                <c:pt idx="4">
                  <c:v>4.400000</c:v>
                </c:pt>
                <c:pt idx="5">
                  <c:v>4.400000</c:v>
                </c:pt>
                <c:pt idx="6">
                  <c:v>4.000000</c:v>
                </c:pt>
                <c:pt idx="7">
                  <c:v>4.800000</c:v>
                </c:pt>
              </c:numCache>
            </c:numRef>
          </c:val>
        </c:ser>
        <c:ser>
          <c:idx val="2"/>
          <c:order val="3"/>
          <c:tx>
            <c:strRef>
              <c:f>'Q4'!$M$15</c:f>
              <c:strCache>
                <c:ptCount val="1"/>
                <c:pt idx="0">
                  <c:v>Privacy</c:v>
                </c:pt>
              </c:strCache>
            </c:strRef>
          </c:tx>
          <c:spPr>
            <a:solidFill>
              <a:srgbClr val="929292">
                <a:alpha val="15000"/>
              </a:srgbClr>
            </a:solidFill>
            <a:ln w="50800" cap="flat">
              <a:solidFill>
                <a:srgbClr val="929292"/>
              </a:solidFill>
              <a:prstDash val="solid"/>
              <a:miter lim="400000"/>
            </a:ln>
            <a:effectLst/>
          </c:spPr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'Q4'!$J$16:$J$23</c:f>
              <c:strCache>
                <c:ptCount val="8"/>
                <c:pt idx="0">
                  <c:v>Deepseek</c:v>
                </c:pt>
                <c:pt idx="1">
                  <c:v>WizardLM-2-8x22B</c:v>
                </c:pt>
                <c:pt idx="2">
                  <c:v>Phi-4</c:v>
                </c:pt>
                <c:pt idx="3">
                  <c:v>Llama 405b</c:v>
                </c:pt>
                <c:pt idx="4">
                  <c:v>o1-preview</c:v>
                </c:pt>
                <c:pt idx="5">
                  <c:v>o1-mini</c:v>
                </c:pt>
                <c:pt idx="6">
                  <c:v>Gemini-1.5-flash</c:v>
                </c:pt>
                <c:pt idx="7">
                  <c:v>Gemini-2.0-flash</c:v>
                </c:pt>
              </c:strCache>
            </c:strRef>
          </c:cat>
          <c:val>
            <c:numRef>
              <c:f>'Q4'!$M$16:$M$23</c:f>
              <c:numCache>
                <c:ptCount val="8"/>
                <c:pt idx="0">
                  <c:v>2.800000</c:v>
                </c:pt>
                <c:pt idx="1">
                  <c:v>3.600000</c:v>
                </c:pt>
                <c:pt idx="2">
                  <c:v>2.800000</c:v>
                </c:pt>
                <c:pt idx="3">
                  <c:v>4.000000</c:v>
                </c:pt>
                <c:pt idx="4">
                  <c:v>2.400000</c:v>
                </c:pt>
                <c:pt idx="5">
                  <c:v>1.800000</c:v>
                </c:pt>
                <c:pt idx="6">
                  <c:v>3.600000</c:v>
                </c:pt>
                <c:pt idx="7">
                  <c:v>3.400000</c:v>
                </c:pt>
              </c:numCache>
            </c:numRef>
          </c:val>
        </c:ser>
        <c:ser>
          <c:idx val="1"/>
          <c:order val="4"/>
          <c:tx>
            <c:strRef>
              <c:f>'Q4'!$L$15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chemeClr val="accent3">
                <a:alpha val="15000"/>
              </a:schemeClr>
            </a:solidFill>
            <a:ln w="50800" cap="flat">
              <a:solidFill>
                <a:schemeClr val="accent3"/>
              </a:solidFill>
              <a:prstDash val="solid"/>
              <a:miter lim="400000"/>
            </a:ln>
            <a:effectLst/>
          </c:spPr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'Q4'!$J$16:$J$23</c:f>
              <c:strCache>
                <c:ptCount val="8"/>
                <c:pt idx="0">
                  <c:v>Deepseek</c:v>
                </c:pt>
                <c:pt idx="1">
                  <c:v>WizardLM-2-8x22B</c:v>
                </c:pt>
                <c:pt idx="2">
                  <c:v>Phi-4</c:v>
                </c:pt>
                <c:pt idx="3">
                  <c:v>Llama 405b</c:v>
                </c:pt>
                <c:pt idx="4">
                  <c:v>o1-preview</c:v>
                </c:pt>
                <c:pt idx="5">
                  <c:v>o1-mini</c:v>
                </c:pt>
                <c:pt idx="6">
                  <c:v>Gemini-1.5-flash</c:v>
                </c:pt>
                <c:pt idx="7">
                  <c:v>Gemini-2.0-flash</c:v>
                </c:pt>
              </c:strCache>
            </c:strRef>
          </c:cat>
          <c:val>
            <c:numRef>
              <c:f>'Q4'!$L$16:$L$23</c:f>
              <c:numCache>
                <c:ptCount val="8"/>
                <c:pt idx="0">
                  <c:v>2.200000</c:v>
                </c:pt>
                <c:pt idx="1">
                  <c:v>1.800000</c:v>
                </c:pt>
                <c:pt idx="2">
                  <c:v>2.200000</c:v>
                </c:pt>
                <c:pt idx="3">
                  <c:v>2.400000</c:v>
                </c:pt>
                <c:pt idx="4">
                  <c:v>2.600000</c:v>
                </c:pt>
                <c:pt idx="5">
                  <c:v>2.800000</c:v>
                </c:pt>
                <c:pt idx="6">
                  <c:v>1.800000</c:v>
                </c:pt>
                <c:pt idx="7">
                  <c:v>1.800000</c:v>
                </c:pt>
              </c:numCache>
            </c:numRef>
          </c:val>
        </c:ser>
        <c:ser>
          <c:idx val="0"/>
          <c:order val="5"/>
          <c:tx>
            <c:strRef>
              <c:f>'Q4'!$K$15</c:f>
              <c:strCache>
                <c:ptCount val="1"/>
                <c:pt idx="0">
                  <c:v>Performance</c:v>
                </c:pt>
              </c:strCache>
            </c:strRef>
          </c:tx>
          <c:spPr>
            <a:solidFill>
              <a:schemeClr val="accent1">
                <a:alpha val="15000"/>
              </a:schemeClr>
            </a:solidFill>
            <a:ln w="50800" cap="flat">
              <a:solidFill>
                <a:schemeClr val="accent1"/>
              </a:solidFill>
              <a:prstDash val="solid"/>
              <a:miter lim="400000"/>
            </a:ln>
            <a:effectLst/>
          </c:spPr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'Q4'!$J$16:$J$23</c:f>
              <c:strCache>
                <c:ptCount val="8"/>
                <c:pt idx="0">
                  <c:v>Deepseek</c:v>
                </c:pt>
                <c:pt idx="1">
                  <c:v>WizardLM-2-8x22B</c:v>
                </c:pt>
                <c:pt idx="2">
                  <c:v>Phi-4</c:v>
                </c:pt>
                <c:pt idx="3">
                  <c:v>Llama 405b</c:v>
                </c:pt>
                <c:pt idx="4">
                  <c:v>o1-preview</c:v>
                </c:pt>
                <c:pt idx="5">
                  <c:v>o1-mini</c:v>
                </c:pt>
                <c:pt idx="6">
                  <c:v>Gemini-1.5-flash</c:v>
                </c:pt>
                <c:pt idx="7">
                  <c:v>Gemini-2.0-flash</c:v>
                </c:pt>
              </c:strCache>
            </c:strRef>
          </c:cat>
          <c:val>
            <c:numRef>
              <c:f>'Q4'!$K$16:$K$23</c:f>
              <c:numCache>
                <c:ptCount val="8"/>
                <c:pt idx="0">
                  <c:v>1.200000</c:v>
                </c:pt>
                <c:pt idx="1">
                  <c:v>1.200000</c:v>
                </c:pt>
                <c:pt idx="2">
                  <c:v>1.800000</c:v>
                </c:pt>
                <c:pt idx="3">
                  <c:v>1.400000</c:v>
                </c:pt>
                <c:pt idx="4">
                  <c:v>1.200000</c:v>
                </c:pt>
                <c:pt idx="5">
                  <c:v>2.000000</c:v>
                </c:pt>
                <c:pt idx="6">
                  <c:v>1.200000</c:v>
                </c:pt>
                <c:pt idx="7">
                  <c:v>1.200000</c:v>
                </c:pt>
              </c:numCache>
            </c:numRef>
          </c:val>
        </c:ser>
        <c:axId val="2094734552"/>
        <c:axId val="2094734553"/>
      </c:radarChart>
      <c:catAx>
        <c:axId val="2094734552"/>
        <c:scaling>
          <c:orientation val="minMax"/>
        </c:scaling>
        <c:delete val="0"/>
        <c:axPos val="b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52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6350" cap="flat">
            <a:solidFill>
              <a:srgbClr val="B8B8B8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52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.5"/>
        <c:minorUnit val="0.7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572219"/>
          <c:y val="0"/>
          <c:w val="0.942778"/>
          <c:h val="0.085166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286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81466"/>
          <c:y val="0.05444"/>
          <c:w val="0.637068"/>
          <c:h val="0.87862"/>
        </c:manualLayout>
      </c:layout>
      <c:radarChart>
        <c:radarStyle val="filled"/>
        <c:varyColors val="0"/>
        <c:ser>
          <c:idx val="5"/>
          <c:order val="0"/>
          <c:tx>
            <c:strRef>
              <c:f>'Q4'!$AF$39</c:f>
              <c:strCache>
                <c:ptCount val="1"/>
                <c:pt idx="0">
                  <c:v>Autonomy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  <a:alpha val="15000"/>
              </a:schemeClr>
            </a:solidFill>
            <a:ln w="50800" cap="flat">
              <a:solidFill>
                <a:schemeClr val="accent6">
                  <a:satOff val="-20754"/>
                  <a:lumOff val="-16738"/>
                </a:schemeClr>
              </a:solidFill>
              <a:prstDash val="solid"/>
              <a:miter lim="400000"/>
            </a:ln>
            <a:effectLst/>
          </c:spPr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'Q4'!$Z$40:$Z$47</c:f>
              <c:strCache>
                <c:ptCount val="8"/>
                <c:pt idx="0">
                  <c:v>Deepseek</c:v>
                </c:pt>
                <c:pt idx="1">
                  <c:v>WizardLM-2-8x22B</c:v>
                </c:pt>
                <c:pt idx="2">
                  <c:v>Phi-4</c:v>
                </c:pt>
                <c:pt idx="3">
                  <c:v>Llama 405b</c:v>
                </c:pt>
                <c:pt idx="4">
                  <c:v>o1-preview</c:v>
                </c:pt>
                <c:pt idx="5">
                  <c:v>o1-mini</c:v>
                </c:pt>
                <c:pt idx="6">
                  <c:v>Gemini-1.5-flash</c:v>
                </c:pt>
                <c:pt idx="7">
                  <c:v>Gemini-2.0-flash</c:v>
                </c:pt>
              </c:strCache>
            </c:strRef>
          </c:cat>
          <c:val>
            <c:numRef>
              <c:f>'Q4'!$AF$40:$AF$47</c:f>
              <c:numCache>
                <c:ptCount val="8"/>
                <c:pt idx="0">
                  <c:v>5.000000</c:v>
                </c:pt>
                <c:pt idx="1">
                  <c:v>5.800000</c:v>
                </c:pt>
                <c:pt idx="2">
                  <c:v>4.800000</c:v>
                </c:pt>
                <c:pt idx="3">
                  <c:v>5.200000</c:v>
                </c:pt>
                <c:pt idx="4">
                  <c:v>5.000000</c:v>
                </c:pt>
                <c:pt idx="5">
                  <c:v>6.000000</c:v>
                </c:pt>
                <c:pt idx="6">
                  <c:v>4.600000</c:v>
                </c:pt>
                <c:pt idx="7">
                  <c:v>5.200000</c:v>
                </c:pt>
              </c:numCache>
            </c:numRef>
          </c:val>
        </c:ser>
        <c:ser>
          <c:idx val="4"/>
          <c:order val="1"/>
          <c:tx>
            <c:strRef>
              <c:f>'Q4'!$AE$39</c:f>
              <c:strCache>
                <c:ptCount val="1"/>
                <c:pt idx="0">
                  <c:v>Transparency</c:v>
                </c:pt>
              </c:strCache>
            </c:strRef>
          </c:tx>
          <c:spPr>
            <a:solidFill>
              <a:srgbClr val="FF2600">
                <a:alpha val="15000"/>
              </a:srgbClr>
            </a:solidFill>
            <a:ln w="50800" cap="flat">
              <a:solidFill>
                <a:srgbClr val="FF2600"/>
              </a:solidFill>
              <a:prstDash val="solid"/>
              <a:miter lim="400000"/>
            </a:ln>
            <a:effectLst/>
          </c:spPr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'Q4'!$Z$40:$Z$47</c:f>
              <c:strCache>
                <c:ptCount val="8"/>
                <c:pt idx="0">
                  <c:v>Deepseek</c:v>
                </c:pt>
                <c:pt idx="1">
                  <c:v>WizardLM-2-8x22B</c:v>
                </c:pt>
                <c:pt idx="2">
                  <c:v>Phi-4</c:v>
                </c:pt>
                <c:pt idx="3">
                  <c:v>Llama 405b</c:v>
                </c:pt>
                <c:pt idx="4">
                  <c:v>o1-preview</c:v>
                </c:pt>
                <c:pt idx="5">
                  <c:v>o1-mini</c:v>
                </c:pt>
                <c:pt idx="6">
                  <c:v>Gemini-1.5-flash</c:v>
                </c:pt>
                <c:pt idx="7">
                  <c:v>Gemini-2.0-flash</c:v>
                </c:pt>
              </c:strCache>
            </c:strRef>
          </c:cat>
          <c:val>
            <c:numRef>
              <c:f>'Q4'!$AE$40:$AE$47</c:f>
              <c:numCache>
                <c:ptCount val="8"/>
                <c:pt idx="0">
                  <c:v>5.600000</c:v>
                </c:pt>
                <c:pt idx="1">
                  <c:v>4.200000</c:v>
                </c:pt>
                <c:pt idx="2">
                  <c:v>5.000000</c:v>
                </c:pt>
                <c:pt idx="3">
                  <c:v>4.600000</c:v>
                </c:pt>
                <c:pt idx="4">
                  <c:v>6.000000</c:v>
                </c:pt>
                <c:pt idx="5">
                  <c:v>4.600000</c:v>
                </c:pt>
                <c:pt idx="6">
                  <c:v>5.200000</c:v>
                </c:pt>
                <c:pt idx="7">
                  <c:v>5.400000</c:v>
                </c:pt>
              </c:numCache>
            </c:numRef>
          </c:val>
        </c:ser>
        <c:ser>
          <c:idx val="3"/>
          <c:order val="2"/>
          <c:tx>
            <c:strRef>
              <c:f>'Q4'!$AD$39</c:f>
              <c:strCache>
                <c:ptCount val="1"/>
                <c:pt idx="0">
                  <c:v>Fairness</c:v>
                </c:pt>
              </c:strCache>
            </c:strRef>
          </c:tx>
          <c:spPr>
            <a:solidFill>
              <a:srgbClr val="F8BA00">
                <a:alpha val="15000"/>
              </a:srgbClr>
            </a:solidFill>
            <a:ln w="50800" cap="flat">
              <a:solidFill>
                <a:srgbClr val="F8BA00"/>
              </a:solidFill>
              <a:prstDash val="solid"/>
              <a:miter lim="400000"/>
            </a:ln>
            <a:effectLst/>
          </c:spPr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'Q4'!$Z$40:$Z$47</c:f>
              <c:strCache>
                <c:ptCount val="8"/>
                <c:pt idx="0">
                  <c:v>Deepseek</c:v>
                </c:pt>
                <c:pt idx="1">
                  <c:v>WizardLM-2-8x22B</c:v>
                </c:pt>
                <c:pt idx="2">
                  <c:v>Phi-4</c:v>
                </c:pt>
                <c:pt idx="3">
                  <c:v>Llama 405b</c:v>
                </c:pt>
                <c:pt idx="4">
                  <c:v>o1-preview</c:v>
                </c:pt>
                <c:pt idx="5">
                  <c:v>o1-mini</c:v>
                </c:pt>
                <c:pt idx="6">
                  <c:v>Gemini-1.5-flash</c:v>
                </c:pt>
                <c:pt idx="7">
                  <c:v>Gemini-2.0-flash</c:v>
                </c:pt>
              </c:strCache>
            </c:strRef>
          </c:cat>
          <c:val>
            <c:numRef>
              <c:f>'Q4'!$AD$40:$AD$47</c:f>
              <c:numCache>
                <c:ptCount val="8"/>
                <c:pt idx="0">
                  <c:v>3.800000</c:v>
                </c:pt>
                <c:pt idx="1">
                  <c:v>4.600000</c:v>
                </c:pt>
                <c:pt idx="2">
                  <c:v>5.000000</c:v>
                </c:pt>
                <c:pt idx="3">
                  <c:v>3.000000</c:v>
                </c:pt>
                <c:pt idx="4">
                  <c:v>3.200000</c:v>
                </c:pt>
                <c:pt idx="5">
                  <c:v>2.800000</c:v>
                </c:pt>
                <c:pt idx="6">
                  <c:v>5.200000</c:v>
                </c:pt>
                <c:pt idx="7">
                  <c:v>3.800000</c:v>
                </c:pt>
              </c:numCache>
            </c:numRef>
          </c:val>
        </c:ser>
        <c:ser>
          <c:idx val="2"/>
          <c:order val="3"/>
          <c:tx>
            <c:strRef>
              <c:f>'Q4'!$AC$39</c:f>
              <c:strCache>
                <c:ptCount val="1"/>
                <c:pt idx="0">
                  <c:v>Privacy</c:v>
                </c:pt>
              </c:strCache>
            </c:strRef>
          </c:tx>
          <c:spPr>
            <a:solidFill>
              <a:srgbClr val="929292">
                <a:alpha val="15000"/>
              </a:srgbClr>
            </a:solidFill>
            <a:ln w="50800" cap="flat">
              <a:solidFill>
                <a:srgbClr val="929292"/>
              </a:solidFill>
              <a:prstDash val="solid"/>
              <a:miter lim="400000"/>
            </a:ln>
            <a:effectLst/>
          </c:spPr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'Q4'!$Z$40:$Z$47</c:f>
              <c:strCache>
                <c:ptCount val="8"/>
                <c:pt idx="0">
                  <c:v>Deepseek</c:v>
                </c:pt>
                <c:pt idx="1">
                  <c:v>WizardLM-2-8x22B</c:v>
                </c:pt>
                <c:pt idx="2">
                  <c:v>Phi-4</c:v>
                </c:pt>
                <c:pt idx="3">
                  <c:v>Llama 405b</c:v>
                </c:pt>
                <c:pt idx="4">
                  <c:v>o1-preview</c:v>
                </c:pt>
                <c:pt idx="5">
                  <c:v>o1-mini</c:v>
                </c:pt>
                <c:pt idx="6">
                  <c:v>Gemini-1.5-flash</c:v>
                </c:pt>
                <c:pt idx="7">
                  <c:v>Gemini-2.0-flash</c:v>
                </c:pt>
              </c:strCache>
            </c:strRef>
          </c:cat>
          <c:val>
            <c:numRef>
              <c:f>'Q4'!$AC$40:$AC$47</c:f>
              <c:numCache>
                <c:ptCount val="8"/>
                <c:pt idx="0">
                  <c:v>2.400000</c:v>
                </c:pt>
                <c:pt idx="1">
                  <c:v>2.200000</c:v>
                </c:pt>
                <c:pt idx="2">
                  <c:v>3.200000</c:v>
                </c:pt>
                <c:pt idx="3">
                  <c:v>2.800000</c:v>
                </c:pt>
                <c:pt idx="4">
                  <c:v>2.200000</c:v>
                </c:pt>
                <c:pt idx="5">
                  <c:v>3.200000</c:v>
                </c:pt>
                <c:pt idx="6">
                  <c:v>3.000000</c:v>
                </c:pt>
                <c:pt idx="7">
                  <c:v>3.400000</c:v>
                </c:pt>
              </c:numCache>
            </c:numRef>
          </c:val>
        </c:ser>
        <c:ser>
          <c:idx val="1"/>
          <c:order val="4"/>
          <c:tx>
            <c:strRef>
              <c:f>'Q4'!$AB$39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chemeClr val="accent3">
                <a:alpha val="15000"/>
              </a:schemeClr>
            </a:solidFill>
            <a:ln w="50800" cap="flat">
              <a:solidFill>
                <a:schemeClr val="accent3"/>
              </a:solidFill>
              <a:prstDash val="solid"/>
              <a:miter lim="400000"/>
            </a:ln>
            <a:effectLst/>
          </c:spPr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'Q4'!$Z$40:$Z$47</c:f>
              <c:strCache>
                <c:ptCount val="8"/>
                <c:pt idx="0">
                  <c:v>Deepseek</c:v>
                </c:pt>
                <c:pt idx="1">
                  <c:v>WizardLM-2-8x22B</c:v>
                </c:pt>
                <c:pt idx="2">
                  <c:v>Phi-4</c:v>
                </c:pt>
                <c:pt idx="3">
                  <c:v>Llama 405b</c:v>
                </c:pt>
                <c:pt idx="4">
                  <c:v>o1-preview</c:v>
                </c:pt>
                <c:pt idx="5">
                  <c:v>o1-mini</c:v>
                </c:pt>
                <c:pt idx="6">
                  <c:v>Gemini-1.5-flash</c:v>
                </c:pt>
                <c:pt idx="7">
                  <c:v>Gemini-2.0-flash</c:v>
                </c:pt>
              </c:strCache>
            </c:strRef>
          </c:cat>
          <c:val>
            <c:numRef>
              <c:f>'Q4'!$AB$40:$AB$47</c:f>
              <c:numCache>
                <c:ptCount val="8"/>
                <c:pt idx="0">
                  <c:v>1.000000</c:v>
                </c:pt>
                <c:pt idx="1">
                  <c:v>2.200000</c:v>
                </c:pt>
                <c:pt idx="2">
                  <c:v>1.800000</c:v>
                </c:pt>
                <c:pt idx="3">
                  <c:v>1.200000</c:v>
                </c:pt>
                <c:pt idx="4">
                  <c:v>1.000000</c:v>
                </c:pt>
                <c:pt idx="5">
                  <c:v>2.800000</c:v>
                </c:pt>
                <c:pt idx="6">
                  <c:v>1.600000</c:v>
                </c:pt>
                <c:pt idx="7">
                  <c:v>1.800000</c:v>
                </c:pt>
              </c:numCache>
            </c:numRef>
          </c:val>
        </c:ser>
        <c:ser>
          <c:idx val="0"/>
          <c:order val="5"/>
          <c:tx>
            <c:strRef>
              <c:f>'Q4'!$AA$39</c:f>
              <c:strCache>
                <c:ptCount val="1"/>
                <c:pt idx="0">
                  <c:v>Performance</c:v>
                </c:pt>
              </c:strCache>
            </c:strRef>
          </c:tx>
          <c:spPr>
            <a:solidFill>
              <a:schemeClr val="accent1">
                <a:alpha val="15000"/>
              </a:schemeClr>
            </a:solidFill>
            <a:ln w="50800" cap="flat">
              <a:solidFill>
                <a:schemeClr val="accent1"/>
              </a:solidFill>
              <a:prstDash val="solid"/>
              <a:miter lim="400000"/>
            </a:ln>
            <a:effectLst/>
          </c:spPr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'Q4'!$Z$40:$Z$47</c:f>
              <c:strCache>
                <c:ptCount val="8"/>
                <c:pt idx="0">
                  <c:v>Deepseek</c:v>
                </c:pt>
                <c:pt idx="1">
                  <c:v>WizardLM-2-8x22B</c:v>
                </c:pt>
                <c:pt idx="2">
                  <c:v>Phi-4</c:v>
                </c:pt>
                <c:pt idx="3">
                  <c:v>Llama 405b</c:v>
                </c:pt>
                <c:pt idx="4">
                  <c:v>o1-preview</c:v>
                </c:pt>
                <c:pt idx="5">
                  <c:v>o1-mini</c:v>
                </c:pt>
                <c:pt idx="6">
                  <c:v>Gemini-1.5-flash</c:v>
                </c:pt>
                <c:pt idx="7">
                  <c:v>Gemini-2.0-flash</c:v>
                </c:pt>
              </c:strCache>
            </c:strRef>
          </c:cat>
          <c:val>
            <c:numRef>
              <c:f>'Q4'!$AA$40:$AA$47</c:f>
              <c:numCache>
                <c:ptCount val="8"/>
                <c:pt idx="0">
                  <c:v>3.200000</c:v>
                </c:pt>
                <c:pt idx="1">
                  <c:v>2.000000</c:v>
                </c:pt>
                <c:pt idx="2">
                  <c:v>1.200000</c:v>
                </c:pt>
                <c:pt idx="3">
                  <c:v>4.200000</c:v>
                </c:pt>
                <c:pt idx="4">
                  <c:v>3.600000</c:v>
                </c:pt>
                <c:pt idx="5">
                  <c:v>1.600000</c:v>
                </c:pt>
                <c:pt idx="6">
                  <c:v>1.400000</c:v>
                </c:pt>
                <c:pt idx="7">
                  <c:v>1.400000</c:v>
                </c:pt>
              </c:numCache>
            </c:numRef>
          </c:val>
        </c:ser>
        <c:axId val="2094734552"/>
        <c:axId val="2094734553"/>
      </c:radarChart>
      <c:catAx>
        <c:axId val="2094734552"/>
        <c:scaling>
          <c:orientation val="minMax"/>
        </c:scaling>
        <c:delete val="0"/>
        <c:axPos val="b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52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6350" cap="flat">
            <a:solidFill>
              <a:srgbClr val="B8B8B8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52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.5"/>
        <c:minorUnit val="0.7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81466"/>
          <c:y val="0.05444"/>
          <c:w val="0.637068"/>
          <c:h val="0.87862"/>
        </c:manualLayout>
      </c:layout>
      <c:radarChart>
        <c:radarStyle val="filled"/>
        <c:varyColors val="0"/>
        <c:ser>
          <c:idx val="5"/>
          <c:order val="0"/>
          <c:tx>
            <c:strRef>
              <c:f>'Q4'!$X$27</c:f>
              <c:strCache>
                <c:ptCount val="1"/>
                <c:pt idx="0">
                  <c:v>Autonomy</c:v>
                </c:pt>
              </c:strCache>
            </c:strRef>
          </c:tx>
          <c:spPr>
            <a:solidFill>
              <a:schemeClr val="accent6">
                <a:satOff val="-20754"/>
                <a:lumOff val="-16738"/>
                <a:alpha val="15000"/>
              </a:schemeClr>
            </a:solidFill>
            <a:ln w="50800" cap="flat">
              <a:solidFill>
                <a:schemeClr val="accent6">
                  <a:satOff val="-20754"/>
                  <a:lumOff val="-16738"/>
                </a:schemeClr>
              </a:solidFill>
              <a:prstDash val="solid"/>
              <a:miter lim="400000"/>
            </a:ln>
            <a:effectLst/>
          </c:spPr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'Q4'!$R$28:$R$35</c:f>
              <c:strCache>
                <c:ptCount val="8"/>
                <c:pt idx="0">
                  <c:v>Deepseek</c:v>
                </c:pt>
                <c:pt idx="1">
                  <c:v>WizardLM-2-8x22B</c:v>
                </c:pt>
                <c:pt idx="2">
                  <c:v>Phi-4</c:v>
                </c:pt>
                <c:pt idx="3">
                  <c:v>Llama 405b</c:v>
                </c:pt>
                <c:pt idx="4">
                  <c:v>o1-preview</c:v>
                </c:pt>
                <c:pt idx="5">
                  <c:v>o1-mini</c:v>
                </c:pt>
                <c:pt idx="6">
                  <c:v>Gemini-1.5-flash</c:v>
                </c:pt>
                <c:pt idx="7">
                  <c:v>Gemini-2.0-flash</c:v>
                </c:pt>
              </c:strCache>
            </c:strRef>
          </c:cat>
          <c:val>
            <c:numRef>
              <c:f>'Q4'!$X$28:$X$35</c:f>
              <c:numCache>
                <c:ptCount val="8"/>
                <c:pt idx="0">
                  <c:v>5.600000</c:v>
                </c:pt>
                <c:pt idx="1">
                  <c:v>5.200000</c:v>
                </c:pt>
                <c:pt idx="2">
                  <c:v>5.400000</c:v>
                </c:pt>
                <c:pt idx="3">
                  <c:v>5.000000</c:v>
                </c:pt>
                <c:pt idx="4">
                  <c:v>5.600000</c:v>
                </c:pt>
                <c:pt idx="5">
                  <c:v>5.800000</c:v>
                </c:pt>
                <c:pt idx="6">
                  <c:v>5.000000</c:v>
                </c:pt>
                <c:pt idx="7">
                  <c:v>5.400000</c:v>
                </c:pt>
              </c:numCache>
            </c:numRef>
          </c:val>
        </c:ser>
        <c:ser>
          <c:idx val="4"/>
          <c:order val="1"/>
          <c:tx>
            <c:strRef>
              <c:f>'Q4'!$W$27</c:f>
              <c:strCache>
                <c:ptCount val="1"/>
                <c:pt idx="0">
                  <c:v>Transparency</c:v>
                </c:pt>
              </c:strCache>
            </c:strRef>
          </c:tx>
          <c:spPr>
            <a:solidFill>
              <a:srgbClr val="FF2600">
                <a:alpha val="15000"/>
              </a:srgbClr>
            </a:solidFill>
            <a:ln w="50800" cap="flat">
              <a:solidFill>
                <a:srgbClr val="FF2600"/>
              </a:solidFill>
              <a:prstDash val="solid"/>
              <a:miter lim="400000"/>
            </a:ln>
            <a:effectLst/>
          </c:spPr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'Q4'!$R$28:$R$35</c:f>
              <c:strCache>
                <c:ptCount val="8"/>
                <c:pt idx="0">
                  <c:v>Deepseek</c:v>
                </c:pt>
                <c:pt idx="1">
                  <c:v>WizardLM-2-8x22B</c:v>
                </c:pt>
                <c:pt idx="2">
                  <c:v>Phi-4</c:v>
                </c:pt>
                <c:pt idx="3">
                  <c:v>Llama 405b</c:v>
                </c:pt>
                <c:pt idx="4">
                  <c:v>o1-preview</c:v>
                </c:pt>
                <c:pt idx="5">
                  <c:v>o1-mini</c:v>
                </c:pt>
                <c:pt idx="6">
                  <c:v>Gemini-1.5-flash</c:v>
                </c:pt>
                <c:pt idx="7">
                  <c:v>Gemini-2.0-flash</c:v>
                </c:pt>
              </c:strCache>
            </c:strRef>
          </c:cat>
          <c:val>
            <c:numRef>
              <c:f>'Q4'!$W$28:$W$35</c:f>
              <c:numCache>
                <c:ptCount val="8"/>
                <c:pt idx="0">
                  <c:v>5.400000</c:v>
                </c:pt>
                <c:pt idx="1">
                  <c:v>5.800000</c:v>
                </c:pt>
                <c:pt idx="2">
                  <c:v>5.600000</c:v>
                </c:pt>
                <c:pt idx="3">
                  <c:v>4.800000</c:v>
                </c:pt>
                <c:pt idx="4">
                  <c:v>5.400000</c:v>
                </c:pt>
                <c:pt idx="5">
                  <c:v>5.200000</c:v>
                </c:pt>
                <c:pt idx="6">
                  <c:v>6.000000</c:v>
                </c:pt>
                <c:pt idx="7">
                  <c:v>5.600000</c:v>
                </c:pt>
              </c:numCache>
            </c:numRef>
          </c:val>
        </c:ser>
        <c:ser>
          <c:idx val="3"/>
          <c:order val="2"/>
          <c:tx>
            <c:strRef>
              <c:f>'Q4'!$V$27</c:f>
              <c:strCache>
                <c:ptCount val="1"/>
                <c:pt idx="0">
                  <c:v>Fairness</c:v>
                </c:pt>
              </c:strCache>
            </c:strRef>
          </c:tx>
          <c:spPr>
            <a:solidFill>
              <a:srgbClr val="F8BA00">
                <a:alpha val="15000"/>
              </a:srgbClr>
            </a:solidFill>
            <a:ln w="50800" cap="flat">
              <a:solidFill>
                <a:srgbClr val="F8BA00"/>
              </a:solidFill>
              <a:prstDash val="solid"/>
              <a:miter lim="400000"/>
            </a:ln>
            <a:effectLst/>
          </c:spPr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'Q4'!$R$28:$R$35</c:f>
              <c:strCache>
                <c:ptCount val="8"/>
                <c:pt idx="0">
                  <c:v>Deepseek</c:v>
                </c:pt>
                <c:pt idx="1">
                  <c:v>WizardLM-2-8x22B</c:v>
                </c:pt>
                <c:pt idx="2">
                  <c:v>Phi-4</c:v>
                </c:pt>
                <c:pt idx="3">
                  <c:v>Llama 405b</c:v>
                </c:pt>
                <c:pt idx="4">
                  <c:v>o1-preview</c:v>
                </c:pt>
                <c:pt idx="5">
                  <c:v>o1-mini</c:v>
                </c:pt>
                <c:pt idx="6">
                  <c:v>Gemini-1.5-flash</c:v>
                </c:pt>
                <c:pt idx="7">
                  <c:v>Gemini-2.0-flash</c:v>
                </c:pt>
              </c:strCache>
            </c:strRef>
          </c:cat>
          <c:val>
            <c:numRef>
              <c:f>'Q4'!$V$28:$V$35</c:f>
              <c:numCache>
                <c:ptCount val="8"/>
                <c:pt idx="0">
                  <c:v>3.800000</c:v>
                </c:pt>
                <c:pt idx="1">
                  <c:v>3.000000</c:v>
                </c:pt>
                <c:pt idx="2">
                  <c:v>2.800000</c:v>
                </c:pt>
                <c:pt idx="3">
                  <c:v>3.000000</c:v>
                </c:pt>
                <c:pt idx="4">
                  <c:v>1.800000</c:v>
                </c:pt>
                <c:pt idx="5">
                  <c:v>2.200000</c:v>
                </c:pt>
                <c:pt idx="6">
                  <c:v>3.200000</c:v>
                </c:pt>
                <c:pt idx="7">
                  <c:v>2.200000</c:v>
                </c:pt>
              </c:numCache>
            </c:numRef>
          </c:val>
        </c:ser>
        <c:ser>
          <c:idx val="2"/>
          <c:order val="3"/>
          <c:tx>
            <c:strRef>
              <c:f>'Q4'!$U$27</c:f>
              <c:strCache>
                <c:ptCount val="1"/>
                <c:pt idx="0">
                  <c:v>Privacy</c:v>
                </c:pt>
              </c:strCache>
            </c:strRef>
          </c:tx>
          <c:spPr>
            <a:solidFill>
              <a:srgbClr val="929292">
                <a:alpha val="15000"/>
              </a:srgbClr>
            </a:solidFill>
            <a:ln w="50800" cap="flat">
              <a:solidFill>
                <a:srgbClr val="929292"/>
              </a:solidFill>
              <a:prstDash val="solid"/>
              <a:miter lim="400000"/>
            </a:ln>
            <a:effectLst/>
          </c:spPr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'Q4'!$R$28:$R$35</c:f>
              <c:strCache>
                <c:ptCount val="8"/>
                <c:pt idx="0">
                  <c:v>Deepseek</c:v>
                </c:pt>
                <c:pt idx="1">
                  <c:v>WizardLM-2-8x22B</c:v>
                </c:pt>
                <c:pt idx="2">
                  <c:v>Phi-4</c:v>
                </c:pt>
                <c:pt idx="3">
                  <c:v>Llama 405b</c:v>
                </c:pt>
                <c:pt idx="4">
                  <c:v>o1-preview</c:v>
                </c:pt>
                <c:pt idx="5">
                  <c:v>o1-mini</c:v>
                </c:pt>
                <c:pt idx="6">
                  <c:v>Gemini-1.5-flash</c:v>
                </c:pt>
                <c:pt idx="7">
                  <c:v>Gemini-2.0-flash</c:v>
                </c:pt>
              </c:strCache>
            </c:strRef>
          </c:cat>
          <c:val>
            <c:numRef>
              <c:f>'Q4'!$U$28:$U$35</c:f>
              <c:numCache>
                <c:ptCount val="8"/>
                <c:pt idx="0">
                  <c:v>1.000000</c:v>
                </c:pt>
                <c:pt idx="1">
                  <c:v>1.000000</c:v>
                </c:pt>
                <c:pt idx="2">
                  <c:v>1.400000</c:v>
                </c:pt>
                <c:pt idx="3">
                  <c:v>1.200000</c:v>
                </c:pt>
                <c:pt idx="4">
                  <c:v>2.000000</c:v>
                </c:pt>
                <c:pt idx="5">
                  <c:v>1.800000</c:v>
                </c:pt>
                <c:pt idx="6">
                  <c:v>1.000000</c:v>
                </c:pt>
                <c:pt idx="7">
                  <c:v>2.200000</c:v>
                </c:pt>
              </c:numCache>
            </c:numRef>
          </c:val>
        </c:ser>
        <c:ser>
          <c:idx val="1"/>
          <c:order val="4"/>
          <c:tx>
            <c:strRef>
              <c:f>'Q4'!$T$27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chemeClr val="accent3">
                <a:alpha val="15000"/>
              </a:schemeClr>
            </a:solidFill>
            <a:ln w="50800" cap="flat">
              <a:solidFill>
                <a:schemeClr val="accent3"/>
              </a:solidFill>
              <a:prstDash val="solid"/>
              <a:miter lim="400000"/>
            </a:ln>
            <a:effectLst/>
          </c:spPr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'Q4'!$R$28:$R$35</c:f>
              <c:strCache>
                <c:ptCount val="8"/>
                <c:pt idx="0">
                  <c:v>Deepseek</c:v>
                </c:pt>
                <c:pt idx="1">
                  <c:v>WizardLM-2-8x22B</c:v>
                </c:pt>
                <c:pt idx="2">
                  <c:v>Phi-4</c:v>
                </c:pt>
                <c:pt idx="3">
                  <c:v>Llama 405b</c:v>
                </c:pt>
                <c:pt idx="4">
                  <c:v>o1-preview</c:v>
                </c:pt>
                <c:pt idx="5">
                  <c:v>o1-mini</c:v>
                </c:pt>
                <c:pt idx="6">
                  <c:v>Gemini-1.5-flash</c:v>
                </c:pt>
                <c:pt idx="7">
                  <c:v>Gemini-2.0-flash</c:v>
                </c:pt>
              </c:strCache>
            </c:strRef>
          </c:cat>
          <c:val>
            <c:numRef>
              <c:f>'Q4'!$T$28:$T$35</c:f>
              <c:numCache>
                <c:ptCount val="8"/>
                <c:pt idx="0">
                  <c:v>2.000000</c:v>
                </c:pt>
                <c:pt idx="1">
                  <c:v>2.000000</c:v>
                </c:pt>
                <c:pt idx="2">
                  <c:v>2.400000</c:v>
                </c:pt>
                <c:pt idx="3">
                  <c:v>1.800000</c:v>
                </c:pt>
                <c:pt idx="4">
                  <c:v>2.400000</c:v>
                </c:pt>
                <c:pt idx="5">
                  <c:v>2.000000</c:v>
                </c:pt>
                <c:pt idx="6">
                  <c:v>2.400000</c:v>
                </c:pt>
                <c:pt idx="7">
                  <c:v>3.200000</c:v>
                </c:pt>
              </c:numCache>
            </c:numRef>
          </c:val>
        </c:ser>
        <c:ser>
          <c:idx val="0"/>
          <c:order val="5"/>
          <c:tx>
            <c:strRef>
              <c:f>'Q4'!$S$27</c:f>
              <c:strCache>
                <c:ptCount val="1"/>
                <c:pt idx="0">
                  <c:v>Performance</c:v>
                </c:pt>
              </c:strCache>
            </c:strRef>
          </c:tx>
          <c:spPr>
            <a:solidFill>
              <a:schemeClr val="accent1">
                <a:alpha val="15000"/>
              </a:schemeClr>
            </a:solidFill>
            <a:ln w="50800" cap="flat">
              <a:solidFill>
                <a:schemeClr val="accent1"/>
              </a:solidFill>
              <a:prstDash val="solid"/>
              <a:miter lim="400000"/>
            </a:ln>
            <a:effectLst/>
          </c:spPr>
          <c:dLbls>
            <c:numFmt formatCode="#,##0" sourceLinked="1"/>
            <c:txPr>
              <a:bodyPr/>
              <a:lstStyle/>
              <a:p>
                <a:pPr>
                  <a:defRPr b="0" i="0" strike="noStrike" sz="182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'Q4'!$R$28:$R$35</c:f>
              <c:strCache>
                <c:ptCount val="8"/>
                <c:pt idx="0">
                  <c:v>Deepseek</c:v>
                </c:pt>
                <c:pt idx="1">
                  <c:v>WizardLM-2-8x22B</c:v>
                </c:pt>
                <c:pt idx="2">
                  <c:v>Phi-4</c:v>
                </c:pt>
                <c:pt idx="3">
                  <c:v>Llama 405b</c:v>
                </c:pt>
                <c:pt idx="4">
                  <c:v>o1-preview</c:v>
                </c:pt>
                <c:pt idx="5">
                  <c:v>o1-mini</c:v>
                </c:pt>
                <c:pt idx="6">
                  <c:v>Gemini-1.5-flash</c:v>
                </c:pt>
                <c:pt idx="7">
                  <c:v>Gemini-2.0-flash</c:v>
                </c:pt>
              </c:strCache>
            </c:strRef>
          </c:cat>
          <c:val>
            <c:numRef>
              <c:f>'Q4'!$S$28:$S$35</c:f>
              <c:numCache>
                <c:ptCount val="8"/>
                <c:pt idx="0">
                  <c:v>3.200000</c:v>
                </c:pt>
                <c:pt idx="1">
                  <c:v>4.000000</c:v>
                </c:pt>
                <c:pt idx="2">
                  <c:v>3.400000</c:v>
                </c:pt>
                <c:pt idx="3">
                  <c:v>5.200000</c:v>
                </c:pt>
                <c:pt idx="4">
                  <c:v>3.800000</c:v>
                </c:pt>
                <c:pt idx="5">
                  <c:v>4.400000</c:v>
                </c:pt>
                <c:pt idx="6">
                  <c:v>3.400000</c:v>
                </c:pt>
                <c:pt idx="7">
                  <c:v>2.400000</c:v>
                </c:pt>
              </c:numCache>
            </c:numRef>
          </c:val>
        </c:ser>
        <c:axId val="2094734552"/>
        <c:axId val="2094734553"/>
      </c:radarChart>
      <c:catAx>
        <c:axId val="2094734552"/>
        <c:scaling>
          <c:orientation val="minMax"/>
        </c:scaling>
        <c:delete val="0"/>
        <c:axPos val="b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52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6350" cap="flat">
            <a:solidFill>
              <a:srgbClr val="B8B8B8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52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.5"/>
        <c:minorUnit val="0.7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Relationship Id="rId4" Type="http://schemas.openxmlformats.org/officeDocument/2006/relationships/chart" Target="../charts/chart3.xml"/><Relationship Id="rId5" Type="http://schemas.openxmlformats.org/officeDocument/2006/relationships/chart" Target="../charts/chart4.xml"/><Relationship Id="rId6" Type="http://schemas.openxmlformats.org/officeDocument/2006/relationships/chart" Target="../charts/chart5.xml"/><Relationship Id="rId7" Type="http://schemas.openxmlformats.org/officeDocument/2006/relationships/chart" Target="../charts/chart6.xml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Relationship Id="rId7" Type="http://schemas.openxmlformats.org/officeDocument/2006/relationships/chart" Target="../charts/chart13.xml"/><Relationship Id="rId8" Type="http://schemas.openxmlformats.org/officeDocument/2006/relationships/chart" Target="../charts/chart14.xml"/><Relationship Id="rId9" Type="http://schemas.openxmlformats.org/officeDocument/2006/relationships/chart" Target="../charts/chart15.xml"/><Relationship Id="rId10" Type="http://schemas.openxmlformats.org/officeDocument/2006/relationships/chart" Target="../charts/chart16.xml"/><Relationship Id="rId11" Type="http://schemas.openxmlformats.org/officeDocument/2006/relationships/chart" Target="../charts/chart17.xml"/><Relationship Id="rId12" Type="http://schemas.openxmlformats.org/officeDocument/2006/relationships/chart" Target="../charts/chart18.xml"/><Relationship Id="rId13" Type="http://schemas.openxmlformats.org/officeDocument/2006/relationships/chart" Target="../charts/chart19.xml"/><Relationship Id="rId14" Type="http://schemas.openxmlformats.org/officeDocument/2006/relationships/image" Target="../media/image2.png"/></Relationships>
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Relationship Id="rId3" Type="http://schemas.openxmlformats.org/officeDocument/2006/relationships/chart" Target="../charts/chart22.xml"/><Relationship Id="rId4" Type="http://schemas.openxmlformats.org/officeDocument/2006/relationships/chart" Target="../charts/chart23.xml"/><Relationship Id="rId5" Type="http://schemas.openxmlformats.org/officeDocument/2006/relationships/chart" Target="../charts/chart24.xml"/><Relationship Id="rId6" Type="http://schemas.openxmlformats.org/officeDocument/2006/relationships/chart" Target="../charts/chart25.xml"/><Relationship Id="rId7" Type="http://schemas.openxmlformats.org/officeDocument/2006/relationships/chart" Target="../charts/chart26.xml"/><Relationship Id="rId8" Type="http://schemas.openxmlformats.org/officeDocument/2006/relationships/chart" Target="../charts/chart27.xml"/><Relationship Id="rId9" Type="http://schemas.openxmlformats.org/officeDocument/2006/relationships/chart" Target="../charts/chart28.xml"/><Relationship Id="rId10" Type="http://schemas.openxmlformats.org/officeDocument/2006/relationships/chart" Target="../charts/chart29.xml"/><Relationship Id="rId11" Type="http://schemas.openxmlformats.org/officeDocument/2006/relationships/chart" Target="../charts/chart30.xml"/><Relationship Id="rId12" Type="http://schemas.openxmlformats.org/officeDocument/2006/relationships/chart" Target="../charts/chart31.xml"/><Relationship Id="rId13" Type="http://schemas.openxmlformats.org/officeDocument/2006/relationships/chart" Target="../charts/chart32.xml"/><Relationship Id="rId14" Type="http://schemas.openxmlformats.org/officeDocument/2006/relationships/chart" Target="../charts/chart33.xml"/></Relationships>
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Relationship Id="rId4" Type="http://schemas.openxmlformats.org/officeDocument/2006/relationships/chart" Target="../charts/chart37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220307</xdr:colOff>
      <xdr:row>158</xdr:row>
      <xdr:rowOff>213067</xdr:rowOff>
    </xdr:from>
    <xdr:to>
      <xdr:col>14</xdr:col>
      <xdr:colOff>1215310</xdr:colOff>
      <xdr:row>173</xdr:row>
      <xdr:rowOff>205401</xdr:rowOff>
    </xdr:to>
    <xdr:graphicFrame>
      <xdr:nvGraphicFramePr>
        <xdr:cNvPr id="2" name="2D Column Chart"/>
        <xdr:cNvGraphicFramePr/>
      </xdr:nvGraphicFramePr>
      <xdr:xfrm>
        <a:off x="220307" y="44701802"/>
        <a:ext cx="16577904" cy="4396695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0</xdr:col>
      <xdr:colOff>176751</xdr:colOff>
      <xdr:row>173</xdr:row>
      <xdr:rowOff>184136</xdr:rowOff>
    </xdr:from>
    <xdr:to>
      <xdr:col>14</xdr:col>
      <xdr:colOff>1171754</xdr:colOff>
      <xdr:row>187</xdr:row>
      <xdr:rowOff>35535</xdr:rowOff>
    </xdr:to>
    <xdr:graphicFrame>
      <xdr:nvGraphicFramePr>
        <xdr:cNvPr id="3" name="2D Column Chart"/>
        <xdr:cNvGraphicFramePr/>
      </xdr:nvGraphicFramePr>
      <xdr:xfrm>
        <a:off x="176751" y="49077231"/>
        <a:ext cx="16577904" cy="3825865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0</xdr:col>
      <xdr:colOff>619062</xdr:colOff>
      <xdr:row>191</xdr:row>
      <xdr:rowOff>81676</xdr:rowOff>
    </xdr:from>
    <xdr:to>
      <xdr:col>15</xdr:col>
      <xdr:colOff>337177</xdr:colOff>
      <xdr:row>226</xdr:row>
      <xdr:rowOff>191462</xdr:rowOff>
    </xdr:to>
    <xdr:pic>
      <xdr:nvPicPr>
        <xdr:cNvPr id="4" name="Image" descr="Image"/>
        <xdr:cNvPicPr>
          <a:picLocks noChangeAspect="1"/>
        </xdr:cNvPicPr>
      </xdr:nvPicPr>
      <xdr:blipFill>
        <a:blip r:embed="rId3">
          <a:extLst/>
        </a:blip>
        <a:srcRect l="0" t="0" r="0" b="0"/>
        <a:stretch>
          <a:fillRect/>
        </a:stretch>
      </xdr:blipFill>
      <xdr:spPr>
        <a:xfrm>
          <a:off x="619062" y="53967776"/>
          <a:ext cx="16545616" cy="942904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16</xdr:col>
      <xdr:colOff>208044</xdr:colOff>
      <xdr:row>173</xdr:row>
      <xdr:rowOff>205401</xdr:rowOff>
    </xdr:from>
    <xdr:to>
      <xdr:col>25</xdr:col>
      <xdr:colOff>810356</xdr:colOff>
      <xdr:row>188</xdr:row>
      <xdr:rowOff>84480</xdr:rowOff>
    </xdr:to>
    <xdr:graphicFrame>
      <xdr:nvGraphicFramePr>
        <xdr:cNvPr id="5" name="2D Column Chart"/>
        <xdr:cNvGraphicFramePr/>
      </xdr:nvGraphicFramePr>
      <xdr:xfrm>
        <a:off x="18280144" y="49098496"/>
        <a:ext cx="11067113" cy="410818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>
    <xdr:from>
      <xdr:col>16</xdr:col>
      <xdr:colOff>266723</xdr:colOff>
      <xdr:row>158</xdr:row>
      <xdr:rowOff>57789</xdr:rowOff>
    </xdr:from>
    <xdr:to>
      <xdr:col>25</xdr:col>
      <xdr:colOff>814212</xdr:colOff>
      <xdr:row>169</xdr:row>
      <xdr:rowOff>4426</xdr:rowOff>
    </xdr:to>
    <xdr:graphicFrame>
      <xdr:nvGraphicFramePr>
        <xdr:cNvPr id="6" name="2D Column Chart"/>
        <xdr:cNvGraphicFramePr/>
      </xdr:nvGraphicFramePr>
      <xdr:xfrm>
        <a:off x="18338823" y="44546524"/>
        <a:ext cx="11012290" cy="3230858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  <xdr:twoCellAnchor>
    <xdr:from>
      <xdr:col>15</xdr:col>
      <xdr:colOff>529168</xdr:colOff>
      <xdr:row>193</xdr:row>
      <xdr:rowOff>224365</xdr:rowOff>
    </xdr:from>
    <xdr:to>
      <xdr:col>28</xdr:col>
      <xdr:colOff>386069</xdr:colOff>
      <xdr:row>208</xdr:row>
      <xdr:rowOff>26034</xdr:rowOff>
    </xdr:to>
    <xdr:graphicFrame>
      <xdr:nvGraphicFramePr>
        <xdr:cNvPr id="7" name="2D Column Chart"/>
        <xdr:cNvGraphicFramePr/>
      </xdr:nvGraphicFramePr>
      <xdr:xfrm>
        <a:off x="17356668" y="54772135"/>
        <a:ext cx="15300102" cy="391012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6"/>
        </a:graphicData>
      </a:graphic>
    </xdr:graphicFrame>
    <xdr:clientData/>
  </xdr:twoCellAnchor>
  <xdr:twoCellAnchor>
    <xdr:from>
      <xdr:col>15</xdr:col>
      <xdr:colOff>574312</xdr:colOff>
      <xdr:row>210</xdr:row>
      <xdr:rowOff>52355</xdr:rowOff>
    </xdr:from>
    <xdr:to>
      <xdr:col>28</xdr:col>
      <xdr:colOff>431214</xdr:colOff>
      <xdr:row>225</xdr:row>
      <xdr:rowOff>171524</xdr:rowOff>
    </xdr:to>
    <xdr:graphicFrame>
      <xdr:nvGraphicFramePr>
        <xdr:cNvPr id="8" name="2D Column Chart"/>
        <xdr:cNvGraphicFramePr/>
      </xdr:nvGraphicFramePr>
      <xdr:xfrm>
        <a:off x="17401812" y="59214035"/>
        <a:ext cx="15300102" cy="391012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7"/>
        </a:graphicData>
      </a:graphic>
    </xdr:graphicFrame>
    <xdr:clientData/>
  </xdr:twoCellAnchor>
  <xdr:twoCellAnchor>
    <xdr:from>
      <xdr:col>0</xdr:col>
      <xdr:colOff>0</xdr:colOff>
      <xdr:row>161</xdr:row>
      <xdr:rowOff>37049</xdr:rowOff>
    </xdr:from>
    <xdr:to>
      <xdr:col>0</xdr:col>
      <xdr:colOff>430789</xdr:colOff>
      <xdr:row>186</xdr:row>
      <xdr:rowOff>229610</xdr:rowOff>
    </xdr:to>
    <xdr:sp>
      <xdr:nvSpPr>
        <xdr:cNvPr id="9" name="Percentage of LLMs calls selecting a value as a most important value"/>
        <xdr:cNvSpPr txBox="1"/>
      </xdr:nvSpPr>
      <xdr:spPr>
        <a:xfrm rot="16200000">
          <a:off x="-3863847" y="48883103"/>
          <a:ext cx="7482996" cy="43079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Percentage of LLMs calls selecting a value as a most important value</a:t>
          </a:r>
        </a:p>
      </xdr:txBody>
    </xdr:sp>
    <xdr:clientData/>
  </xdr:twoCellAnchor>
  <xdr:twoCellAnchor>
    <xdr:from>
      <xdr:col>0</xdr:col>
      <xdr:colOff>45900</xdr:colOff>
      <xdr:row>0</xdr:row>
      <xdr:rowOff>0</xdr:rowOff>
    </xdr:from>
    <xdr:to>
      <xdr:col>2</xdr:col>
      <xdr:colOff>345950</xdr:colOff>
      <xdr:row>0</xdr:row>
      <xdr:rowOff>287601</xdr:rowOff>
    </xdr:to>
    <xdr:sp>
      <xdr:nvSpPr>
        <xdr:cNvPr id="10" name="50 runs for this experiment"/>
        <xdr:cNvSpPr txBox="1"/>
      </xdr:nvSpPr>
      <xdr:spPr>
        <a:xfrm>
          <a:off x="45900" y="-1080397"/>
          <a:ext cx="1824051" cy="287603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50 runs for this experiment</a:t>
          </a:r>
        </a:p>
      </xdr:txBody>
    </xdr:sp>
    <xdr:clientData/>
  </xdr:twoCellAnchor>
  <xdr:twoCellAnchor>
    <xdr:from>
      <xdr:col>0</xdr:col>
      <xdr:colOff>45900</xdr:colOff>
      <xdr:row>0</xdr:row>
      <xdr:rowOff>0</xdr:rowOff>
    </xdr:from>
    <xdr:to>
      <xdr:col>4</xdr:col>
      <xdr:colOff>343283</xdr:colOff>
      <xdr:row>0</xdr:row>
      <xdr:rowOff>287601</xdr:rowOff>
    </xdr:to>
    <xdr:sp>
      <xdr:nvSpPr>
        <xdr:cNvPr id="11" name="50 runs for each setting of this experiment"/>
        <xdr:cNvSpPr txBox="1"/>
      </xdr:nvSpPr>
      <xdr:spPr>
        <a:xfrm>
          <a:off x="45900" y="-266961"/>
          <a:ext cx="2786584" cy="287603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50 runs for each setting of this experiment</a:t>
          </a:r>
        </a:p>
      </xdr:txBody>
    </xdr:sp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6</xdr:col>
      <xdr:colOff>338206</xdr:colOff>
      <xdr:row>174</xdr:row>
      <xdr:rowOff>43323</xdr:rowOff>
    </xdr:from>
    <xdr:to>
      <xdr:col>20</xdr:col>
      <xdr:colOff>1041882</xdr:colOff>
      <xdr:row>188</xdr:row>
      <xdr:rowOff>10973</xdr:rowOff>
    </xdr:to>
    <xdr:graphicFrame>
      <xdr:nvGraphicFramePr>
        <xdr:cNvPr id="13" name="2D Column Chart"/>
        <xdr:cNvGraphicFramePr/>
      </xdr:nvGraphicFramePr>
      <xdr:xfrm>
        <a:off x="22055206" y="56553243"/>
        <a:ext cx="16451677" cy="368938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6</xdr:col>
      <xdr:colOff>907655</xdr:colOff>
      <xdr:row>172</xdr:row>
      <xdr:rowOff>241912</xdr:rowOff>
    </xdr:from>
    <xdr:to>
      <xdr:col>20</xdr:col>
      <xdr:colOff>1045132</xdr:colOff>
      <xdr:row>187</xdr:row>
      <xdr:rowOff>19634</xdr:rowOff>
    </xdr:to>
    <xdr:graphicFrame>
      <xdr:nvGraphicFramePr>
        <xdr:cNvPr id="14" name="2D Column Chart"/>
        <xdr:cNvGraphicFramePr/>
      </xdr:nvGraphicFramePr>
      <xdr:xfrm>
        <a:off x="22624655" y="56147947"/>
        <a:ext cx="15885478" cy="3848708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24</xdr:col>
      <xdr:colOff>330112</xdr:colOff>
      <xdr:row>155</xdr:row>
      <xdr:rowOff>45601</xdr:rowOff>
    </xdr:from>
    <xdr:to>
      <xdr:col>33</xdr:col>
      <xdr:colOff>452108</xdr:colOff>
      <xdr:row>167</xdr:row>
      <xdr:rowOff>6396</xdr:rowOff>
    </xdr:to>
    <xdr:graphicFrame>
      <xdr:nvGraphicFramePr>
        <xdr:cNvPr id="15" name="2D Column Chart"/>
        <xdr:cNvGraphicFramePr/>
      </xdr:nvGraphicFramePr>
      <xdr:xfrm>
        <a:off x="42773512" y="51617761"/>
        <a:ext cx="10256597" cy="301895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25</xdr:col>
      <xdr:colOff>362517</xdr:colOff>
      <xdr:row>154</xdr:row>
      <xdr:rowOff>104662</xdr:rowOff>
    </xdr:from>
    <xdr:to>
      <xdr:col>33</xdr:col>
      <xdr:colOff>452108</xdr:colOff>
      <xdr:row>166</xdr:row>
      <xdr:rowOff>73844</xdr:rowOff>
    </xdr:to>
    <xdr:graphicFrame>
      <xdr:nvGraphicFramePr>
        <xdr:cNvPr id="16" name="2D Column Chart"/>
        <xdr:cNvGraphicFramePr/>
      </xdr:nvGraphicFramePr>
      <xdr:xfrm>
        <a:off x="43250417" y="51422187"/>
        <a:ext cx="9779692" cy="302480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>
    <xdr:from>
      <xdr:col>26</xdr:col>
      <xdr:colOff>471958</xdr:colOff>
      <xdr:row>157</xdr:row>
      <xdr:rowOff>70000</xdr:rowOff>
    </xdr:from>
    <xdr:to>
      <xdr:col>33</xdr:col>
      <xdr:colOff>139217</xdr:colOff>
      <xdr:row>165</xdr:row>
      <xdr:rowOff>237580</xdr:rowOff>
    </xdr:to>
    <xdr:grpSp>
      <xdr:nvGrpSpPr>
        <xdr:cNvPr id="45" name="Group"/>
        <xdr:cNvGrpSpPr/>
      </xdr:nvGrpSpPr>
      <xdr:grpSpPr>
        <a:xfrm>
          <a:off x="43728158" y="52151430"/>
          <a:ext cx="8989060" cy="2204661"/>
          <a:chOff x="0" y="0"/>
          <a:chExt cx="8989059" cy="2204660"/>
        </a:xfrm>
      </xdr:grpSpPr>
      <xdr:sp>
        <xdr:nvSpPr>
          <xdr:cNvPr id="17" name="Line"/>
          <xdr:cNvSpPr/>
        </xdr:nvSpPr>
        <xdr:spPr>
          <a:xfrm flipV="1">
            <a:off x="220130" y="0"/>
            <a:ext cx="1" cy="2165365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8" name="Line"/>
          <xdr:cNvSpPr/>
        </xdr:nvSpPr>
        <xdr:spPr>
          <a:xfrm flipV="1">
            <a:off x="-1" y="0"/>
            <a:ext cx="2" cy="2165365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9" name="Line"/>
          <xdr:cNvSpPr/>
        </xdr:nvSpPr>
        <xdr:spPr>
          <a:xfrm flipV="1">
            <a:off x="440261" y="99210"/>
            <a:ext cx="1" cy="2060899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20" name="Line"/>
          <xdr:cNvSpPr/>
        </xdr:nvSpPr>
        <xdr:spPr>
          <a:xfrm flipV="1">
            <a:off x="706352" y="175907"/>
            <a:ext cx="1" cy="1984201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21" name="Line"/>
          <xdr:cNvSpPr/>
        </xdr:nvSpPr>
        <xdr:spPr>
          <a:xfrm flipV="1">
            <a:off x="1376420" y="0"/>
            <a:ext cx="1" cy="2165365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22" name="Line"/>
          <xdr:cNvSpPr/>
        </xdr:nvSpPr>
        <xdr:spPr>
          <a:xfrm flipV="1">
            <a:off x="2729901" y="0"/>
            <a:ext cx="1" cy="2165365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23" name="Line"/>
          <xdr:cNvSpPr/>
        </xdr:nvSpPr>
        <xdr:spPr>
          <a:xfrm flipV="1">
            <a:off x="1597175" y="237913"/>
            <a:ext cx="1" cy="1927451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24" name="Line"/>
          <xdr:cNvSpPr/>
        </xdr:nvSpPr>
        <xdr:spPr>
          <a:xfrm flipV="1">
            <a:off x="1846716" y="237913"/>
            <a:ext cx="1" cy="1927451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25" name="Line"/>
          <xdr:cNvSpPr/>
        </xdr:nvSpPr>
        <xdr:spPr>
          <a:xfrm flipV="1">
            <a:off x="2995751" y="93953"/>
            <a:ext cx="1" cy="2071412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26" name="Line"/>
          <xdr:cNvSpPr/>
        </xdr:nvSpPr>
        <xdr:spPr>
          <a:xfrm flipV="1">
            <a:off x="2072069" y="512776"/>
            <a:ext cx="1" cy="1652587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27" name="Line"/>
          <xdr:cNvSpPr/>
        </xdr:nvSpPr>
        <xdr:spPr>
          <a:xfrm flipV="1">
            <a:off x="3478525" y="512776"/>
            <a:ext cx="1" cy="1652587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28" name="Line"/>
          <xdr:cNvSpPr/>
        </xdr:nvSpPr>
        <xdr:spPr>
          <a:xfrm flipV="1">
            <a:off x="3238460" y="549979"/>
            <a:ext cx="1" cy="1615384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29" name="Line"/>
          <xdr:cNvSpPr/>
        </xdr:nvSpPr>
        <xdr:spPr>
          <a:xfrm flipV="1">
            <a:off x="4357065" y="173427"/>
            <a:ext cx="1" cy="2014260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0" name="Line"/>
          <xdr:cNvSpPr/>
        </xdr:nvSpPr>
        <xdr:spPr>
          <a:xfrm flipV="1">
            <a:off x="4606605" y="260236"/>
            <a:ext cx="1" cy="1927451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1" name="Line"/>
          <xdr:cNvSpPr/>
        </xdr:nvSpPr>
        <xdr:spPr>
          <a:xfrm flipV="1">
            <a:off x="4113336" y="89097"/>
            <a:ext cx="1" cy="2098588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2" name="Line"/>
          <xdr:cNvSpPr/>
        </xdr:nvSpPr>
        <xdr:spPr>
          <a:xfrm flipV="1">
            <a:off x="5771371" y="89097"/>
            <a:ext cx="1" cy="2098588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3" name="Line"/>
          <xdr:cNvSpPr/>
        </xdr:nvSpPr>
        <xdr:spPr>
          <a:xfrm flipV="1">
            <a:off x="5523827" y="173427"/>
            <a:ext cx="1" cy="2014260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4" name="Line"/>
          <xdr:cNvSpPr/>
        </xdr:nvSpPr>
        <xdr:spPr>
          <a:xfrm flipV="1">
            <a:off x="4836725" y="862817"/>
            <a:ext cx="1" cy="1324869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5" name="Line"/>
          <xdr:cNvSpPr/>
        </xdr:nvSpPr>
        <xdr:spPr>
          <a:xfrm flipV="1">
            <a:off x="6225934" y="815706"/>
            <a:ext cx="1" cy="1388955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6" name="Line"/>
          <xdr:cNvSpPr/>
        </xdr:nvSpPr>
        <xdr:spPr>
          <a:xfrm flipV="1">
            <a:off x="5983650" y="531378"/>
            <a:ext cx="1" cy="1652587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7" name="Line"/>
          <xdr:cNvSpPr/>
        </xdr:nvSpPr>
        <xdr:spPr>
          <a:xfrm flipV="1">
            <a:off x="6898432" y="80365"/>
            <a:ext cx="1" cy="2098588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8" name="Line"/>
          <xdr:cNvSpPr/>
        </xdr:nvSpPr>
        <xdr:spPr>
          <a:xfrm flipV="1">
            <a:off x="7141140" y="163508"/>
            <a:ext cx="1" cy="2024180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39" name="Line"/>
          <xdr:cNvSpPr/>
        </xdr:nvSpPr>
        <xdr:spPr>
          <a:xfrm flipV="1">
            <a:off x="8273868" y="163508"/>
            <a:ext cx="1" cy="2024180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0" name="Line"/>
          <xdr:cNvSpPr/>
        </xdr:nvSpPr>
        <xdr:spPr>
          <a:xfrm flipV="1">
            <a:off x="7378202" y="512776"/>
            <a:ext cx="1" cy="1652587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1" name="Line"/>
          <xdr:cNvSpPr/>
        </xdr:nvSpPr>
        <xdr:spPr>
          <a:xfrm flipV="1">
            <a:off x="7615145" y="714404"/>
            <a:ext cx="1" cy="1450961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2" name="Line"/>
          <xdr:cNvSpPr/>
        </xdr:nvSpPr>
        <xdr:spPr>
          <a:xfrm flipV="1">
            <a:off x="8989059" y="810545"/>
            <a:ext cx="1" cy="1362073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3" name="Line"/>
          <xdr:cNvSpPr/>
        </xdr:nvSpPr>
        <xdr:spPr>
          <a:xfrm flipV="1">
            <a:off x="8506855" y="520030"/>
            <a:ext cx="1" cy="1652588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44" name="Line"/>
          <xdr:cNvSpPr/>
        </xdr:nvSpPr>
        <xdr:spPr>
          <a:xfrm flipV="1">
            <a:off x="8772608" y="520030"/>
            <a:ext cx="1" cy="1652588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</xdr:grpSp>
    <xdr:clientData/>
  </xdr:twoCellAnchor>
  <xdr:twoCellAnchor>
    <xdr:from>
      <xdr:col>5</xdr:col>
      <xdr:colOff>825464</xdr:colOff>
      <xdr:row>175</xdr:row>
      <xdr:rowOff>80012</xdr:rowOff>
    </xdr:from>
    <xdr:to>
      <xdr:col>6</xdr:col>
      <xdr:colOff>340324</xdr:colOff>
      <xdr:row>185</xdr:row>
      <xdr:rowOff>148625</xdr:rowOff>
    </xdr:to>
    <xdr:sp>
      <xdr:nvSpPr>
        <xdr:cNvPr id="46" name="LLM rating value extremely/very important"/>
        <xdr:cNvSpPr txBox="1"/>
      </xdr:nvSpPr>
      <xdr:spPr>
        <a:xfrm rot="16200000">
          <a:off x="20292960" y="57852011"/>
          <a:ext cx="2769269" cy="75946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766" u="none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b="0" baseline="0" cap="none" i="0" spc="0" strike="noStrike" sz="1766" u="none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LLM rating value extremely/very important</a:t>
          </a:r>
        </a:p>
      </xdr:txBody>
    </xdr:sp>
    <xdr:clientData/>
  </xdr:twoCellAnchor>
  <xdr:twoCellAnchor>
    <xdr:from>
      <xdr:col>23</xdr:col>
      <xdr:colOff>1001307</xdr:colOff>
      <xdr:row>155</xdr:row>
      <xdr:rowOff>26551</xdr:rowOff>
    </xdr:from>
    <xdr:to>
      <xdr:col>24</xdr:col>
      <xdr:colOff>370117</xdr:colOff>
      <xdr:row>165</xdr:row>
      <xdr:rowOff>249469</xdr:rowOff>
    </xdr:to>
    <xdr:sp>
      <xdr:nvSpPr>
        <xdr:cNvPr id="47" name="LLM rating value extremely/very important"/>
        <xdr:cNvSpPr txBox="1"/>
      </xdr:nvSpPr>
      <xdr:spPr>
        <a:xfrm rot="16200000">
          <a:off x="41122178" y="52676640"/>
          <a:ext cx="2769269" cy="61341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466" u="none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defRPr>
          </a:pPr>
          <a:r>
            <a:rPr b="0" baseline="0" cap="none" i="0" spc="0" strike="noStrike" sz="1466" u="none">
              <a:solidFill>
                <a:srgbClr val="000000"/>
              </a:solidFill>
              <a:uFillTx/>
              <a:latin typeface="Helvetica"/>
              <a:ea typeface="Helvetica"/>
              <a:cs typeface="Helvetica"/>
              <a:sym typeface="Helvetica"/>
            </a:rPr>
            <a:t>LLM rating value extremely/very important</a:t>
          </a:r>
        </a:p>
      </xdr:txBody>
    </xdr:sp>
    <xdr:clientData/>
  </xdr:twoCellAnchor>
  <xdr:twoCellAnchor>
    <xdr:from>
      <xdr:col>0</xdr:col>
      <xdr:colOff>0</xdr:colOff>
      <xdr:row>205</xdr:row>
      <xdr:rowOff>218410</xdr:rowOff>
    </xdr:from>
    <xdr:to>
      <xdr:col>0</xdr:col>
      <xdr:colOff>11315815</xdr:colOff>
      <xdr:row>219</xdr:row>
      <xdr:rowOff>209520</xdr:rowOff>
    </xdr:to>
    <xdr:graphicFrame>
      <xdr:nvGraphicFramePr>
        <xdr:cNvPr id="48" name="2D Column Chart"/>
        <xdr:cNvGraphicFramePr/>
      </xdr:nvGraphicFramePr>
      <xdr:xfrm>
        <a:off x="-1" y="65187165"/>
        <a:ext cx="11315816" cy="3810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  <xdr:twoCellAnchor>
    <xdr:from>
      <xdr:col>0</xdr:col>
      <xdr:colOff>0</xdr:colOff>
      <xdr:row>222</xdr:row>
      <xdr:rowOff>78075</xdr:rowOff>
    </xdr:from>
    <xdr:to>
      <xdr:col>0</xdr:col>
      <xdr:colOff>11315815</xdr:colOff>
      <xdr:row>236</xdr:row>
      <xdr:rowOff>71725</xdr:rowOff>
    </xdr:to>
    <xdr:graphicFrame>
      <xdr:nvGraphicFramePr>
        <xdr:cNvPr id="49" name="2D Column Chart"/>
        <xdr:cNvGraphicFramePr/>
      </xdr:nvGraphicFramePr>
      <xdr:xfrm>
        <a:off x="-1" y="69632165"/>
        <a:ext cx="11315816" cy="3810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6"/>
        </a:graphicData>
      </a:graphic>
    </xdr:graphicFrame>
    <xdr:clientData/>
  </xdr:twoCellAnchor>
  <xdr:twoCellAnchor>
    <xdr:from>
      <xdr:col>91</xdr:col>
      <xdr:colOff>450953</xdr:colOff>
      <xdr:row>0</xdr:row>
      <xdr:rowOff>2108403</xdr:rowOff>
    </xdr:from>
    <xdr:to>
      <xdr:col>103</xdr:col>
      <xdr:colOff>183554</xdr:colOff>
      <xdr:row>1</xdr:row>
      <xdr:rowOff>441718</xdr:rowOff>
    </xdr:to>
    <xdr:graphicFrame>
      <xdr:nvGraphicFramePr>
        <xdr:cNvPr id="50" name="2D Column Chart"/>
        <xdr:cNvGraphicFramePr/>
      </xdr:nvGraphicFramePr>
      <xdr:xfrm>
        <a:off x="118205353" y="2108403"/>
        <a:ext cx="12991402" cy="352761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7"/>
        </a:graphicData>
      </a:graphic>
    </xdr:graphicFrame>
    <xdr:clientData/>
  </xdr:twoCellAnchor>
  <xdr:twoCellAnchor>
    <xdr:from>
      <xdr:col>93</xdr:col>
      <xdr:colOff>257736</xdr:colOff>
      <xdr:row>1</xdr:row>
      <xdr:rowOff>2708566</xdr:rowOff>
    </xdr:from>
    <xdr:to>
      <xdr:col>104</xdr:col>
      <xdr:colOff>1081013</xdr:colOff>
      <xdr:row>2</xdr:row>
      <xdr:rowOff>853046</xdr:rowOff>
    </xdr:to>
    <xdr:graphicFrame>
      <xdr:nvGraphicFramePr>
        <xdr:cNvPr id="51" name="2D Column Chart"/>
        <xdr:cNvGraphicFramePr/>
      </xdr:nvGraphicFramePr>
      <xdr:xfrm>
        <a:off x="120501336" y="7902866"/>
        <a:ext cx="12837478" cy="333878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8"/>
        </a:graphicData>
      </a:graphic>
    </xdr:graphicFrame>
    <xdr:clientData/>
  </xdr:twoCellAnchor>
  <xdr:twoCellAnchor>
    <xdr:from>
      <xdr:col>68</xdr:col>
      <xdr:colOff>709423</xdr:colOff>
      <xdr:row>12</xdr:row>
      <xdr:rowOff>124759</xdr:rowOff>
    </xdr:from>
    <xdr:to>
      <xdr:col>79</xdr:col>
      <xdr:colOff>923100</xdr:colOff>
      <xdr:row>25</xdr:row>
      <xdr:rowOff>150108</xdr:rowOff>
    </xdr:to>
    <xdr:graphicFrame>
      <xdr:nvGraphicFramePr>
        <xdr:cNvPr id="52" name="2D Column Chart"/>
        <xdr:cNvGraphicFramePr/>
      </xdr:nvGraphicFramePr>
      <xdr:xfrm>
        <a:off x="92581223" y="14048404"/>
        <a:ext cx="12837478" cy="333878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9"/>
        </a:graphicData>
      </a:graphic>
    </xdr:graphicFrame>
    <xdr:clientData/>
  </xdr:twoCellAnchor>
  <xdr:twoCellAnchor>
    <xdr:from>
      <xdr:col>91</xdr:col>
      <xdr:colOff>457340</xdr:colOff>
      <xdr:row>0</xdr:row>
      <xdr:rowOff>1786026</xdr:rowOff>
    </xdr:from>
    <xdr:to>
      <xdr:col>103</xdr:col>
      <xdr:colOff>189941</xdr:colOff>
      <xdr:row>1</xdr:row>
      <xdr:rowOff>312369</xdr:rowOff>
    </xdr:to>
    <xdr:graphicFrame>
      <xdr:nvGraphicFramePr>
        <xdr:cNvPr id="53" name="2D Column Chart"/>
        <xdr:cNvGraphicFramePr/>
      </xdr:nvGraphicFramePr>
      <xdr:xfrm>
        <a:off x="118211740" y="1786026"/>
        <a:ext cx="12991402" cy="3720644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0"/>
        </a:graphicData>
      </a:graphic>
    </xdr:graphicFrame>
    <xdr:clientData/>
  </xdr:twoCellAnchor>
  <xdr:twoCellAnchor>
    <xdr:from>
      <xdr:col>93</xdr:col>
      <xdr:colOff>103812</xdr:colOff>
      <xdr:row>1</xdr:row>
      <xdr:rowOff>2382560</xdr:rowOff>
    </xdr:from>
    <xdr:to>
      <xdr:col>104</xdr:col>
      <xdr:colOff>1081013</xdr:colOff>
      <xdr:row>2</xdr:row>
      <xdr:rowOff>998260</xdr:rowOff>
    </xdr:to>
    <xdr:graphicFrame>
      <xdr:nvGraphicFramePr>
        <xdr:cNvPr id="54" name="2D Column Chart"/>
        <xdr:cNvGraphicFramePr/>
      </xdr:nvGraphicFramePr>
      <xdr:xfrm>
        <a:off x="120347412" y="7576860"/>
        <a:ext cx="12991402" cy="3810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1"/>
        </a:graphicData>
      </a:graphic>
    </xdr:graphicFrame>
    <xdr:clientData/>
  </xdr:twoCellAnchor>
  <xdr:twoCellAnchor>
    <xdr:from>
      <xdr:col>68</xdr:col>
      <xdr:colOff>555499</xdr:colOff>
      <xdr:row>11</xdr:row>
      <xdr:rowOff>60028</xdr:rowOff>
    </xdr:from>
    <xdr:to>
      <xdr:col>79</xdr:col>
      <xdr:colOff>923100</xdr:colOff>
      <xdr:row>25</xdr:row>
      <xdr:rowOff>301962</xdr:rowOff>
    </xdr:to>
    <xdr:graphicFrame>
      <xdr:nvGraphicFramePr>
        <xdr:cNvPr id="55" name="2D Column Chart"/>
        <xdr:cNvGraphicFramePr/>
      </xdr:nvGraphicFramePr>
      <xdr:xfrm>
        <a:off x="92427299" y="13729038"/>
        <a:ext cx="12991402" cy="381000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2"/>
        </a:graphicData>
      </a:graphic>
    </xdr:graphicFrame>
    <xdr:clientData/>
  </xdr:twoCellAnchor>
  <xdr:twoCellAnchor>
    <xdr:from>
      <xdr:col>0</xdr:col>
      <xdr:colOff>0</xdr:colOff>
      <xdr:row>172</xdr:row>
      <xdr:rowOff>125573</xdr:rowOff>
    </xdr:from>
    <xdr:to>
      <xdr:col>0</xdr:col>
      <xdr:colOff>12981529</xdr:colOff>
      <xdr:row>186</xdr:row>
      <xdr:rowOff>219342</xdr:rowOff>
    </xdr:to>
    <xdr:graphicFrame>
      <xdr:nvGraphicFramePr>
        <xdr:cNvPr id="56" name="2D Column Chart"/>
        <xdr:cNvGraphicFramePr/>
      </xdr:nvGraphicFramePr>
      <xdr:xfrm>
        <a:off x="-971644" y="56031608"/>
        <a:ext cx="12981530" cy="391012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3"/>
        </a:graphicData>
      </a:graphic>
    </xdr:graphicFrame>
    <xdr:clientData/>
  </xdr:twoCellAnchor>
  <xdr:twoCellAnchor>
    <xdr:from>
      <xdr:col>0</xdr:col>
      <xdr:colOff>0</xdr:colOff>
      <xdr:row>188</xdr:row>
      <xdr:rowOff>205710</xdr:rowOff>
    </xdr:from>
    <xdr:to>
      <xdr:col>0</xdr:col>
      <xdr:colOff>11908367</xdr:colOff>
      <xdr:row>201</xdr:row>
      <xdr:rowOff>83377</xdr:rowOff>
    </xdr:to>
    <xdr:pic>
      <xdr:nvPicPr>
        <xdr:cNvPr id="57" name="Image" descr="Image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>
          <a:off x="-97617" y="60437365"/>
          <a:ext cx="11908368" cy="344446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1824050</xdr:colOff>
      <xdr:row>0</xdr:row>
      <xdr:rowOff>287601</xdr:rowOff>
    </xdr:to>
    <xdr:sp>
      <xdr:nvSpPr>
        <xdr:cNvPr id="58" name="50 runs for this experiment"/>
        <xdr:cNvSpPr txBox="1"/>
      </xdr:nvSpPr>
      <xdr:spPr>
        <a:xfrm>
          <a:off x="-19050" y="-18757"/>
          <a:ext cx="1824051" cy="287603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50 runs for this experiment</a:t>
          </a:r>
        </a:p>
      </xdr:txBody>
    </xdr:sp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45</xdr:col>
      <xdr:colOff>1169924</xdr:colOff>
      <xdr:row>84</xdr:row>
      <xdr:rowOff>198835</xdr:rowOff>
    </xdr:from>
    <xdr:to>
      <xdr:col>53</xdr:col>
      <xdr:colOff>151701</xdr:colOff>
      <xdr:row>90</xdr:row>
      <xdr:rowOff>144796</xdr:rowOff>
    </xdr:to>
    <xdr:graphicFrame>
      <xdr:nvGraphicFramePr>
        <xdr:cNvPr id="60" name="2D Column Chart"/>
        <xdr:cNvGraphicFramePr/>
      </xdr:nvGraphicFramePr>
      <xdr:xfrm>
        <a:off x="53582824" y="21794550"/>
        <a:ext cx="7757478" cy="1473772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45</xdr:col>
      <xdr:colOff>1169924</xdr:colOff>
      <xdr:row>84</xdr:row>
      <xdr:rowOff>198835</xdr:rowOff>
    </xdr:from>
    <xdr:to>
      <xdr:col>53</xdr:col>
      <xdr:colOff>151701</xdr:colOff>
      <xdr:row>90</xdr:row>
      <xdr:rowOff>144796</xdr:rowOff>
    </xdr:to>
    <xdr:graphicFrame>
      <xdr:nvGraphicFramePr>
        <xdr:cNvPr id="61" name="2D Column Chart"/>
        <xdr:cNvGraphicFramePr/>
      </xdr:nvGraphicFramePr>
      <xdr:xfrm>
        <a:off x="53582824" y="21794550"/>
        <a:ext cx="7757478" cy="1473772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19</xdr:col>
      <xdr:colOff>961955</xdr:colOff>
      <xdr:row>144</xdr:row>
      <xdr:rowOff>102423</xdr:rowOff>
    </xdr:from>
    <xdr:to>
      <xdr:col>29</xdr:col>
      <xdr:colOff>155909</xdr:colOff>
      <xdr:row>155</xdr:row>
      <xdr:rowOff>76180</xdr:rowOff>
    </xdr:to>
    <xdr:graphicFrame>
      <xdr:nvGraphicFramePr>
        <xdr:cNvPr id="62" name="2D Column Chart"/>
        <xdr:cNvGraphicFramePr/>
      </xdr:nvGraphicFramePr>
      <xdr:xfrm>
        <a:off x="22183655" y="37081013"/>
        <a:ext cx="10801755" cy="277474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20</xdr:col>
      <xdr:colOff>194260</xdr:colOff>
      <xdr:row>154</xdr:row>
      <xdr:rowOff>33326</xdr:rowOff>
    </xdr:from>
    <xdr:to>
      <xdr:col>29</xdr:col>
      <xdr:colOff>155909</xdr:colOff>
      <xdr:row>160</xdr:row>
      <xdr:rowOff>220210</xdr:rowOff>
    </xdr:to>
    <xdr:graphicFrame>
      <xdr:nvGraphicFramePr>
        <xdr:cNvPr id="63" name="2D Column Chart"/>
        <xdr:cNvGraphicFramePr/>
      </xdr:nvGraphicFramePr>
      <xdr:xfrm>
        <a:off x="22660560" y="39558266"/>
        <a:ext cx="10324850" cy="1714695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>
    <xdr:from>
      <xdr:col>19</xdr:col>
      <xdr:colOff>999320</xdr:colOff>
      <xdr:row>173</xdr:row>
      <xdr:rowOff>210824</xdr:rowOff>
    </xdr:from>
    <xdr:to>
      <xdr:col>29</xdr:col>
      <xdr:colOff>193274</xdr:colOff>
      <xdr:row>180</xdr:row>
      <xdr:rowOff>108202</xdr:rowOff>
    </xdr:to>
    <xdr:graphicFrame>
      <xdr:nvGraphicFramePr>
        <xdr:cNvPr id="64" name="2D Column Chart"/>
        <xdr:cNvGraphicFramePr/>
      </xdr:nvGraphicFramePr>
      <xdr:xfrm>
        <a:off x="22221020" y="44573829"/>
        <a:ext cx="10801755" cy="1679824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  <xdr:twoCellAnchor>
    <xdr:from>
      <xdr:col>20</xdr:col>
      <xdr:colOff>231625</xdr:colOff>
      <xdr:row>179</xdr:row>
      <xdr:rowOff>65342</xdr:rowOff>
    </xdr:from>
    <xdr:to>
      <xdr:col>29</xdr:col>
      <xdr:colOff>193274</xdr:colOff>
      <xdr:row>185</xdr:row>
      <xdr:rowOff>252227</xdr:rowOff>
    </xdr:to>
    <xdr:graphicFrame>
      <xdr:nvGraphicFramePr>
        <xdr:cNvPr id="65" name="2D Column Chart"/>
        <xdr:cNvGraphicFramePr/>
      </xdr:nvGraphicFramePr>
      <xdr:xfrm>
        <a:off x="22697925" y="45956157"/>
        <a:ext cx="10324850" cy="171469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6"/>
        </a:graphicData>
      </a:graphic>
    </xdr:graphicFrame>
    <xdr:clientData/>
  </xdr:twoCellAnchor>
  <xdr:twoCellAnchor>
    <xdr:from>
      <xdr:col>19</xdr:col>
      <xdr:colOff>997915</xdr:colOff>
      <xdr:row>186</xdr:row>
      <xdr:rowOff>75551</xdr:rowOff>
    </xdr:from>
    <xdr:to>
      <xdr:col>29</xdr:col>
      <xdr:colOff>191869</xdr:colOff>
      <xdr:row>192</xdr:row>
      <xdr:rowOff>227564</xdr:rowOff>
    </xdr:to>
    <xdr:graphicFrame>
      <xdr:nvGraphicFramePr>
        <xdr:cNvPr id="66" name="2D Column Chart"/>
        <xdr:cNvGraphicFramePr/>
      </xdr:nvGraphicFramePr>
      <xdr:xfrm>
        <a:off x="22219615" y="47748811"/>
        <a:ext cx="10801755" cy="1679824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7"/>
        </a:graphicData>
      </a:graphic>
    </xdr:graphicFrame>
    <xdr:clientData/>
  </xdr:twoCellAnchor>
  <xdr:twoCellAnchor>
    <xdr:from>
      <xdr:col>20</xdr:col>
      <xdr:colOff>230221</xdr:colOff>
      <xdr:row>191</xdr:row>
      <xdr:rowOff>180629</xdr:rowOff>
    </xdr:from>
    <xdr:to>
      <xdr:col>29</xdr:col>
      <xdr:colOff>191869</xdr:colOff>
      <xdr:row>198</xdr:row>
      <xdr:rowOff>61142</xdr:rowOff>
    </xdr:to>
    <xdr:graphicFrame>
      <xdr:nvGraphicFramePr>
        <xdr:cNvPr id="67" name="2D Column Chart"/>
        <xdr:cNvGraphicFramePr/>
      </xdr:nvGraphicFramePr>
      <xdr:xfrm>
        <a:off x="22696521" y="49127064"/>
        <a:ext cx="10324849" cy="1662959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8"/>
        </a:graphicData>
      </a:graphic>
    </xdr:graphicFrame>
    <xdr:clientData/>
  </xdr:twoCellAnchor>
  <xdr:twoCellAnchor>
    <xdr:from>
      <xdr:col>19</xdr:col>
      <xdr:colOff>983126</xdr:colOff>
      <xdr:row>161</xdr:row>
      <xdr:rowOff>169052</xdr:rowOff>
    </xdr:from>
    <xdr:to>
      <xdr:col>29</xdr:col>
      <xdr:colOff>177080</xdr:colOff>
      <xdr:row>167</xdr:row>
      <xdr:rowOff>208734</xdr:rowOff>
    </xdr:to>
    <xdr:graphicFrame>
      <xdr:nvGraphicFramePr>
        <xdr:cNvPr id="68" name="2D Column Chart"/>
        <xdr:cNvGraphicFramePr/>
      </xdr:nvGraphicFramePr>
      <xdr:xfrm>
        <a:off x="22204826" y="41476437"/>
        <a:ext cx="10801755" cy="156749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9"/>
        </a:graphicData>
      </a:graphic>
    </xdr:graphicFrame>
    <xdr:clientData/>
  </xdr:twoCellAnchor>
  <xdr:twoCellAnchor>
    <xdr:from>
      <xdr:col>20</xdr:col>
      <xdr:colOff>215431</xdr:colOff>
      <xdr:row>166</xdr:row>
      <xdr:rowOff>174131</xdr:rowOff>
    </xdr:from>
    <xdr:to>
      <xdr:col>29</xdr:col>
      <xdr:colOff>177080</xdr:colOff>
      <xdr:row>173</xdr:row>
      <xdr:rowOff>54643</xdr:rowOff>
    </xdr:to>
    <xdr:graphicFrame>
      <xdr:nvGraphicFramePr>
        <xdr:cNvPr id="69" name="2D Column Chart"/>
        <xdr:cNvGraphicFramePr/>
      </xdr:nvGraphicFramePr>
      <xdr:xfrm>
        <a:off x="22681731" y="42754691"/>
        <a:ext cx="10324850" cy="1662958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0"/>
        </a:graphicData>
      </a:graphic>
    </xdr:graphicFrame>
    <xdr:clientData/>
  </xdr:twoCellAnchor>
  <xdr:twoCellAnchor>
    <xdr:from>
      <xdr:col>9</xdr:col>
      <xdr:colOff>495121</xdr:colOff>
      <xdr:row>154</xdr:row>
      <xdr:rowOff>120320</xdr:rowOff>
    </xdr:from>
    <xdr:to>
      <xdr:col>19</xdr:col>
      <xdr:colOff>131997</xdr:colOff>
      <xdr:row>166</xdr:row>
      <xdr:rowOff>46358</xdr:rowOff>
    </xdr:to>
    <xdr:graphicFrame>
      <xdr:nvGraphicFramePr>
        <xdr:cNvPr id="70" name="2D Column Chart"/>
        <xdr:cNvGraphicFramePr/>
      </xdr:nvGraphicFramePr>
      <xdr:xfrm>
        <a:off x="10490021" y="39645260"/>
        <a:ext cx="10863676" cy="2981659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1"/>
        </a:graphicData>
      </a:graphic>
    </xdr:graphicFrame>
    <xdr:clientData/>
  </xdr:twoCellAnchor>
  <xdr:twoCellAnchor>
    <xdr:from>
      <xdr:col>9</xdr:col>
      <xdr:colOff>1022851</xdr:colOff>
      <xdr:row>164</xdr:row>
      <xdr:rowOff>241839</xdr:rowOff>
    </xdr:from>
    <xdr:to>
      <xdr:col>19</xdr:col>
      <xdr:colOff>131997</xdr:colOff>
      <xdr:row>174</xdr:row>
      <xdr:rowOff>114874</xdr:rowOff>
    </xdr:to>
    <xdr:graphicFrame>
      <xdr:nvGraphicFramePr>
        <xdr:cNvPr id="71" name="2D Column Chart"/>
        <xdr:cNvGraphicFramePr/>
      </xdr:nvGraphicFramePr>
      <xdr:xfrm>
        <a:off x="11017751" y="42313129"/>
        <a:ext cx="10335946" cy="241938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2"/>
        </a:graphicData>
      </a:graphic>
    </xdr:graphicFrame>
    <xdr:clientData/>
  </xdr:twoCellAnchor>
  <xdr:twoCellAnchor>
    <xdr:from>
      <xdr:col>13</xdr:col>
      <xdr:colOff>496568</xdr:colOff>
      <xdr:row>156</xdr:row>
      <xdr:rowOff>96671</xdr:rowOff>
    </xdr:from>
    <xdr:to>
      <xdr:col>14</xdr:col>
      <xdr:colOff>219822</xdr:colOff>
      <xdr:row>157</xdr:row>
      <xdr:rowOff>244024</xdr:rowOff>
    </xdr:to>
    <xdr:sp>
      <xdr:nvSpPr>
        <xdr:cNvPr id="72" name="Fairness"/>
        <xdr:cNvSpPr txBox="1"/>
      </xdr:nvSpPr>
      <xdr:spPr>
        <a:xfrm>
          <a:off x="15723868" y="40130881"/>
          <a:ext cx="967855" cy="401989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7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7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Fairness</a:t>
          </a:r>
        </a:p>
      </xdr:txBody>
    </xdr:sp>
    <xdr:clientData/>
  </xdr:twoCellAnchor>
  <xdr:twoCellAnchor>
    <xdr:from>
      <xdr:col>11</xdr:col>
      <xdr:colOff>1000773</xdr:colOff>
      <xdr:row>156</xdr:row>
      <xdr:rowOff>105685</xdr:rowOff>
    </xdr:from>
    <xdr:to>
      <xdr:col>12</xdr:col>
      <xdr:colOff>724027</xdr:colOff>
      <xdr:row>157</xdr:row>
      <xdr:rowOff>253038</xdr:rowOff>
    </xdr:to>
    <xdr:sp>
      <xdr:nvSpPr>
        <xdr:cNvPr id="73" name="Fairness"/>
        <xdr:cNvSpPr txBox="1"/>
      </xdr:nvSpPr>
      <xdr:spPr>
        <a:xfrm>
          <a:off x="13738873" y="40139895"/>
          <a:ext cx="967855" cy="401989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7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7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Fairness</a:t>
          </a:r>
        </a:p>
      </xdr:txBody>
    </xdr:sp>
    <xdr:clientData/>
  </xdr:twoCellAnchor>
  <xdr:twoCellAnchor>
    <xdr:from>
      <xdr:col>10</xdr:col>
      <xdr:colOff>36871</xdr:colOff>
      <xdr:row>156</xdr:row>
      <xdr:rowOff>96671</xdr:rowOff>
    </xdr:from>
    <xdr:to>
      <xdr:col>11</xdr:col>
      <xdr:colOff>184152</xdr:colOff>
      <xdr:row>157</xdr:row>
      <xdr:rowOff>244024</xdr:rowOff>
    </xdr:to>
    <xdr:sp>
      <xdr:nvSpPr>
        <xdr:cNvPr id="74" name="Performance"/>
        <xdr:cNvSpPr txBox="1"/>
      </xdr:nvSpPr>
      <xdr:spPr>
        <a:xfrm>
          <a:off x="11530371" y="40130881"/>
          <a:ext cx="1391882" cy="401989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7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7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Performance</a:t>
          </a:r>
        </a:p>
      </xdr:txBody>
    </xdr:sp>
    <xdr:clientData/>
  </xdr:twoCellAnchor>
  <xdr:twoCellAnchor>
    <xdr:from>
      <xdr:col>15</xdr:col>
      <xdr:colOff>362827</xdr:colOff>
      <xdr:row>156</xdr:row>
      <xdr:rowOff>89150</xdr:rowOff>
    </xdr:from>
    <xdr:to>
      <xdr:col>17</xdr:col>
      <xdr:colOff>443168</xdr:colOff>
      <xdr:row>157</xdr:row>
      <xdr:rowOff>236503</xdr:rowOff>
    </xdr:to>
    <xdr:sp>
      <xdr:nvSpPr>
        <xdr:cNvPr id="75" name="Human Autonomy"/>
        <xdr:cNvSpPr txBox="1"/>
      </xdr:nvSpPr>
      <xdr:spPr>
        <a:xfrm>
          <a:off x="17279227" y="40123360"/>
          <a:ext cx="1896442" cy="401989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7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7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Human Autonomy</a:t>
          </a:r>
        </a:p>
      </xdr:txBody>
    </xdr:sp>
    <xdr:clientData/>
  </xdr:twoCellAnchor>
  <xdr:twoCellAnchor>
    <xdr:from>
      <xdr:col>17</xdr:col>
      <xdr:colOff>1016589</xdr:colOff>
      <xdr:row>156</xdr:row>
      <xdr:rowOff>89150</xdr:rowOff>
    </xdr:from>
    <xdr:to>
      <xdr:col>18</xdr:col>
      <xdr:colOff>1216119</xdr:colOff>
      <xdr:row>157</xdr:row>
      <xdr:rowOff>236503</xdr:rowOff>
    </xdr:to>
    <xdr:sp>
      <xdr:nvSpPr>
        <xdr:cNvPr id="76" name="Transparency"/>
        <xdr:cNvSpPr txBox="1"/>
      </xdr:nvSpPr>
      <xdr:spPr>
        <a:xfrm>
          <a:off x="19749089" y="40123360"/>
          <a:ext cx="1444131" cy="401989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7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7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Transparency</a:t>
          </a:r>
        </a:p>
      </xdr:txBody>
    </xdr:sp>
    <xdr:clientData/>
  </xdr:twoCellAnchor>
  <xdr:twoCellAnchor>
    <xdr:from>
      <xdr:col>9</xdr:col>
      <xdr:colOff>469206</xdr:colOff>
      <xdr:row>166</xdr:row>
      <xdr:rowOff>100666</xdr:rowOff>
    </xdr:from>
    <xdr:to>
      <xdr:col>9</xdr:col>
      <xdr:colOff>1050764</xdr:colOff>
      <xdr:row>167</xdr:row>
      <xdr:rowOff>219218</xdr:rowOff>
    </xdr:to>
    <xdr:sp>
      <xdr:nvSpPr>
        <xdr:cNvPr id="77" name="25%"/>
        <xdr:cNvSpPr txBox="1"/>
      </xdr:nvSpPr>
      <xdr:spPr>
        <a:xfrm>
          <a:off x="10464106" y="42681226"/>
          <a:ext cx="581559" cy="37318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25%</a:t>
          </a:r>
        </a:p>
      </xdr:txBody>
    </xdr:sp>
    <xdr:clientData/>
  </xdr:twoCellAnchor>
  <xdr:twoCellAnchor>
    <xdr:from>
      <xdr:col>9</xdr:col>
      <xdr:colOff>536525</xdr:colOff>
      <xdr:row>168</xdr:row>
      <xdr:rowOff>36102</xdr:rowOff>
    </xdr:from>
    <xdr:to>
      <xdr:col>9</xdr:col>
      <xdr:colOff>1118083</xdr:colOff>
      <xdr:row>169</xdr:row>
      <xdr:rowOff>154654</xdr:rowOff>
    </xdr:to>
    <xdr:sp>
      <xdr:nvSpPr>
        <xdr:cNvPr id="78" name="50%"/>
        <xdr:cNvSpPr txBox="1"/>
      </xdr:nvSpPr>
      <xdr:spPr>
        <a:xfrm>
          <a:off x="10531425" y="43125932"/>
          <a:ext cx="581559" cy="37318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50%</a:t>
          </a:r>
        </a:p>
      </xdr:txBody>
    </xdr:sp>
    <xdr:clientData/>
  </xdr:twoCellAnchor>
  <xdr:twoCellAnchor>
    <xdr:from>
      <xdr:col>9</xdr:col>
      <xdr:colOff>463825</xdr:colOff>
      <xdr:row>169</xdr:row>
      <xdr:rowOff>226173</xdr:rowOff>
    </xdr:from>
    <xdr:to>
      <xdr:col>9</xdr:col>
      <xdr:colOff>1045383</xdr:colOff>
      <xdr:row>171</xdr:row>
      <xdr:rowOff>90090</xdr:rowOff>
    </xdr:to>
    <xdr:sp>
      <xdr:nvSpPr>
        <xdr:cNvPr id="79" name="75%"/>
        <xdr:cNvSpPr txBox="1"/>
      </xdr:nvSpPr>
      <xdr:spPr>
        <a:xfrm>
          <a:off x="10458725" y="43570638"/>
          <a:ext cx="581559" cy="37318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75%</a:t>
          </a:r>
        </a:p>
      </xdr:txBody>
    </xdr:sp>
    <xdr:clientData/>
  </xdr:twoCellAnchor>
  <xdr:twoCellAnchor>
    <xdr:from>
      <xdr:col>9</xdr:col>
      <xdr:colOff>423546</xdr:colOff>
      <xdr:row>172</xdr:row>
      <xdr:rowOff>9556</xdr:rowOff>
    </xdr:from>
    <xdr:to>
      <xdr:col>9</xdr:col>
      <xdr:colOff>1118083</xdr:colOff>
      <xdr:row>173</xdr:row>
      <xdr:rowOff>128108</xdr:rowOff>
    </xdr:to>
    <xdr:sp>
      <xdr:nvSpPr>
        <xdr:cNvPr id="80" name="100%"/>
        <xdr:cNvSpPr txBox="1"/>
      </xdr:nvSpPr>
      <xdr:spPr>
        <a:xfrm>
          <a:off x="10418446" y="44117926"/>
          <a:ext cx="694538" cy="37318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100%</a:t>
          </a:r>
        </a:p>
      </xdr:txBody>
    </xdr:sp>
    <xdr:clientData/>
  </xdr:twoCellAnchor>
  <xdr:twoCellAnchor>
    <xdr:from>
      <xdr:col>29</xdr:col>
      <xdr:colOff>421636</xdr:colOff>
      <xdr:row>151</xdr:row>
      <xdr:rowOff>208227</xdr:rowOff>
    </xdr:from>
    <xdr:to>
      <xdr:col>29</xdr:col>
      <xdr:colOff>823624</xdr:colOff>
      <xdr:row>158</xdr:row>
      <xdr:rowOff>161593</xdr:rowOff>
    </xdr:to>
    <xdr:sp>
      <xdr:nvSpPr>
        <xdr:cNvPr id="81" name="Medical Context"/>
        <xdr:cNvSpPr txBox="1"/>
      </xdr:nvSpPr>
      <xdr:spPr>
        <a:xfrm rot="5400000">
          <a:off x="32584225" y="39636173"/>
          <a:ext cx="1735811" cy="401989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7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7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Medical Context</a:t>
          </a:r>
        </a:p>
      </xdr:txBody>
    </xdr:sp>
    <xdr:clientData/>
  </xdr:twoCellAnchor>
  <xdr:twoCellAnchor>
    <xdr:from>
      <xdr:col>19</xdr:col>
      <xdr:colOff>951714</xdr:colOff>
      <xdr:row>159</xdr:row>
      <xdr:rowOff>234270</xdr:rowOff>
    </xdr:from>
    <xdr:to>
      <xdr:col>20</xdr:col>
      <xdr:colOff>333885</xdr:colOff>
      <xdr:row>161</xdr:row>
      <xdr:rowOff>69794</xdr:rowOff>
    </xdr:to>
    <xdr:sp>
      <xdr:nvSpPr>
        <xdr:cNvPr id="82" name="100%"/>
        <xdr:cNvSpPr txBox="1"/>
      </xdr:nvSpPr>
      <xdr:spPr>
        <a:xfrm>
          <a:off x="22173414" y="41032385"/>
          <a:ext cx="626772" cy="344795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100%</a:t>
          </a:r>
        </a:p>
      </xdr:txBody>
    </xdr:sp>
    <xdr:clientData/>
  </xdr:twoCellAnchor>
  <xdr:twoCellAnchor>
    <xdr:from>
      <xdr:col>19</xdr:col>
      <xdr:colOff>990551</xdr:colOff>
      <xdr:row>158</xdr:row>
      <xdr:rowOff>146612</xdr:rowOff>
    </xdr:from>
    <xdr:to>
      <xdr:col>20</xdr:col>
      <xdr:colOff>273864</xdr:colOff>
      <xdr:row>159</xdr:row>
      <xdr:rowOff>236772</xdr:rowOff>
    </xdr:to>
    <xdr:sp>
      <xdr:nvSpPr>
        <xdr:cNvPr id="83" name="75%"/>
        <xdr:cNvSpPr txBox="1"/>
      </xdr:nvSpPr>
      <xdr:spPr>
        <a:xfrm>
          <a:off x="22212251" y="40690092"/>
          <a:ext cx="527914" cy="34479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75%</a:t>
          </a:r>
        </a:p>
      </xdr:txBody>
    </xdr:sp>
    <xdr:clientData/>
  </xdr:twoCellAnchor>
  <xdr:twoCellAnchor>
    <xdr:from>
      <xdr:col>19</xdr:col>
      <xdr:colOff>990551</xdr:colOff>
      <xdr:row>157</xdr:row>
      <xdr:rowOff>14803</xdr:rowOff>
    </xdr:from>
    <xdr:to>
      <xdr:col>20</xdr:col>
      <xdr:colOff>273864</xdr:colOff>
      <xdr:row>158</xdr:row>
      <xdr:rowOff>104963</xdr:rowOff>
    </xdr:to>
    <xdr:sp>
      <xdr:nvSpPr>
        <xdr:cNvPr id="84" name="50%"/>
        <xdr:cNvSpPr txBox="1"/>
      </xdr:nvSpPr>
      <xdr:spPr>
        <a:xfrm>
          <a:off x="22212251" y="40303648"/>
          <a:ext cx="527914" cy="34479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50%</a:t>
          </a:r>
        </a:p>
      </xdr:txBody>
    </xdr:sp>
    <xdr:clientData/>
  </xdr:twoCellAnchor>
  <xdr:twoCellAnchor>
    <xdr:from>
      <xdr:col>19</xdr:col>
      <xdr:colOff>1006745</xdr:colOff>
      <xdr:row>155</xdr:row>
      <xdr:rowOff>135358</xdr:rowOff>
    </xdr:from>
    <xdr:to>
      <xdr:col>20</xdr:col>
      <xdr:colOff>290059</xdr:colOff>
      <xdr:row>156</xdr:row>
      <xdr:rowOff>225518</xdr:rowOff>
    </xdr:to>
    <xdr:sp>
      <xdr:nvSpPr>
        <xdr:cNvPr id="85" name="25%"/>
        <xdr:cNvSpPr txBox="1"/>
      </xdr:nvSpPr>
      <xdr:spPr>
        <a:xfrm>
          <a:off x="22228445" y="39914933"/>
          <a:ext cx="527915" cy="34479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25%</a:t>
          </a:r>
        </a:p>
      </xdr:txBody>
    </xdr:sp>
    <xdr:clientData/>
  </xdr:twoCellAnchor>
  <xdr:twoCellAnchor>
    <xdr:from>
      <xdr:col>19</xdr:col>
      <xdr:colOff>951714</xdr:colOff>
      <xdr:row>172</xdr:row>
      <xdr:rowOff>101173</xdr:rowOff>
    </xdr:from>
    <xdr:to>
      <xdr:col>20</xdr:col>
      <xdr:colOff>333885</xdr:colOff>
      <xdr:row>173</xdr:row>
      <xdr:rowOff>191332</xdr:rowOff>
    </xdr:to>
    <xdr:sp>
      <xdr:nvSpPr>
        <xdr:cNvPr id="86" name="100%"/>
        <xdr:cNvSpPr txBox="1"/>
      </xdr:nvSpPr>
      <xdr:spPr>
        <a:xfrm>
          <a:off x="22173414" y="44209543"/>
          <a:ext cx="626772" cy="344795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100%</a:t>
          </a:r>
        </a:p>
      </xdr:txBody>
    </xdr:sp>
    <xdr:clientData/>
  </xdr:twoCellAnchor>
  <xdr:twoCellAnchor>
    <xdr:from>
      <xdr:col>19</xdr:col>
      <xdr:colOff>990551</xdr:colOff>
      <xdr:row>171</xdr:row>
      <xdr:rowOff>13515</xdr:rowOff>
    </xdr:from>
    <xdr:to>
      <xdr:col>20</xdr:col>
      <xdr:colOff>273864</xdr:colOff>
      <xdr:row>172</xdr:row>
      <xdr:rowOff>103675</xdr:rowOff>
    </xdr:to>
    <xdr:sp>
      <xdr:nvSpPr>
        <xdr:cNvPr id="87" name="75%"/>
        <xdr:cNvSpPr txBox="1"/>
      </xdr:nvSpPr>
      <xdr:spPr>
        <a:xfrm>
          <a:off x="22212251" y="43867250"/>
          <a:ext cx="527914" cy="34479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75%</a:t>
          </a:r>
        </a:p>
      </xdr:txBody>
    </xdr:sp>
    <xdr:clientData/>
  </xdr:twoCellAnchor>
  <xdr:twoCellAnchor>
    <xdr:from>
      <xdr:col>19</xdr:col>
      <xdr:colOff>990551</xdr:colOff>
      <xdr:row>169</xdr:row>
      <xdr:rowOff>136341</xdr:rowOff>
    </xdr:from>
    <xdr:to>
      <xdr:col>20</xdr:col>
      <xdr:colOff>273864</xdr:colOff>
      <xdr:row>170</xdr:row>
      <xdr:rowOff>226501</xdr:rowOff>
    </xdr:to>
    <xdr:sp>
      <xdr:nvSpPr>
        <xdr:cNvPr id="88" name="50%"/>
        <xdr:cNvSpPr txBox="1"/>
      </xdr:nvSpPr>
      <xdr:spPr>
        <a:xfrm>
          <a:off x="22212251" y="43480806"/>
          <a:ext cx="527914" cy="34479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50%</a:t>
          </a:r>
        </a:p>
      </xdr:txBody>
    </xdr:sp>
    <xdr:clientData/>
  </xdr:twoCellAnchor>
  <xdr:twoCellAnchor>
    <xdr:from>
      <xdr:col>19</xdr:col>
      <xdr:colOff>1006745</xdr:colOff>
      <xdr:row>168</xdr:row>
      <xdr:rowOff>2261</xdr:rowOff>
    </xdr:from>
    <xdr:to>
      <xdr:col>20</xdr:col>
      <xdr:colOff>290059</xdr:colOff>
      <xdr:row>169</xdr:row>
      <xdr:rowOff>92421</xdr:rowOff>
    </xdr:to>
    <xdr:sp>
      <xdr:nvSpPr>
        <xdr:cNvPr id="89" name="25%"/>
        <xdr:cNvSpPr txBox="1"/>
      </xdr:nvSpPr>
      <xdr:spPr>
        <a:xfrm>
          <a:off x="22228445" y="43092091"/>
          <a:ext cx="527915" cy="34479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25%</a:t>
          </a:r>
        </a:p>
      </xdr:txBody>
    </xdr:sp>
    <xdr:clientData/>
  </xdr:twoCellAnchor>
  <xdr:twoCellAnchor>
    <xdr:from>
      <xdr:col>19</xdr:col>
      <xdr:colOff>1003869</xdr:colOff>
      <xdr:row>197</xdr:row>
      <xdr:rowOff>104974</xdr:rowOff>
    </xdr:from>
    <xdr:to>
      <xdr:col>20</xdr:col>
      <xdr:colOff>386040</xdr:colOff>
      <xdr:row>198</xdr:row>
      <xdr:rowOff>195134</xdr:rowOff>
    </xdr:to>
    <xdr:sp>
      <xdr:nvSpPr>
        <xdr:cNvPr id="90" name="100%"/>
        <xdr:cNvSpPr txBox="1"/>
      </xdr:nvSpPr>
      <xdr:spPr>
        <a:xfrm>
          <a:off x="22225569" y="50579219"/>
          <a:ext cx="626772" cy="34479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100%</a:t>
          </a:r>
        </a:p>
      </xdr:txBody>
    </xdr:sp>
    <xdr:clientData/>
  </xdr:twoCellAnchor>
  <xdr:twoCellAnchor>
    <xdr:from>
      <xdr:col>19</xdr:col>
      <xdr:colOff>1042706</xdr:colOff>
      <xdr:row>196</xdr:row>
      <xdr:rowOff>17317</xdr:rowOff>
    </xdr:from>
    <xdr:to>
      <xdr:col>20</xdr:col>
      <xdr:colOff>326019</xdr:colOff>
      <xdr:row>197</xdr:row>
      <xdr:rowOff>107476</xdr:rowOff>
    </xdr:to>
    <xdr:sp>
      <xdr:nvSpPr>
        <xdr:cNvPr id="91" name="75%"/>
        <xdr:cNvSpPr txBox="1"/>
      </xdr:nvSpPr>
      <xdr:spPr>
        <a:xfrm>
          <a:off x="22264406" y="50236927"/>
          <a:ext cx="527914" cy="344795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75%</a:t>
          </a:r>
        </a:p>
      </xdr:txBody>
    </xdr:sp>
    <xdr:clientData/>
  </xdr:twoCellAnchor>
  <xdr:twoCellAnchor>
    <xdr:from>
      <xdr:col>19</xdr:col>
      <xdr:colOff>1042706</xdr:colOff>
      <xdr:row>194</xdr:row>
      <xdr:rowOff>140142</xdr:rowOff>
    </xdr:from>
    <xdr:to>
      <xdr:col>20</xdr:col>
      <xdr:colOff>326019</xdr:colOff>
      <xdr:row>195</xdr:row>
      <xdr:rowOff>230302</xdr:rowOff>
    </xdr:to>
    <xdr:sp>
      <xdr:nvSpPr>
        <xdr:cNvPr id="92" name="50%"/>
        <xdr:cNvSpPr txBox="1"/>
      </xdr:nvSpPr>
      <xdr:spPr>
        <a:xfrm>
          <a:off x="22264406" y="49850482"/>
          <a:ext cx="527914" cy="34479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50%</a:t>
          </a:r>
        </a:p>
      </xdr:txBody>
    </xdr:sp>
    <xdr:clientData/>
  </xdr:twoCellAnchor>
  <xdr:twoCellAnchor>
    <xdr:from>
      <xdr:col>19</xdr:col>
      <xdr:colOff>1058900</xdr:colOff>
      <xdr:row>193</xdr:row>
      <xdr:rowOff>6063</xdr:rowOff>
    </xdr:from>
    <xdr:to>
      <xdr:col>20</xdr:col>
      <xdr:colOff>342214</xdr:colOff>
      <xdr:row>194</xdr:row>
      <xdr:rowOff>96223</xdr:rowOff>
    </xdr:to>
    <xdr:sp>
      <xdr:nvSpPr>
        <xdr:cNvPr id="93" name="25%"/>
        <xdr:cNvSpPr txBox="1"/>
      </xdr:nvSpPr>
      <xdr:spPr>
        <a:xfrm>
          <a:off x="22280600" y="49461768"/>
          <a:ext cx="527915" cy="34479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25%</a:t>
          </a:r>
        </a:p>
      </xdr:txBody>
    </xdr:sp>
    <xdr:clientData/>
  </xdr:twoCellAnchor>
  <xdr:twoCellAnchor>
    <xdr:from>
      <xdr:col>19</xdr:col>
      <xdr:colOff>1008768</xdr:colOff>
      <xdr:row>185</xdr:row>
      <xdr:rowOff>12228</xdr:rowOff>
    </xdr:from>
    <xdr:to>
      <xdr:col>20</xdr:col>
      <xdr:colOff>390939</xdr:colOff>
      <xdr:row>186</xdr:row>
      <xdr:rowOff>102388</xdr:rowOff>
    </xdr:to>
    <xdr:sp>
      <xdr:nvSpPr>
        <xdr:cNvPr id="94" name="100%"/>
        <xdr:cNvSpPr txBox="1"/>
      </xdr:nvSpPr>
      <xdr:spPr>
        <a:xfrm>
          <a:off x="22230468" y="47430853"/>
          <a:ext cx="626772" cy="34479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100%</a:t>
          </a:r>
        </a:p>
      </xdr:txBody>
    </xdr:sp>
    <xdr:clientData/>
  </xdr:twoCellAnchor>
  <xdr:twoCellAnchor>
    <xdr:from>
      <xdr:col>19</xdr:col>
      <xdr:colOff>1047605</xdr:colOff>
      <xdr:row>183</xdr:row>
      <xdr:rowOff>179206</xdr:rowOff>
    </xdr:from>
    <xdr:to>
      <xdr:col>20</xdr:col>
      <xdr:colOff>330918</xdr:colOff>
      <xdr:row>185</xdr:row>
      <xdr:rowOff>14731</xdr:rowOff>
    </xdr:to>
    <xdr:sp>
      <xdr:nvSpPr>
        <xdr:cNvPr id="95" name="75%"/>
        <xdr:cNvSpPr txBox="1"/>
      </xdr:nvSpPr>
      <xdr:spPr>
        <a:xfrm>
          <a:off x="22269305" y="47088561"/>
          <a:ext cx="527914" cy="34479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75%</a:t>
          </a:r>
        </a:p>
      </xdr:txBody>
    </xdr:sp>
    <xdr:clientData/>
  </xdr:twoCellAnchor>
  <xdr:twoCellAnchor>
    <xdr:from>
      <xdr:col>19</xdr:col>
      <xdr:colOff>1047605</xdr:colOff>
      <xdr:row>182</xdr:row>
      <xdr:rowOff>47396</xdr:rowOff>
    </xdr:from>
    <xdr:to>
      <xdr:col>20</xdr:col>
      <xdr:colOff>330918</xdr:colOff>
      <xdr:row>183</xdr:row>
      <xdr:rowOff>137556</xdr:rowOff>
    </xdr:to>
    <xdr:sp>
      <xdr:nvSpPr>
        <xdr:cNvPr id="96" name="50%"/>
        <xdr:cNvSpPr txBox="1"/>
      </xdr:nvSpPr>
      <xdr:spPr>
        <a:xfrm>
          <a:off x="22269305" y="46702116"/>
          <a:ext cx="527914" cy="34479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50%</a:t>
          </a:r>
        </a:p>
      </xdr:txBody>
    </xdr:sp>
    <xdr:clientData/>
  </xdr:twoCellAnchor>
  <xdr:twoCellAnchor>
    <xdr:from>
      <xdr:col>19</xdr:col>
      <xdr:colOff>1063799</xdr:colOff>
      <xdr:row>180</xdr:row>
      <xdr:rowOff>167952</xdr:rowOff>
    </xdr:from>
    <xdr:to>
      <xdr:col>20</xdr:col>
      <xdr:colOff>347113</xdr:colOff>
      <xdr:row>182</xdr:row>
      <xdr:rowOff>3477</xdr:rowOff>
    </xdr:to>
    <xdr:sp>
      <xdr:nvSpPr>
        <xdr:cNvPr id="97" name="25%"/>
        <xdr:cNvSpPr txBox="1"/>
      </xdr:nvSpPr>
      <xdr:spPr>
        <a:xfrm>
          <a:off x="22285499" y="46313402"/>
          <a:ext cx="527915" cy="34479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25%</a:t>
          </a:r>
        </a:p>
      </xdr:txBody>
    </xdr:sp>
    <xdr:clientData/>
  </xdr:twoCellAnchor>
  <xdr:twoCellAnchor>
    <xdr:from>
      <xdr:col>29</xdr:col>
      <xdr:colOff>442807</xdr:colOff>
      <xdr:row>163</xdr:row>
      <xdr:rowOff>246173</xdr:rowOff>
    </xdr:from>
    <xdr:to>
      <xdr:col>29</xdr:col>
      <xdr:colOff>844795</xdr:colOff>
      <xdr:row>170</xdr:row>
      <xdr:rowOff>227606</xdr:rowOff>
    </xdr:to>
    <xdr:sp>
      <xdr:nvSpPr>
        <xdr:cNvPr id="98" name="Banking Context"/>
        <xdr:cNvSpPr txBox="1"/>
      </xdr:nvSpPr>
      <xdr:spPr>
        <a:xfrm rot="5400000">
          <a:off x="32591362" y="42743773"/>
          <a:ext cx="1763879" cy="401989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7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7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Banking Context</a:t>
          </a:r>
        </a:p>
      </xdr:txBody>
    </xdr:sp>
    <xdr:clientData/>
  </xdr:twoCellAnchor>
  <xdr:twoCellAnchor>
    <xdr:from>
      <xdr:col>29</xdr:col>
      <xdr:colOff>457597</xdr:colOff>
      <xdr:row>188</xdr:row>
      <xdr:rowOff>124190</xdr:rowOff>
    </xdr:from>
    <xdr:to>
      <xdr:col>29</xdr:col>
      <xdr:colOff>859585</xdr:colOff>
      <xdr:row>196</xdr:row>
      <xdr:rowOff>47025</xdr:rowOff>
    </xdr:to>
    <xdr:sp>
      <xdr:nvSpPr>
        <xdr:cNvPr id="99" name="Streaming Context"/>
        <xdr:cNvSpPr txBox="1"/>
      </xdr:nvSpPr>
      <xdr:spPr>
        <a:xfrm rot="5400000">
          <a:off x="32508133" y="49085683"/>
          <a:ext cx="1959916" cy="401989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7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7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Streaming Context</a:t>
          </a:r>
        </a:p>
      </xdr:txBody>
    </xdr:sp>
    <xdr:clientData/>
  </xdr:twoCellAnchor>
  <xdr:twoCellAnchor>
    <xdr:from>
      <xdr:col>29</xdr:col>
      <xdr:colOff>442807</xdr:colOff>
      <xdr:row>176</xdr:row>
      <xdr:rowOff>188396</xdr:rowOff>
    </xdr:from>
    <xdr:to>
      <xdr:col>29</xdr:col>
      <xdr:colOff>844795</xdr:colOff>
      <xdr:row>184</xdr:row>
      <xdr:rowOff>91152</xdr:rowOff>
    </xdr:to>
    <xdr:sp>
      <xdr:nvSpPr>
        <xdr:cNvPr id="100" name="Marketing Context"/>
        <xdr:cNvSpPr txBox="1"/>
      </xdr:nvSpPr>
      <xdr:spPr>
        <a:xfrm rot="5400000">
          <a:off x="32503383" y="46084230"/>
          <a:ext cx="1939837" cy="401989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7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7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Marketing Context</a:t>
          </a:r>
        </a:p>
      </xdr:txBody>
    </xdr:sp>
    <xdr:clientData/>
  </xdr:twoCellAnchor>
  <xdr:twoCellAnchor>
    <xdr:from>
      <xdr:col>23</xdr:col>
      <xdr:colOff>728161</xdr:colOff>
      <xdr:row>147</xdr:row>
      <xdr:rowOff>56248</xdr:rowOff>
    </xdr:from>
    <xdr:to>
      <xdr:col>24</xdr:col>
      <xdr:colOff>403447</xdr:colOff>
      <xdr:row>148</xdr:row>
      <xdr:rowOff>174800</xdr:rowOff>
    </xdr:to>
    <xdr:sp>
      <xdr:nvSpPr>
        <xdr:cNvPr id="101" name="Fairness"/>
        <xdr:cNvSpPr txBox="1"/>
      </xdr:nvSpPr>
      <xdr:spPr>
        <a:xfrm>
          <a:off x="27461661" y="37798743"/>
          <a:ext cx="919887" cy="37318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Fairness</a:t>
          </a:r>
        </a:p>
      </xdr:txBody>
    </xdr:sp>
    <xdr:clientData/>
  </xdr:twoCellAnchor>
  <xdr:twoCellAnchor>
    <xdr:from>
      <xdr:col>21</xdr:col>
      <xdr:colOff>1485586</xdr:colOff>
      <xdr:row>147</xdr:row>
      <xdr:rowOff>56248</xdr:rowOff>
    </xdr:from>
    <xdr:to>
      <xdr:col>22</xdr:col>
      <xdr:colOff>906872</xdr:colOff>
      <xdr:row>148</xdr:row>
      <xdr:rowOff>174800</xdr:rowOff>
    </xdr:to>
    <xdr:sp>
      <xdr:nvSpPr>
        <xdr:cNvPr id="102" name="Fairness"/>
        <xdr:cNvSpPr txBox="1"/>
      </xdr:nvSpPr>
      <xdr:spPr>
        <a:xfrm>
          <a:off x="25475886" y="37798743"/>
          <a:ext cx="919887" cy="37318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Fairness</a:t>
          </a:r>
        </a:p>
      </xdr:txBody>
    </xdr:sp>
    <xdr:clientData/>
  </xdr:twoCellAnchor>
  <xdr:twoCellAnchor>
    <xdr:from>
      <xdr:col>20</xdr:col>
      <xdr:colOff>756917</xdr:colOff>
      <xdr:row>147</xdr:row>
      <xdr:rowOff>46617</xdr:rowOff>
    </xdr:from>
    <xdr:to>
      <xdr:col>21</xdr:col>
      <xdr:colOff>551888</xdr:colOff>
      <xdr:row>148</xdr:row>
      <xdr:rowOff>165169</xdr:rowOff>
    </xdr:to>
    <xdr:sp>
      <xdr:nvSpPr>
        <xdr:cNvPr id="103" name="Performance"/>
        <xdr:cNvSpPr txBox="1"/>
      </xdr:nvSpPr>
      <xdr:spPr>
        <a:xfrm>
          <a:off x="23223217" y="37789112"/>
          <a:ext cx="1318972" cy="37318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Performance</a:t>
          </a:r>
        </a:p>
      </xdr:txBody>
    </xdr:sp>
    <xdr:clientData/>
  </xdr:twoCellAnchor>
  <xdr:twoCellAnchor>
    <xdr:from>
      <xdr:col>24</xdr:col>
      <xdr:colOff>1013766</xdr:colOff>
      <xdr:row>147</xdr:row>
      <xdr:rowOff>64954</xdr:rowOff>
    </xdr:from>
    <xdr:to>
      <xdr:col>26</xdr:col>
      <xdr:colOff>318416</xdr:colOff>
      <xdr:row>148</xdr:row>
      <xdr:rowOff>183506</xdr:rowOff>
    </xdr:to>
    <xdr:sp>
      <xdr:nvSpPr>
        <xdr:cNvPr id="104" name="Human Autonomy"/>
        <xdr:cNvSpPr txBox="1"/>
      </xdr:nvSpPr>
      <xdr:spPr>
        <a:xfrm>
          <a:off x="28991866" y="37807449"/>
          <a:ext cx="1793851" cy="37318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Human Autonomy</a:t>
          </a:r>
        </a:p>
      </xdr:txBody>
    </xdr:sp>
    <xdr:clientData/>
  </xdr:twoCellAnchor>
  <xdr:twoCellAnchor>
    <xdr:from>
      <xdr:col>27</xdr:col>
      <xdr:colOff>316237</xdr:colOff>
      <xdr:row>147</xdr:row>
      <xdr:rowOff>56248</xdr:rowOff>
    </xdr:from>
    <xdr:to>
      <xdr:col>28</xdr:col>
      <xdr:colOff>1316083</xdr:colOff>
      <xdr:row>148</xdr:row>
      <xdr:rowOff>174800</xdr:rowOff>
    </xdr:to>
    <xdr:sp>
      <xdr:nvSpPr>
        <xdr:cNvPr id="105" name="Transparency"/>
        <xdr:cNvSpPr txBox="1"/>
      </xdr:nvSpPr>
      <xdr:spPr>
        <a:xfrm>
          <a:off x="31228037" y="37798743"/>
          <a:ext cx="1368147" cy="37318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Transparency</a:t>
          </a:r>
        </a:p>
      </xdr:txBody>
    </xdr:sp>
    <xdr:clientData/>
  </xdr:twoCellAnchor>
  <xdr:twoCellAnchor>
    <xdr:from>
      <xdr:col>21</xdr:col>
      <xdr:colOff>1434831</xdr:colOff>
      <xdr:row>198</xdr:row>
      <xdr:rowOff>236073</xdr:rowOff>
    </xdr:from>
    <xdr:to>
      <xdr:col>22</xdr:col>
      <xdr:colOff>754517</xdr:colOff>
      <xdr:row>200</xdr:row>
      <xdr:rowOff>99990</xdr:rowOff>
    </xdr:to>
    <xdr:sp>
      <xdr:nvSpPr>
        <xdr:cNvPr id="106" name="Privacy"/>
        <xdr:cNvSpPr txBox="1"/>
      </xdr:nvSpPr>
      <xdr:spPr>
        <a:xfrm>
          <a:off x="25425131" y="50964953"/>
          <a:ext cx="818287" cy="37318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Privacy</a:t>
          </a:r>
        </a:p>
      </xdr:txBody>
    </xdr:sp>
    <xdr:clientData/>
  </xdr:twoCellAnchor>
  <xdr:twoCellAnchor>
    <xdr:from>
      <xdr:col>20</xdr:col>
      <xdr:colOff>706162</xdr:colOff>
      <xdr:row>198</xdr:row>
      <xdr:rowOff>226442</xdr:rowOff>
    </xdr:from>
    <xdr:to>
      <xdr:col>21</xdr:col>
      <xdr:colOff>448</xdr:colOff>
      <xdr:row>200</xdr:row>
      <xdr:rowOff>90359</xdr:rowOff>
    </xdr:to>
    <xdr:sp>
      <xdr:nvSpPr>
        <xdr:cNvPr id="107" name="Privacy"/>
        <xdr:cNvSpPr txBox="1"/>
      </xdr:nvSpPr>
      <xdr:spPr>
        <a:xfrm>
          <a:off x="23172462" y="50955322"/>
          <a:ext cx="818287" cy="37318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Privacy</a:t>
          </a:r>
        </a:p>
      </xdr:txBody>
    </xdr:sp>
    <xdr:clientData/>
  </xdr:twoCellAnchor>
  <xdr:twoCellAnchor>
    <xdr:from>
      <xdr:col>28</xdr:col>
      <xdr:colOff>303937</xdr:colOff>
      <xdr:row>198</xdr:row>
      <xdr:rowOff>236073</xdr:rowOff>
    </xdr:from>
    <xdr:to>
      <xdr:col>28</xdr:col>
      <xdr:colOff>1032003</xdr:colOff>
      <xdr:row>200</xdr:row>
      <xdr:rowOff>99990</xdr:rowOff>
    </xdr:to>
    <xdr:sp>
      <xdr:nvSpPr>
        <xdr:cNvPr id="108" name="Safety"/>
        <xdr:cNvSpPr txBox="1"/>
      </xdr:nvSpPr>
      <xdr:spPr>
        <a:xfrm>
          <a:off x="31584037" y="50964953"/>
          <a:ext cx="728067" cy="37318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Safety</a:t>
          </a:r>
        </a:p>
      </xdr:txBody>
    </xdr:sp>
    <xdr:clientData/>
  </xdr:twoCellAnchor>
  <xdr:twoCellAnchor>
    <xdr:from>
      <xdr:col>25</xdr:col>
      <xdr:colOff>446362</xdr:colOff>
      <xdr:row>198</xdr:row>
      <xdr:rowOff>236073</xdr:rowOff>
    </xdr:from>
    <xdr:to>
      <xdr:col>25</xdr:col>
      <xdr:colOff>1174428</xdr:colOff>
      <xdr:row>200</xdr:row>
      <xdr:rowOff>99990</xdr:rowOff>
    </xdr:to>
    <xdr:sp>
      <xdr:nvSpPr>
        <xdr:cNvPr id="109" name="Safety"/>
        <xdr:cNvSpPr txBox="1"/>
      </xdr:nvSpPr>
      <xdr:spPr>
        <a:xfrm>
          <a:off x="29669062" y="50964953"/>
          <a:ext cx="728067" cy="37318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Safety</a:t>
          </a:r>
        </a:p>
      </xdr:txBody>
    </xdr:sp>
    <xdr:clientData/>
  </xdr:twoCellAnchor>
  <xdr:twoCellAnchor>
    <xdr:from>
      <xdr:col>23</xdr:col>
      <xdr:colOff>541242</xdr:colOff>
      <xdr:row>198</xdr:row>
      <xdr:rowOff>236073</xdr:rowOff>
    </xdr:from>
    <xdr:to>
      <xdr:col>24</xdr:col>
      <xdr:colOff>615613</xdr:colOff>
      <xdr:row>200</xdr:row>
      <xdr:rowOff>99990</xdr:rowOff>
    </xdr:to>
    <xdr:sp>
      <xdr:nvSpPr>
        <xdr:cNvPr id="110" name="Performance"/>
        <xdr:cNvSpPr txBox="1"/>
      </xdr:nvSpPr>
      <xdr:spPr>
        <a:xfrm>
          <a:off x="27274742" y="50964953"/>
          <a:ext cx="1318972" cy="37318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Performance</a:t>
          </a:r>
        </a:p>
      </xdr:txBody>
    </xdr:sp>
    <xdr:clientData/>
  </xdr:twoCellAnchor>
  <xdr:twoCellAnchor>
    <xdr:from>
      <xdr:col>45</xdr:col>
      <xdr:colOff>1126868</xdr:colOff>
      <xdr:row>89</xdr:row>
      <xdr:rowOff>134009</xdr:rowOff>
    </xdr:from>
    <xdr:to>
      <xdr:col>53</xdr:col>
      <xdr:colOff>147113</xdr:colOff>
      <xdr:row>96</xdr:row>
      <xdr:rowOff>135949</xdr:rowOff>
    </xdr:to>
    <xdr:graphicFrame>
      <xdr:nvGraphicFramePr>
        <xdr:cNvPr id="111" name="2D Column Chart"/>
        <xdr:cNvGraphicFramePr/>
      </xdr:nvGraphicFramePr>
      <xdr:xfrm>
        <a:off x="53539767" y="23002899"/>
        <a:ext cx="7795947" cy="178438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3"/>
        </a:graphicData>
      </a:graphic>
    </xdr:graphicFrame>
    <xdr:clientData/>
  </xdr:twoCellAnchor>
  <xdr:twoCellAnchor>
    <xdr:from>
      <xdr:col>45</xdr:col>
      <xdr:colOff>1126868</xdr:colOff>
      <xdr:row>89</xdr:row>
      <xdr:rowOff>134009</xdr:rowOff>
    </xdr:from>
    <xdr:to>
      <xdr:col>53</xdr:col>
      <xdr:colOff>147113</xdr:colOff>
      <xdr:row>95</xdr:row>
      <xdr:rowOff>180089</xdr:rowOff>
    </xdr:to>
    <xdr:graphicFrame>
      <xdr:nvGraphicFramePr>
        <xdr:cNvPr id="112" name="2D Column Chart"/>
        <xdr:cNvGraphicFramePr/>
      </xdr:nvGraphicFramePr>
      <xdr:xfrm>
        <a:off x="53539767" y="23002899"/>
        <a:ext cx="7795947" cy="157389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4"/>
        </a:graphicData>
      </a:graphic>
    </xdr:graphicFrame>
    <xdr:clientData/>
  </xdr:twoCellAnchor>
  <xdr:twoCellAnchor>
    <xdr:from>
      <xdr:col>46</xdr:col>
      <xdr:colOff>168638</xdr:colOff>
      <xdr:row>88</xdr:row>
      <xdr:rowOff>106591</xdr:rowOff>
    </xdr:from>
    <xdr:to>
      <xdr:col>46</xdr:col>
      <xdr:colOff>168638</xdr:colOff>
      <xdr:row>92</xdr:row>
      <xdr:rowOff>204226</xdr:rowOff>
    </xdr:to>
    <xdr:sp>
      <xdr:nvSpPr>
        <xdr:cNvPr id="113" name="Line"/>
        <xdr:cNvSpPr/>
      </xdr:nvSpPr>
      <xdr:spPr>
        <a:xfrm flipV="1">
          <a:off x="54080138" y="22720846"/>
          <a:ext cx="1" cy="1116176"/>
        </a:xfrm>
        <a:prstGeom prst="line">
          <a:avLst/>
        </a:prstGeom>
        <a:noFill/>
        <a:ln w="25400" cap="flat">
          <a:solidFill>
            <a:srgbClr val="000000"/>
          </a:solidFill>
          <a:custDash>
            <a:ds d="200000" sp="200000"/>
          </a:custDash>
          <a:miter lim="400000"/>
          <a:headEnd type="triangle" w="med" len="sm"/>
          <a:tailEnd type="triangle" w="med" len="sm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45</xdr:col>
      <xdr:colOff>839895</xdr:colOff>
      <xdr:row>90</xdr:row>
      <xdr:rowOff>224638</xdr:rowOff>
    </xdr:from>
    <xdr:to>
      <xdr:col>45</xdr:col>
      <xdr:colOff>1314164</xdr:colOff>
      <xdr:row>92</xdr:row>
      <xdr:rowOff>31771</xdr:rowOff>
    </xdr:to>
    <xdr:sp>
      <xdr:nvSpPr>
        <xdr:cNvPr id="114" name="25%"/>
        <xdr:cNvSpPr txBox="1"/>
      </xdr:nvSpPr>
      <xdr:spPr>
        <a:xfrm>
          <a:off x="53252795" y="23348163"/>
          <a:ext cx="474270" cy="316404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25%</a:t>
          </a:r>
        </a:p>
      </xdr:txBody>
    </xdr:sp>
    <xdr:clientData/>
  </xdr:twoCellAnchor>
  <xdr:twoCellAnchor>
    <xdr:from>
      <xdr:col>45</xdr:col>
      <xdr:colOff>839895</xdr:colOff>
      <xdr:row>92</xdr:row>
      <xdr:rowOff>31780</xdr:rowOff>
    </xdr:from>
    <xdr:to>
      <xdr:col>45</xdr:col>
      <xdr:colOff>1314164</xdr:colOff>
      <xdr:row>93</xdr:row>
      <xdr:rowOff>93547</xdr:rowOff>
    </xdr:to>
    <xdr:sp>
      <xdr:nvSpPr>
        <xdr:cNvPr id="115" name="50%"/>
        <xdr:cNvSpPr txBox="1"/>
      </xdr:nvSpPr>
      <xdr:spPr>
        <a:xfrm>
          <a:off x="53252795" y="23664575"/>
          <a:ext cx="474270" cy="316403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50%</a:t>
          </a:r>
        </a:p>
      </xdr:txBody>
    </xdr:sp>
    <xdr:clientData/>
  </xdr:twoCellAnchor>
  <xdr:twoCellAnchor>
    <xdr:from>
      <xdr:col>45</xdr:col>
      <xdr:colOff>801057</xdr:colOff>
      <xdr:row>93</xdr:row>
      <xdr:rowOff>118956</xdr:rowOff>
    </xdr:from>
    <xdr:to>
      <xdr:col>45</xdr:col>
      <xdr:colOff>1275326</xdr:colOff>
      <xdr:row>94</xdr:row>
      <xdr:rowOff>180724</xdr:rowOff>
    </xdr:to>
    <xdr:sp>
      <xdr:nvSpPr>
        <xdr:cNvPr id="116" name="75%"/>
        <xdr:cNvSpPr txBox="1"/>
      </xdr:nvSpPr>
      <xdr:spPr>
        <a:xfrm>
          <a:off x="53213957" y="24006386"/>
          <a:ext cx="474270" cy="316404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75%</a:t>
          </a:r>
        </a:p>
      </xdr:txBody>
    </xdr:sp>
    <xdr:clientData/>
  </xdr:twoCellAnchor>
  <xdr:twoCellAnchor>
    <xdr:from>
      <xdr:col>45</xdr:col>
      <xdr:colOff>815890</xdr:colOff>
      <xdr:row>88</xdr:row>
      <xdr:rowOff>129123</xdr:rowOff>
    </xdr:from>
    <xdr:to>
      <xdr:col>45</xdr:col>
      <xdr:colOff>1290159</xdr:colOff>
      <xdr:row>89</xdr:row>
      <xdr:rowOff>190891</xdr:rowOff>
    </xdr:to>
    <xdr:sp>
      <xdr:nvSpPr>
        <xdr:cNvPr id="117" name="25%"/>
        <xdr:cNvSpPr txBox="1"/>
      </xdr:nvSpPr>
      <xdr:spPr>
        <a:xfrm>
          <a:off x="53228790" y="22743378"/>
          <a:ext cx="474270" cy="316404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25%</a:t>
          </a:r>
        </a:p>
      </xdr:txBody>
    </xdr:sp>
    <xdr:clientData/>
  </xdr:twoCellAnchor>
  <xdr:twoCellAnchor>
    <xdr:from>
      <xdr:col>45</xdr:col>
      <xdr:colOff>815890</xdr:colOff>
      <xdr:row>87</xdr:row>
      <xdr:rowOff>37665</xdr:rowOff>
    </xdr:from>
    <xdr:to>
      <xdr:col>45</xdr:col>
      <xdr:colOff>1290159</xdr:colOff>
      <xdr:row>88</xdr:row>
      <xdr:rowOff>99432</xdr:rowOff>
    </xdr:to>
    <xdr:sp>
      <xdr:nvSpPr>
        <xdr:cNvPr id="118" name="50%"/>
        <xdr:cNvSpPr txBox="1"/>
      </xdr:nvSpPr>
      <xdr:spPr>
        <a:xfrm>
          <a:off x="53228790" y="22397285"/>
          <a:ext cx="474270" cy="316403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50%</a:t>
          </a:r>
        </a:p>
      </xdr:txBody>
    </xdr:sp>
    <xdr:clientData/>
  </xdr:twoCellAnchor>
  <xdr:twoCellAnchor>
    <xdr:from>
      <xdr:col>45</xdr:col>
      <xdr:colOff>815890</xdr:colOff>
      <xdr:row>85</xdr:row>
      <xdr:rowOff>234841</xdr:rowOff>
    </xdr:from>
    <xdr:to>
      <xdr:col>45</xdr:col>
      <xdr:colOff>1290159</xdr:colOff>
      <xdr:row>87</xdr:row>
      <xdr:rowOff>41973</xdr:rowOff>
    </xdr:to>
    <xdr:sp>
      <xdr:nvSpPr>
        <xdr:cNvPr id="119" name="75%"/>
        <xdr:cNvSpPr txBox="1"/>
      </xdr:nvSpPr>
      <xdr:spPr>
        <a:xfrm>
          <a:off x="53228790" y="22085191"/>
          <a:ext cx="474270" cy="316403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75%</a:t>
          </a:r>
        </a:p>
      </xdr:txBody>
    </xdr:sp>
    <xdr:clientData/>
  </xdr:twoCellAnchor>
  <xdr:twoCellAnchor>
    <xdr:from>
      <xdr:col>45</xdr:col>
      <xdr:colOff>732565</xdr:colOff>
      <xdr:row>84</xdr:row>
      <xdr:rowOff>139204</xdr:rowOff>
    </xdr:from>
    <xdr:to>
      <xdr:col>45</xdr:col>
      <xdr:colOff>1291568</xdr:colOff>
      <xdr:row>85</xdr:row>
      <xdr:rowOff>200972</xdr:rowOff>
    </xdr:to>
    <xdr:sp>
      <xdr:nvSpPr>
        <xdr:cNvPr id="120" name="100%"/>
        <xdr:cNvSpPr txBox="1"/>
      </xdr:nvSpPr>
      <xdr:spPr>
        <a:xfrm>
          <a:off x="53145465" y="21734919"/>
          <a:ext cx="559004" cy="316404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100%</a:t>
          </a:r>
        </a:p>
      </xdr:txBody>
    </xdr:sp>
    <xdr:clientData/>
  </xdr:twoCellAnchor>
  <xdr:twoCellAnchor>
    <xdr:from>
      <xdr:col>45</xdr:col>
      <xdr:colOff>871034</xdr:colOff>
      <xdr:row>89</xdr:row>
      <xdr:rowOff>174448</xdr:rowOff>
    </xdr:from>
    <xdr:to>
      <xdr:col>45</xdr:col>
      <xdr:colOff>1257612</xdr:colOff>
      <xdr:row>90</xdr:row>
      <xdr:rowOff>236216</xdr:rowOff>
    </xdr:to>
    <xdr:sp>
      <xdr:nvSpPr>
        <xdr:cNvPr id="121" name="0%"/>
        <xdr:cNvSpPr txBox="1"/>
      </xdr:nvSpPr>
      <xdr:spPr>
        <a:xfrm>
          <a:off x="53283934" y="23043338"/>
          <a:ext cx="386578" cy="316404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0%</a:t>
          </a:r>
        </a:p>
      </xdr:txBody>
    </xdr:sp>
    <xdr:clientData/>
  </xdr:twoCellAnchor>
  <xdr:twoCellAnchor>
    <xdr:from>
      <xdr:col>45</xdr:col>
      <xdr:colOff>762225</xdr:colOff>
      <xdr:row>94</xdr:row>
      <xdr:rowOff>133902</xdr:rowOff>
    </xdr:from>
    <xdr:to>
      <xdr:col>45</xdr:col>
      <xdr:colOff>1321229</xdr:colOff>
      <xdr:row>95</xdr:row>
      <xdr:rowOff>195670</xdr:rowOff>
    </xdr:to>
    <xdr:sp>
      <xdr:nvSpPr>
        <xdr:cNvPr id="122" name="100%"/>
        <xdr:cNvSpPr txBox="1"/>
      </xdr:nvSpPr>
      <xdr:spPr>
        <a:xfrm>
          <a:off x="53175125" y="24275967"/>
          <a:ext cx="559005" cy="316404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2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100%</a:t>
          </a:r>
        </a:p>
      </xdr:txBody>
    </xdr:sp>
    <xdr:clientData/>
  </xdr:twoCellAnchor>
  <xdr:twoCellAnchor>
    <xdr:from>
      <xdr:col>45</xdr:col>
      <xdr:colOff>1313752</xdr:colOff>
      <xdr:row>83</xdr:row>
      <xdr:rowOff>128353</xdr:rowOff>
    </xdr:from>
    <xdr:to>
      <xdr:col>53</xdr:col>
      <xdr:colOff>134901</xdr:colOff>
      <xdr:row>93</xdr:row>
      <xdr:rowOff>233735</xdr:rowOff>
    </xdr:to>
    <xdr:grpSp>
      <xdr:nvGrpSpPr>
        <xdr:cNvPr id="147" name="Group"/>
        <xdr:cNvGrpSpPr/>
      </xdr:nvGrpSpPr>
      <xdr:grpSpPr>
        <a:xfrm>
          <a:off x="53726652" y="21469433"/>
          <a:ext cx="7596850" cy="2651733"/>
          <a:chOff x="-19049" y="-23412"/>
          <a:chExt cx="7596849" cy="2651731"/>
        </a:xfrm>
      </xdr:grpSpPr>
      <xdr:sp>
        <xdr:nvSpPr>
          <xdr:cNvPr id="123" name="Fairness"/>
          <xdr:cNvSpPr txBox="1"/>
        </xdr:nvSpPr>
        <xdr:spPr>
          <a:xfrm>
            <a:off x="3292778" y="-16427"/>
            <a:ext cx="871920" cy="358992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none" lIns="50800" tIns="50800" rIns="50800" bIns="50800" numCol="1" anchor="t">
            <a:spAutoFit/>
          </a:bodyPr>
          <a:lstStyle/>
          <a:p>
            <a:pPr marL="0" marR="0" indent="0" algn="l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0" baseline="0" cap="none" i="0" spc="0" strike="noStrike" sz="15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0" baseline="0" cap="none" i="0" spc="0" strike="noStrike" sz="15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Fairness</a:t>
            </a:r>
          </a:p>
        </xdr:txBody>
      </xdr:sp>
      <xdr:sp>
        <xdr:nvSpPr>
          <xdr:cNvPr id="124" name="Fairness"/>
          <xdr:cNvSpPr txBox="1"/>
        </xdr:nvSpPr>
        <xdr:spPr>
          <a:xfrm>
            <a:off x="1778861" y="-23413"/>
            <a:ext cx="871920" cy="358992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none" lIns="50800" tIns="50800" rIns="50800" bIns="50800" numCol="1" anchor="t">
            <a:spAutoFit/>
          </a:bodyPr>
          <a:lstStyle/>
          <a:p>
            <a:pPr marL="0" marR="0" indent="0" algn="l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0" baseline="0" cap="none" i="0" spc="0" strike="noStrike" sz="15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0" baseline="0" cap="none" i="0" spc="0" strike="noStrike" sz="15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Fairness</a:t>
            </a:r>
          </a:p>
        </xdr:txBody>
      </xdr:sp>
      <xdr:sp>
        <xdr:nvSpPr>
          <xdr:cNvPr id="125" name="Performance"/>
          <xdr:cNvSpPr txBox="1"/>
        </xdr:nvSpPr>
        <xdr:spPr>
          <a:xfrm>
            <a:off x="-19050" y="-23413"/>
            <a:ext cx="1246061" cy="358992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none" lIns="50800" tIns="50800" rIns="50800" bIns="50800" numCol="1" anchor="t">
            <a:spAutoFit/>
          </a:bodyPr>
          <a:lstStyle/>
          <a:p>
            <a:pPr marL="0" marR="0" indent="0" algn="l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0" baseline="0" cap="none" i="0" spc="0" strike="noStrike" sz="15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0" baseline="0" cap="none" i="0" spc="0" strike="noStrike" sz="15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Performance</a:t>
            </a:r>
          </a:p>
        </xdr:txBody>
      </xdr:sp>
      <xdr:sp>
        <xdr:nvSpPr>
          <xdr:cNvPr id="126" name="Human Autonomy"/>
          <xdr:cNvSpPr txBox="1"/>
        </xdr:nvSpPr>
        <xdr:spPr>
          <a:xfrm>
            <a:off x="4472750" y="-23413"/>
            <a:ext cx="1691260" cy="358992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none" lIns="50800" tIns="50800" rIns="50800" bIns="50800" numCol="1" anchor="t">
            <a:spAutoFit/>
          </a:bodyPr>
          <a:lstStyle/>
          <a:p>
            <a:pPr marL="0" marR="0" indent="0" algn="l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0" baseline="0" cap="none" i="0" spc="0" strike="noStrike" sz="15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0" baseline="0" cap="none" i="0" spc="0" strike="noStrike" sz="15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Human Autonomy</a:t>
            </a:r>
          </a:p>
        </xdr:txBody>
      </xdr:sp>
      <xdr:sp>
        <xdr:nvSpPr>
          <xdr:cNvPr id="127" name="Transparency"/>
          <xdr:cNvSpPr txBox="1"/>
        </xdr:nvSpPr>
        <xdr:spPr>
          <a:xfrm>
            <a:off x="6285638" y="-2079"/>
            <a:ext cx="1292162" cy="358992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none" lIns="50800" tIns="50800" rIns="50800" bIns="50800" numCol="1" anchor="t">
            <a:spAutoFit/>
          </a:bodyPr>
          <a:lstStyle/>
          <a:p>
            <a:pPr marL="0" marR="0" indent="0" algn="l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0" baseline="0" cap="none" i="0" spc="0" strike="noStrike" sz="15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0" baseline="0" cap="none" i="0" spc="0" strike="noStrike" sz="15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Transparency</a:t>
            </a:r>
          </a:p>
        </xdr:txBody>
      </xdr:sp>
      <xdr:sp>
        <xdr:nvSpPr>
          <xdr:cNvPr id="128" name="Line"/>
          <xdr:cNvSpPr/>
        </xdr:nvSpPr>
        <xdr:spPr>
          <a:xfrm flipV="1">
            <a:off x="601136" y="1277867"/>
            <a:ext cx="1" cy="1116176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headEnd type="triangle" w="med" len="sm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29" name="Line"/>
          <xdr:cNvSpPr/>
        </xdr:nvSpPr>
        <xdr:spPr>
          <a:xfrm flipV="1">
            <a:off x="865897" y="1508024"/>
            <a:ext cx="1" cy="1068184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headEnd type="triangle" w="med" len="sm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30" name="Line"/>
          <xdr:cNvSpPr/>
        </xdr:nvSpPr>
        <xdr:spPr>
          <a:xfrm flipV="1">
            <a:off x="1130658" y="1339961"/>
            <a:ext cx="1" cy="1132469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headEnd type="triangle" w="med" len="sm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31" name="Line"/>
          <xdr:cNvSpPr/>
        </xdr:nvSpPr>
        <xdr:spPr>
          <a:xfrm flipV="1">
            <a:off x="1857976" y="1262451"/>
            <a:ext cx="1" cy="1172407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headEnd type="triangle" w="med" len="sm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32" name="Line"/>
          <xdr:cNvSpPr/>
        </xdr:nvSpPr>
        <xdr:spPr>
          <a:xfrm flipV="1">
            <a:off x="2143739" y="1188074"/>
            <a:ext cx="1" cy="1172407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headEnd type="triangle" w="med" len="sm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33" name="Line"/>
          <xdr:cNvSpPr/>
        </xdr:nvSpPr>
        <xdr:spPr>
          <a:xfrm flipV="1">
            <a:off x="2401044" y="1455912"/>
            <a:ext cx="1" cy="1172407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headEnd type="triangle" w="med" len="sm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34" name="Line"/>
          <xdr:cNvSpPr/>
        </xdr:nvSpPr>
        <xdr:spPr>
          <a:xfrm flipV="1">
            <a:off x="2658343" y="1339962"/>
            <a:ext cx="1" cy="1172408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headEnd type="triangle" w="med" len="sm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35" name="Line"/>
          <xdr:cNvSpPr/>
        </xdr:nvSpPr>
        <xdr:spPr>
          <a:xfrm flipV="1">
            <a:off x="3381515" y="1148910"/>
            <a:ext cx="1" cy="1275081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headEnd type="triangle" w="med" len="sm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36" name="Line"/>
          <xdr:cNvSpPr/>
        </xdr:nvSpPr>
        <xdr:spPr>
          <a:xfrm flipV="1">
            <a:off x="3630442" y="908593"/>
            <a:ext cx="1" cy="1275081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headEnd type="triangle" w="med" len="sm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37" name="Line"/>
          <xdr:cNvSpPr/>
        </xdr:nvSpPr>
        <xdr:spPr>
          <a:xfrm flipV="1">
            <a:off x="3936189" y="1075890"/>
            <a:ext cx="1" cy="1213549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headEnd type="triangle" w="med" len="sm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38" name="Line"/>
          <xdr:cNvSpPr/>
        </xdr:nvSpPr>
        <xdr:spPr>
          <a:xfrm flipV="1">
            <a:off x="4205711" y="1210440"/>
            <a:ext cx="1" cy="1213549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headEnd type="triangle" w="med" len="sm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39" name="Line"/>
          <xdr:cNvSpPr/>
        </xdr:nvSpPr>
        <xdr:spPr>
          <a:xfrm flipV="1">
            <a:off x="4905059" y="1395044"/>
            <a:ext cx="1" cy="1116176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headEnd type="triangle" w="med" len="sm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40" name="Line"/>
          <xdr:cNvSpPr/>
        </xdr:nvSpPr>
        <xdr:spPr>
          <a:xfrm flipV="1">
            <a:off x="5185399" y="1369162"/>
            <a:ext cx="1" cy="1054830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headEnd type="triangle" w="med" len="sm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41" name="Line"/>
          <xdr:cNvSpPr/>
        </xdr:nvSpPr>
        <xdr:spPr>
          <a:xfrm flipV="1">
            <a:off x="5439404" y="1318361"/>
            <a:ext cx="1" cy="1154070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headEnd type="triangle" w="med" len="sm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42" name="Line"/>
          <xdr:cNvSpPr/>
        </xdr:nvSpPr>
        <xdr:spPr>
          <a:xfrm flipV="1">
            <a:off x="5706102" y="1191360"/>
            <a:ext cx="1" cy="1116176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headEnd type="triangle" w="med" len="sm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43" name="Line"/>
          <xdr:cNvSpPr/>
        </xdr:nvSpPr>
        <xdr:spPr>
          <a:xfrm flipV="1">
            <a:off x="6428595" y="1494819"/>
            <a:ext cx="1" cy="1021611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headEnd type="triangle" w="med" len="sm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44" name="Line"/>
          <xdr:cNvSpPr/>
        </xdr:nvSpPr>
        <xdr:spPr>
          <a:xfrm flipV="1">
            <a:off x="6682598" y="1234057"/>
            <a:ext cx="1" cy="1132469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headEnd type="triangle" w="med" len="sm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45" name="Line"/>
          <xdr:cNvSpPr/>
        </xdr:nvSpPr>
        <xdr:spPr>
          <a:xfrm flipV="1">
            <a:off x="6976434" y="1339961"/>
            <a:ext cx="1" cy="1132469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headEnd type="triangle" w="med" len="sm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146" name="Line"/>
          <xdr:cNvSpPr/>
        </xdr:nvSpPr>
        <xdr:spPr>
          <a:xfrm flipV="1">
            <a:off x="7244071" y="1352661"/>
            <a:ext cx="1" cy="1132469"/>
          </a:xfrm>
          <a:prstGeom prst="line">
            <a:avLst/>
          </a:prstGeom>
          <a:noFill/>
          <a:ln w="25400" cap="flat">
            <a:solidFill>
              <a:srgbClr val="000000"/>
            </a:solidFill>
            <a:custDash>
              <a:ds d="200000" sp="200000"/>
            </a:custDash>
            <a:miter lim="400000"/>
            <a:headEnd type="triangle" w="med" len="sm"/>
            <a:tailEnd type="triangle" w="med" len="sm"/>
          </a:ln>
          <a:effectLst/>
        </xdr:spPr>
        <xdr:txBody>
          <a:bodyPr/>
          <a:lstStyle/>
          <a:p>
            <a:pPr/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579450</xdr:colOff>
      <xdr:row>0</xdr:row>
      <xdr:rowOff>287601</xdr:rowOff>
    </xdr:to>
    <xdr:sp>
      <xdr:nvSpPr>
        <xdr:cNvPr id="148" name="50 runs for this experiment"/>
        <xdr:cNvSpPr txBox="1"/>
      </xdr:nvSpPr>
      <xdr:spPr>
        <a:xfrm>
          <a:off x="-19051" y="-829601"/>
          <a:ext cx="1824052" cy="287602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50 runs for this experiment</a:t>
          </a:r>
        </a:p>
      </xdr:txBody>
    </xdr:sp>
    <xdr:clientData/>
  </xdr:twoCellAnchor>
</xdr:wsDr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1298138</xdr:colOff>
      <xdr:row>50</xdr:row>
      <xdr:rowOff>270522</xdr:rowOff>
    </xdr:from>
    <xdr:to>
      <xdr:col>12</xdr:col>
      <xdr:colOff>211491</xdr:colOff>
      <xdr:row>76</xdr:row>
      <xdr:rowOff>82645</xdr:rowOff>
    </xdr:to>
    <xdr:grpSp>
      <xdr:nvGrpSpPr>
        <xdr:cNvPr id="152" name="Group"/>
        <xdr:cNvGrpSpPr/>
      </xdr:nvGrpSpPr>
      <xdr:grpSpPr>
        <a:xfrm>
          <a:off x="2022038" y="14248777"/>
          <a:ext cx="8285954" cy="6590114"/>
          <a:chOff x="-1432097" y="-325328"/>
          <a:chExt cx="8285953" cy="6590113"/>
        </a:xfrm>
      </xdr:grpSpPr>
      <xdr:graphicFrame>
        <xdr:nvGraphicFramePr>
          <xdr:cNvPr id="150" name="Radar Chart"/>
          <xdr:cNvGraphicFramePr/>
        </xdr:nvGraphicFramePr>
        <xdr:xfrm>
          <a:off x="-1432098" y="-325329"/>
          <a:ext cx="8285954" cy="6072415"/>
        </xdr:xfrm>
        <a:graphic xmlns:a="http://schemas.openxmlformats.org/drawingml/2006/main">
          <a:graphicData uri="http://schemas.openxmlformats.org/drawingml/2006/chart">
            <c:chart xmlns:c="http://schemas.openxmlformats.org/drawingml/2006/chart" r:id="rId1"/>
          </a:graphicData>
        </a:graphic>
      </xdr:graphicFrame>
      <xdr:sp>
        <xdr:nvSpPr>
          <xdr:cNvPr id="151" name="Caption"/>
          <xdr:cNvSpPr/>
        </xdr:nvSpPr>
        <xdr:spPr>
          <a:xfrm>
            <a:off x="-19050" y="5819655"/>
            <a:ext cx="5459858" cy="445130"/>
          </a:xfrm>
          <a:prstGeom prst="roundRect">
            <a:avLst>
              <a:gd name="adj" fmla="val 0"/>
            </a:avLst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noAutofit/>
          </a:bodyPr>
          <a:lstStyle/>
          <a:p>
            <a:pPr marL="0" marR="0" indent="0" algn="ctr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 baseline="0" cap="none" i="0" spc="0" strike="noStrike" sz="18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8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Marketing</a:t>
            </a:r>
          </a:p>
        </xdr:txBody>
      </xdr:sp>
    </xdr:grpSp>
    <xdr:clientData/>
  </xdr:twoCellAnchor>
  <xdr:twoCellAnchor>
    <xdr:from>
      <xdr:col>1</xdr:col>
      <xdr:colOff>1105307</xdr:colOff>
      <xdr:row>21</xdr:row>
      <xdr:rowOff>101275</xdr:rowOff>
    </xdr:from>
    <xdr:to>
      <xdr:col>22</xdr:col>
      <xdr:colOff>851566</xdr:colOff>
      <xdr:row>49</xdr:row>
      <xdr:rowOff>299383</xdr:rowOff>
    </xdr:to>
    <xdr:grpSp>
      <xdr:nvGrpSpPr>
        <xdr:cNvPr id="155" name="Group"/>
        <xdr:cNvGrpSpPr/>
      </xdr:nvGrpSpPr>
      <xdr:grpSpPr>
        <a:xfrm>
          <a:off x="1829207" y="6401110"/>
          <a:ext cx="16980160" cy="7525374"/>
          <a:chOff x="-1573601" y="-1145771"/>
          <a:chExt cx="16980158" cy="7525373"/>
        </a:xfrm>
      </xdr:grpSpPr>
      <xdr:graphicFrame>
        <xdr:nvGraphicFramePr>
          <xdr:cNvPr id="153" name="Radar Chart"/>
          <xdr:cNvGraphicFramePr/>
        </xdr:nvGraphicFramePr>
        <xdr:xfrm>
          <a:off x="-1573602" y="-1145772"/>
          <a:ext cx="16980160" cy="7007675"/>
        </xdr:xfrm>
        <a:graphic xmlns:a="http://schemas.openxmlformats.org/drawingml/2006/main">
          <a:graphicData uri="http://schemas.openxmlformats.org/drawingml/2006/chart">
            <c:chart xmlns:c="http://schemas.openxmlformats.org/drawingml/2006/chart" r:id="rId2"/>
          </a:graphicData>
        </a:graphic>
      </xdr:graphicFrame>
      <xdr:sp>
        <xdr:nvSpPr>
          <xdr:cNvPr id="154" name="Caption"/>
          <xdr:cNvSpPr/>
        </xdr:nvSpPr>
        <xdr:spPr>
          <a:xfrm>
            <a:off x="-19050" y="5934472"/>
            <a:ext cx="5562508" cy="445130"/>
          </a:xfrm>
          <a:prstGeom prst="roundRect">
            <a:avLst>
              <a:gd name="adj" fmla="val 0"/>
            </a:avLst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noAutofit/>
          </a:bodyPr>
          <a:lstStyle/>
          <a:p>
            <a:pPr marL="0" marR="0" indent="0" algn="ctr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 baseline="0" cap="none" i="0" spc="0" strike="noStrike" sz="18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8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Medical</a:t>
            </a:r>
          </a:p>
        </xdr:txBody>
      </xdr:sp>
    </xdr:grpSp>
    <xdr:clientData/>
  </xdr:twoCellAnchor>
  <xdr:twoCellAnchor>
    <xdr:from>
      <xdr:col>11</xdr:col>
      <xdr:colOff>255641</xdr:colOff>
      <xdr:row>50</xdr:row>
      <xdr:rowOff>207028</xdr:rowOff>
    </xdr:from>
    <xdr:to>
      <xdr:col>22</xdr:col>
      <xdr:colOff>570651</xdr:colOff>
      <xdr:row>76</xdr:row>
      <xdr:rowOff>146135</xdr:rowOff>
    </xdr:to>
    <xdr:grpSp>
      <xdr:nvGrpSpPr>
        <xdr:cNvPr id="158" name="Group"/>
        <xdr:cNvGrpSpPr/>
      </xdr:nvGrpSpPr>
      <xdr:grpSpPr>
        <a:xfrm>
          <a:off x="9856841" y="14185283"/>
          <a:ext cx="8671611" cy="6717098"/>
          <a:chOff x="-1573601" y="-337494"/>
          <a:chExt cx="8671609" cy="6717096"/>
        </a:xfrm>
      </xdr:grpSpPr>
      <xdr:graphicFrame>
        <xdr:nvGraphicFramePr>
          <xdr:cNvPr id="156" name="Radar Chart"/>
          <xdr:cNvGraphicFramePr/>
        </xdr:nvGraphicFramePr>
        <xdr:xfrm>
          <a:off x="-1573602" y="-337495"/>
          <a:ext cx="8671611" cy="6199398"/>
        </xdr:xfrm>
        <a:graphic xmlns:a="http://schemas.openxmlformats.org/drawingml/2006/main">
          <a:graphicData uri="http://schemas.openxmlformats.org/drawingml/2006/chart">
            <c:chart xmlns:c="http://schemas.openxmlformats.org/drawingml/2006/chart" r:id="rId3"/>
          </a:graphicData>
        </a:graphic>
      </xdr:graphicFrame>
      <xdr:sp>
        <xdr:nvSpPr>
          <xdr:cNvPr id="157" name="Caption"/>
          <xdr:cNvSpPr/>
        </xdr:nvSpPr>
        <xdr:spPr>
          <a:xfrm>
            <a:off x="-19050" y="5934472"/>
            <a:ext cx="5562508" cy="445130"/>
          </a:xfrm>
          <a:prstGeom prst="roundRect">
            <a:avLst>
              <a:gd name="adj" fmla="val 0"/>
            </a:avLst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noAutofit/>
          </a:bodyPr>
          <a:lstStyle/>
          <a:p>
            <a:pPr marL="0" marR="0" indent="0" algn="ctr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 baseline="0" cap="none" i="0" spc="0" strike="noStrike" sz="18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8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Streaming</a:t>
            </a:r>
          </a:p>
        </xdr:txBody>
      </xdr:sp>
    </xdr:grpSp>
    <xdr:clientData/>
  </xdr:twoCellAnchor>
  <xdr:twoCellAnchor>
    <xdr:from>
      <xdr:col>11</xdr:col>
      <xdr:colOff>255641</xdr:colOff>
      <xdr:row>24</xdr:row>
      <xdr:rowOff>145647</xdr:rowOff>
    </xdr:from>
    <xdr:to>
      <xdr:col>22</xdr:col>
      <xdr:colOff>570651</xdr:colOff>
      <xdr:row>49</xdr:row>
      <xdr:rowOff>299383</xdr:rowOff>
    </xdr:to>
    <xdr:grpSp>
      <xdr:nvGrpSpPr>
        <xdr:cNvPr id="161" name="Group"/>
        <xdr:cNvGrpSpPr/>
      </xdr:nvGrpSpPr>
      <xdr:grpSpPr>
        <a:xfrm>
          <a:off x="9856841" y="7209387"/>
          <a:ext cx="8671611" cy="6717097"/>
          <a:chOff x="-1573601" y="-337494"/>
          <a:chExt cx="8671609" cy="6717096"/>
        </a:xfrm>
      </xdr:grpSpPr>
      <xdr:graphicFrame>
        <xdr:nvGraphicFramePr>
          <xdr:cNvPr id="159" name="Radar Chart"/>
          <xdr:cNvGraphicFramePr/>
        </xdr:nvGraphicFramePr>
        <xdr:xfrm>
          <a:off x="-1573602" y="-337495"/>
          <a:ext cx="8671611" cy="6199398"/>
        </xdr:xfrm>
        <a:graphic xmlns:a="http://schemas.openxmlformats.org/drawingml/2006/main">
          <a:graphicData uri="http://schemas.openxmlformats.org/drawingml/2006/chart">
            <c:chart xmlns:c="http://schemas.openxmlformats.org/drawingml/2006/chart" r:id="rId4"/>
          </a:graphicData>
        </a:graphic>
      </xdr:graphicFrame>
      <xdr:sp>
        <xdr:nvSpPr>
          <xdr:cNvPr id="160" name="Caption"/>
          <xdr:cNvSpPr/>
        </xdr:nvSpPr>
        <xdr:spPr>
          <a:xfrm>
            <a:off x="-19050" y="5934472"/>
            <a:ext cx="5562508" cy="445130"/>
          </a:xfrm>
          <a:prstGeom prst="roundRect">
            <a:avLst>
              <a:gd name="adj" fmla="val 0"/>
            </a:avLst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noAutofit/>
          </a:bodyPr>
          <a:lstStyle/>
          <a:p>
            <a:pPr marL="0" marR="0" indent="0" algn="ctr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 baseline="0" cap="none" i="0" spc="0" strike="noStrike" sz="18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8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Banking</a:t>
            </a: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120611</xdr:colOff>
      <xdr:row>0</xdr:row>
      <xdr:rowOff>287601</xdr:rowOff>
    </xdr:to>
    <xdr:sp>
      <xdr:nvSpPr>
        <xdr:cNvPr id="162" name="Only 10-5 runs for this experiment"/>
        <xdr:cNvSpPr txBox="1"/>
      </xdr:nvSpPr>
      <xdr:spPr>
        <a:xfrm>
          <a:off x="-19051" y="-829601"/>
          <a:ext cx="2279613" cy="287602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Only 10-5 runs for this experiment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CG197"/>
  <sheetViews>
    <sheetView workbookViewId="0" showGridLines="0" defaultGridColor="1">
      <pane topLeftCell="F3" xSplit="5" ySplit="2" activePane="bottomRight" state="frozen"/>
    </sheetView>
  </sheetViews>
  <sheetFormatPr defaultColWidth="16.3333" defaultRowHeight="19.9" customHeight="1" outlineLevelRow="0" outlineLevelCol="0"/>
  <cols>
    <col min="1" max="1" width="14.0859" style="1" customWidth="1"/>
    <col min="2" max="2" width="5.90625" style="1" customWidth="1"/>
    <col min="3" max="3" width="4.90625" style="1" customWidth="1"/>
    <col min="4" max="4" width="7.76562" style="1" customWidth="1"/>
    <col min="5" max="5" width="24.75" style="1" customWidth="1"/>
    <col min="6" max="17" width="16.3516" style="1" customWidth="1"/>
    <col min="18" max="18" width="6.72656" style="1" customWidth="1"/>
    <col min="19" max="31" width="16.3516" style="54" customWidth="1"/>
    <col min="32" max="32" width="30.8828" style="59" customWidth="1"/>
    <col min="33" max="45" width="16.3516" style="59" customWidth="1"/>
    <col min="46" max="46" width="30.8828" style="67" customWidth="1"/>
    <col min="47" max="59" width="16.3516" style="67" customWidth="1"/>
    <col min="60" max="72" width="16.3516" style="68" customWidth="1"/>
    <col min="73" max="85" width="16.3516" style="79" customWidth="1"/>
    <col min="86" max="16384" width="16.3516" style="79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s="4"/>
    </row>
    <row r="3" ht="20.25" customHeight="1">
      <c r="A3" t="s" s="5">
        <v>18</v>
      </c>
      <c r="B3" s="6">
        <v>1</v>
      </c>
      <c r="C3" s="6">
        <v>1.5</v>
      </c>
      <c r="D3" t="s" s="5">
        <v>19</v>
      </c>
      <c r="E3" t="s" s="7">
        <v>20</v>
      </c>
      <c r="F3" s="8">
        <v>50</v>
      </c>
      <c r="G3" s="9">
        <v>0</v>
      </c>
      <c r="H3" s="10">
        <v>50</v>
      </c>
      <c r="I3" s="10">
        <v>50</v>
      </c>
      <c r="J3" s="10">
        <v>50</v>
      </c>
      <c r="K3" s="9">
        <v>0</v>
      </c>
      <c r="L3" s="10">
        <v>50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f>STDEV(F3:Q3)</f>
        <v>25.7464325272219</v>
      </c>
    </row>
    <row r="4" ht="20.05" customHeight="1">
      <c r="A4" t="s" s="11">
        <v>18</v>
      </c>
      <c r="B4" s="12">
        <v>1</v>
      </c>
      <c r="C4" s="12">
        <v>1.5</v>
      </c>
      <c r="D4" t="s" s="11">
        <v>21</v>
      </c>
      <c r="E4" t="s" s="13">
        <v>20</v>
      </c>
      <c r="F4" s="14">
        <v>50</v>
      </c>
      <c r="G4" s="15">
        <v>0</v>
      </c>
      <c r="H4" s="15">
        <v>37</v>
      </c>
      <c r="I4" s="16">
        <v>50</v>
      </c>
      <c r="J4" s="16">
        <v>50</v>
      </c>
      <c r="K4" s="15">
        <v>0</v>
      </c>
      <c r="L4" s="16">
        <v>50</v>
      </c>
      <c r="M4" s="15">
        <v>0</v>
      </c>
      <c r="N4" s="15">
        <v>0</v>
      </c>
      <c r="O4" s="15">
        <v>0</v>
      </c>
      <c r="P4" s="15">
        <v>13</v>
      </c>
      <c r="Q4" s="15">
        <v>0</v>
      </c>
      <c r="R4" s="15">
        <f>STDEV(F4:Q4)</f>
        <v>23.9880020515307</v>
      </c>
    </row>
    <row r="5" ht="20.05" customHeight="1">
      <c r="A5" t="s" s="11">
        <v>18</v>
      </c>
      <c r="B5" s="12">
        <v>1</v>
      </c>
      <c r="C5" s="12">
        <v>1.5</v>
      </c>
      <c r="D5" t="s" s="11">
        <v>22</v>
      </c>
      <c r="E5" t="s" s="13">
        <v>20</v>
      </c>
      <c r="F5" s="14">
        <v>50</v>
      </c>
      <c r="G5" s="15">
        <v>0</v>
      </c>
      <c r="H5" s="15">
        <v>39</v>
      </c>
      <c r="I5" s="16">
        <v>50</v>
      </c>
      <c r="J5" s="16">
        <v>50</v>
      </c>
      <c r="K5" s="15">
        <v>0</v>
      </c>
      <c r="L5" s="16">
        <v>50</v>
      </c>
      <c r="M5" s="15">
        <v>0</v>
      </c>
      <c r="N5" s="15">
        <v>10</v>
      </c>
      <c r="O5" s="15">
        <v>0</v>
      </c>
      <c r="P5" s="15">
        <v>1</v>
      </c>
      <c r="Q5" s="15">
        <v>0</v>
      </c>
      <c r="R5" s="15">
        <f>STDEV(F5:Q5)</f>
        <v>24.146647925967</v>
      </c>
    </row>
    <row r="6" ht="20.05" customHeight="1">
      <c r="A6" t="s" s="17">
        <v>18</v>
      </c>
      <c r="B6" s="18">
        <v>1</v>
      </c>
      <c r="C6" s="18">
        <v>1.5</v>
      </c>
      <c r="D6" t="s" s="17">
        <v>23</v>
      </c>
      <c r="E6" t="s" s="19">
        <v>24</v>
      </c>
      <c r="F6" s="14">
        <v>47</v>
      </c>
      <c r="G6" s="20">
        <v>6</v>
      </c>
      <c r="H6" s="20">
        <v>28</v>
      </c>
      <c r="I6" s="20">
        <v>39</v>
      </c>
      <c r="J6" s="16">
        <v>47</v>
      </c>
      <c r="K6" s="20">
        <v>18</v>
      </c>
      <c r="L6" s="20">
        <v>37</v>
      </c>
      <c r="M6" s="20">
        <v>2</v>
      </c>
      <c r="N6" s="20">
        <v>26</v>
      </c>
      <c r="O6" s="20">
        <v>0</v>
      </c>
      <c r="P6" s="20">
        <v>0</v>
      </c>
      <c r="Q6" s="20">
        <v>0</v>
      </c>
      <c r="R6" s="15">
        <f>STDEV(F6:Q6)</f>
        <v>18.8864228930989</v>
      </c>
    </row>
    <row r="7" ht="20.05" customHeight="1">
      <c r="A7" t="s" s="11">
        <v>18</v>
      </c>
      <c r="B7" s="12">
        <v>1</v>
      </c>
      <c r="C7" s="12">
        <v>2</v>
      </c>
      <c r="D7" t="s" s="11">
        <v>19</v>
      </c>
      <c r="E7" t="s" s="13">
        <v>25</v>
      </c>
      <c r="F7" s="21">
        <v>50</v>
      </c>
      <c r="G7" s="15">
        <v>0</v>
      </c>
      <c r="H7" s="22">
        <v>50</v>
      </c>
      <c r="I7" s="22">
        <v>50</v>
      </c>
      <c r="J7" s="22">
        <v>50</v>
      </c>
      <c r="K7" s="15">
        <v>0</v>
      </c>
      <c r="L7" s="22">
        <v>50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f>STDEV(F7:Q7)</f>
        <v>25.7464325272219</v>
      </c>
    </row>
    <row r="8" ht="20.05" customHeight="1">
      <c r="A8" t="s" s="11">
        <v>18</v>
      </c>
      <c r="B8" s="12">
        <v>1</v>
      </c>
      <c r="C8" s="12">
        <v>2</v>
      </c>
      <c r="D8" t="s" s="11">
        <v>21</v>
      </c>
      <c r="E8" t="s" s="13">
        <v>25</v>
      </c>
      <c r="F8" s="14">
        <v>50</v>
      </c>
      <c r="G8" s="15">
        <v>0</v>
      </c>
      <c r="H8" s="23">
        <v>50</v>
      </c>
      <c r="I8" s="16">
        <v>50</v>
      </c>
      <c r="J8" s="16">
        <v>50</v>
      </c>
      <c r="K8" s="15">
        <v>0</v>
      </c>
      <c r="L8" s="16">
        <v>50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f>STDEV(F8:Q8)</f>
        <v>25.7464325272219</v>
      </c>
    </row>
    <row r="9" ht="20.05" customHeight="1">
      <c r="A9" t="s" s="11">
        <v>18</v>
      </c>
      <c r="B9" s="12">
        <v>1</v>
      </c>
      <c r="C9" s="12">
        <v>2</v>
      </c>
      <c r="D9" t="s" s="11">
        <v>22</v>
      </c>
      <c r="E9" t="s" s="13">
        <v>25</v>
      </c>
      <c r="F9" s="14">
        <v>47</v>
      </c>
      <c r="G9" s="15">
        <v>0</v>
      </c>
      <c r="H9" s="23">
        <v>40</v>
      </c>
      <c r="I9" s="16">
        <v>50</v>
      </c>
      <c r="J9" s="16">
        <v>48</v>
      </c>
      <c r="K9" s="15">
        <v>2</v>
      </c>
      <c r="L9" s="16">
        <v>50</v>
      </c>
      <c r="M9" s="15">
        <v>0</v>
      </c>
      <c r="N9" s="15">
        <v>8</v>
      </c>
      <c r="O9" s="15">
        <v>2</v>
      </c>
      <c r="P9" s="15">
        <v>3</v>
      </c>
      <c r="Q9" s="15">
        <v>0</v>
      </c>
      <c r="R9" s="15">
        <f>STDEV(F9:Q9)</f>
        <v>23.3270554325126</v>
      </c>
    </row>
    <row r="10" ht="20.05" customHeight="1">
      <c r="A10" t="s" s="17">
        <v>18</v>
      </c>
      <c r="B10" s="18">
        <v>1</v>
      </c>
      <c r="C10" s="18">
        <v>2</v>
      </c>
      <c r="D10" t="s" s="17">
        <v>23</v>
      </c>
      <c r="E10" t="s" s="19">
        <v>24</v>
      </c>
      <c r="F10" s="14">
        <v>40</v>
      </c>
      <c r="G10" s="20">
        <v>5</v>
      </c>
      <c r="H10" s="20">
        <v>37</v>
      </c>
      <c r="I10" s="16">
        <v>50</v>
      </c>
      <c r="J10" s="16">
        <v>46</v>
      </c>
      <c r="K10" s="20">
        <v>7</v>
      </c>
      <c r="L10" s="16">
        <v>48</v>
      </c>
      <c r="M10" s="20">
        <v>1</v>
      </c>
      <c r="N10" s="20">
        <v>8</v>
      </c>
      <c r="O10" s="20">
        <v>3</v>
      </c>
      <c r="P10" s="20">
        <v>5</v>
      </c>
      <c r="Q10" s="20">
        <v>0</v>
      </c>
      <c r="R10" s="15">
        <f>STDEV(F10:Q10)</f>
        <v>21.0057712127507</v>
      </c>
    </row>
    <row r="11" ht="20.05" customHeight="1">
      <c r="A11" t="s" s="11">
        <v>18</v>
      </c>
      <c r="B11" s="12">
        <v>1</v>
      </c>
      <c r="C11" s="24"/>
      <c r="D11" t="s" s="11">
        <v>19</v>
      </c>
      <c r="E11" t="s" s="25">
        <v>26</v>
      </c>
      <c r="F11" s="26">
        <v>36</v>
      </c>
      <c r="G11" s="15">
        <v>0</v>
      </c>
      <c r="H11" s="22">
        <v>50</v>
      </c>
      <c r="I11" s="22">
        <v>50</v>
      </c>
      <c r="J11" s="22">
        <v>50</v>
      </c>
      <c r="K11" s="15">
        <v>0</v>
      </c>
      <c r="L11" s="22">
        <v>50</v>
      </c>
      <c r="M11" s="15">
        <v>0</v>
      </c>
      <c r="N11" s="15">
        <v>14</v>
      </c>
      <c r="O11" s="15">
        <v>0</v>
      </c>
      <c r="P11" s="15">
        <v>0</v>
      </c>
      <c r="Q11" s="15">
        <v>0</v>
      </c>
      <c r="R11" s="15">
        <f>STDEV(F11:Q11)</f>
        <v>23.9006783218055</v>
      </c>
    </row>
    <row r="12" ht="20.05" customHeight="1">
      <c r="A12" t="s" s="11">
        <v>18</v>
      </c>
      <c r="B12" s="12">
        <v>1</v>
      </c>
      <c r="C12" s="24"/>
      <c r="D12" t="s" s="11">
        <v>21</v>
      </c>
      <c r="E12" t="s" s="25">
        <v>26</v>
      </c>
      <c r="F12" s="14">
        <v>48</v>
      </c>
      <c r="G12" s="15">
        <v>0</v>
      </c>
      <c r="H12" s="15">
        <v>28</v>
      </c>
      <c r="I12" s="16">
        <v>44</v>
      </c>
      <c r="J12" s="15">
        <v>50</v>
      </c>
      <c r="K12" s="15">
        <v>0</v>
      </c>
      <c r="L12" s="16">
        <v>50</v>
      </c>
      <c r="M12" s="15">
        <v>0</v>
      </c>
      <c r="N12" s="15">
        <v>30</v>
      </c>
      <c r="O12" s="15">
        <v>0</v>
      </c>
      <c r="P12" s="15">
        <v>0</v>
      </c>
      <c r="Q12" s="15">
        <v>0</v>
      </c>
      <c r="R12" s="15">
        <f>STDEV(F12:Q12)</f>
        <v>22.7948691728218</v>
      </c>
    </row>
    <row r="13" ht="20.05" customHeight="1">
      <c r="A13" t="s" s="11">
        <v>18</v>
      </c>
      <c r="B13" s="12">
        <v>1</v>
      </c>
      <c r="C13" s="24"/>
      <c r="D13" t="s" s="11">
        <v>22</v>
      </c>
      <c r="E13" t="s" s="25">
        <v>26</v>
      </c>
      <c r="F13" s="14">
        <v>46</v>
      </c>
      <c r="G13" s="15">
        <v>0</v>
      </c>
      <c r="H13" s="15">
        <v>23</v>
      </c>
      <c r="I13" s="16">
        <v>46</v>
      </c>
      <c r="J13" s="15">
        <v>36</v>
      </c>
      <c r="K13" s="15">
        <v>7</v>
      </c>
      <c r="L13" s="16">
        <v>50</v>
      </c>
      <c r="M13" s="15">
        <v>0</v>
      </c>
      <c r="N13" s="15">
        <v>38</v>
      </c>
      <c r="O13" s="15">
        <v>4</v>
      </c>
      <c r="P13" s="15">
        <v>0</v>
      </c>
      <c r="Q13" s="15">
        <v>0</v>
      </c>
      <c r="R13" s="15">
        <f>STDEV(F13:Q13)</f>
        <v>21.0144250600881</v>
      </c>
    </row>
    <row r="14" ht="20.05" customHeight="1">
      <c r="A14" t="s" s="17">
        <v>18</v>
      </c>
      <c r="B14" s="18">
        <v>1</v>
      </c>
      <c r="C14" s="27"/>
      <c r="D14" t="s" s="17">
        <v>23</v>
      </c>
      <c r="E14" t="s" s="19">
        <v>26</v>
      </c>
      <c r="F14" s="14">
        <v>45</v>
      </c>
      <c r="G14" s="20">
        <v>5</v>
      </c>
      <c r="H14" s="20">
        <v>22</v>
      </c>
      <c r="I14" s="16">
        <v>43</v>
      </c>
      <c r="J14" s="20">
        <v>37</v>
      </c>
      <c r="K14" s="20">
        <v>20</v>
      </c>
      <c r="L14" s="20">
        <v>37</v>
      </c>
      <c r="M14" s="20">
        <v>3</v>
      </c>
      <c r="N14" s="20">
        <v>26</v>
      </c>
      <c r="O14" s="20">
        <v>9</v>
      </c>
      <c r="P14" s="20">
        <v>3</v>
      </c>
      <c r="Q14" s="20">
        <v>0</v>
      </c>
      <c r="R14" s="15">
        <f>STDEV(F14:Q14)</f>
        <v>16.7540135399542</v>
      </c>
    </row>
    <row r="15" ht="20.05" customHeight="1">
      <c r="A15" t="s" s="11">
        <v>18</v>
      </c>
      <c r="B15" s="12">
        <v>1</v>
      </c>
      <c r="C15" s="12">
        <v>27</v>
      </c>
      <c r="D15" t="s" s="11">
        <v>19</v>
      </c>
      <c r="E15" t="s" s="25">
        <v>27</v>
      </c>
      <c r="F15" s="28">
        <v>50</v>
      </c>
      <c r="G15" s="15">
        <v>0</v>
      </c>
      <c r="H15" s="22">
        <v>50</v>
      </c>
      <c r="I15" s="15">
        <v>17</v>
      </c>
      <c r="J15" s="22">
        <v>50</v>
      </c>
      <c r="K15" s="15">
        <v>0</v>
      </c>
      <c r="L15" s="22">
        <v>50</v>
      </c>
      <c r="M15" s="15">
        <v>0</v>
      </c>
      <c r="N15" s="15">
        <v>1</v>
      </c>
      <c r="O15" s="15">
        <v>1</v>
      </c>
      <c r="P15" s="15">
        <v>31</v>
      </c>
      <c r="Q15" s="15">
        <v>0</v>
      </c>
      <c r="R15" s="15">
        <f>STDEV(F15:Q15)</f>
        <v>23.4398003921587</v>
      </c>
    </row>
    <row r="16" ht="20.05" customHeight="1">
      <c r="A16" t="s" s="11">
        <v>18</v>
      </c>
      <c r="B16" s="12">
        <v>1</v>
      </c>
      <c r="C16" s="12">
        <v>27</v>
      </c>
      <c r="D16" t="s" s="11">
        <v>21</v>
      </c>
      <c r="E16" t="s" s="25">
        <v>27</v>
      </c>
      <c r="F16" s="14">
        <v>50</v>
      </c>
      <c r="G16" s="15">
        <v>0</v>
      </c>
      <c r="H16" s="16">
        <v>48</v>
      </c>
      <c r="I16" s="16">
        <v>50</v>
      </c>
      <c r="J16" s="16">
        <v>50</v>
      </c>
      <c r="K16" s="15">
        <v>0</v>
      </c>
      <c r="L16" s="16">
        <v>50</v>
      </c>
      <c r="M16" s="15">
        <v>0</v>
      </c>
      <c r="N16" s="15">
        <v>1</v>
      </c>
      <c r="O16" s="15">
        <v>1</v>
      </c>
      <c r="P16" s="15">
        <v>0</v>
      </c>
      <c r="Q16" s="15">
        <v>0</v>
      </c>
      <c r="R16" s="15">
        <f>STDEV(F16:Q16)</f>
        <v>25.4016224726379</v>
      </c>
    </row>
    <row r="17" ht="20.05" customHeight="1">
      <c r="A17" t="s" s="11">
        <v>18</v>
      </c>
      <c r="B17" s="12">
        <v>1</v>
      </c>
      <c r="C17" s="12">
        <v>27</v>
      </c>
      <c r="D17" t="s" s="11">
        <v>22</v>
      </c>
      <c r="E17" t="s" s="25">
        <v>27</v>
      </c>
      <c r="F17" s="14">
        <v>48</v>
      </c>
      <c r="G17" s="15">
        <v>0</v>
      </c>
      <c r="H17" s="15">
        <v>23</v>
      </c>
      <c r="I17" s="15">
        <v>41</v>
      </c>
      <c r="J17" s="16">
        <v>45</v>
      </c>
      <c r="K17" s="15">
        <v>1</v>
      </c>
      <c r="L17" s="16">
        <v>50</v>
      </c>
      <c r="M17" s="15">
        <v>5</v>
      </c>
      <c r="N17" s="15">
        <v>18</v>
      </c>
      <c r="O17" s="15">
        <v>5</v>
      </c>
      <c r="P17" s="15">
        <v>12</v>
      </c>
      <c r="Q17" s="15">
        <v>2</v>
      </c>
      <c r="R17" s="15">
        <f>STDEV(F17:Q17)</f>
        <v>19.8944182822187</v>
      </c>
    </row>
    <row r="18" ht="20.05" customHeight="1">
      <c r="A18" t="s" s="17">
        <v>18</v>
      </c>
      <c r="B18" s="18">
        <v>1</v>
      </c>
      <c r="C18" s="18">
        <v>27</v>
      </c>
      <c r="D18" t="s" s="17">
        <v>23</v>
      </c>
      <c r="E18" t="s" s="19">
        <v>28</v>
      </c>
      <c r="F18" s="29">
        <v>35</v>
      </c>
      <c r="G18" s="20">
        <v>3</v>
      </c>
      <c r="H18" s="20">
        <v>18</v>
      </c>
      <c r="I18" s="20">
        <v>21</v>
      </c>
      <c r="J18" s="20">
        <v>48</v>
      </c>
      <c r="K18" s="20">
        <v>24</v>
      </c>
      <c r="L18" s="20">
        <v>41</v>
      </c>
      <c r="M18" s="20">
        <v>4</v>
      </c>
      <c r="N18" s="20">
        <v>27</v>
      </c>
      <c r="O18" s="20">
        <v>12</v>
      </c>
      <c r="P18" s="20">
        <v>15</v>
      </c>
      <c r="Q18" s="20">
        <v>2</v>
      </c>
      <c r="R18" s="15">
        <f>STDEV(F18:Q18)</f>
        <v>14.9838296678503</v>
      </c>
    </row>
    <row r="19" ht="20.05" customHeight="1">
      <c r="A19" t="s" s="11">
        <v>18</v>
      </c>
      <c r="B19" s="12">
        <v>0.7</v>
      </c>
      <c r="C19" s="12">
        <v>9</v>
      </c>
      <c r="D19" t="s" s="11">
        <v>19</v>
      </c>
      <c r="E19" t="s" s="25">
        <v>29</v>
      </c>
      <c r="F19" s="28">
        <v>50</v>
      </c>
      <c r="G19" s="15">
        <v>0</v>
      </c>
      <c r="H19" s="22">
        <v>50</v>
      </c>
      <c r="I19" s="15">
        <v>39</v>
      </c>
      <c r="J19" s="22">
        <v>50</v>
      </c>
      <c r="K19" s="15">
        <v>0</v>
      </c>
      <c r="L19" s="22">
        <v>50</v>
      </c>
      <c r="M19" s="15">
        <v>0</v>
      </c>
      <c r="N19" s="15">
        <v>11</v>
      </c>
      <c r="O19" s="15">
        <v>0</v>
      </c>
      <c r="P19" s="15">
        <v>0</v>
      </c>
      <c r="Q19" s="15">
        <v>0</v>
      </c>
      <c r="R19" s="15">
        <f>STDEV(F19:Q19)</f>
        <v>24.1842673628702</v>
      </c>
    </row>
    <row r="20" ht="20.05" customHeight="1">
      <c r="A20" t="s" s="11">
        <v>18</v>
      </c>
      <c r="B20" s="12">
        <v>0.7</v>
      </c>
      <c r="C20" s="12">
        <v>9</v>
      </c>
      <c r="D20" t="s" s="11">
        <v>21</v>
      </c>
      <c r="E20" t="s" s="25">
        <v>29</v>
      </c>
      <c r="F20" s="14">
        <v>50</v>
      </c>
      <c r="G20" s="15">
        <v>0</v>
      </c>
      <c r="H20" s="16">
        <v>50</v>
      </c>
      <c r="I20" s="15">
        <v>14</v>
      </c>
      <c r="J20" s="16">
        <v>50</v>
      </c>
      <c r="K20" s="15">
        <v>0</v>
      </c>
      <c r="L20" s="16">
        <v>50</v>
      </c>
      <c r="M20" s="15">
        <v>0</v>
      </c>
      <c r="N20" s="15">
        <v>36</v>
      </c>
      <c r="O20" s="15">
        <v>0</v>
      </c>
      <c r="P20" s="15">
        <v>0</v>
      </c>
      <c r="Q20" s="15">
        <v>0</v>
      </c>
      <c r="R20" s="15">
        <f>STDEV(F20:Q20)</f>
        <v>23.9006783218055</v>
      </c>
    </row>
    <row r="21" ht="20.05" customHeight="1">
      <c r="A21" t="s" s="11">
        <v>18</v>
      </c>
      <c r="B21" s="12">
        <v>0.7</v>
      </c>
      <c r="C21" s="12">
        <v>9</v>
      </c>
      <c r="D21" t="s" s="11">
        <v>22</v>
      </c>
      <c r="E21" t="s" s="25">
        <v>29</v>
      </c>
      <c r="F21" s="30">
        <v>41</v>
      </c>
      <c r="G21" s="15">
        <v>2</v>
      </c>
      <c r="H21" s="15">
        <v>38</v>
      </c>
      <c r="I21" s="15">
        <v>29</v>
      </c>
      <c r="J21" s="23">
        <v>42</v>
      </c>
      <c r="K21" s="15">
        <v>0</v>
      </c>
      <c r="L21" s="16">
        <v>46</v>
      </c>
      <c r="M21" s="15">
        <v>3</v>
      </c>
      <c r="N21" s="15">
        <v>26</v>
      </c>
      <c r="O21" s="15">
        <v>9</v>
      </c>
      <c r="P21" s="15">
        <v>11</v>
      </c>
      <c r="Q21" s="15">
        <v>3</v>
      </c>
      <c r="R21" s="15">
        <f>STDEV(F21:Q21)</f>
        <v>17.9333783935448</v>
      </c>
    </row>
    <row r="22" ht="20.05" customHeight="1">
      <c r="A22" t="s" s="17">
        <v>18</v>
      </c>
      <c r="B22" s="18">
        <v>0.7</v>
      </c>
      <c r="C22" s="18">
        <v>9</v>
      </c>
      <c r="D22" t="s" s="17">
        <v>23</v>
      </c>
      <c r="E22" t="s" s="19">
        <v>28</v>
      </c>
      <c r="F22" s="29">
        <v>35</v>
      </c>
      <c r="G22" s="20">
        <v>14</v>
      </c>
      <c r="H22" s="16">
        <v>42</v>
      </c>
      <c r="I22" s="20">
        <v>15</v>
      </c>
      <c r="J22" s="20">
        <v>34</v>
      </c>
      <c r="K22" s="20">
        <v>10</v>
      </c>
      <c r="L22" s="16">
        <v>45</v>
      </c>
      <c r="M22" s="20">
        <v>5</v>
      </c>
      <c r="N22" s="20">
        <v>26</v>
      </c>
      <c r="O22" s="20">
        <v>10</v>
      </c>
      <c r="P22" s="20">
        <v>12</v>
      </c>
      <c r="Q22" s="20">
        <v>2</v>
      </c>
      <c r="R22" s="15">
        <f>STDEV(F22:Q22)</f>
        <v>14.8681070099931</v>
      </c>
    </row>
    <row r="23" ht="20.05" customHeight="1">
      <c r="A23" t="s" s="11">
        <v>18</v>
      </c>
      <c r="B23" s="12">
        <v>0.7</v>
      </c>
      <c r="C23" s="12">
        <v>2</v>
      </c>
      <c r="D23" t="s" s="11">
        <v>19</v>
      </c>
      <c r="E23" t="s" s="25">
        <v>30</v>
      </c>
      <c r="F23" s="28">
        <v>49</v>
      </c>
      <c r="G23" s="15">
        <v>0</v>
      </c>
      <c r="H23" s="22">
        <v>50</v>
      </c>
      <c r="I23" s="15">
        <v>2</v>
      </c>
      <c r="J23" s="15">
        <v>1</v>
      </c>
      <c r="K23" s="15">
        <v>0</v>
      </c>
      <c r="L23" s="22">
        <v>50</v>
      </c>
      <c r="M23" s="22">
        <v>48</v>
      </c>
      <c r="N23" s="15">
        <v>0</v>
      </c>
      <c r="O23" s="15">
        <v>0</v>
      </c>
      <c r="P23" s="22">
        <v>50</v>
      </c>
      <c r="Q23" s="15">
        <v>0</v>
      </c>
      <c r="R23" s="15">
        <f>STDEV(F23:Q23)</f>
        <v>25.2292519016151</v>
      </c>
    </row>
    <row r="24" ht="20.05" customHeight="1">
      <c r="A24" t="s" s="11">
        <v>18</v>
      </c>
      <c r="B24" s="12">
        <v>0.7</v>
      </c>
      <c r="C24" s="12">
        <v>2</v>
      </c>
      <c r="D24" t="s" s="11">
        <v>21</v>
      </c>
      <c r="E24" t="s" s="25">
        <v>30</v>
      </c>
      <c r="F24" s="26">
        <v>12</v>
      </c>
      <c r="G24" s="15">
        <v>22</v>
      </c>
      <c r="H24" s="15">
        <v>0</v>
      </c>
      <c r="I24" s="15">
        <v>50</v>
      </c>
      <c r="J24" s="15">
        <v>50</v>
      </c>
      <c r="K24" s="15">
        <v>1</v>
      </c>
      <c r="L24" s="15">
        <v>4</v>
      </c>
      <c r="M24" s="15">
        <v>10</v>
      </c>
      <c r="N24" s="15">
        <v>50</v>
      </c>
      <c r="O24" s="15">
        <v>2</v>
      </c>
      <c r="P24" s="15">
        <v>0</v>
      </c>
      <c r="Q24" s="15">
        <v>49</v>
      </c>
      <c r="R24" s="15">
        <f>STDEV(F24:Q24)</f>
        <v>22.2417843190912</v>
      </c>
    </row>
    <row r="25" ht="20.05" customHeight="1">
      <c r="A25" t="s" s="11">
        <v>18</v>
      </c>
      <c r="B25" s="12">
        <v>0.7</v>
      </c>
      <c r="C25" s="12">
        <v>2</v>
      </c>
      <c r="D25" t="s" s="11">
        <v>22</v>
      </c>
      <c r="E25" t="s" s="25">
        <v>30</v>
      </c>
      <c r="F25" s="26">
        <v>29</v>
      </c>
      <c r="G25" s="15">
        <v>14</v>
      </c>
      <c r="H25" s="15">
        <v>14</v>
      </c>
      <c r="I25" s="15">
        <v>29</v>
      </c>
      <c r="J25" s="15">
        <v>21</v>
      </c>
      <c r="K25" s="15">
        <v>18</v>
      </c>
      <c r="L25" s="15">
        <v>27</v>
      </c>
      <c r="M25" s="15">
        <v>21</v>
      </c>
      <c r="N25" s="15">
        <v>20</v>
      </c>
      <c r="O25" s="15">
        <v>20</v>
      </c>
      <c r="P25" s="15">
        <v>27</v>
      </c>
      <c r="Q25" s="15">
        <v>10</v>
      </c>
      <c r="R25" s="15">
        <f>STDEV(F25:Q25)</f>
        <v>6.24984848301189</v>
      </c>
    </row>
    <row r="26" ht="20.05" customHeight="1">
      <c r="A26" t="s" s="17">
        <v>18</v>
      </c>
      <c r="B26" s="18">
        <v>0.7</v>
      </c>
      <c r="C26" s="18">
        <v>2</v>
      </c>
      <c r="D26" t="s" s="17">
        <v>23</v>
      </c>
      <c r="E26" t="s" s="19">
        <v>28</v>
      </c>
      <c r="F26" s="29">
        <v>26</v>
      </c>
      <c r="G26" s="20">
        <v>13</v>
      </c>
      <c r="H26" s="20">
        <v>22</v>
      </c>
      <c r="I26" s="20">
        <v>23</v>
      </c>
      <c r="J26" s="20">
        <v>30</v>
      </c>
      <c r="K26" s="20">
        <v>19</v>
      </c>
      <c r="L26" s="20">
        <v>21</v>
      </c>
      <c r="M26" s="20">
        <v>16</v>
      </c>
      <c r="N26" s="20">
        <v>29</v>
      </c>
      <c r="O26" s="20">
        <v>15</v>
      </c>
      <c r="P26" s="20">
        <v>18</v>
      </c>
      <c r="Q26" s="20">
        <v>16</v>
      </c>
      <c r="R26" s="15">
        <f>STDEV(F26:Q26)</f>
        <v>5.53227445144044</v>
      </c>
    </row>
    <row r="27" ht="20.05" customHeight="1">
      <c r="A27" t="s" s="11">
        <v>31</v>
      </c>
      <c r="B27" s="12">
        <v>1</v>
      </c>
      <c r="C27" s="12">
        <v>703.3</v>
      </c>
      <c r="D27" t="s" s="11">
        <v>19</v>
      </c>
      <c r="E27" t="s" s="25">
        <v>32</v>
      </c>
      <c r="F27" s="28">
        <v>50</v>
      </c>
      <c r="G27" s="15">
        <v>0</v>
      </c>
      <c r="H27" s="22">
        <v>50</v>
      </c>
      <c r="I27" s="22">
        <v>50</v>
      </c>
      <c r="J27" s="22">
        <v>50</v>
      </c>
      <c r="K27" s="15">
        <v>0</v>
      </c>
      <c r="L27" s="22">
        <v>50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f>STDEV(F27:Q27)</f>
        <v>25.7464325272219</v>
      </c>
    </row>
    <row r="28" ht="20.05" customHeight="1">
      <c r="A28" t="s" s="11">
        <v>31</v>
      </c>
      <c r="B28" s="12">
        <v>1</v>
      </c>
      <c r="C28" s="12">
        <v>703.3</v>
      </c>
      <c r="D28" t="s" s="11">
        <v>21</v>
      </c>
      <c r="E28" t="s" s="25">
        <v>32</v>
      </c>
      <c r="F28" s="26">
        <v>41</v>
      </c>
      <c r="G28" s="15">
        <v>0</v>
      </c>
      <c r="H28" s="15">
        <v>9</v>
      </c>
      <c r="I28" s="16">
        <v>50</v>
      </c>
      <c r="J28" s="16">
        <v>50</v>
      </c>
      <c r="K28" s="15">
        <v>0</v>
      </c>
      <c r="L28" s="16">
        <v>50</v>
      </c>
      <c r="M28" s="15">
        <v>0</v>
      </c>
      <c r="N28" s="15">
        <v>50</v>
      </c>
      <c r="O28" s="15">
        <v>0</v>
      </c>
      <c r="P28" s="15">
        <v>0</v>
      </c>
      <c r="Q28" s="15">
        <v>0</v>
      </c>
      <c r="R28" s="15">
        <f>STDEV(F28:Q28)</f>
        <v>24.4087664331461</v>
      </c>
    </row>
    <row r="29" ht="20.05" customHeight="1">
      <c r="A29" t="s" s="11">
        <v>31</v>
      </c>
      <c r="B29" s="12">
        <v>1</v>
      </c>
      <c r="C29" s="12">
        <v>703.3</v>
      </c>
      <c r="D29" t="s" s="11">
        <v>22</v>
      </c>
      <c r="E29" t="s" s="25">
        <v>32</v>
      </c>
      <c r="F29" s="14">
        <v>47</v>
      </c>
      <c r="G29" s="15">
        <v>0</v>
      </c>
      <c r="H29" s="23">
        <v>40</v>
      </c>
      <c r="I29" s="16">
        <v>50</v>
      </c>
      <c r="J29" s="16">
        <v>50</v>
      </c>
      <c r="K29" s="15">
        <v>0</v>
      </c>
      <c r="L29" s="16">
        <v>50</v>
      </c>
      <c r="M29" s="15">
        <v>0</v>
      </c>
      <c r="N29" s="15">
        <v>8</v>
      </c>
      <c r="O29" s="15">
        <v>2</v>
      </c>
      <c r="P29" s="15">
        <v>3</v>
      </c>
      <c r="Q29" s="15">
        <v>0</v>
      </c>
      <c r="R29" s="15">
        <f>STDEV(F29:Q29)</f>
        <v>23.698229060545</v>
      </c>
    </row>
    <row r="30" ht="20.05" customHeight="1">
      <c r="A30" t="s" s="17">
        <v>31</v>
      </c>
      <c r="B30" s="18">
        <v>1</v>
      </c>
      <c r="C30" s="18">
        <v>703.3</v>
      </c>
      <c r="D30" t="s" s="17">
        <v>23</v>
      </c>
      <c r="E30" t="s" s="19">
        <v>33</v>
      </c>
      <c r="F30" s="30">
        <v>40</v>
      </c>
      <c r="G30" s="20">
        <v>5</v>
      </c>
      <c r="H30" s="20">
        <v>37</v>
      </c>
      <c r="I30" s="16">
        <v>50</v>
      </c>
      <c r="J30" s="16">
        <v>46</v>
      </c>
      <c r="K30" s="20">
        <v>7</v>
      </c>
      <c r="L30" s="16">
        <v>48</v>
      </c>
      <c r="M30" s="20">
        <v>1</v>
      </c>
      <c r="N30" s="20">
        <v>8</v>
      </c>
      <c r="O30" s="20">
        <v>3</v>
      </c>
      <c r="P30" s="20">
        <v>5</v>
      </c>
      <c r="Q30" s="15">
        <v>0</v>
      </c>
      <c r="R30" s="15">
        <f>STDEV(F30:Q30)</f>
        <v>21.0057712127507</v>
      </c>
    </row>
    <row r="31" ht="20.05" customHeight="1">
      <c r="A31" t="s" s="11">
        <v>31</v>
      </c>
      <c r="B31" s="12">
        <v>1</v>
      </c>
      <c r="C31" s="12">
        <v>70</v>
      </c>
      <c r="D31" t="s" s="11">
        <v>19</v>
      </c>
      <c r="E31" t="s" s="25">
        <v>34</v>
      </c>
      <c r="F31" s="26">
        <v>36</v>
      </c>
      <c r="G31" s="15">
        <v>0</v>
      </c>
      <c r="H31" s="15">
        <v>22</v>
      </c>
      <c r="I31" s="22">
        <v>49</v>
      </c>
      <c r="J31" s="22">
        <v>50</v>
      </c>
      <c r="K31" s="15">
        <v>0</v>
      </c>
      <c r="L31" s="22">
        <v>50</v>
      </c>
      <c r="M31" s="15">
        <v>0</v>
      </c>
      <c r="N31" s="31">
        <v>43</v>
      </c>
      <c r="O31" s="15">
        <v>0</v>
      </c>
      <c r="P31" s="15">
        <v>0</v>
      </c>
      <c r="Q31" s="15">
        <v>0</v>
      </c>
      <c r="R31" s="15">
        <f>STDEV(F31:Q31)</f>
        <v>23.0052694885851</v>
      </c>
    </row>
    <row r="32" ht="20.05" customHeight="1">
      <c r="A32" t="s" s="11">
        <v>31</v>
      </c>
      <c r="B32" s="12">
        <v>1</v>
      </c>
      <c r="C32" s="12">
        <v>70</v>
      </c>
      <c r="D32" t="s" s="11">
        <v>21</v>
      </c>
      <c r="E32" t="s" s="25">
        <v>34</v>
      </c>
      <c r="F32" s="14">
        <v>46</v>
      </c>
      <c r="G32" s="15">
        <v>0</v>
      </c>
      <c r="H32" s="15">
        <v>3</v>
      </c>
      <c r="I32" s="16">
        <v>50</v>
      </c>
      <c r="J32" s="16">
        <v>50</v>
      </c>
      <c r="K32" s="15">
        <v>0</v>
      </c>
      <c r="L32" s="16">
        <v>50</v>
      </c>
      <c r="M32" s="15">
        <v>0</v>
      </c>
      <c r="N32" s="16">
        <v>50</v>
      </c>
      <c r="O32" s="15">
        <v>1</v>
      </c>
      <c r="P32" s="15">
        <v>0</v>
      </c>
      <c r="Q32" s="15">
        <v>0</v>
      </c>
      <c r="R32" s="15">
        <f>STDEV(F32:Q32)</f>
        <v>25.0774557696507</v>
      </c>
    </row>
    <row r="33" ht="20.05" customHeight="1">
      <c r="A33" t="s" s="11">
        <v>31</v>
      </c>
      <c r="B33" s="12">
        <v>1</v>
      </c>
      <c r="C33" s="12">
        <v>70</v>
      </c>
      <c r="D33" t="s" s="11">
        <v>22</v>
      </c>
      <c r="E33" t="s" s="25">
        <v>34</v>
      </c>
      <c r="F33" s="26">
        <v>32</v>
      </c>
      <c r="G33" s="15">
        <v>0</v>
      </c>
      <c r="H33" s="15">
        <v>30</v>
      </c>
      <c r="I33" s="16">
        <v>48</v>
      </c>
      <c r="J33" s="16">
        <v>50</v>
      </c>
      <c r="K33" s="15">
        <v>0</v>
      </c>
      <c r="L33" s="16">
        <v>49</v>
      </c>
      <c r="M33" s="15">
        <v>1</v>
      </c>
      <c r="N33" s="15">
        <v>37</v>
      </c>
      <c r="O33" s="15">
        <v>3</v>
      </c>
      <c r="P33" s="15">
        <v>0</v>
      </c>
      <c r="Q33" s="15">
        <v>0</v>
      </c>
      <c r="R33" s="15">
        <f>STDEV(F33:Q33)</f>
        <v>21.9496669402494</v>
      </c>
    </row>
    <row r="34" ht="20.05" customHeight="1">
      <c r="A34" t="s" s="17">
        <v>31</v>
      </c>
      <c r="B34" s="18">
        <v>1</v>
      </c>
      <c r="C34" s="18">
        <v>70</v>
      </c>
      <c r="D34" t="s" s="17">
        <v>23</v>
      </c>
      <c r="E34" t="s" s="19">
        <v>33</v>
      </c>
      <c r="F34" s="29">
        <v>33</v>
      </c>
      <c r="G34" s="20">
        <v>3</v>
      </c>
      <c r="H34" s="20">
        <v>23</v>
      </c>
      <c r="I34" s="20">
        <v>36</v>
      </c>
      <c r="J34" s="16">
        <v>50</v>
      </c>
      <c r="K34" s="20">
        <v>8</v>
      </c>
      <c r="L34" s="23">
        <v>42</v>
      </c>
      <c r="M34" s="20">
        <v>1</v>
      </c>
      <c r="N34" s="20">
        <v>30</v>
      </c>
      <c r="O34" s="20">
        <v>21</v>
      </c>
      <c r="P34" s="20">
        <v>2</v>
      </c>
      <c r="Q34" s="20">
        <v>1</v>
      </c>
      <c r="R34" s="15">
        <f>STDEV(F34:Q34)</f>
        <v>17.5542449325374</v>
      </c>
    </row>
    <row r="35" ht="20.05" customHeight="1">
      <c r="A35" t="s" s="11">
        <v>31</v>
      </c>
      <c r="B35" s="12">
        <v>1</v>
      </c>
      <c r="C35" s="12">
        <v>8</v>
      </c>
      <c r="D35" t="s" s="11">
        <v>19</v>
      </c>
      <c r="E35" t="s" s="25">
        <v>35</v>
      </c>
      <c r="F35" s="26">
        <v>33</v>
      </c>
      <c r="G35" s="15">
        <v>0</v>
      </c>
      <c r="H35" s="15">
        <v>15</v>
      </c>
      <c r="I35" s="22">
        <v>50</v>
      </c>
      <c r="J35" s="22">
        <v>50</v>
      </c>
      <c r="K35" s="15">
        <v>0</v>
      </c>
      <c r="L35" s="32">
        <v>40</v>
      </c>
      <c r="M35" s="15">
        <v>0</v>
      </c>
      <c r="N35" s="32">
        <v>42</v>
      </c>
      <c r="O35" s="15">
        <v>11</v>
      </c>
      <c r="P35" s="15">
        <v>9</v>
      </c>
      <c r="Q35" s="15">
        <v>0</v>
      </c>
      <c r="R35" s="15">
        <f>STDEV(F35:Q35)</f>
        <v>20.6081772531432</v>
      </c>
    </row>
    <row r="36" ht="20.05" customHeight="1">
      <c r="A36" t="s" s="11">
        <v>31</v>
      </c>
      <c r="B36" s="12">
        <v>1</v>
      </c>
      <c r="C36" s="12">
        <v>8</v>
      </c>
      <c r="D36" t="s" s="11">
        <v>21</v>
      </c>
      <c r="E36" t="s" s="25">
        <v>35</v>
      </c>
      <c r="F36" s="26">
        <v>34</v>
      </c>
      <c r="G36" s="15">
        <v>0</v>
      </c>
      <c r="H36" s="15">
        <v>1</v>
      </c>
      <c r="I36" s="16">
        <v>50</v>
      </c>
      <c r="J36" s="16">
        <v>50</v>
      </c>
      <c r="K36" s="15">
        <v>0</v>
      </c>
      <c r="L36" s="16">
        <v>50</v>
      </c>
      <c r="M36" s="15">
        <v>0</v>
      </c>
      <c r="N36" s="16">
        <v>50</v>
      </c>
      <c r="O36" s="15">
        <v>2</v>
      </c>
      <c r="P36" s="15">
        <v>13</v>
      </c>
      <c r="Q36" s="15">
        <v>0</v>
      </c>
      <c r="R36" s="15">
        <f>STDEV(F36:Q36)</f>
        <v>23.5905733613058</v>
      </c>
    </row>
    <row r="37" ht="20.05" customHeight="1">
      <c r="A37" t="s" s="11">
        <v>31</v>
      </c>
      <c r="B37" s="12">
        <v>1</v>
      </c>
      <c r="C37" s="12">
        <v>8</v>
      </c>
      <c r="D37" t="s" s="11">
        <v>22</v>
      </c>
      <c r="E37" t="s" s="25">
        <v>35</v>
      </c>
      <c r="F37" s="26">
        <v>23</v>
      </c>
      <c r="G37" s="15">
        <v>0</v>
      </c>
      <c r="H37" s="15">
        <v>19</v>
      </c>
      <c r="I37" s="16">
        <v>50</v>
      </c>
      <c r="J37" s="16">
        <v>0</v>
      </c>
      <c r="K37" s="15">
        <v>0</v>
      </c>
      <c r="L37" s="23">
        <v>44</v>
      </c>
      <c r="M37" s="15">
        <v>0</v>
      </c>
      <c r="N37" s="16">
        <v>45</v>
      </c>
      <c r="O37" s="15">
        <v>10</v>
      </c>
      <c r="P37" s="15">
        <v>9</v>
      </c>
      <c r="Q37" s="15">
        <v>0</v>
      </c>
      <c r="R37" s="15">
        <f>STDEV(F37:Q37)</f>
        <v>19.5370665581343</v>
      </c>
    </row>
    <row r="38" ht="20.05" customHeight="1">
      <c r="A38" t="s" s="17">
        <v>31</v>
      </c>
      <c r="B38" s="18">
        <v>1</v>
      </c>
      <c r="C38" s="18">
        <v>8</v>
      </c>
      <c r="D38" t="s" s="17">
        <v>23</v>
      </c>
      <c r="E38" t="s" s="19">
        <v>33</v>
      </c>
      <c r="F38" s="29">
        <v>24</v>
      </c>
      <c r="G38" s="20">
        <v>4</v>
      </c>
      <c r="H38" s="20">
        <v>22</v>
      </c>
      <c r="I38" s="20">
        <v>29</v>
      </c>
      <c r="J38" s="16">
        <v>50</v>
      </c>
      <c r="K38" s="20">
        <v>16</v>
      </c>
      <c r="L38" s="20">
        <v>32</v>
      </c>
      <c r="M38" s="20">
        <v>0</v>
      </c>
      <c r="N38" s="20">
        <v>35</v>
      </c>
      <c r="O38" s="20">
        <v>27</v>
      </c>
      <c r="P38" s="20">
        <v>8</v>
      </c>
      <c r="Q38" s="20">
        <v>3</v>
      </c>
      <c r="R38" s="15">
        <f>STDEV(F38:Q38)</f>
        <v>15.1227302328968</v>
      </c>
    </row>
    <row r="39" ht="20.05" customHeight="1">
      <c r="A39" t="s" s="11">
        <v>31</v>
      </c>
      <c r="B39" s="12">
        <v>1</v>
      </c>
      <c r="C39" s="12">
        <v>3</v>
      </c>
      <c r="D39" t="s" s="11">
        <v>19</v>
      </c>
      <c r="E39" t="s" s="25">
        <v>36</v>
      </c>
      <c r="F39" s="26">
        <v>19</v>
      </c>
      <c r="G39" s="15">
        <v>0</v>
      </c>
      <c r="H39" s="15">
        <v>30</v>
      </c>
      <c r="I39" s="22">
        <v>49</v>
      </c>
      <c r="J39" s="22">
        <v>48</v>
      </c>
      <c r="K39" s="15">
        <v>0</v>
      </c>
      <c r="L39" s="15">
        <v>33</v>
      </c>
      <c r="M39" s="15">
        <v>3</v>
      </c>
      <c r="N39" s="15">
        <v>34</v>
      </c>
      <c r="O39" s="15">
        <v>30</v>
      </c>
      <c r="P39" s="15">
        <v>4</v>
      </c>
      <c r="Q39" s="15">
        <v>0</v>
      </c>
      <c r="R39" s="15">
        <f>STDEV(F39:Q39)</f>
        <v>18.8960473660659</v>
      </c>
    </row>
    <row r="40" ht="20.05" customHeight="1">
      <c r="A40" t="s" s="11">
        <v>31</v>
      </c>
      <c r="B40" s="12">
        <v>1</v>
      </c>
      <c r="C40" s="12">
        <v>3</v>
      </c>
      <c r="D40" t="s" s="11">
        <v>21</v>
      </c>
      <c r="E40" t="s" s="25">
        <v>36</v>
      </c>
      <c r="F40" s="30">
        <v>40</v>
      </c>
      <c r="G40" s="15">
        <v>0</v>
      </c>
      <c r="H40" s="15">
        <v>0</v>
      </c>
      <c r="I40" s="16">
        <v>49</v>
      </c>
      <c r="J40" s="16">
        <v>50</v>
      </c>
      <c r="K40" s="15">
        <v>0</v>
      </c>
      <c r="L40" s="16">
        <v>45</v>
      </c>
      <c r="M40" s="15">
        <v>1</v>
      </c>
      <c r="N40" s="33">
        <v>8</v>
      </c>
      <c r="O40" s="16">
        <v>45</v>
      </c>
      <c r="P40" s="15">
        <v>12</v>
      </c>
      <c r="Q40" s="15">
        <v>0</v>
      </c>
      <c r="R40" s="15">
        <f>STDEV(F40:Q40)</f>
        <v>22.4654617067393</v>
      </c>
    </row>
    <row r="41" ht="20.05" customHeight="1">
      <c r="A41" t="s" s="11">
        <v>31</v>
      </c>
      <c r="B41" s="12">
        <v>1</v>
      </c>
      <c r="C41" s="12">
        <v>3</v>
      </c>
      <c r="D41" t="s" s="11">
        <v>22</v>
      </c>
      <c r="E41" t="s" s="25">
        <v>36</v>
      </c>
      <c r="F41" s="26">
        <v>25</v>
      </c>
      <c r="G41" s="15">
        <v>0</v>
      </c>
      <c r="H41" s="15">
        <v>36</v>
      </c>
      <c r="I41" s="23">
        <v>43</v>
      </c>
      <c r="J41" s="16">
        <v>50</v>
      </c>
      <c r="K41" s="15">
        <v>0</v>
      </c>
      <c r="L41" s="16">
        <v>47</v>
      </c>
      <c r="M41" s="15">
        <v>4</v>
      </c>
      <c r="N41" s="15">
        <v>12</v>
      </c>
      <c r="O41" s="15">
        <v>19</v>
      </c>
      <c r="P41" s="15">
        <v>14</v>
      </c>
      <c r="Q41" s="15">
        <v>0</v>
      </c>
      <c r="R41" s="15">
        <f>STDEV(F41:Q41)</f>
        <v>19.0398306587835</v>
      </c>
    </row>
    <row r="42" ht="20.05" customHeight="1">
      <c r="A42" t="s" s="17">
        <v>31</v>
      </c>
      <c r="B42" s="18">
        <v>1</v>
      </c>
      <c r="C42" s="18">
        <v>3</v>
      </c>
      <c r="D42" t="s" s="17">
        <v>23</v>
      </c>
      <c r="E42" t="s" s="25">
        <v>36</v>
      </c>
      <c r="F42" s="29">
        <v>22</v>
      </c>
      <c r="G42" s="20">
        <v>16</v>
      </c>
      <c r="H42" s="20">
        <v>26</v>
      </c>
      <c r="I42" s="20">
        <v>37</v>
      </c>
      <c r="J42" s="16">
        <v>49</v>
      </c>
      <c r="K42" s="20">
        <v>14</v>
      </c>
      <c r="L42" s="20">
        <v>25</v>
      </c>
      <c r="M42" s="20">
        <v>3</v>
      </c>
      <c r="N42" s="20">
        <v>7</v>
      </c>
      <c r="O42" s="20">
        <v>32</v>
      </c>
      <c r="P42" s="20">
        <v>16</v>
      </c>
      <c r="Q42" s="20">
        <v>2</v>
      </c>
      <c r="R42" s="15">
        <f>STDEV(F42:Q42)</f>
        <v>14.0849694226279</v>
      </c>
    </row>
    <row r="43" ht="20.05" customHeight="1">
      <c r="A43" t="s" s="17">
        <v>31</v>
      </c>
      <c r="B43" s="12">
        <v>1</v>
      </c>
      <c r="C43" s="24"/>
      <c r="D43" t="s" s="11">
        <v>19</v>
      </c>
      <c r="E43" t="s" s="25">
        <v>37</v>
      </c>
      <c r="F43" s="26">
        <v>50</v>
      </c>
      <c r="G43" s="15">
        <v>0</v>
      </c>
      <c r="H43" s="15">
        <v>38</v>
      </c>
      <c r="I43" s="15">
        <v>50</v>
      </c>
      <c r="J43" s="15">
        <v>50</v>
      </c>
      <c r="K43" s="15">
        <v>0</v>
      </c>
      <c r="L43" s="15">
        <v>50</v>
      </c>
      <c r="M43" s="15">
        <v>0</v>
      </c>
      <c r="N43" s="15">
        <v>12</v>
      </c>
      <c r="O43" s="15">
        <v>0</v>
      </c>
      <c r="P43" s="15">
        <v>0</v>
      </c>
      <c r="Q43" s="15">
        <v>0</v>
      </c>
      <c r="R43" s="15">
        <f>STDEV(F43:Q43)</f>
        <v>24.0825600169437</v>
      </c>
    </row>
    <row r="44" ht="20.05" customHeight="1">
      <c r="A44" t="s" s="17">
        <v>31</v>
      </c>
      <c r="B44" s="12">
        <v>1</v>
      </c>
      <c r="C44" s="24"/>
      <c r="D44" t="s" s="11">
        <v>21</v>
      </c>
      <c r="E44" t="s" s="25">
        <v>37</v>
      </c>
      <c r="F44" s="26">
        <v>50</v>
      </c>
      <c r="G44" s="15">
        <v>0</v>
      </c>
      <c r="H44" s="15">
        <v>50</v>
      </c>
      <c r="I44" s="15">
        <v>50</v>
      </c>
      <c r="J44" s="15">
        <v>50</v>
      </c>
      <c r="K44" s="15">
        <v>0</v>
      </c>
      <c r="L44" s="15">
        <v>50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f>STDEV(F44:Q44)</f>
        <v>25.7464325272219</v>
      </c>
    </row>
    <row r="45" ht="20.05" customHeight="1">
      <c r="A45" t="s" s="17">
        <v>31</v>
      </c>
      <c r="B45" s="12">
        <v>1</v>
      </c>
      <c r="C45" s="24"/>
      <c r="D45" t="s" s="11">
        <v>22</v>
      </c>
      <c r="E45" t="s" s="25">
        <v>37</v>
      </c>
      <c r="F45" s="26">
        <v>50</v>
      </c>
      <c r="G45" s="15">
        <v>0</v>
      </c>
      <c r="H45" s="15">
        <v>43</v>
      </c>
      <c r="I45" s="15">
        <v>50</v>
      </c>
      <c r="J45" s="15">
        <v>50</v>
      </c>
      <c r="K45" s="15">
        <v>0</v>
      </c>
      <c r="L45" s="15">
        <v>50</v>
      </c>
      <c r="M45" s="15">
        <v>0</v>
      </c>
      <c r="N45" s="15">
        <v>7</v>
      </c>
      <c r="O45" s="15">
        <v>0</v>
      </c>
      <c r="P45" s="15">
        <v>0</v>
      </c>
      <c r="Q45" s="15">
        <v>0</v>
      </c>
      <c r="R45" s="15">
        <f>STDEV(F45:Q45)</f>
        <v>24.660728195889</v>
      </c>
    </row>
    <row r="46" ht="20.05" customHeight="1">
      <c r="A46" t="s" s="17">
        <v>31</v>
      </c>
      <c r="B46" s="12">
        <v>1</v>
      </c>
      <c r="C46" s="24"/>
      <c r="D46" t="s" s="17">
        <v>23</v>
      </c>
      <c r="E46" t="s" s="25">
        <v>37</v>
      </c>
      <c r="F46" s="26">
        <v>47</v>
      </c>
      <c r="G46" s="15">
        <v>17</v>
      </c>
      <c r="H46" s="15">
        <v>38</v>
      </c>
      <c r="I46" s="15">
        <v>45</v>
      </c>
      <c r="J46" s="15">
        <v>50</v>
      </c>
      <c r="K46" s="15">
        <v>4</v>
      </c>
      <c r="L46" s="15">
        <v>34</v>
      </c>
      <c r="M46" s="15">
        <v>0</v>
      </c>
      <c r="N46" s="15">
        <v>8</v>
      </c>
      <c r="O46" s="15">
        <v>4</v>
      </c>
      <c r="P46" s="15">
        <v>3</v>
      </c>
      <c r="Q46" s="15">
        <v>0</v>
      </c>
      <c r="R46" s="15">
        <f>STDEV(F46:Q46)</f>
        <v>20.2701452357596</v>
      </c>
    </row>
    <row r="47" ht="20.05" customHeight="1">
      <c r="A47" t="s" s="11">
        <v>38</v>
      </c>
      <c r="B47" s="12">
        <v>1</v>
      </c>
      <c r="C47" s="24"/>
      <c r="D47" t="s" s="11">
        <v>19</v>
      </c>
      <c r="E47" t="s" s="25">
        <v>39</v>
      </c>
      <c r="F47" s="28">
        <v>50</v>
      </c>
      <c r="G47" s="15">
        <v>0</v>
      </c>
      <c r="H47" s="32">
        <v>40</v>
      </c>
      <c r="I47" s="22">
        <v>50</v>
      </c>
      <c r="J47" s="22">
        <v>49</v>
      </c>
      <c r="K47" s="15">
        <v>0</v>
      </c>
      <c r="L47" s="22">
        <v>50</v>
      </c>
      <c r="M47" s="15">
        <v>0</v>
      </c>
      <c r="N47" s="15">
        <v>11</v>
      </c>
      <c r="O47" s="15">
        <v>0</v>
      </c>
      <c r="P47" s="15">
        <v>0</v>
      </c>
      <c r="Q47" s="15">
        <v>0</v>
      </c>
      <c r="R47" s="15">
        <f>STDEV(F47:Q47)</f>
        <v>24.146647925967</v>
      </c>
    </row>
    <row r="48" ht="20.05" customHeight="1">
      <c r="A48" t="s" s="11">
        <v>38</v>
      </c>
      <c r="B48" s="12">
        <v>1</v>
      </c>
      <c r="C48" s="24"/>
      <c r="D48" t="s" s="11">
        <v>21</v>
      </c>
      <c r="E48" t="s" s="13">
        <v>39</v>
      </c>
      <c r="F48" s="14">
        <v>50</v>
      </c>
      <c r="G48" s="15">
        <v>0</v>
      </c>
      <c r="H48" s="16">
        <v>48</v>
      </c>
      <c r="I48" s="16">
        <v>49</v>
      </c>
      <c r="J48" s="16">
        <v>50</v>
      </c>
      <c r="K48" s="15">
        <v>0</v>
      </c>
      <c r="L48" s="16">
        <v>50</v>
      </c>
      <c r="M48" s="15">
        <v>0</v>
      </c>
      <c r="N48" s="15">
        <v>3</v>
      </c>
      <c r="O48" s="15">
        <v>0</v>
      </c>
      <c r="P48" s="15">
        <v>0</v>
      </c>
      <c r="Q48" s="15">
        <v>0</v>
      </c>
      <c r="R48" s="15">
        <f>STDEV(F48:Q48)</f>
        <v>25.2364575144529</v>
      </c>
    </row>
    <row r="49" ht="20.05" customHeight="1">
      <c r="A49" t="s" s="11">
        <v>38</v>
      </c>
      <c r="B49" s="12">
        <v>1</v>
      </c>
      <c r="C49" s="24"/>
      <c r="D49" t="s" s="11">
        <v>22</v>
      </c>
      <c r="E49" t="s" s="13">
        <v>39</v>
      </c>
      <c r="F49" s="14">
        <v>50</v>
      </c>
      <c r="G49" s="15">
        <v>0</v>
      </c>
      <c r="H49" s="16">
        <v>48</v>
      </c>
      <c r="I49" s="16">
        <v>50</v>
      </c>
      <c r="J49" s="16">
        <v>50</v>
      </c>
      <c r="K49" s="15">
        <v>0</v>
      </c>
      <c r="L49" s="16">
        <v>50</v>
      </c>
      <c r="M49" s="15">
        <v>0</v>
      </c>
      <c r="N49" s="15">
        <v>2</v>
      </c>
      <c r="O49" s="15">
        <v>0</v>
      </c>
      <c r="P49" s="15">
        <v>0</v>
      </c>
      <c r="Q49" s="15">
        <v>0</v>
      </c>
      <c r="R49" s="15">
        <f>STDEV(F49:Q49)</f>
        <v>25.4052010900178</v>
      </c>
    </row>
    <row r="50" ht="20.05" customHeight="1">
      <c r="A50" t="s" s="17">
        <v>38</v>
      </c>
      <c r="B50" s="18">
        <v>1</v>
      </c>
      <c r="C50" s="27"/>
      <c r="D50" t="s" s="17">
        <v>23</v>
      </c>
      <c r="E50" t="s" s="19">
        <v>39</v>
      </c>
      <c r="F50" s="29">
        <v>39</v>
      </c>
      <c r="G50" s="20">
        <v>20</v>
      </c>
      <c r="H50" s="20">
        <v>34</v>
      </c>
      <c r="I50" s="23">
        <v>45</v>
      </c>
      <c r="J50" s="16">
        <v>48</v>
      </c>
      <c r="K50" s="20">
        <v>5</v>
      </c>
      <c r="L50" s="20">
        <v>38</v>
      </c>
      <c r="M50" s="20">
        <v>1</v>
      </c>
      <c r="N50" s="20">
        <v>17</v>
      </c>
      <c r="O50" s="20">
        <v>1</v>
      </c>
      <c r="P50" s="20">
        <v>2</v>
      </c>
      <c r="Q50" s="20">
        <v>0</v>
      </c>
      <c r="R50" s="15">
        <f>STDEV(F50:Q50)</f>
        <v>18.9776583158069</v>
      </c>
    </row>
    <row r="51" ht="20.05" customHeight="1">
      <c r="A51" t="s" s="11">
        <v>38</v>
      </c>
      <c r="B51" s="12">
        <v>1</v>
      </c>
      <c r="C51" s="24"/>
      <c r="D51" t="s" s="11">
        <v>19</v>
      </c>
      <c r="E51" t="s" s="25">
        <v>40</v>
      </c>
      <c r="F51" s="28">
        <v>50</v>
      </c>
      <c r="G51" s="15">
        <v>0</v>
      </c>
      <c r="H51" s="22">
        <v>50</v>
      </c>
      <c r="I51" s="22">
        <v>50</v>
      </c>
      <c r="J51" s="22">
        <v>49</v>
      </c>
      <c r="K51" s="15">
        <v>0</v>
      </c>
      <c r="L51" s="22">
        <v>50</v>
      </c>
      <c r="M51" s="15">
        <v>0</v>
      </c>
      <c r="N51" s="15">
        <v>0</v>
      </c>
      <c r="O51" s="15">
        <v>0</v>
      </c>
      <c r="P51" s="15">
        <v>1</v>
      </c>
      <c r="Q51" s="15">
        <v>0</v>
      </c>
      <c r="R51" s="15">
        <f>STDEV(F51:Q51)</f>
        <v>25.5728312270991</v>
      </c>
    </row>
    <row r="52" ht="20.05" customHeight="1">
      <c r="A52" t="s" s="11">
        <v>38</v>
      </c>
      <c r="B52" s="12">
        <v>1</v>
      </c>
      <c r="C52" s="24"/>
      <c r="D52" t="s" s="11">
        <v>21</v>
      </c>
      <c r="E52" t="s" s="13">
        <v>40</v>
      </c>
      <c r="F52" s="14">
        <v>50</v>
      </c>
      <c r="G52" s="15">
        <v>0</v>
      </c>
      <c r="H52" s="16">
        <v>50</v>
      </c>
      <c r="I52" s="16">
        <v>50</v>
      </c>
      <c r="J52" s="16">
        <v>50</v>
      </c>
      <c r="K52" s="15">
        <v>0</v>
      </c>
      <c r="L52" s="16">
        <v>50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f>STDEV(F52:Q52)</f>
        <v>25.7464325272219</v>
      </c>
    </row>
    <row r="53" ht="20.05" customHeight="1">
      <c r="A53" t="s" s="11">
        <v>38</v>
      </c>
      <c r="B53" s="12">
        <v>1</v>
      </c>
      <c r="C53" s="24"/>
      <c r="D53" t="s" s="11">
        <v>22</v>
      </c>
      <c r="E53" t="s" s="13">
        <v>40</v>
      </c>
      <c r="F53" s="14">
        <v>49</v>
      </c>
      <c r="G53" s="15">
        <v>0</v>
      </c>
      <c r="H53" s="16">
        <v>50</v>
      </c>
      <c r="I53" s="16">
        <v>49</v>
      </c>
      <c r="J53" s="16">
        <v>50</v>
      </c>
      <c r="K53" s="15">
        <v>0</v>
      </c>
      <c r="L53" s="16">
        <v>50</v>
      </c>
      <c r="M53" s="15">
        <v>0</v>
      </c>
      <c r="N53" s="15">
        <v>2</v>
      </c>
      <c r="O53" s="15">
        <v>0</v>
      </c>
      <c r="P53" s="15">
        <v>0</v>
      </c>
      <c r="Q53" s="15">
        <v>0</v>
      </c>
      <c r="R53" s="15">
        <f>STDEV(F53:Q53)</f>
        <v>25.4016224726379</v>
      </c>
    </row>
    <row r="54" ht="20.05" customHeight="1">
      <c r="A54" t="s" s="17">
        <v>38</v>
      </c>
      <c r="B54" s="18">
        <v>1</v>
      </c>
      <c r="C54" s="27"/>
      <c r="D54" t="s" s="17">
        <v>23</v>
      </c>
      <c r="E54" t="s" s="19">
        <v>40</v>
      </c>
      <c r="F54" s="29">
        <v>33</v>
      </c>
      <c r="G54" s="20">
        <v>10</v>
      </c>
      <c r="H54" s="16">
        <v>50</v>
      </c>
      <c r="I54" s="16">
        <v>46</v>
      </c>
      <c r="J54" s="16">
        <v>50</v>
      </c>
      <c r="K54" s="20">
        <v>3</v>
      </c>
      <c r="L54" s="23">
        <v>42</v>
      </c>
      <c r="M54" s="20">
        <v>0</v>
      </c>
      <c r="N54" s="20">
        <v>6</v>
      </c>
      <c r="O54" s="20">
        <v>3</v>
      </c>
      <c r="P54" s="20">
        <v>7</v>
      </c>
      <c r="Q54" s="20">
        <v>0</v>
      </c>
      <c r="R54" s="15">
        <f>STDEV(F54:Q54)</f>
        <v>21.2424674706688</v>
      </c>
    </row>
    <row r="55" ht="20.05" customHeight="1">
      <c r="A55" t="s" s="11">
        <v>38</v>
      </c>
      <c r="B55" s="12">
        <v>1</v>
      </c>
      <c r="C55" s="24"/>
      <c r="D55" t="s" s="11">
        <v>19</v>
      </c>
      <c r="E55" t="s" s="25">
        <v>41</v>
      </c>
      <c r="F55" s="28">
        <v>40</v>
      </c>
      <c r="G55" s="15">
        <v>0</v>
      </c>
      <c r="H55" s="22">
        <v>50</v>
      </c>
      <c r="I55" s="22">
        <v>46</v>
      </c>
      <c r="J55" s="15">
        <v>33</v>
      </c>
      <c r="K55" s="15">
        <v>0</v>
      </c>
      <c r="L55" s="22">
        <v>50</v>
      </c>
      <c r="M55" s="15">
        <v>0</v>
      </c>
      <c r="N55" s="15">
        <v>0</v>
      </c>
      <c r="O55" s="15">
        <v>0</v>
      </c>
      <c r="P55" s="15">
        <v>31</v>
      </c>
      <c r="Q55" s="15">
        <v>0</v>
      </c>
      <c r="R55" s="15">
        <f>STDEV(F55:Q55)</f>
        <v>22.4775982756705</v>
      </c>
    </row>
    <row r="56" ht="20.05" customHeight="1">
      <c r="A56" t="s" s="11">
        <v>38</v>
      </c>
      <c r="B56" s="12">
        <v>1</v>
      </c>
      <c r="C56" s="24"/>
      <c r="D56" t="s" s="11">
        <v>21</v>
      </c>
      <c r="E56" t="s" s="25">
        <v>41</v>
      </c>
      <c r="F56" s="14">
        <v>50</v>
      </c>
      <c r="G56" s="15">
        <v>0</v>
      </c>
      <c r="H56" s="16">
        <v>50</v>
      </c>
      <c r="I56" s="16">
        <v>50</v>
      </c>
      <c r="J56" s="16">
        <v>50</v>
      </c>
      <c r="K56" s="15">
        <v>0</v>
      </c>
      <c r="L56" s="16">
        <v>50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f>STDEV(F56:Q56)</f>
        <v>25.7464325272219</v>
      </c>
    </row>
    <row r="57" ht="20.05" customHeight="1">
      <c r="A57" t="s" s="11">
        <v>38</v>
      </c>
      <c r="B57" s="12">
        <v>1</v>
      </c>
      <c r="C57" s="24"/>
      <c r="D57" t="s" s="11">
        <v>22</v>
      </c>
      <c r="E57" t="s" s="25">
        <v>41</v>
      </c>
      <c r="F57" s="14">
        <v>49</v>
      </c>
      <c r="G57" s="15">
        <v>0</v>
      </c>
      <c r="H57" s="16">
        <v>47</v>
      </c>
      <c r="I57" s="16">
        <v>48</v>
      </c>
      <c r="J57" s="16">
        <v>49</v>
      </c>
      <c r="K57" s="15">
        <v>0</v>
      </c>
      <c r="L57" s="16">
        <v>47</v>
      </c>
      <c r="M57" s="15">
        <v>1</v>
      </c>
      <c r="N57" s="15">
        <v>0</v>
      </c>
      <c r="O57" s="15">
        <v>0</v>
      </c>
      <c r="P57" s="15">
        <v>9</v>
      </c>
      <c r="Q57" s="15">
        <v>0</v>
      </c>
      <c r="R57" s="15">
        <f>STDEV(F57:Q57)</f>
        <v>24.1165101249343</v>
      </c>
    </row>
    <row r="58" ht="20.05" customHeight="1">
      <c r="A58" t="s" s="17">
        <v>38</v>
      </c>
      <c r="B58" s="18">
        <v>1</v>
      </c>
      <c r="C58" s="27"/>
      <c r="D58" t="s" s="17">
        <v>23</v>
      </c>
      <c r="E58" t="s" s="19">
        <v>41</v>
      </c>
      <c r="F58" s="29">
        <v>27</v>
      </c>
      <c r="G58" s="20">
        <v>15</v>
      </c>
      <c r="H58" s="16">
        <v>46</v>
      </c>
      <c r="I58" s="16">
        <v>44</v>
      </c>
      <c r="J58" s="16">
        <v>50</v>
      </c>
      <c r="K58" s="20">
        <v>5</v>
      </c>
      <c r="L58" s="20">
        <v>34</v>
      </c>
      <c r="M58" s="20">
        <v>3</v>
      </c>
      <c r="N58" s="20">
        <v>10</v>
      </c>
      <c r="O58" s="20">
        <v>3</v>
      </c>
      <c r="P58" s="20">
        <v>13</v>
      </c>
      <c r="Q58" s="20">
        <v>0</v>
      </c>
      <c r="R58" s="15">
        <f>STDEV(F58:Q58)</f>
        <v>18.5022521151706</v>
      </c>
    </row>
    <row r="59" ht="20.05" customHeight="1">
      <c r="A59" t="s" s="11">
        <v>38</v>
      </c>
      <c r="B59" s="12">
        <v>1</v>
      </c>
      <c r="C59" s="24"/>
      <c r="D59" t="s" s="11">
        <v>19</v>
      </c>
      <c r="E59" t="s" s="25">
        <v>42</v>
      </c>
      <c r="F59" s="26">
        <v>7</v>
      </c>
      <c r="G59" s="15">
        <v>0</v>
      </c>
      <c r="H59" s="22">
        <v>50</v>
      </c>
      <c r="I59" s="22">
        <v>50</v>
      </c>
      <c r="J59" s="22">
        <v>50</v>
      </c>
      <c r="K59" s="15">
        <v>0</v>
      </c>
      <c r="L59" s="22">
        <v>50</v>
      </c>
      <c r="M59" s="15">
        <v>2</v>
      </c>
      <c r="N59" s="15">
        <v>1</v>
      </c>
      <c r="O59" s="15">
        <v>0</v>
      </c>
      <c r="P59" s="32">
        <v>40</v>
      </c>
      <c r="Q59" s="15">
        <v>0</v>
      </c>
      <c r="R59" s="15">
        <f>STDEV(F59:Q59)</f>
        <v>24.2068109624068</v>
      </c>
    </row>
    <row r="60" ht="20.05" customHeight="1">
      <c r="A60" t="s" s="11">
        <v>38</v>
      </c>
      <c r="B60" s="12">
        <v>1</v>
      </c>
      <c r="C60" s="24"/>
      <c r="D60" t="s" s="11">
        <v>21</v>
      </c>
      <c r="E60" t="s" s="25">
        <v>42</v>
      </c>
      <c r="F60" s="26">
        <v>8</v>
      </c>
      <c r="G60" s="15">
        <v>0</v>
      </c>
      <c r="H60" s="16">
        <v>47</v>
      </c>
      <c r="I60" s="16">
        <v>50</v>
      </c>
      <c r="J60" s="16">
        <v>50</v>
      </c>
      <c r="K60" s="15">
        <v>0</v>
      </c>
      <c r="L60" s="16">
        <v>50</v>
      </c>
      <c r="M60" s="15">
        <v>2</v>
      </c>
      <c r="N60" s="15">
        <v>0</v>
      </c>
      <c r="O60" s="15">
        <v>1</v>
      </c>
      <c r="P60" s="16">
        <v>42</v>
      </c>
      <c r="Q60" s="15">
        <v>0</v>
      </c>
      <c r="R60" s="15">
        <f>STDEV(F60:Q60)</f>
        <v>23.9955804011463</v>
      </c>
    </row>
    <row r="61" ht="20.05" customHeight="1">
      <c r="A61" t="s" s="11">
        <v>38</v>
      </c>
      <c r="B61" s="12">
        <v>1</v>
      </c>
      <c r="C61" s="24"/>
      <c r="D61" t="s" s="11">
        <v>22</v>
      </c>
      <c r="E61" t="s" s="25">
        <v>42</v>
      </c>
      <c r="F61" s="26">
        <v>18</v>
      </c>
      <c r="G61" s="15">
        <v>0</v>
      </c>
      <c r="H61" s="15">
        <v>38</v>
      </c>
      <c r="I61" s="16">
        <v>49</v>
      </c>
      <c r="J61" s="16">
        <v>50</v>
      </c>
      <c r="K61" s="15">
        <v>0</v>
      </c>
      <c r="L61" s="16">
        <v>50</v>
      </c>
      <c r="M61" s="15">
        <v>8</v>
      </c>
      <c r="N61" s="15">
        <v>4</v>
      </c>
      <c r="O61" s="15">
        <v>3</v>
      </c>
      <c r="P61" s="15">
        <v>30</v>
      </c>
      <c r="Q61" s="15">
        <v>0</v>
      </c>
      <c r="R61" s="15">
        <f>STDEV(F61:Q61)</f>
        <v>21.2124891742977</v>
      </c>
    </row>
    <row r="62" ht="20.05" customHeight="1">
      <c r="A62" t="s" s="17">
        <v>38</v>
      </c>
      <c r="B62" s="18">
        <v>1</v>
      </c>
      <c r="C62" s="27"/>
      <c r="D62" t="s" s="17">
        <v>23</v>
      </c>
      <c r="E62" t="s" s="19">
        <v>42</v>
      </c>
      <c r="F62" s="29">
        <v>26</v>
      </c>
      <c r="G62" s="20">
        <v>0</v>
      </c>
      <c r="H62" s="20">
        <v>30</v>
      </c>
      <c r="I62" s="16">
        <v>42</v>
      </c>
      <c r="J62" s="16">
        <v>50</v>
      </c>
      <c r="K62" s="20">
        <v>6</v>
      </c>
      <c r="L62" s="20">
        <v>36</v>
      </c>
      <c r="M62" s="20">
        <v>9</v>
      </c>
      <c r="N62" s="20">
        <v>9</v>
      </c>
      <c r="O62" s="20">
        <v>11</v>
      </c>
      <c r="P62" s="20">
        <v>31</v>
      </c>
      <c r="Q62" s="20">
        <v>0</v>
      </c>
      <c r="R62" s="15">
        <f>STDEV(F62:Q62)</f>
        <v>17.076476820646</v>
      </c>
    </row>
    <row r="63" ht="20.05" customHeight="1">
      <c r="A63" t="s" s="11">
        <v>43</v>
      </c>
      <c r="B63" s="12">
        <v>1</v>
      </c>
      <c r="C63" s="24"/>
      <c r="D63" t="s" s="11">
        <v>19</v>
      </c>
      <c r="E63" t="s" s="25">
        <v>44</v>
      </c>
      <c r="F63" s="28">
        <v>50</v>
      </c>
      <c r="G63" s="15">
        <v>0</v>
      </c>
      <c r="H63" s="22">
        <v>50</v>
      </c>
      <c r="I63" s="22">
        <v>50</v>
      </c>
      <c r="J63" s="22">
        <v>50</v>
      </c>
      <c r="K63" s="15">
        <v>0</v>
      </c>
      <c r="L63" s="15">
        <v>7</v>
      </c>
      <c r="M63" s="15">
        <v>0</v>
      </c>
      <c r="N63" s="32">
        <v>43</v>
      </c>
      <c r="O63" s="15">
        <v>0</v>
      </c>
      <c r="P63" s="15">
        <v>0</v>
      </c>
      <c r="Q63" s="15">
        <v>0</v>
      </c>
      <c r="R63" s="15">
        <f>STDEV(F63:Q63)</f>
        <v>24.660728195889</v>
      </c>
    </row>
    <row r="64" ht="20.05" customHeight="1">
      <c r="A64" t="s" s="11">
        <v>43</v>
      </c>
      <c r="B64" s="12">
        <v>1</v>
      </c>
      <c r="C64" s="24"/>
      <c r="D64" t="s" s="11">
        <v>21</v>
      </c>
      <c r="E64" t="s" s="25">
        <v>44</v>
      </c>
      <c r="F64" s="14">
        <v>50</v>
      </c>
      <c r="G64" s="15">
        <v>0</v>
      </c>
      <c r="H64" s="16">
        <v>50</v>
      </c>
      <c r="I64" s="16">
        <v>50</v>
      </c>
      <c r="J64" s="34">
        <v>48</v>
      </c>
      <c r="K64" s="15">
        <v>0</v>
      </c>
      <c r="L64" s="35">
        <v>50</v>
      </c>
      <c r="M64" s="15">
        <v>0</v>
      </c>
      <c r="N64" s="36">
        <v>2</v>
      </c>
      <c r="O64" s="15">
        <v>0</v>
      </c>
      <c r="P64" s="15">
        <v>0</v>
      </c>
      <c r="Q64" s="15">
        <v>0</v>
      </c>
      <c r="R64" s="15">
        <f>STDEV(F64:Q64)</f>
        <v>25.4052010900178</v>
      </c>
    </row>
    <row r="65" ht="20.05" customHeight="1">
      <c r="A65" t="s" s="11">
        <v>43</v>
      </c>
      <c r="B65" s="12">
        <v>1</v>
      </c>
      <c r="C65" s="24"/>
      <c r="D65" t="s" s="11">
        <v>22</v>
      </c>
      <c r="E65" t="s" s="25">
        <v>44</v>
      </c>
      <c r="F65" s="14">
        <v>50</v>
      </c>
      <c r="G65" s="15">
        <v>2</v>
      </c>
      <c r="H65" s="23">
        <v>40</v>
      </c>
      <c r="I65" s="16">
        <v>48</v>
      </c>
      <c r="J65" s="16">
        <v>48</v>
      </c>
      <c r="K65" s="15">
        <v>0</v>
      </c>
      <c r="L65" s="15">
        <v>37</v>
      </c>
      <c r="M65" s="15">
        <v>0</v>
      </c>
      <c r="N65" s="15">
        <v>25</v>
      </c>
      <c r="O65" s="15">
        <v>0</v>
      </c>
      <c r="P65" s="15">
        <v>0</v>
      </c>
      <c r="Q65" s="15">
        <v>0</v>
      </c>
      <c r="R65" s="15">
        <f>STDEV(F65:Q65)</f>
        <v>22.3559360973295</v>
      </c>
    </row>
    <row r="66" ht="20.05" customHeight="1">
      <c r="A66" t="s" s="17">
        <v>43</v>
      </c>
      <c r="B66" s="18">
        <v>1</v>
      </c>
      <c r="C66" s="27"/>
      <c r="D66" t="s" s="17">
        <v>23</v>
      </c>
      <c r="E66" t="s" s="19">
        <v>44</v>
      </c>
      <c r="F66" s="14">
        <v>50</v>
      </c>
      <c r="G66" s="20">
        <v>1</v>
      </c>
      <c r="H66" s="20">
        <v>29</v>
      </c>
      <c r="I66" s="16">
        <v>43</v>
      </c>
      <c r="J66" s="16">
        <v>49</v>
      </c>
      <c r="K66" s="20">
        <v>0</v>
      </c>
      <c r="L66" s="20">
        <v>28</v>
      </c>
      <c r="M66" s="20">
        <v>0</v>
      </c>
      <c r="N66" s="16">
        <v>49</v>
      </c>
      <c r="O66" s="20">
        <v>1</v>
      </c>
      <c r="P66" s="20">
        <v>0</v>
      </c>
      <c r="Q66" s="20">
        <v>0</v>
      </c>
      <c r="R66" s="15">
        <f>STDEV(F66:Q66)</f>
        <v>22.5018517756502</v>
      </c>
    </row>
    <row r="67" ht="20.05" customHeight="1">
      <c r="A67" t="s" s="11">
        <v>43</v>
      </c>
      <c r="B67" s="12">
        <v>1</v>
      </c>
      <c r="C67" s="24"/>
      <c r="D67" t="s" s="11">
        <v>19</v>
      </c>
      <c r="E67" t="s" s="25">
        <v>45</v>
      </c>
      <c r="F67" s="26">
        <v>8</v>
      </c>
      <c r="G67" s="15">
        <v>0</v>
      </c>
      <c r="H67" s="22">
        <v>46</v>
      </c>
      <c r="I67" s="22">
        <v>49</v>
      </c>
      <c r="J67" s="22">
        <v>39</v>
      </c>
      <c r="K67" s="15">
        <v>2</v>
      </c>
      <c r="L67" s="22">
        <v>49</v>
      </c>
      <c r="M67" s="15">
        <v>1</v>
      </c>
      <c r="N67" s="15">
        <v>27</v>
      </c>
      <c r="O67" s="15">
        <v>14</v>
      </c>
      <c r="P67" s="15">
        <v>15</v>
      </c>
      <c r="Q67" s="15">
        <v>0</v>
      </c>
      <c r="R67" s="15">
        <f>STDEV(F67:Q67)</f>
        <v>20.1125620325992</v>
      </c>
    </row>
    <row r="68" ht="20.05" customHeight="1">
      <c r="A68" t="s" s="11">
        <v>43</v>
      </c>
      <c r="B68" s="12">
        <v>1</v>
      </c>
      <c r="C68" s="24"/>
      <c r="D68" t="s" s="11">
        <v>21</v>
      </c>
      <c r="E68" t="s" s="25">
        <v>45</v>
      </c>
      <c r="F68" s="26">
        <v>5</v>
      </c>
      <c r="G68" s="15">
        <v>0</v>
      </c>
      <c r="H68" s="15">
        <v>10</v>
      </c>
      <c r="I68" s="15">
        <v>25</v>
      </c>
      <c r="J68" s="23">
        <v>42</v>
      </c>
      <c r="K68" s="15">
        <v>27</v>
      </c>
      <c r="L68" s="16">
        <v>50</v>
      </c>
      <c r="M68" s="15">
        <v>0</v>
      </c>
      <c r="N68" s="15">
        <v>38</v>
      </c>
      <c r="O68" s="16">
        <v>46</v>
      </c>
      <c r="P68" s="15">
        <v>7</v>
      </c>
      <c r="Q68" s="15">
        <v>0</v>
      </c>
      <c r="R68" s="15">
        <f>STDEV(F68:Q68)</f>
        <v>19.4086828429177</v>
      </c>
    </row>
    <row r="69" ht="20.05" customHeight="1">
      <c r="A69" t="s" s="11">
        <v>43</v>
      </c>
      <c r="B69" s="12">
        <v>1</v>
      </c>
      <c r="C69" s="24"/>
      <c r="D69" t="s" s="11">
        <v>22</v>
      </c>
      <c r="E69" t="s" s="25">
        <v>45</v>
      </c>
      <c r="F69" s="14">
        <v>49</v>
      </c>
      <c r="G69" s="15">
        <v>0</v>
      </c>
      <c r="H69" s="15">
        <v>27</v>
      </c>
      <c r="I69" s="23">
        <v>43</v>
      </c>
      <c r="J69" s="23">
        <v>43</v>
      </c>
      <c r="K69" s="15">
        <v>0</v>
      </c>
      <c r="L69" s="16">
        <v>47</v>
      </c>
      <c r="M69" s="15">
        <v>0</v>
      </c>
      <c r="N69" s="23">
        <v>41</v>
      </c>
      <c r="O69" s="15">
        <v>0</v>
      </c>
      <c r="P69" s="15">
        <v>0</v>
      </c>
      <c r="Q69" s="15">
        <v>0</v>
      </c>
      <c r="R69" s="15">
        <f>STDEV(F69:Q69)</f>
        <v>22.3803214427047</v>
      </c>
    </row>
    <row r="70" ht="20.05" customHeight="1">
      <c r="A70" t="s" s="17">
        <v>43</v>
      </c>
      <c r="B70" s="18">
        <v>1</v>
      </c>
      <c r="C70" s="27"/>
      <c r="D70" t="s" s="17">
        <v>23</v>
      </c>
      <c r="E70" t="s" s="19">
        <v>45</v>
      </c>
      <c r="F70" s="29">
        <v>25</v>
      </c>
      <c r="G70" s="20">
        <v>0</v>
      </c>
      <c r="H70" s="20">
        <v>7</v>
      </c>
      <c r="I70" s="20">
        <v>32</v>
      </c>
      <c r="J70" s="16">
        <v>42</v>
      </c>
      <c r="K70" s="20">
        <v>10</v>
      </c>
      <c r="L70" s="16">
        <v>42</v>
      </c>
      <c r="M70" s="20">
        <v>2</v>
      </c>
      <c r="N70" s="20">
        <v>38</v>
      </c>
      <c r="O70" s="20">
        <v>43</v>
      </c>
      <c r="P70" s="20">
        <v>9</v>
      </c>
      <c r="Q70" s="20">
        <v>0</v>
      </c>
      <c r="R70" s="15">
        <f>STDEV(F70:Q70)</f>
        <v>17.8266059245129</v>
      </c>
    </row>
    <row r="71" ht="20.05" customHeight="1">
      <c r="A71" t="s" s="11">
        <v>46</v>
      </c>
      <c r="B71" s="12">
        <v>1</v>
      </c>
      <c r="C71" s="24"/>
      <c r="D71" t="s" s="11">
        <v>19</v>
      </c>
      <c r="E71" t="s" s="25">
        <v>46</v>
      </c>
      <c r="F71" s="28">
        <v>50</v>
      </c>
      <c r="G71" s="15">
        <v>0</v>
      </c>
      <c r="H71" s="32">
        <v>42</v>
      </c>
      <c r="I71" s="22">
        <v>45</v>
      </c>
      <c r="J71" s="22">
        <v>50</v>
      </c>
      <c r="K71" s="15">
        <v>0</v>
      </c>
      <c r="L71" s="22">
        <v>50</v>
      </c>
      <c r="M71" s="15">
        <v>6</v>
      </c>
      <c r="N71" s="15">
        <v>7</v>
      </c>
      <c r="O71" s="15">
        <v>0</v>
      </c>
      <c r="P71" s="15">
        <v>0</v>
      </c>
      <c r="Q71" s="15">
        <v>0</v>
      </c>
      <c r="R71" s="15">
        <f>STDEV(F71:Q71)</f>
        <v>23.6752011927069</v>
      </c>
    </row>
    <row r="72" ht="20.05" customHeight="1">
      <c r="A72" t="s" s="11">
        <v>46</v>
      </c>
      <c r="B72" s="12">
        <v>1</v>
      </c>
      <c r="C72" s="24"/>
      <c r="D72" t="s" s="11">
        <v>21</v>
      </c>
      <c r="E72" t="s" s="13">
        <v>46</v>
      </c>
      <c r="F72" s="30">
        <v>42</v>
      </c>
      <c r="G72" s="15">
        <v>0</v>
      </c>
      <c r="H72" s="16">
        <v>48</v>
      </c>
      <c r="I72" s="16">
        <v>49</v>
      </c>
      <c r="J72" s="16">
        <v>50</v>
      </c>
      <c r="K72" s="15">
        <v>0</v>
      </c>
      <c r="L72" s="16">
        <v>49</v>
      </c>
      <c r="M72" s="15">
        <v>4</v>
      </c>
      <c r="N72" s="15">
        <v>8</v>
      </c>
      <c r="O72" s="15">
        <v>0</v>
      </c>
      <c r="P72" s="15">
        <v>0</v>
      </c>
      <c r="Q72" s="15">
        <v>0</v>
      </c>
      <c r="R72" s="15">
        <f>STDEV(F72:Q72)</f>
        <v>23.820668387437</v>
      </c>
    </row>
    <row r="73" ht="20.05" customHeight="1">
      <c r="A73" t="s" s="11">
        <v>46</v>
      </c>
      <c r="B73" s="12">
        <v>1</v>
      </c>
      <c r="C73" s="24"/>
      <c r="D73" t="s" s="11">
        <v>22</v>
      </c>
      <c r="E73" t="s" s="13">
        <v>46</v>
      </c>
      <c r="F73" s="14">
        <v>49</v>
      </c>
      <c r="G73" s="15">
        <v>0</v>
      </c>
      <c r="H73" s="23">
        <v>42</v>
      </c>
      <c r="I73" s="23">
        <v>40</v>
      </c>
      <c r="J73" s="23">
        <v>43</v>
      </c>
      <c r="K73" s="15">
        <v>1</v>
      </c>
      <c r="L73" s="16">
        <v>48</v>
      </c>
      <c r="M73" s="15">
        <v>9</v>
      </c>
      <c r="N73" s="15">
        <v>16</v>
      </c>
      <c r="O73" s="15">
        <v>0</v>
      </c>
      <c r="P73" s="15">
        <v>1</v>
      </c>
      <c r="Q73" s="15">
        <v>1</v>
      </c>
      <c r="R73" s="15">
        <f>STDEV(F73:Q73)</f>
        <v>21.425699663269</v>
      </c>
    </row>
    <row r="74" ht="20.05" customHeight="1">
      <c r="A74" t="s" s="17">
        <v>46</v>
      </c>
      <c r="B74" s="18">
        <v>1</v>
      </c>
      <c r="C74" s="27"/>
      <c r="D74" t="s" s="17">
        <v>23</v>
      </c>
      <c r="E74" t="s" s="19">
        <v>46</v>
      </c>
      <c r="F74" s="29">
        <v>37</v>
      </c>
      <c r="G74" s="20">
        <v>19</v>
      </c>
      <c r="H74" s="20">
        <v>37</v>
      </c>
      <c r="I74" s="20">
        <v>32</v>
      </c>
      <c r="J74" s="20">
        <v>47</v>
      </c>
      <c r="K74" s="20">
        <v>6</v>
      </c>
      <c r="L74" s="20">
        <v>44</v>
      </c>
      <c r="M74" s="20">
        <v>7</v>
      </c>
      <c r="N74" s="20">
        <v>16</v>
      </c>
      <c r="O74" s="20">
        <v>1</v>
      </c>
      <c r="P74" s="20">
        <v>3</v>
      </c>
      <c r="Q74" s="20">
        <v>1</v>
      </c>
      <c r="R74" s="15">
        <f>STDEV(F74:Q74)</f>
        <v>17.6111190772056</v>
      </c>
    </row>
    <row r="75" ht="25.35" customHeight="1">
      <c r="A75" t="s" s="11">
        <v>47</v>
      </c>
      <c r="B75" s="12">
        <v>1</v>
      </c>
      <c r="C75" s="24"/>
      <c r="D75" t="s" s="11">
        <v>19</v>
      </c>
      <c r="E75" t="s" s="37">
        <v>48</v>
      </c>
      <c r="F75" s="26">
        <v>49</v>
      </c>
      <c r="G75" s="15">
        <v>1</v>
      </c>
      <c r="H75" s="15">
        <v>49</v>
      </c>
      <c r="I75" s="15">
        <v>44</v>
      </c>
      <c r="J75" s="15">
        <v>49</v>
      </c>
      <c r="K75" s="15">
        <v>1</v>
      </c>
      <c r="L75" s="15">
        <v>46</v>
      </c>
      <c r="M75" s="15">
        <v>7</v>
      </c>
      <c r="N75" s="15">
        <v>0</v>
      </c>
      <c r="O75" s="15">
        <v>1</v>
      </c>
      <c r="P75" s="15">
        <v>3</v>
      </c>
      <c r="Q75" s="15">
        <v>0</v>
      </c>
      <c r="R75" s="15">
        <f>STDEV(F75:Q75)</f>
        <v>23.563582585049</v>
      </c>
    </row>
    <row r="76" ht="25.35" customHeight="1">
      <c r="A76" t="s" s="11">
        <v>47</v>
      </c>
      <c r="B76" s="12">
        <v>1</v>
      </c>
      <c r="C76" s="24"/>
      <c r="D76" t="s" s="11">
        <v>21</v>
      </c>
      <c r="E76" t="s" s="38">
        <v>48</v>
      </c>
      <c r="F76" s="14">
        <v>42</v>
      </c>
      <c r="G76" s="15">
        <v>0</v>
      </c>
      <c r="H76" s="23">
        <v>38</v>
      </c>
      <c r="I76" s="16">
        <v>50</v>
      </c>
      <c r="J76" s="16">
        <v>50</v>
      </c>
      <c r="K76" s="15">
        <v>0</v>
      </c>
      <c r="L76" s="16">
        <v>45</v>
      </c>
      <c r="M76" s="15">
        <v>4</v>
      </c>
      <c r="N76" s="15">
        <v>0</v>
      </c>
      <c r="O76" s="15">
        <v>1</v>
      </c>
      <c r="P76" s="15">
        <v>0</v>
      </c>
      <c r="Q76" s="15">
        <v>20</v>
      </c>
      <c r="R76" s="15">
        <f>STDEV(F76:Q76)</f>
        <v>22.2417843190912</v>
      </c>
    </row>
    <row r="77" ht="25.35" customHeight="1">
      <c r="A77" t="s" s="11">
        <v>47</v>
      </c>
      <c r="B77" s="12">
        <v>1</v>
      </c>
      <c r="C77" s="24"/>
      <c r="D77" t="s" s="11">
        <v>22</v>
      </c>
      <c r="E77" t="s" s="38">
        <v>48</v>
      </c>
      <c r="F77" s="14">
        <v>48</v>
      </c>
      <c r="G77" s="15">
        <v>1</v>
      </c>
      <c r="H77" s="16">
        <v>43</v>
      </c>
      <c r="I77" s="16">
        <v>45</v>
      </c>
      <c r="J77" s="16">
        <v>48</v>
      </c>
      <c r="K77" s="15">
        <v>1</v>
      </c>
      <c r="L77" s="16">
        <v>48</v>
      </c>
      <c r="M77" s="15">
        <v>10</v>
      </c>
      <c r="N77" s="15">
        <v>0</v>
      </c>
      <c r="O77" s="15">
        <v>4</v>
      </c>
      <c r="P77" s="15">
        <v>2</v>
      </c>
      <c r="Q77" s="15">
        <v>0</v>
      </c>
      <c r="R77" s="15">
        <f>STDEV(F77:Q77)</f>
        <v>22.7629417068953</v>
      </c>
    </row>
    <row r="78" ht="25.35" customHeight="1">
      <c r="A78" s="24"/>
      <c r="B78" s="12">
        <v>1</v>
      </c>
      <c r="C78" s="24"/>
      <c r="D78" t="s" s="17">
        <v>23</v>
      </c>
      <c r="E78" t="s" s="37">
        <v>48</v>
      </c>
      <c r="F78" s="26">
        <v>33</v>
      </c>
      <c r="G78" s="15">
        <v>0</v>
      </c>
      <c r="H78" s="15">
        <v>39</v>
      </c>
      <c r="I78" s="15">
        <v>37</v>
      </c>
      <c r="J78" s="15">
        <v>49</v>
      </c>
      <c r="K78" s="15">
        <v>5</v>
      </c>
      <c r="L78" s="15">
        <v>37</v>
      </c>
      <c r="M78" s="15">
        <v>17</v>
      </c>
      <c r="N78" s="15">
        <v>8</v>
      </c>
      <c r="O78" s="15">
        <v>8</v>
      </c>
      <c r="P78" s="15">
        <v>14</v>
      </c>
      <c r="Q78" s="15">
        <v>3</v>
      </c>
      <c r="R78" s="15">
        <f>STDEV(F78:Q78)</f>
        <v>17.0231571333839</v>
      </c>
    </row>
    <row r="79" ht="42.35" customHeight="1">
      <c r="A79" t="s" s="39">
        <v>49</v>
      </c>
      <c r="B79" s="12">
        <v>1</v>
      </c>
      <c r="C79" s="24"/>
      <c r="D79" t="s" s="11">
        <v>19</v>
      </c>
      <c r="E79" t="s" s="37">
        <v>50</v>
      </c>
      <c r="F79" s="26">
        <v>48</v>
      </c>
      <c r="G79" s="15">
        <v>0</v>
      </c>
      <c r="H79" s="15">
        <v>50</v>
      </c>
      <c r="I79" s="15">
        <v>8</v>
      </c>
      <c r="J79" s="15">
        <v>46</v>
      </c>
      <c r="K79" s="15">
        <v>0</v>
      </c>
      <c r="L79" s="15">
        <v>50</v>
      </c>
      <c r="M79" s="15">
        <v>18</v>
      </c>
      <c r="N79" s="15">
        <v>14</v>
      </c>
      <c r="O79" s="15">
        <v>0</v>
      </c>
      <c r="P79" s="15">
        <v>16</v>
      </c>
      <c r="Q79" s="15">
        <v>0</v>
      </c>
      <c r="R79" s="15">
        <f>STDEV(F79:Q79)</f>
        <v>21.4299422360963</v>
      </c>
    </row>
    <row r="80" ht="42.35" customHeight="1">
      <c r="A80" t="s" s="39">
        <v>49</v>
      </c>
      <c r="B80" s="12">
        <v>1</v>
      </c>
      <c r="C80" s="24"/>
      <c r="D80" t="s" s="11">
        <v>21</v>
      </c>
      <c r="E80" t="s" s="37">
        <v>50</v>
      </c>
      <c r="F80" s="26">
        <v>41</v>
      </c>
      <c r="G80" s="15">
        <v>0</v>
      </c>
      <c r="H80" s="15">
        <v>50</v>
      </c>
      <c r="I80" s="15">
        <v>50</v>
      </c>
      <c r="J80" s="15">
        <v>50</v>
      </c>
      <c r="K80" s="15">
        <v>0</v>
      </c>
      <c r="L80" s="15">
        <v>47</v>
      </c>
      <c r="M80" s="15">
        <v>1</v>
      </c>
      <c r="N80" s="15">
        <v>0</v>
      </c>
      <c r="O80" s="15">
        <v>0</v>
      </c>
      <c r="P80" s="15">
        <v>0</v>
      </c>
      <c r="Q80" s="15">
        <v>11</v>
      </c>
      <c r="R80" s="15">
        <f>STDEV(F80:Q80)</f>
        <v>23.9386843009512</v>
      </c>
    </row>
    <row r="81" ht="42.35" customHeight="1">
      <c r="A81" t="s" s="39">
        <v>49</v>
      </c>
      <c r="B81" s="12">
        <v>1</v>
      </c>
      <c r="C81" s="24"/>
      <c r="D81" t="s" s="11">
        <v>22</v>
      </c>
      <c r="E81" t="s" s="37">
        <v>50</v>
      </c>
      <c r="F81" s="26">
        <v>39</v>
      </c>
      <c r="G81" s="15">
        <v>3</v>
      </c>
      <c r="H81" s="15">
        <v>40</v>
      </c>
      <c r="I81" s="15">
        <v>30</v>
      </c>
      <c r="J81" s="15">
        <v>46</v>
      </c>
      <c r="K81" s="15">
        <v>2</v>
      </c>
      <c r="L81" s="15">
        <v>44</v>
      </c>
      <c r="M81" s="15">
        <v>11</v>
      </c>
      <c r="N81" s="15">
        <v>8</v>
      </c>
      <c r="O81" s="15">
        <v>12</v>
      </c>
      <c r="P81" s="15">
        <v>14</v>
      </c>
      <c r="Q81" s="15">
        <v>1</v>
      </c>
      <c r="R81" s="15">
        <f>STDEV(F81:Q81)</f>
        <v>17.5904588463247</v>
      </c>
    </row>
    <row r="82" ht="42.35" customHeight="1">
      <c r="A82" s="24"/>
      <c r="B82" s="12">
        <v>1</v>
      </c>
      <c r="C82" s="24"/>
      <c r="D82" t="s" s="17">
        <v>23</v>
      </c>
      <c r="E82" t="s" s="37">
        <v>50</v>
      </c>
      <c r="F82" s="26">
        <v>30</v>
      </c>
      <c r="G82" s="15">
        <v>6</v>
      </c>
      <c r="H82" s="15">
        <v>36</v>
      </c>
      <c r="I82" s="15">
        <v>33</v>
      </c>
      <c r="J82" s="15">
        <v>50</v>
      </c>
      <c r="K82" s="15">
        <v>7</v>
      </c>
      <c r="L82" s="15">
        <v>27</v>
      </c>
      <c r="M82" s="15">
        <v>3</v>
      </c>
      <c r="N82" s="15">
        <v>19</v>
      </c>
      <c r="O82" s="15">
        <v>27</v>
      </c>
      <c r="P82" s="15">
        <v>11</v>
      </c>
      <c r="Q82" s="15">
        <v>1</v>
      </c>
      <c r="R82" s="15">
        <f>STDEV(F82:Q82)</f>
        <v>15.4085769110662</v>
      </c>
    </row>
    <row r="83" ht="25.35" customHeight="1">
      <c r="A83" t="s" s="39">
        <v>49</v>
      </c>
      <c r="B83" s="12">
        <v>1</v>
      </c>
      <c r="C83" s="24"/>
      <c r="D83" t="s" s="11">
        <v>19</v>
      </c>
      <c r="E83" t="s" s="37">
        <v>51</v>
      </c>
      <c r="F83" s="26">
        <v>24</v>
      </c>
      <c r="G83" s="15">
        <v>0</v>
      </c>
      <c r="H83" s="15">
        <v>50</v>
      </c>
      <c r="I83" s="15">
        <v>49</v>
      </c>
      <c r="J83" s="15">
        <v>30</v>
      </c>
      <c r="K83" s="15">
        <v>22</v>
      </c>
      <c r="L83" s="15">
        <v>50</v>
      </c>
      <c r="M83" s="15">
        <v>2</v>
      </c>
      <c r="N83" s="15">
        <v>8</v>
      </c>
      <c r="O83" s="15">
        <v>0</v>
      </c>
      <c r="P83" s="15">
        <v>14</v>
      </c>
      <c r="Q83" s="15">
        <v>1</v>
      </c>
      <c r="R83" s="15">
        <f>STDEV(F83:Q83)</f>
        <v>20.0401112922574</v>
      </c>
    </row>
    <row r="84" ht="25.35" customHeight="1">
      <c r="A84" t="s" s="39">
        <v>49</v>
      </c>
      <c r="B84" s="12">
        <v>1</v>
      </c>
      <c r="C84" s="24"/>
      <c r="D84" t="s" s="11">
        <v>21</v>
      </c>
      <c r="E84" t="s" s="37">
        <v>51</v>
      </c>
      <c r="F84" s="26">
        <v>42</v>
      </c>
      <c r="G84" s="15">
        <v>0</v>
      </c>
      <c r="H84" s="15">
        <v>50</v>
      </c>
      <c r="I84" s="15">
        <v>50</v>
      </c>
      <c r="J84" s="15">
        <v>50</v>
      </c>
      <c r="K84" s="15">
        <v>0</v>
      </c>
      <c r="L84" s="15">
        <v>42</v>
      </c>
      <c r="M84" s="15">
        <v>0</v>
      </c>
      <c r="N84" s="15">
        <v>3</v>
      </c>
      <c r="O84" s="15">
        <v>1</v>
      </c>
      <c r="P84" s="15">
        <v>2</v>
      </c>
      <c r="Q84" s="15">
        <v>10</v>
      </c>
      <c r="R84" s="15">
        <f>STDEV(F84:Q84)</f>
        <v>23.2255084427498</v>
      </c>
    </row>
    <row r="85" ht="25.35" customHeight="1">
      <c r="A85" t="s" s="39">
        <v>49</v>
      </c>
      <c r="B85" s="12">
        <v>1</v>
      </c>
      <c r="C85" s="24"/>
      <c r="D85" t="s" s="11">
        <v>22</v>
      </c>
      <c r="E85" t="s" s="37">
        <v>51</v>
      </c>
      <c r="F85" s="26">
        <v>37</v>
      </c>
      <c r="G85" s="15">
        <v>4</v>
      </c>
      <c r="H85" s="15">
        <v>50</v>
      </c>
      <c r="I85" s="15">
        <v>24</v>
      </c>
      <c r="J85" s="15">
        <v>47</v>
      </c>
      <c r="K85" s="15">
        <v>1</v>
      </c>
      <c r="L85" s="15">
        <v>42</v>
      </c>
      <c r="M85" s="15">
        <v>13</v>
      </c>
      <c r="N85" s="15">
        <v>17</v>
      </c>
      <c r="O85" s="15">
        <v>10</v>
      </c>
      <c r="P85" s="15">
        <v>10</v>
      </c>
      <c r="Q85" s="15">
        <v>2</v>
      </c>
      <c r="R85" s="15">
        <f>STDEV(F85:Q85)</f>
        <v>18.072874366818</v>
      </c>
    </row>
    <row r="86" ht="25.35" customHeight="1">
      <c r="A86" s="24"/>
      <c r="B86" s="12">
        <v>1</v>
      </c>
      <c r="C86" s="24"/>
      <c r="D86" t="s" s="17">
        <v>23</v>
      </c>
      <c r="E86" t="s" s="37">
        <v>51</v>
      </c>
      <c r="F86" s="26">
        <v>23</v>
      </c>
      <c r="G86" s="15">
        <v>9</v>
      </c>
      <c r="H86" s="15">
        <v>27</v>
      </c>
      <c r="I86" s="15">
        <v>39</v>
      </c>
      <c r="J86" s="15">
        <v>49</v>
      </c>
      <c r="K86" s="15">
        <v>0</v>
      </c>
      <c r="L86" s="15">
        <v>36</v>
      </c>
      <c r="M86" s="15">
        <v>4</v>
      </c>
      <c r="N86" s="15">
        <v>24</v>
      </c>
      <c r="O86" s="15">
        <v>25</v>
      </c>
      <c r="P86" s="15">
        <v>12</v>
      </c>
      <c r="Q86" s="15">
        <v>2</v>
      </c>
      <c r="R86" s="15">
        <f>STDEV(F86:Q86)</f>
        <v>15.7065900085591</v>
      </c>
    </row>
    <row r="87" ht="42.35" customHeight="1">
      <c r="A87" t="s" s="11">
        <v>47</v>
      </c>
      <c r="B87" s="12">
        <v>1</v>
      </c>
      <c r="C87" s="24"/>
      <c r="D87" t="s" s="11">
        <v>19</v>
      </c>
      <c r="E87" t="s" s="37">
        <v>52</v>
      </c>
      <c r="F87" s="26">
        <v>24</v>
      </c>
      <c r="G87" s="15">
        <v>0</v>
      </c>
      <c r="H87" s="15">
        <v>50</v>
      </c>
      <c r="I87" s="15">
        <v>49</v>
      </c>
      <c r="J87" s="15">
        <v>30</v>
      </c>
      <c r="K87" s="15">
        <v>22</v>
      </c>
      <c r="L87" s="15">
        <v>50</v>
      </c>
      <c r="M87" s="15">
        <v>2</v>
      </c>
      <c r="N87" s="15">
        <v>8</v>
      </c>
      <c r="O87" s="15">
        <v>0</v>
      </c>
      <c r="P87" s="15">
        <v>14</v>
      </c>
      <c r="Q87" s="15">
        <v>1</v>
      </c>
      <c r="R87" s="15">
        <f>STDEV(F87:Q87)</f>
        <v>20.0401112922574</v>
      </c>
    </row>
    <row r="88" ht="42.35" customHeight="1">
      <c r="A88" t="s" s="11">
        <v>47</v>
      </c>
      <c r="B88" s="12">
        <v>1</v>
      </c>
      <c r="C88" s="24"/>
      <c r="D88" t="s" s="11">
        <v>21</v>
      </c>
      <c r="E88" t="s" s="37">
        <v>53</v>
      </c>
      <c r="F88" s="26">
        <v>43</v>
      </c>
      <c r="G88" s="15">
        <v>0</v>
      </c>
      <c r="H88" s="15">
        <v>5</v>
      </c>
      <c r="I88" s="15">
        <v>50</v>
      </c>
      <c r="J88" s="15">
        <v>50</v>
      </c>
      <c r="K88" s="15">
        <v>7</v>
      </c>
      <c r="L88" s="15">
        <v>50</v>
      </c>
      <c r="M88" s="15">
        <v>30</v>
      </c>
      <c r="N88" s="15">
        <v>6</v>
      </c>
      <c r="O88" s="15">
        <v>0</v>
      </c>
      <c r="P88" s="15">
        <v>4</v>
      </c>
      <c r="Q88" s="15">
        <v>5</v>
      </c>
      <c r="R88" s="15">
        <f>STDEV(F88:Q88)</f>
        <v>21.7248635661929</v>
      </c>
    </row>
    <row r="89" ht="42.35" customHeight="1">
      <c r="A89" t="s" s="11">
        <v>47</v>
      </c>
      <c r="B89" s="12">
        <v>1</v>
      </c>
      <c r="C89" s="24"/>
      <c r="D89" t="s" s="11">
        <v>22</v>
      </c>
      <c r="E89" t="s" s="37">
        <v>52</v>
      </c>
      <c r="F89" s="26">
        <v>37</v>
      </c>
      <c r="G89" s="15">
        <v>3</v>
      </c>
      <c r="H89" s="15">
        <v>36</v>
      </c>
      <c r="I89" s="15">
        <v>48</v>
      </c>
      <c r="J89" s="15">
        <v>43</v>
      </c>
      <c r="K89" s="15">
        <v>10</v>
      </c>
      <c r="L89" s="40">
        <v>50</v>
      </c>
      <c r="M89" s="15">
        <v>5</v>
      </c>
      <c r="N89" s="15">
        <v>13</v>
      </c>
      <c r="O89" s="15">
        <v>0</v>
      </c>
      <c r="P89" s="15">
        <v>3</v>
      </c>
      <c r="Q89" s="15">
        <v>2</v>
      </c>
      <c r="R89" s="15">
        <f>STDEV(F89:Q89)</f>
        <v>20.0582485111072</v>
      </c>
    </row>
    <row r="90" ht="42.35" customHeight="1">
      <c r="A90" s="24"/>
      <c r="B90" s="12">
        <v>1</v>
      </c>
      <c r="C90" s="24"/>
      <c r="D90" t="s" s="17">
        <v>23</v>
      </c>
      <c r="E90" t="s" s="37">
        <v>52</v>
      </c>
      <c r="F90" s="26">
        <v>26</v>
      </c>
      <c r="G90" s="15">
        <v>6</v>
      </c>
      <c r="H90" s="15">
        <v>23</v>
      </c>
      <c r="I90" s="15">
        <v>25</v>
      </c>
      <c r="J90" s="15">
        <v>33</v>
      </c>
      <c r="K90" s="15">
        <v>15</v>
      </c>
      <c r="L90" s="15">
        <v>32</v>
      </c>
      <c r="M90" s="15">
        <v>6</v>
      </c>
      <c r="N90" s="15">
        <v>18</v>
      </c>
      <c r="O90" s="15">
        <v>5</v>
      </c>
      <c r="P90" s="15">
        <v>3</v>
      </c>
      <c r="Q90" s="15">
        <v>0</v>
      </c>
      <c r="R90" s="15">
        <f>STDEV(F90:Q90)</f>
        <v>11.7782542308813</v>
      </c>
    </row>
    <row r="91" ht="25.35" customHeight="1">
      <c r="A91" t="s" s="39">
        <v>54</v>
      </c>
      <c r="B91" s="12">
        <v>1</v>
      </c>
      <c r="C91" s="24"/>
      <c r="D91" t="s" s="11">
        <v>19</v>
      </c>
      <c r="E91" t="s" s="38">
        <v>55</v>
      </c>
      <c r="F91" s="26">
        <v>49</v>
      </c>
      <c r="G91" s="15">
        <v>0</v>
      </c>
      <c r="H91" s="15">
        <v>50</v>
      </c>
      <c r="I91" s="15">
        <v>50</v>
      </c>
      <c r="J91" s="15">
        <v>50</v>
      </c>
      <c r="K91" s="15">
        <v>0</v>
      </c>
      <c r="L91" s="15">
        <v>50</v>
      </c>
      <c r="M91" s="15">
        <v>0</v>
      </c>
      <c r="N91" s="15">
        <v>1</v>
      </c>
      <c r="O91" s="15">
        <v>0</v>
      </c>
      <c r="P91" s="15">
        <v>0</v>
      </c>
      <c r="Q91" s="15">
        <v>0</v>
      </c>
      <c r="R91" s="15">
        <f>STDEV(F91:Q91)</f>
        <v>25.5728312270991</v>
      </c>
    </row>
    <row r="92" ht="25.35" customHeight="1">
      <c r="A92" t="s" s="39">
        <v>54</v>
      </c>
      <c r="B92" s="12">
        <v>1</v>
      </c>
      <c r="C92" s="24"/>
      <c r="D92" t="s" s="11">
        <v>21</v>
      </c>
      <c r="E92" t="s" s="38">
        <v>55</v>
      </c>
      <c r="F92" s="30">
        <v>38</v>
      </c>
      <c r="G92" s="15">
        <v>0</v>
      </c>
      <c r="H92" s="16">
        <v>49</v>
      </c>
      <c r="I92" s="16">
        <v>50</v>
      </c>
      <c r="J92" s="16">
        <v>49</v>
      </c>
      <c r="K92" s="15">
        <v>0</v>
      </c>
      <c r="L92" s="16">
        <v>49</v>
      </c>
      <c r="M92" s="15">
        <v>1</v>
      </c>
      <c r="N92" s="15">
        <v>11</v>
      </c>
      <c r="O92" s="15">
        <v>0</v>
      </c>
      <c r="P92" s="15">
        <v>0</v>
      </c>
      <c r="Q92" s="15">
        <v>3</v>
      </c>
      <c r="R92" s="15">
        <f>STDEV(F92:Q92)</f>
        <v>23.4901655759996</v>
      </c>
    </row>
    <row r="93" ht="25.35" customHeight="1">
      <c r="A93" t="s" s="39">
        <v>54</v>
      </c>
      <c r="B93" s="12">
        <v>1</v>
      </c>
      <c r="C93" s="24"/>
      <c r="D93" t="s" s="11">
        <v>22</v>
      </c>
      <c r="E93" t="s" s="38">
        <v>55</v>
      </c>
      <c r="F93" s="14">
        <v>47</v>
      </c>
      <c r="G93" s="15">
        <v>1</v>
      </c>
      <c r="H93" s="16">
        <v>48</v>
      </c>
      <c r="I93" s="16">
        <v>43</v>
      </c>
      <c r="J93" s="16">
        <v>48</v>
      </c>
      <c r="K93" s="15">
        <v>0</v>
      </c>
      <c r="L93" s="16">
        <v>50</v>
      </c>
      <c r="M93" s="15">
        <v>1</v>
      </c>
      <c r="N93" s="15">
        <v>6</v>
      </c>
      <c r="O93" s="15">
        <v>4</v>
      </c>
      <c r="P93" s="15">
        <v>2</v>
      </c>
      <c r="Q93" s="15">
        <v>0</v>
      </c>
      <c r="R93" s="15">
        <f>STDEV(F93:Q93)</f>
        <v>23.385439655452</v>
      </c>
    </row>
    <row r="94" ht="25.35" customHeight="1">
      <c r="A94" s="24"/>
      <c r="B94" s="12">
        <v>1</v>
      </c>
      <c r="C94" s="24"/>
      <c r="D94" t="s" s="17">
        <v>23</v>
      </c>
      <c r="E94" t="s" s="38">
        <v>55</v>
      </c>
      <c r="F94" s="26">
        <v>32</v>
      </c>
      <c r="G94" s="15">
        <v>9</v>
      </c>
      <c r="H94" s="15">
        <v>48</v>
      </c>
      <c r="I94" s="15">
        <v>42</v>
      </c>
      <c r="J94" s="15">
        <v>48</v>
      </c>
      <c r="K94" s="15">
        <v>7</v>
      </c>
      <c r="L94" s="15">
        <v>38</v>
      </c>
      <c r="M94" s="15">
        <v>3</v>
      </c>
      <c r="N94" s="15">
        <v>14</v>
      </c>
      <c r="O94" s="15">
        <v>3</v>
      </c>
      <c r="P94" s="15">
        <v>4</v>
      </c>
      <c r="Q94" s="15">
        <v>0</v>
      </c>
      <c r="R94" s="15">
        <f>STDEV(F94:Q94)</f>
        <v>19.2464085591116</v>
      </c>
    </row>
    <row r="95" ht="20.05" customHeight="1">
      <c r="A95" t="s" s="11">
        <v>18</v>
      </c>
      <c r="B95" s="12">
        <v>0</v>
      </c>
      <c r="C95" s="12">
        <v>9</v>
      </c>
      <c r="D95" s="24"/>
      <c r="E95" t="s" s="25">
        <v>28</v>
      </c>
      <c r="F95" s="26">
        <v>50</v>
      </c>
      <c r="G95" s="41"/>
      <c r="H95" s="15">
        <v>50</v>
      </c>
      <c r="I95" s="15">
        <v>50</v>
      </c>
      <c r="J95" s="41"/>
      <c r="K95" s="41"/>
      <c r="L95" s="15">
        <v>50</v>
      </c>
      <c r="M95" s="41"/>
      <c r="N95" s="41"/>
      <c r="O95" s="41"/>
      <c r="P95" s="15">
        <v>50</v>
      </c>
      <c r="Q95" s="41"/>
      <c r="R95" s="41"/>
    </row>
    <row r="96" ht="20.05" customHeight="1">
      <c r="A96" t="s" s="11">
        <v>18</v>
      </c>
      <c r="B96" s="12">
        <v>0</v>
      </c>
      <c r="C96" s="12">
        <v>2</v>
      </c>
      <c r="D96" s="24"/>
      <c r="E96" t="s" s="25">
        <v>28</v>
      </c>
      <c r="F96" s="26">
        <v>50</v>
      </c>
      <c r="G96" s="41"/>
      <c r="H96" s="15">
        <v>50</v>
      </c>
      <c r="I96" s="41"/>
      <c r="J96" s="41"/>
      <c r="K96" s="41"/>
      <c r="L96" s="15">
        <v>50</v>
      </c>
      <c r="M96" s="15">
        <v>50</v>
      </c>
      <c r="N96" s="41"/>
      <c r="O96" s="41"/>
      <c r="P96" s="15">
        <v>50</v>
      </c>
      <c r="Q96" s="41"/>
      <c r="R96" s="41"/>
    </row>
    <row r="97" ht="20.05" customHeight="1">
      <c r="A97" t="s" s="11">
        <v>31</v>
      </c>
      <c r="B97" s="12">
        <v>0</v>
      </c>
      <c r="C97" s="12">
        <v>8</v>
      </c>
      <c r="D97" s="24"/>
      <c r="E97" t="s" s="25">
        <v>33</v>
      </c>
      <c r="F97" s="42"/>
      <c r="G97" s="41"/>
      <c r="H97" s="41"/>
      <c r="I97" s="15">
        <v>50</v>
      </c>
      <c r="J97" s="15">
        <v>50</v>
      </c>
      <c r="K97" s="41"/>
      <c r="L97" s="15">
        <v>50</v>
      </c>
      <c r="M97" s="41"/>
      <c r="N97" s="15">
        <v>50</v>
      </c>
      <c r="O97" s="15">
        <v>50</v>
      </c>
      <c r="P97" s="41"/>
      <c r="Q97" s="41"/>
      <c r="R97" s="41"/>
    </row>
    <row r="98" ht="20.05" customHeight="1">
      <c r="A98" t="s" s="11">
        <v>31</v>
      </c>
      <c r="B98" s="12">
        <v>0</v>
      </c>
      <c r="C98" s="12">
        <v>3</v>
      </c>
      <c r="D98" s="24"/>
      <c r="E98" t="s" s="25">
        <v>33</v>
      </c>
      <c r="F98" s="26">
        <v>50</v>
      </c>
      <c r="G98" s="41"/>
      <c r="H98" s="15">
        <v>50</v>
      </c>
      <c r="I98" s="41"/>
      <c r="J98" s="15">
        <v>50</v>
      </c>
      <c r="K98" s="41"/>
      <c r="L98" s="15">
        <v>50</v>
      </c>
      <c r="M98" s="15">
        <v>50</v>
      </c>
      <c r="N98" s="41"/>
      <c r="O98" s="41"/>
      <c r="P98" s="41"/>
      <c r="Q98" s="41"/>
      <c r="R98" s="41"/>
    </row>
    <row r="99" ht="20.05" customHeight="1">
      <c r="A99" t="s" s="11">
        <v>38</v>
      </c>
      <c r="B99" s="12">
        <v>0</v>
      </c>
      <c r="C99" s="24"/>
      <c r="D99" s="24"/>
      <c r="E99" t="s" s="25">
        <v>41</v>
      </c>
      <c r="F99" s="26">
        <v>27</v>
      </c>
      <c r="G99" s="41"/>
      <c r="H99" s="15">
        <v>50</v>
      </c>
      <c r="I99" s="15">
        <v>45</v>
      </c>
      <c r="J99" s="15">
        <v>41</v>
      </c>
      <c r="K99" s="41"/>
      <c r="L99" s="15">
        <v>49</v>
      </c>
      <c r="M99" s="41"/>
      <c r="N99" s="15">
        <v>3</v>
      </c>
      <c r="O99" s="41"/>
      <c r="P99" s="15">
        <v>35</v>
      </c>
      <c r="Q99" s="41"/>
      <c r="R99" s="41"/>
    </row>
    <row r="100" ht="20.25" customHeight="1">
      <c r="A100" t="s" s="43">
        <v>38</v>
      </c>
      <c r="B100" s="44">
        <v>0</v>
      </c>
      <c r="C100" s="45"/>
      <c r="D100" s="45"/>
      <c r="E100" t="s" s="46">
        <v>42</v>
      </c>
      <c r="F100" s="47">
        <v>29</v>
      </c>
      <c r="G100" s="48"/>
      <c r="H100" s="49">
        <v>50</v>
      </c>
      <c r="I100" s="49">
        <v>50</v>
      </c>
      <c r="J100" s="49">
        <v>50</v>
      </c>
      <c r="K100" s="49">
        <v>1</v>
      </c>
      <c r="L100" s="49">
        <v>50</v>
      </c>
      <c r="M100" s="49">
        <v>5</v>
      </c>
      <c r="N100" s="49">
        <v>3</v>
      </c>
      <c r="O100" s="49">
        <v>1</v>
      </c>
      <c r="P100" s="49">
        <v>11</v>
      </c>
      <c r="Q100" s="48"/>
      <c r="R100" s="48"/>
    </row>
    <row r="101" ht="20.25" customHeight="1">
      <c r="A101" s="50"/>
      <c r="B101" s="50"/>
      <c r="C101" s="50"/>
      <c r="D101" s="50"/>
      <c r="E101" s="50"/>
      <c r="F101" s="51">
        <f>SUM(F3:F100)</f>
        <v>3795</v>
      </c>
      <c r="G101" s="51">
        <f>SUM(G3:G100)</f>
        <v>239</v>
      </c>
      <c r="H101" s="51">
        <f>SUM(H3:H100)</f>
        <v>3628</v>
      </c>
      <c r="I101" s="51">
        <f>SUM(I3:I100)</f>
        <v>4122</v>
      </c>
      <c r="J101" s="51">
        <f>SUM(J3:J100)</f>
        <v>4413</v>
      </c>
      <c r="K101" s="51">
        <f>SUM(K3:K100)</f>
        <v>342</v>
      </c>
      <c r="L101" s="51">
        <f>SUM(L3:L100)</f>
        <v>4375</v>
      </c>
      <c r="M101" s="51">
        <f>SUM(M3:M100)</f>
        <v>430</v>
      </c>
      <c r="N101" s="51">
        <f>SUM(N3:N100)</f>
        <v>1500</v>
      </c>
      <c r="O101" s="51">
        <f>SUM(O3:O100)</f>
        <v>582</v>
      </c>
      <c r="P101" s="51">
        <f>SUM(P3:P100)</f>
        <v>814</v>
      </c>
      <c r="Q101" s="51">
        <f>SUM(Q3:Q100)</f>
        <v>154</v>
      </c>
      <c r="R101" s="51">
        <f>SUM(R3:R100)</f>
        <v>1964.015584585580</v>
      </c>
    </row>
    <row r="102" ht="20.05" customHeight="1">
      <c r="A102" s="52"/>
      <c r="B102" s="52"/>
      <c r="C102" s="52"/>
      <c r="D102" s="52"/>
      <c r="E102" s="52"/>
      <c r="F102" s="53">
        <f>SUM(F3:F5,F7:F9,F11:F13,F15:F17,F20:F22,F25:F27,F29:F31,F33:F35,F38:F40,F47:F49,F52:F54,F56:F58,F60:F62,F65:F67,F69:F71,F73:F95,F97:F99)</f>
        <v>2767</v>
      </c>
      <c r="G102" s="53">
        <f>SUM(G3:G5,G7:G9,G11:G13,G15:G17,G20:G22,G25:G27,G29:G31,G33:G35,G38:G40,G47:G49,G52:G54,G56:G58,G60:G62,G65:G67,G69:G71,G73:G95,G97:G99)</f>
        <v>145</v>
      </c>
      <c r="H102" s="53">
        <f>SUM(H3:H5,H7:H9,H11:H13,H15:H17,H20:H22,H25:H27,H29:H31,H33:H35,H38:H40,H47:H49,H52:H54,H56:H58,H60:H62,H65:H67,H69:H71,H73:H95,H97:H99)</f>
        <v>2718</v>
      </c>
      <c r="I102" s="53">
        <f>SUM(I3:I5,I7:I9,I11:I13,I15:I17,I20:I22,I25:I27,I29:I31,I33:I35,I38:I40,I47:I49,I52:I54,I56:I58,I60:I62,I65:I67,I69:I71,I73:I95,I97:I99)</f>
        <v>2988</v>
      </c>
      <c r="J102" s="53">
        <f>SUM(J3:J5,J7:J9,J11:J13,J15:J17,J20:J22,J25:J27,J29:J31,J33:J35,J38:J40,J47:J49,J52:J54,J56:J58,J60:J62,J65:J67,J69:J71,J73:J95,J97:J99)</f>
        <v>3265</v>
      </c>
      <c r="K102" s="53">
        <f>SUM(K3:K5,K7:K9,K11:K13,K15:K17,K20:K22,K25:K27,K29:K31,K33:K35,K38:K40,K47:K49,K52:K54,K56:K58,K60:K62,K65:K67,K69:K71,K73:K95,K97:K99)</f>
        <v>221</v>
      </c>
      <c r="L102" s="53">
        <f>SUM(L3:L5,L7:L9,L11:L13,L15:L17,L20:L22,L25:L27,L29:L31,L33:L35,L38:L40,L47:L49,L52:L54,L56:L58,L60:L62,L65:L67,L69:L71,L73:L95,L97:L99)</f>
        <v>3214</v>
      </c>
      <c r="M102" s="53">
        <f>SUM(M3:M5,M7:M9,M11:M13,M15:M17,M20:M22,M25:M27,M29:M31,M33:M35,M38:M40,M47:M49,M52:M54,M56:M58,M60:M62,M65:M67,M69:M71,M73:M95,M97:M99)</f>
        <v>293</v>
      </c>
      <c r="N102" s="53">
        <f>SUM(N3:N5,N7:N9,N11:N13,N15:N17,N20:N22,N25:N27,N29:N31,N33:N35,N38:N40,N47:N49,N52:N54,N56:N58,N60:N62,N65:N67,N69:N71,N73:N95,N97:N99)</f>
        <v>999</v>
      </c>
      <c r="O102" s="53">
        <f>SUM(O3:O5,O7:O9,O11:O13,O15:O17,O20:O22,O25:O27,O29:O31,O33:O35,O38:O40,O47:O49,O52:O54,O56:O58,O60:O62,O65:O67,O69:O71,O73:O95,O97:O99)</f>
        <v>440</v>
      </c>
      <c r="P102" s="53">
        <f>SUM(P3:P5,P7:P9,P11:P13,P15:P17,P20:P22,P25:P27,P29:P31,P33:P35,P38:P40,P47:P49,P52:P54,P56:P58,P60:P62,P65:P67,P69:P71,P73:P95,P97:P99)</f>
        <v>544</v>
      </c>
      <c r="Q102" s="53">
        <f>SUM(Q3:Q5,Q7:Q9,Q11:Q13,Q15:Q17,Q20:Q22,Q25:Q27,Q29:Q31,Q33:Q35,Q38:Q40,Q47:Q49,Q52:Q54,Q56:Q58,Q60:Q62,Q65:Q67,Q69:Q71,Q73:Q95,Q97:Q99)</f>
        <v>101</v>
      </c>
      <c r="R102" s="53">
        <f>SUM(R3:R5,R7:R9,R11:R13,R15:R17,R20:R22,R25:R27,R29:R31,R33:R35,R38:R40,R47:R49,R52:R54,R56:R58,R60:R62,R65:R67,R69:R71,R73:R95,R97:R99)</f>
        <v>1415.701536211640</v>
      </c>
    </row>
    <row r="104" ht="27.65" customHeight="1">
      <c r="S104" t="s" s="2">
        <v>56</v>
      </c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ht="20.25" customHeight="1">
      <c r="S105" t="s" s="3">
        <v>5</v>
      </c>
      <c r="T105" t="s" s="3">
        <v>6</v>
      </c>
      <c r="U105" t="s" s="3">
        <v>7</v>
      </c>
      <c r="V105" t="s" s="3">
        <v>8</v>
      </c>
      <c r="W105" t="s" s="3">
        <v>9</v>
      </c>
      <c r="X105" t="s" s="3">
        <v>10</v>
      </c>
      <c r="Y105" t="s" s="3">
        <v>11</v>
      </c>
      <c r="Z105" t="s" s="3">
        <v>12</v>
      </c>
      <c r="AA105" t="s" s="3">
        <v>13</v>
      </c>
      <c r="AB105" t="s" s="3">
        <v>14</v>
      </c>
      <c r="AC105" t="s" s="3">
        <v>15</v>
      </c>
      <c r="AD105" t="s" s="3">
        <v>16</v>
      </c>
      <c r="AE105" t="s" s="3">
        <v>17</v>
      </c>
    </row>
    <row r="106" ht="20.25" customHeight="1">
      <c r="S106" t="s" s="7">
        <v>26</v>
      </c>
      <c r="T106" s="55">
        <f>F11*0.02</f>
        <v>0.72</v>
      </c>
      <c r="U106" s="9">
        <f>G11*0.02</f>
        <v>0</v>
      </c>
      <c r="V106" s="9">
        <f>H11*0.02</f>
        <v>1</v>
      </c>
      <c r="W106" s="9">
        <f>I11*0.02</f>
        <v>1</v>
      </c>
      <c r="X106" s="9">
        <f>J11*0.02</f>
        <v>1</v>
      </c>
      <c r="Y106" s="9">
        <f>K11*0.02</f>
        <v>0</v>
      </c>
      <c r="Z106" s="9">
        <f>L11*0.02</f>
        <v>1</v>
      </c>
      <c r="AA106" s="9">
        <f>M11*0.02</f>
        <v>0</v>
      </c>
      <c r="AB106" s="9">
        <f>N11*0.02</f>
        <v>0.28</v>
      </c>
      <c r="AC106" s="9">
        <f>O11*0.02</f>
        <v>0</v>
      </c>
      <c r="AD106" s="9">
        <f>P11*0.02</f>
        <v>0</v>
      </c>
      <c r="AE106" s="9">
        <f>Q11*0.02</f>
        <v>0</v>
      </c>
    </row>
    <row r="107" ht="20.05" customHeight="1">
      <c r="S107" t="s" s="25">
        <v>24</v>
      </c>
      <c r="T107" s="26">
        <f>F3*0.02</f>
        <v>1</v>
      </c>
      <c r="U107" s="15">
        <f>G3*0.02</f>
        <v>0</v>
      </c>
      <c r="V107" s="15">
        <f>H3*0.02</f>
        <v>1</v>
      </c>
      <c r="W107" s="15">
        <f>I3*0.02</f>
        <v>1</v>
      </c>
      <c r="X107" s="15">
        <f>J3*0.02</f>
        <v>1</v>
      </c>
      <c r="Y107" s="15">
        <f>K3*0.02</f>
        <v>0</v>
      </c>
      <c r="Z107" s="15">
        <f>L3*0.02</f>
        <v>1</v>
      </c>
      <c r="AA107" s="15">
        <f>M3*0.02</f>
        <v>0</v>
      </c>
      <c r="AB107" s="15">
        <f>N3*0.02</f>
        <v>0</v>
      </c>
      <c r="AC107" s="15">
        <f>O3*0.02</f>
        <v>0</v>
      </c>
      <c r="AD107" s="15">
        <f>P3*0.02</f>
        <v>0</v>
      </c>
      <c r="AE107" s="15">
        <f>Q3*0.02</f>
        <v>0</v>
      </c>
    </row>
    <row r="108" ht="20.05" customHeight="1">
      <c r="S108" t="s" s="25">
        <v>57</v>
      </c>
      <c r="T108" s="26">
        <f>F15*0.02</f>
        <v>1</v>
      </c>
      <c r="U108" s="15">
        <f>G15*0.02</f>
        <v>0</v>
      </c>
      <c r="V108" s="15">
        <f>H15*0.02</f>
        <v>1</v>
      </c>
      <c r="W108" s="15">
        <f>I15*0.02</f>
        <v>0.34</v>
      </c>
      <c r="X108" s="15">
        <f>J15*0.02</f>
        <v>1</v>
      </c>
      <c r="Y108" s="15">
        <f>K15*0.02</f>
        <v>0</v>
      </c>
      <c r="Z108" s="15">
        <f>L15*0.02</f>
        <v>1</v>
      </c>
      <c r="AA108" s="15">
        <f>M15*0.02</f>
        <v>0</v>
      </c>
      <c r="AB108" s="15">
        <f>N15*0.02</f>
        <v>0.02</v>
      </c>
      <c r="AC108" s="15">
        <f>O15*0.02</f>
        <v>0.02</v>
      </c>
      <c r="AD108" s="15">
        <f>P15*0.02</f>
        <v>0.62</v>
      </c>
      <c r="AE108" s="15">
        <f>Q15*0.02</f>
        <v>0</v>
      </c>
    </row>
    <row r="109" ht="20.05" customHeight="1">
      <c r="S109" t="s" s="25">
        <v>58</v>
      </c>
      <c r="T109" s="26">
        <f>AVERAGE(F25)*0.02</f>
        <v>0.58</v>
      </c>
      <c r="U109" s="41"/>
      <c r="V109" s="15">
        <f>AVERAGE(H25)*0.02</f>
        <v>0.28</v>
      </c>
      <c r="W109" s="15">
        <f>AVERAGE(I25)*0.02</f>
        <v>0.58</v>
      </c>
      <c r="X109" s="15">
        <f>AVERAGE(J25)*0.02</f>
        <v>0.42</v>
      </c>
      <c r="Y109" s="41"/>
      <c r="Z109" s="15">
        <f>AVERAGE(L25)*0.02</f>
        <v>0.54</v>
      </c>
      <c r="AA109" s="41"/>
      <c r="AB109" s="41"/>
      <c r="AC109" s="15">
        <f>AVERAGE(O25)*0.02</f>
        <v>0.4</v>
      </c>
      <c r="AD109" s="15">
        <f>AVERAGE(P25)*0.02</f>
        <v>0.54</v>
      </c>
      <c r="AE109" s="41"/>
    </row>
    <row r="110" ht="20.05" customHeight="1">
      <c r="S110" t="s" s="25">
        <v>59</v>
      </c>
      <c r="T110" s="26">
        <f>AVERAGE(F25)*0.02</f>
        <v>0.58</v>
      </c>
      <c r="U110" s="41"/>
      <c r="V110" s="15">
        <f>AVERAGE(H25)*0.02</f>
        <v>0.28</v>
      </c>
      <c r="W110" s="15">
        <f>AVERAGE(I25)*0.02</f>
        <v>0.58</v>
      </c>
      <c r="X110" s="41"/>
      <c r="Y110" s="41"/>
      <c r="Z110" s="15">
        <f>AVERAGE(L25)*0.02</f>
        <v>0.54</v>
      </c>
      <c r="AA110" s="15">
        <f>AVERAGE(M25)*0.02</f>
        <v>0.42</v>
      </c>
      <c r="AB110" s="41"/>
      <c r="AC110" s="41"/>
      <c r="AD110" s="15">
        <f>AVERAGE(P25)*0.02</f>
        <v>0.54</v>
      </c>
      <c r="AE110" s="41"/>
    </row>
    <row r="111" ht="20.05" customHeight="1">
      <c r="S111" t="s" s="25">
        <v>34</v>
      </c>
      <c r="T111" s="26">
        <f>F33*0.02</f>
        <v>0.64</v>
      </c>
      <c r="U111" s="15">
        <f>G33*0.02</f>
        <v>0</v>
      </c>
      <c r="V111" s="15">
        <f>H33*0.02</f>
        <v>0.6</v>
      </c>
      <c r="W111" s="15">
        <f>I33*0.02</f>
        <v>0.96</v>
      </c>
      <c r="X111" s="15">
        <f>J33*0.02</f>
        <v>1</v>
      </c>
      <c r="Y111" s="15">
        <f>K33*0.02</f>
        <v>0</v>
      </c>
      <c r="Z111" s="15">
        <f>L33*0.02</f>
        <v>0.98</v>
      </c>
      <c r="AA111" s="15">
        <f>M33*0.02</f>
        <v>0.02</v>
      </c>
      <c r="AB111" s="15">
        <f>N33*0.02</f>
        <v>0.74</v>
      </c>
      <c r="AC111" s="15">
        <f>O33*0.02</f>
        <v>0.06</v>
      </c>
      <c r="AD111" s="15">
        <f>P33*0.02</f>
        <v>0</v>
      </c>
      <c r="AE111" s="15">
        <f>Q33*0.02</f>
        <v>0</v>
      </c>
    </row>
    <row r="112" ht="20.05" customHeight="1">
      <c r="S112" t="s" s="25">
        <v>35</v>
      </c>
      <c r="T112" s="26">
        <f>AVERAGE(F38)*0.02</f>
        <v>0.48</v>
      </c>
      <c r="U112" s="41"/>
      <c r="V112" s="15">
        <f>AVERAGE(H38)*0.02</f>
        <v>0.44</v>
      </c>
      <c r="W112" s="15">
        <f>AVERAGE(I38)*0.02</f>
        <v>0.58</v>
      </c>
      <c r="X112" s="15">
        <f>AVERAGE(J38)*0.02</f>
        <v>1</v>
      </c>
      <c r="Y112" s="15">
        <f>AVERAGE(K38)*0.02</f>
        <v>0.32</v>
      </c>
      <c r="Z112" s="15">
        <f>AVERAGE(L38)*0.02</f>
        <v>0.64</v>
      </c>
      <c r="AA112" s="41"/>
      <c r="AB112" s="15">
        <f>AVERAGE(N38)*0.02</f>
        <v>0.7</v>
      </c>
      <c r="AC112" s="15">
        <f>AVERAGE(O38)*0.02</f>
        <v>0.54</v>
      </c>
      <c r="AD112" s="15">
        <f>AVERAGE(P38)*0.02</f>
        <v>0.16</v>
      </c>
      <c r="AE112" s="15">
        <f>AVERAGE(Q38)*0.02</f>
        <v>0.06</v>
      </c>
    </row>
    <row r="113" ht="20.05" customHeight="1">
      <c r="S113" t="s" s="25">
        <v>36</v>
      </c>
      <c r="T113" s="26">
        <f>AVERAGE(F47)*0.02</f>
        <v>1</v>
      </c>
      <c r="U113" s="41"/>
      <c r="V113" s="15">
        <f>AVERAGE(H47)*0.02</f>
        <v>0.8</v>
      </c>
      <c r="W113" s="15">
        <f>AVERAGE(I47)*0.02</f>
        <v>1</v>
      </c>
      <c r="X113" s="15">
        <f>AVERAGE(J47)*0.02</f>
        <v>0.98</v>
      </c>
      <c r="Y113" s="41"/>
      <c r="Z113" s="15">
        <f>AVERAGE(L47)*0.02</f>
        <v>1</v>
      </c>
      <c r="AA113" s="15">
        <f>AVERAGE(M47)*0.02</f>
        <v>0</v>
      </c>
      <c r="AB113" s="15">
        <f>AVERAGE(N47)*0.02</f>
        <v>0.22</v>
      </c>
      <c r="AC113" s="15">
        <f>AVERAGE(O47)*0.02</f>
        <v>0</v>
      </c>
      <c r="AD113" s="15">
        <f>AVERAGE(P47)*0.02</f>
        <v>0</v>
      </c>
      <c r="AE113" s="15">
        <f>AVERAGE(Q47)*0.02</f>
        <v>0</v>
      </c>
    </row>
    <row r="114" ht="20.05" customHeight="1">
      <c r="S114" t="s" s="25">
        <v>41</v>
      </c>
      <c r="T114" s="26">
        <f>AVERAGE(F60)*0.02</f>
        <v>0.16</v>
      </c>
      <c r="U114" s="41"/>
      <c r="V114" s="15">
        <f>AVERAGE(H60)*0.02</f>
        <v>0.9399999999999999</v>
      </c>
      <c r="W114" s="15">
        <f>AVERAGE(I60)*0.02</f>
        <v>1</v>
      </c>
      <c r="X114" s="15">
        <f>AVERAGE(J60)*0.02</f>
        <v>1</v>
      </c>
      <c r="Y114" s="41"/>
      <c r="Z114" s="15">
        <f>AVERAGE(L60)*0.02</f>
        <v>1</v>
      </c>
      <c r="AA114" s="41"/>
      <c r="AB114" s="15">
        <f>AVERAGE(N60)*0.02</f>
        <v>0</v>
      </c>
      <c r="AC114" s="41"/>
      <c r="AD114" s="15">
        <f>AVERAGE(P60)*0.02</f>
        <v>0.84</v>
      </c>
      <c r="AE114" s="41"/>
    </row>
    <row r="115" ht="20.25" customHeight="1">
      <c r="S115" t="s" s="46">
        <v>42</v>
      </c>
      <c r="T115" s="47">
        <f>AVERAGE(F65)*0.02</f>
        <v>1</v>
      </c>
      <c r="U115" s="48"/>
      <c r="V115" s="49">
        <f>AVERAGE(H65)*0.02</f>
        <v>0.8</v>
      </c>
      <c r="W115" s="49">
        <f>AVERAGE(I65)*0.02</f>
        <v>0.96</v>
      </c>
      <c r="X115" s="49">
        <f>AVERAGE(J65)*0.02</f>
        <v>0.96</v>
      </c>
      <c r="Y115" s="49">
        <f>AVERAGE(K65)*0.02</f>
        <v>0</v>
      </c>
      <c r="Z115" s="49">
        <f>AVERAGE(L65)*0.02</f>
        <v>0.74</v>
      </c>
      <c r="AA115" s="48"/>
      <c r="AB115" s="49">
        <f>AVERAGE(N65)*0.02</f>
        <v>0.5</v>
      </c>
      <c r="AC115" s="49">
        <f>AVERAGE(O65)*0.02</f>
        <v>0</v>
      </c>
      <c r="AD115" s="49">
        <f>AVERAGE(P65)*0.02</f>
        <v>0</v>
      </c>
      <c r="AE115" s="49">
        <f>AVERAGE(Q65)*0.02</f>
        <v>0</v>
      </c>
    </row>
    <row r="116" ht="20.25" customHeight="1">
      <c r="S116" s="50"/>
      <c r="T116" s="56">
        <f>AVERAGE(T106:T115)</f>
        <v>0.716</v>
      </c>
      <c r="U116" s="50"/>
      <c r="V116" s="56">
        <f>AVERAGE(V106:V115)</f>
        <v>0.714</v>
      </c>
      <c r="W116" s="56">
        <f>AVERAGE(W106:W115)</f>
        <v>0.8</v>
      </c>
      <c r="X116" s="56">
        <f>AVERAGE(X106:X115)</f>
        <v>0.928888888888889</v>
      </c>
      <c r="Y116" s="51">
        <f>AVERAGE(Y106:Y115)</f>
        <v>0.0533333333333333</v>
      </c>
      <c r="Z116" s="56">
        <f>AVERAGE(Z106:Z115)</f>
        <v>0.844</v>
      </c>
      <c r="AA116" s="51">
        <f>AVERAGE(AA106:AA115)</f>
        <v>0.07333333333333331</v>
      </c>
      <c r="AB116" s="51">
        <f>AVERAGE(AB106:AB115)</f>
        <v>0.3075</v>
      </c>
      <c r="AC116" s="51">
        <f>AVERAGE(AC106:AC115)</f>
        <v>0.1275</v>
      </c>
      <c r="AD116" s="51">
        <f>AVERAGE(AD106:AD115)</f>
        <v>0.27</v>
      </c>
      <c r="AE116" s="51">
        <f>AVERAGE(AE106:AE115)</f>
        <v>0.00857142857142857</v>
      </c>
    </row>
    <row r="117" ht="32.05" customHeight="1">
      <c r="S117" t="s" s="57">
        <v>60</v>
      </c>
      <c r="T117" s="58">
        <v>0.73</v>
      </c>
      <c r="U117" s="58">
        <v>0.6899999999999999</v>
      </c>
      <c r="V117" s="58">
        <v>0.63</v>
      </c>
      <c r="W117" s="58">
        <v>0.6</v>
      </c>
      <c r="X117" s="58">
        <v>0.43</v>
      </c>
      <c r="Y117" s="53">
        <v>0.35</v>
      </c>
      <c r="Z117" s="53">
        <v>0.38</v>
      </c>
      <c r="AA117" s="53">
        <v>0.34</v>
      </c>
      <c r="AB117" s="53">
        <v>0.23</v>
      </c>
      <c r="AC117" s="53">
        <v>0.18</v>
      </c>
      <c r="AD117" s="53">
        <v>0.13</v>
      </c>
      <c r="AE117" s="53">
        <v>0.09</v>
      </c>
    </row>
    <row r="119" ht="27.65" customHeight="1">
      <c r="AF119" t="s" s="2">
        <v>61</v>
      </c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ht="20.25" customHeight="1">
      <c r="AF120" s="4"/>
      <c r="AG120" t="s" s="3">
        <v>6</v>
      </c>
      <c r="AH120" t="s" s="3">
        <v>7</v>
      </c>
      <c r="AI120" t="s" s="3">
        <v>8</v>
      </c>
      <c r="AJ120" t="s" s="3">
        <v>9</v>
      </c>
      <c r="AK120" t="s" s="3">
        <v>10</v>
      </c>
      <c r="AL120" t="s" s="3">
        <v>11</v>
      </c>
      <c r="AM120" t="s" s="3">
        <v>12</v>
      </c>
      <c r="AN120" t="s" s="3">
        <v>13</v>
      </c>
      <c r="AO120" t="s" s="3">
        <v>14</v>
      </c>
      <c r="AP120" t="s" s="3">
        <v>15</v>
      </c>
      <c r="AQ120" t="s" s="3">
        <v>16</v>
      </c>
      <c r="AR120" t="s" s="3">
        <v>17</v>
      </c>
      <c r="AS120" s="4"/>
    </row>
    <row r="121" ht="20.25" customHeight="1">
      <c r="AF121" t="s" s="60">
        <v>40</v>
      </c>
      <c r="AG121" s="61">
        <f>SUM(F51:F53)</f>
        <v>149</v>
      </c>
      <c r="AH121" s="9">
        <f>SUM(G51:G53)</f>
        <v>0</v>
      </c>
      <c r="AI121" s="62">
        <f>SUM(H51:H53)</f>
        <v>150</v>
      </c>
      <c r="AJ121" s="62">
        <f>SUM(I51:I53)</f>
        <v>149</v>
      </c>
      <c r="AK121" s="62">
        <f>SUM(J51:J53)</f>
        <v>149</v>
      </c>
      <c r="AL121" s="9">
        <f>SUM(K51:K53)</f>
        <v>0</v>
      </c>
      <c r="AM121" s="62">
        <f>SUM(L51:L53)</f>
        <v>150</v>
      </c>
      <c r="AN121" s="9">
        <f>SUM(M51:M53)</f>
        <v>0</v>
      </c>
      <c r="AO121" s="9">
        <f>SUM(N51:N53)</f>
        <v>2</v>
      </c>
      <c r="AP121" s="9">
        <f>SUM(O51:O53)</f>
        <v>0</v>
      </c>
      <c r="AQ121" s="9">
        <f>SUM(P51:P53)</f>
        <v>1</v>
      </c>
      <c r="AR121" s="9">
        <f>SUM(Q51:Q53)</f>
        <v>0</v>
      </c>
      <c r="AS121" s="9">
        <f>STDEV(AG121:AR121)</f>
        <v>76.71256860396591</v>
      </c>
    </row>
    <row r="122" ht="20.05" customHeight="1">
      <c r="AF122" t="s" s="13">
        <v>25</v>
      </c>
      <c r="AG122" s="30">
        <f>SUM(F7:F9)</f>
        <v>147</v>
      </c>
      <c r="AH122" s="15">
        <f>SUM(G7:G9)</f>
        <v>0</v>
      </c>
      <c r="AI122" s="23">
        <f>SUM(H7:H9)</f>
        <v>140</v>
      </c>
      <c r="AJ122" s="23">
        <f>SUM(I7:I9)</f>
        <v>150</v>
      </c>
      <c r="AK122" s="23">
        <f>SUM(J7:J9)</f>
        <v>148</v>
      </c>
      <c r="AL122" s="15">
        <f>SUM(K7:K9)</f>
        <v>2</v>
      </c>
      <c r="AM122" s="23">
        <f>SUM(L7:L9)</f>
        <v>150</v>
      </c>
      <c r="AN122" s="15">
        <f>SUM(M7:M9)</f>
        <v>0</v>
      </c>
      <c r="AO122" s="15">
        <f>SUM(N7:N9)</f>
        <v>8</v>
      </c>
      <c r="AP122" s="15">
        <f>SUM(O7:O9)</f>
        <v>2</v>
      </c>
      <c r="AQ122" s="15">
        <f>SUM(P7:P9)</f>
        <v>3</v>
      </c>
      <c r="AR122" s="15">
        <f>SUM(Q7:Q9)</f>
        <v>0</v>
      </c>
      <c r="AS122" s="15">
        <f>STDEV(AG122:AR122)</f>
        <v>74.6622698921922</v>
      </c>
    </row>
    <row r="123" ht="20.05" customHeight="1">
      <c r="AF123" t="s" s="13">
        <v>39</v>
      </c>
      <c r="AG123" s="30">
        <f>SUM(F47:F49)</f>
        <v>150</v>
      </c>
      <c r="AH123" s="15">
        <f>SUM(G47:G49)</f>
        <v>0</v>
      </c>
      <c r="AI123" s="63">
        <f>SUM(H47:H49)</f>
        <v>136</v>
      </c>
      <c r="AJ123" s="23">
        <f>SUM(I47:I49)</f>
        <v>149</v>
      </c>
      <c r="AK123" s="23">
        <f>SUM(J47:J49)</f>
        <v>149</v>
      </c>
      <c r="AL123" s="15">
        <f>SUM(K47:K49)</f>
        <v>0</v>
      </c>
      <c r="AM123" s="23">
        <f>SUM(L47:L49)</f>
        <v>150</v>
      </c>
      <c r="AN123" s="15">
        <f>SUM(M47:M49)</f>
        <v>0</v>
      </c>
      <c r="AO123" s="15">
        <f>SUM(N47:N49)</f>
        <v>16</v>
      </c>
      <c r="AP123" s="15">
        <f>SUM(O47:O49)</f>
        <v>0</v>
      </c>
      <c r="AQ123" s="15">
        <f>SUM(P47:P49)</f>
        <v>0</v>
      </c>
      <c r="AR123" s="15">
        <f>SUM(Q47:Q49)</f>
        <v>0</v>
      </c>
      <c r="AS123" s="15">
        <f>STDEV(AG123:AR123)</f>
        <v>74.63791383618771</v>
      </c>
    </row>
    <row r="124" ht="20.05" customHeight="1">
      <c r="AF124" t="s" s="13">
        <v>62</v>
      </c>
      <c r="AG124" s="26">
        <f>SUM(F43:F45)</f>
        <v>150</v>
      </c>
      <c r="AH124" s="15">
        <f>SUM(G43:G45)</f>
        <v>0</v>
      </c>
      <c r="AI124" s="15">
        <f>SUM(H43:H45)</f>
        <v>131</v>
      </c>
      <c r="AJ124" s="15">
        <f>SUM(I43:I45)</f>
        <v>150</v>
      </c>
      <c r="AK124" s="15">
        <f>SUM(J43:J45)</f>
        <v>150</v>
      </c>
      <c r="AL124" s="15">
        <f>SUM(K43:K45)</f>
        <v>0</v>
      </c>
      <c r="AM124" s="15">
        <f>SUM(L43:L45)</f>
        <v>150</v>
      </c>
      <c r="AN124" s="15">
        <f>SUM(M43:M45)</f>
        <v>0</v>
      </c>
      <c r="AO124" s="15">
        <f>SUM(N43:N45)</f>
        <v>19</v>
      </c>
      <c r="AP124" s="15">
        <f>SUM(O43:O45)</f>
        <v>0</v>
      </c>
      <c r="AQ124" s="15">
        <f>SUM(P43:P45)</f>
        <v>0</v>
      </c>
      <c r="AR124" s="15">
        <f>SUM(Q43:Q45)</f>
        <v>0</v>
      </c>
      <c r="AS124" s="15">
        <f>STDEV(AG124:AR124)</f>
        <v>74.2520278266098</v>
      </c>
    </row>
    <row r="125" ht="20.05" customHeight="1">
      <c r="AF125" t="s" s="13">
        <v>20</v>
      </c>
      <c r="AG125" s="30">
        <f>SUM(F3:F5)</f>
        <v>150</v>
      </c>
      <c r="AH125" s="15">
        <f>SUM(G3:G5)</f>
        <v>0</v>
      </c>
      <c r="AI125" s="63">
        <f>SUM(H3:H5)</f>
        <v>126</v>
      </c>
      <c r="AJ125" s="23">
        <f>SUM(I3:I5)</f>
        <v>150</v>
      </c>
      <c r="AK125" s="23">
        <f>SUM(J3:J5)</f>
        <v>150</v>
      </c>
      <c r="AL125" s="15">
        <f>SUM(K3:K5)</f>
        <v>0</v>
      </c>
      <c r="AM125" s="23">
        <f>SUM(L3:L5)</f>
        <v>150</v>
      </c>
      <c r="AN125" s="15">
        <f>SUM(M3:M5)</f>
        <v>0</v>
      </c>
      <c r="AO125" s="15">
        <f>SUM(N3:N5)</f>
        <v>10</v>
      </c>
      <c r="AP125" s="15">
        <f>SUM(O3:O5)</f>
        <v>0</v>
      </c>
      <c r="AQ125" s="15">
        <f>SUM(P3:P5)</f>
        <v>14</v>
      </c>
      <c r="AR125" s="15">
        <f>SUM(Q3:Q5)</f>
        <v>0</v>
      </c>
      <c r="AS125" s="15">
        <f>STDEV(AG125:AR125)</f>
        <v>73.4209531648586</v>
      </c>
    </row>
    <row r="126" ht="25.35" customHeight="1">
      <c r="AF126" t="s" s="38">
        <v>55</v>
      </c>
      <c r="AG126" s="64">
        <f>SUM(F91:F93)</f>
        <v>134</v>
      </c>
      <c r="AH126" s="65">
        <f>SUM(G91:G93)</f>
        <v>1</v>
      </c>
      <c r="AI126" s="65">
        <f>SUM(H91:H93)</f>
        <v>147</v>
      </c>
      <c r="AJ126" s="65">
        <f>SUM(I91:I93)</f>
        <v>143</v>
      </c>
      <c r="AK126" s="65">
        <f>SUM(J91:J93)</f>
        <v>147</v>
      </c>
      <c r="AL126" s="65">
        <f>SUM(K91:K93)</f>
        <v>0</v>
      </c>
      <c r="AM126" s="65">
        <f>SUM(L91:L93)</f>
        <v>149</v>
      </c>
      <c r="AN126" s="65">
        <f>SUM(M91:M93)</f>
        <v>2</v>
      </c>
      <c r="AO126" s="65">
        <f>SUM(N91:N93)</f>
        <v>18</v>
      </c>
      <c r="AP126" s="65">
        <f>SUM(O91:O93)</f>
        <v>4</v>
      </c>
      <c r="AQ126" s="65">
        <f>SUM(P91:P93)</f>
        <v>2</v>
      </c>
      <c r="AR126" s="65">
        <f>SUM(Q91:Q93)</f>
        <v>3</v>
      </c>
      <c r="AS126" s="15">
        <f>STDEV(AG126:AR126)</f>
        <v>72.1784404980273</v>
      </c>
    </row>
    <row r="127" ht="20.05" customHeight="1">
      <c r="AF127" t="s" s="19">
        <v>41</v>
      </c>
      <c r="AG127" s="66">
        <f>SUM(F55:F57)</f>
        <v>139</v>
      </c>
      <c r="AH127" s="15">
        <f>SUM(G55:G57)</f>
        <v>0</v>
      </c>
      <c r="AI127" s="23">
        <f>SUM(H55:H57)</f>
        <v>147</v>
      </c>
      <c r="AJ127" s="23">
        <f>SUM(I55:I57)</f>
        <v>144</v>
      </c>
      <c r="AK127" s="23">
        <f>SUM(J55:J57)</f>
        <v>132</v>
      </c>
      <c r="AL127" s="15">
        <f>SUM(K55:K57)</f>
        <v>0</v>
      </c>
      <c r="AM127" s="23">
        <f>SUM(L55:L57)</f>
        <v>147</v>
      </c>
      <c r="AN127" s="15">
        <f>SUM(M55:M57)</f>
        <v>1</v>
      </c>
      <c r="AO127" s="15">
        <f>SUM(N55:N57)</f>
        <v>0</v>
      </c>
      <c r="AP127" s="15">
        <f>SUM(O55:O57)</f>
        <v>0</v>
      </c>
      <c r="AQ127" s="15">
        <f>SUM(P55:P57)</f>
        <v>40</v>
      </c>
      <c r="AR127" s="15">
        <f>SUM(Q55:Q57)</f>
        <v>0</v>
      </c>
      <c r="AS127" s="15">
        <f>STDEV(AG127:AR127)</f>
        <v>70.9833527218626</v>
      </c>
    </row>
    <row r="128" ht="20.05" customHeight="1">
      <c r="AF128" t="s" s="19">
        <v>32</v>
      </c>
      <c r="AG128" s="66">
        <f>SUM(F27:F29)</f>
        <v>138</v>
      </c>
      <c r="AH128" s="15">
        <f>SUM(G27:G29)</f>
        <v>0</v>
      </c>
      <c r="AI128" s="15">
        <f>SUM(H27:H29)</f>
        <v>99</v>
      </c>
      <c r="AJ128" s="23">
        <f>SUM(I27:I29)</f>
        <v>150</v>
      </c>
      <c r="AK128" s="23">
        <f>SUM(J27:J29)</f>
        <v>150</v>
      </c>
      <c r="AL128" s="15">
        <f>SUM(K27:K29)</f>
        <v>0</v>
      </c>
      <c r="AM128" s="23">
        <f>SUM(L27:L29)</f>
        <v>150</v>
      </c>
      <c r="AN128" s="15">
        <f>SUM(M27:M29)</f>
        <v>0</v>
      </c>
      <c r="AO128" s="15">
        <f>SUM(N27:N29)</f>
        <v>58</v>
      </c>
      <c r="AP128" s="15">
        <f>SUM(O27:O29)</f>
        <v>2</v>
      </c>
      <c r="AQ128" s="15">
        <f>SUM(P27:P29)</f>
        <v>3</v>
      </c>
      <c r="AR128" s="15">
        <f>SUM(Q27:Q29)</f>
        <v>0</v>
      </c>
      <c r="AS128" s="15">
        <f>STDEV(AG128:AR128)</f>
        <v>69.31286119669799</v>
      </c>
    </row>
    <row r="129" ht="20.05" customHeight="1">
      <c r="AF129" t="s" s="19">
        <v>63</v>
      </c>
      <c r="AG129" s="26">
        <f>SUM(F31:F33)</f>
        <v>114</v>
      </c>
      <c r="AH129" s="15">
        <f>SUM(G31:G33)</f>
        <v>0</v>
      </c>
      <c r="AI129" s="15">
        <f>SUM(H31:H33)</f>
        <v>55</v>
      </c>
      <c r="AJ129" s="23">
        <f>SUM(I31:I33)</f>
        <v>147</v>
      </c>
      <c r="AK129" s="23">
        <f>SUM(J31:J33)</f>
        <v>150</v>
      </c>
      <c r="AL129" s="15">
        <f>SUM(K31:K33)</f>
        <v>0</v>
      </c>
      <c r="AM129" s="23">
        <f>SUM(L31:L33)</f>
        <v>149</v>
      </c>
      <c r="AN129" s="15">
        <f>SUM(M31:M33)</f>
        <v>1</v>
      </c>
      <c r="AO129" s="63">
        <f>SUM(N31:N33)</f>
        <v>130</v>
      </c>
      <c r="AP129" s="15">
        <f>SUM(O31:O33)</f>
        <v>4</v>
      </c>
      <c r="AQ129" s="15">
        <f>SUM(P31:P33)</f>
        <v>0</v>
      </c>
      <c r="AR129" s="15">
        <f>SUM(Q31:Q33)</f>
        <v>0</v>
      </c>
      <c r="AS129" s="15">
        <f>STDEV(AG129:AR129)</f>
        <v>69.0013175104781</v>
      </c>
    </row>
    <row r="130" ht="20.05" customHeight="1">
      <c r="AF130" t="s" s="19">
        <v>42</v>
      </c>
      <c r="AG130" s="26">
        <f>SUM(F59:F61)</f>
        <v>33</v>
      </c>
      <c r="AH130" s="15">
        <f>SUM(G59:G61)</f>
        <v>0</v>
      </c>
      <c r="AI130" s="63">
        <f>SUM(H59:H61)</f>
        <v>135</v>
      </c>
      <c r="AJ130" s="23">
        <f>SUM(I59:I61)</f>
        <v>149</v>
      </c>
      <c r="AK130" s="23">
        <f>SUM(J59:J61)</f>
        <v>150</v>
      </c>
      <c r="AL130" s="15">
        <f>SUM(K59:K61)</f>
        <v>0</v>
      </c>
      <c r="AM130" s="23">
        <f>SUM(L59:L61)</f>
        <v>150</v>
      </c>
      <c r="AN130" s="15">
        <f>SUM(M59:M61)</f>
        <v>12</v>
      </c>
      <c r="AO130" s="15">
        <f>SUM(N59:N61)</f>
        <v>5</v>
      </c>
      <c r="AP130" s="15">
        <f>SUM(O59:O61)</f>
        <v>4</v>
      </c>
      <c r="AQ130" s="15">
        <f>SUM(P59:P61)</f>
        <v>112</v>
      </c>
      <c r="AR130" s="15">
        <f>SUM(Q59:Q61)</f>
        <v>0</v>
      </c>
      <c r="AS130" s="15">
        <f>STDEV(AG130:AR130)</f>
        <v>68.99868246436441</v>
      </c>
    </row>
    <row r="131" ht="20.05" customHeight="1">
      <c r="AF131" t="s" s="19">
        <v>44</v>
      </c>
      <c r="AG131" s="30">
        <f>SUM(F63:F65)</f>
        <v>150</v>
      </c>
      <c r="AH131" s="15">
        <f>SUM(G63:G65)</f>
        <v>2</v>
      </c>
      <c r="AI131" s="23">
        <f>SUM(H63:H65)</f>
        <v>140</v>
      </c>
      <c r="AJ131" s="23">
        <f>SUM(I63:I65)</f>
        <v>148</v>
      </c>
      <c r="AK131" s="23">
        <f>SUM(J63:J65)</f>
        <v>146</v>
      </c>
      <c r="AL131" s="15">
        <f>SUM(K63:K65)</f>
        <v>0</v>
      </c>
      <c r="AM131" s="15">
        <f>SUM(L63:L65)</f>
        <v>94</v>
      </c>
      <c r="AN131" s="15">
        <f>SUM(M63:M65)</f>
        <v>0</v>
      </c>
      <c r="AO131" s="15">
        <f>SUM(N63:N65)</f>
        <v>70</v>
      </c>
      <c r="AP131" s="15">
        <f>SUM(O63:O65)</f>
        <v>0</v>
      </c>
      <c r="AQ131" s="15">
        <f>SUM(P63:P65)</f>
        <v>0</v>
      </c>
      <c r="AR131" s="15">
        <f>SUM(Q63:Q65)</f>
        <v>0</v>
      </c>
      <c r="AS131" s="15">
        <f>STDEV(AG131:AR131)</f>
        <v>68.8773613685288</v>
      </c>
    </row>
    <row r="132" ht="20.05" customHeight="1">
      <c r="AF132" t="s" s="19">
        <v>46</v>
      </c>
      <c r="AG132" s="30">
        <f>SUM(F71:F73)</f>
        <v>141</v>
      </c>
      <c r="AH132" s="15">
        <f>SUM(G71:G73)</f>
        <v>0</v>
      </c>
      <c r="AI132" s="63">
        <f>SUM(H71:H73)</f>
        <v>132</v>
      </c>
      <c r="AJ132" s="23">
        <f>SUM(I71:I73)</f>
        <v>134</v>
      </c>
      <c r="AK132" s="23">
        <f>SUM(J71:J73)</f>
        <v>143</v>
      </c>
      <c r="AL132" s="15">
        <f>SUM(K71:K73)</f>
        <v>1</v>
      </c>
      <c r="AM132" s="23">
        <f>SUM(L71:L73)</f>
        <v>147</v>
      </c>
      <c r="AN132" s="15">
        <f>SUM(M71:M73)</f>
        <v>19</v>
      </c>
      <c r="AO132" s="15">
        <f>SUM(N71:N73)</f>
        <v>31</v>
      </c>
      <c r="AP132" s="15">
        <f>SUM(O71:O73)</f>
        <v>0</v>
      </c>
      <c r="AQ132" s="15">
        <f>SUM(P71:P73)</f>
        <v>1</v>
      </c>
      <c r="AR132" s="15">
        <f>SUM(Q71:Q73)</f>
        <v>1</v>
      </c>
      <c r="AS132" s="15">
        <f>STDEV(AG132:AR132)</f>
        <v>68.60227931543329</v>
      </c>
    </row>
    <row r="133" ht="25.35" customHeight="1">
      <c r="AF133" t="s" s="37">
        <v>48</v>
      </c>
      <c r="AG133" s="64">
        <f>SUM(F75:F77)</f>
        <v>139</v>
      </c>
      <c r="AH133" s="15">
        <f>SUM(G75:G77)</f>
        <v>2</v>
      </c>
      <c r="AI133" s="65">
        <f>SUM(H75:H77)</f>
        <v>130</v>
      </c>
      <c r="AJ133" s="65">
        <f>SUM(I75:I77)</f>
        <v>139</v>
      </c>
      <c r="AK133" s="23">
        <f>SUM(J75:J77)</f>
        <v>147</v>
      </c>
      <c r="AL133" s="15">
        <f>SUM(K75:K77)</f>
        <v>2</v>
      </c>
      <c r="AM133" s="65">
        <f>SUM(L75:L77)</f>
        <v>139</v>
      </c>
      <c r="AN133" s="15">
        <f>SUM(M75:M77)</f>
        <v>21</v>
      </c>
      <c r="AO133" s="15">
        <f>SUM(N75:N77)</f>
        <v>0</v>
      </c>
      <c r="AP133" s="15">
        <f>SUM(O75:O77)</f>
        <v>6</v>
      </c>
      <c r="AQ133" s="15">
        <f>SUM(P75:P77)</f>
        <v>5</v>
      </c>
      <c r="AR133" s="15">
        <f>SUM(Q75:Q77)</f>
        <v>20</v>
      </c>
      <c r="AS133" s="15">
        <f>STDEV(AG133:AR133)</f>
        <v>67.76094343016079</v>
      </c>
    </row>
    <row r="134" ht="20.05" customHeight="1">
      <c r="AF134" t="s" s="25">
        <v>26</v>
      </c>
      <c r="AG134" s="66">
        <f>SUM(F11:F13)</f>
        <v>130</v>
      </c>
      <c r="AH134" s="15">
        <f>SUM(G11:G13)</f>
        <v>0</v>
      </c>
      <c r="AI134" s="15">
        <f>SUM(H11:H13)</f>
        <v>101</v>
      </c>
      <c r="AJ134" s="23">
        <f>SUM(I11:I13)</f>
        <v>140</v>
      </c>
      <c r="AK134" s="63">
        <f>SUM(J11:J13)</f>
        <v>136</v>
      </c>
      <c r="AL134" s="15">
        <f>SUM(K11:K13)</f>
        <v>7</v>
      </c>
      <c r="AM134" s="23">
        <f>SUM(L11:L13)</f>
        <v>150</v>
      </c>
      <c r="AN134" s="15">
        <f>SUM(M11:M13)</f>
        <v>0</v>
      </c>
      <c r="AO134" s="15">
        <f>SUM(N11:N13)</f>
        <v>82</v>
      </c>
      <c r="AP134" s="15">
        <f>SUM(O11:O13)</f>
        <v>4</v>
      </c>
      <c r="AQ134" s="15">
        <f>SUM(P11:P13)</f>
        <v>0</v>
      </c>
      <c r="AR134" s="15">
        <f>SUM(Q11:Q13)</f>
        <v>0</v>
      </c>
      <c r="AS134" s="15">
        <f>STDEV(AG134:AR134)</f>
        <v>65.7896095692377</v>
      </c>
    </row>
    <row r="135" ht="20.05" customHeight="1">
      <c r="AF135" t="s" s="25">
        <v>27</v>
      </c>
      <c r="AG135" s="30">
        <f>SUM(F15:F17)</f>
        <v>148</v>
      </c>
      <c r="AH135" s="15">
        <f>SUM(G15:G17)</f>
        <v>0</v>
      </c>
      <c r="AI135" s="63">
        <f>SUM(H15:H17)</f>
        <v>121</v>
      </c>
      <c r="AJ135" s="15">
        <f>SUM(I15:I17)</f>
        <v>108</v>
      </c>
      <c r="AK135" s="23">
        <f>SUM(J15:J17)</f>
        <v>145</v>
      </c>
      <c r="AL135" s="15">
        <f>SUM(K15:K17)</f>
        <v>1</v>
      </c>
      <c r="AM135" s="23">
        <f>SUM(L15:L17)</f>
        <v>150</v>
      </c>
      <c r="AN135" s="15">
        <f>SUM(M15:M17)</f>
        <v>5</v>
      </c>
      <c r="AO135" s="15">
        <f>SUM(N15:N17)</f>
        <v>20</v>
      </c>
      <c r="AP135" s="15">
        <f>SUM(O15:O17)</f>
        <v>7</v>
      </c>
      <c r="AQ135" s="15">
        <f>SUM(P15:P17)</f>
        <v>43</v>
      </c>
      <c r="AR135" s="15">
        <f>SUM(Q15:Q17)</f>
        <v>2</v>
      </c>
      <c r="AS135" s="15">
        <f>STDEV(AG135:AR135)</f>
        <v>65.49600959392311</v>
      </c>
    </row>
    <row r="136" ht="20.05" customHeight="1">
      <c r="AF136" t="s" s="25">
        <v>29</v>
      </c>
      <c r="AG136" s="30">
        <f>SUM(F19:F21)</f>
        <v>141</v>
      </c>
      <c r="AH136" s="15">
        <f>SUM(G19:G21)</f>
        <v>2</v>
      </c>
      <c r="AI136" s="63">
        <f>SUM(H19:H21)</f>
        <v>138</v>
      </c>
      <c r="AJ136" s="15">
        <f>SUM(I19:I21)</f>
        <v>82</v>
      </c>
      <c r="AK136" s="23">
        <f>SUM(J19:J21)</f>
        <v>142</v>
      </c>
      <c r="AL136" s="15">
        <f>SUM(K19:K21)</f>
        <v>0</v>
      </c>
      <c r="AM136" s="23">
        <f>SUM(L19:L21)</f>
        <v>146</v>
      </c>
      <c r="AN136" s="15">
        <f>SUM(M19:M21)</f>
        <v>3</v>
      </c>
      <c r="AO136" s="15">
        <f>SUM(N19:N21)</f>
        <v>73</v>
      </c>
      <c r="AP136" s="15">
        <f>SUM(O19:O21)</f>
        <v>9</v>
      </c>
      <c r="AQ136" s="15">
        <f>SUM(P19:P21)</f>
        <v>11</v>
      </c>
      <c r="AR136" s="15">
        <f>SUM(Q19:Q21)</f>
        <v>3</v>
      </c>
      <c r="AS136" s="15">
        <f>STDEV(AG136:AR136)</f>
        <v>64.5311763977128</v>
      </c>
    </row>
    <row r="137" ht="25.35" customHeight="1">
      <c r="AF137" t="s" s="37">
        <v>50</v>
      </c>
      <c r="AG137" s="26">
        <f>SUM(F79:F81)</f>
        <v>128</v>
      </c>
      <c r="AH137" s="15">
        <f>SUM(G79:G81)</f>
        <v>3</v>
      </c>
      <c r="AI137" s="23">
        <f>SUM(H79:H81)</f>
        <v>140</v>
      </c>
      <c r="AJ137" s="15">
        <f>SUM(I79:I81)</f>
        <v>88</v>
      </c>
      <c r="AK137" s="23">
        <f>SUM(J79:J81)</f>
        <v>142</v>
      </c>
      <c r="AL137" s="15">
        <f>SUM(K79:K81)</f>
        <v>2</v>
      </c>
      <c r="AM137" s="23">
        <f>SUM(L79:L81)</f>
        <v>141</v>
      </c>
      <c r="AN137" s="15">
        <f>SUM(M79:M81)</f>
        <v>30</v>
      </c>
      <c r="AO137" s="15">
        <f>SUM(N79:N81)</f>
        <v>22</v>
      </c>
      <c r="AP137" s="15">
        <f>SUM(O79:O81)</f>
        <v>12</v>
      </c>
      <c r="AQ137" s="15">
        <f>SUM(P79:P81)</f>
        <v>30</v>
      </c>
      <c r="AR137" s="15">
        <f>SUM(Q79:Q81)</f>
        <v>12</v>
      </c>
      <c r="AS137" s="15">
        <f>STDEV(AG137:AR137)</f>
        <v>59.9112980694262</v>
      </c>
    </row>
    <row r="138" ht="20.05" customHeight="1">
      <c r="AF138" t="s" s="25">
        <v>35</v>
      </c>
      <c r="AG138" s="26">
        <f>SUM(F35:F37)</f>
        <v>90</v>
      </c>
      <c r="AH138" s="15">
        <f>SUM(G35:G37)</f>
        <v>0</v>
      </c>
      <c r="AI138" s="15">
        <f>SUM(H35:H37)</f>
        <v>35</v>
      </c>
      <c r="AJ138" s="23">
        <f>SUM(I35:I37)</f>
        <v>150</v>
      </c>
      <c r="AK138" s="15">
        <f>SUM(J35:J37)</f>
        <v>100</v>
      </c>
      <c r="AL138" s="15">
        <f>SUM(K35:K37)</f>
        <v>0</v>
      </c>
      <c r="AM138" s="65">
        <f>SUM(L35:L37)</f>
        <v>134</v>
      </c>
      <c r="AN138" s="15">
        <f>SUM(M35:M37)</f>
        <v>0</v>
      </c>
      <c r="AO138" s="63">
        <f>SUM(N35:N37)</f>
        <v>137</v>
      </c>
      <c r="AP138" s="15">
        <f>SUM(O35:O37)</f>
        <v>23</v>
      </c>
      <c r="AQ138" s="15">
        <f>SUM(P35:P37)</f>
        <v>31</v>
      </c>
      <c r="AR138" s="15">
        <f>SUM(Q35:Q37)</f>
        <v>0</v>
      </c>
      <c r="AS138" s="15">
        <f>STDEV(AG138:AR138)</f>
        <v>59.7012765712964</v>
      </c>
    </row>
    <row r="139" ht="25.35" customHeight="1">
      <c r="AF139" t="s" s="37">
        <v>51</v>
      </c>
      <c r="AG139" s="26">
        <f>SUM(F83:F85)</f>
        <v>103</v>
      </c>
      <c r="AH139" s="15">
        <f>SUM(G83:G85)</f>
        <v>4</v>
      </c>
      <c r="AI139" s="23">
        <f>SUM(H83:H85)</f>
        <v>150</v>
      </c>
      <c r="AJ139" s="15">
        <f>SUM(I83:I85)</f>
        <v>123</v>
      </c>
      <c r="AK139" s="15">
        <f>SUM(J83:J85)</f>
        <v>127</v>
      </c>
      <c r="AL139" s="15">
        <f>SUM(K83:K85)</f>
        <v>23</v>
      </c>
      <c r="AM139" s="65">
        <f>SUM(L83:L85)</f>
        <v>134</v>
      </c>
      <c r="AN139" s="15">
        <f>SUM(M83:M85)</f>
        <v>15</v>
      </c>
      <c r="AO139" s="15">
        <f>SUM(N83:N85)</f>
        <v>28</v>
      </c>
      <c r="AP139" s="15">
        <f>SUM(O83:O85)</f>
        <v>11</v>
      </c>
      <c r="AQ139" s="15">
        <f>SUM(P83:P85)</f>
        <v>26</v>
      </c>
      <c r="AR139" s="15">
        <f>SUM(Q83:Q85)</f>
        <v>13</v>
      </c>
      <c r="AS139" s="15">
        <f>STDEV(AG139:AR139)</f>
        <v>58.0665109763769</v>
      </c>
    </row>
    <row r="140" ht="42.35" customHeight="1">
      <c r="AF140" t="s" s="37">
        <v>52</v>
      </c>
      <c r="AG140" s="26">
        <f>SUM(F87:F89)</f>
        <v>104</v>
      </c>
      <c r="AH140" s="15">
        <f>SUM(G87:G89)</f>
        <v>3</v>
      </c>
      <c r="AI140" s="15">
        <f>SUM(H87:H89)</f>
        <v>91</v>
      </c>
      <c r="AJ140" s="23">
        <f>SUM(I87:I89)</f>
        <v>147</v>
      </c>
      <c r="AK140" s="15">
        <f>SUM(J87:J89)</f>
        <v>123</v>
      </c>
      <c r="AL140" s="15">
        <f>SUM(K87:K89)</f>
        <v>39</v>
      </c>
      <c r="AM140" s="23">
        <f>SUM(L87:L89)</f>
        <v>150</v>
      </c>
      <c r="AN140" s="15">
        <f>SUM(M87:M89)</f>
        <v>37</v>
      </c>
      <c r="AO140" s="15">
        <f>SUM(N87:N89)</f>
        <v>27</v>
      </c>
      <c r="AP140" s="15">
        <f>SUM(O87:O89)</f>
        <v>0</v>
      </c>
      <c r="AQ140" s="15">
        <f>SUM(P87:P89)</f>
        <v>21</v>
      </c>
      <c r="AR140" s="15">
        <f>SUM(Q87:Q89)</f>
        <v>8</v>
      </c>
      <c r="AS140" s="15">
        <f>STDEV(AG140:AR140)</f>
        <v>56.8834534177319</v>
      </c>
    </row>
    <row r="141" ht="20.05" customHeight="1">
      <c r="AF141" t="s" s="25">
        <v>36</v>
      </c>
      <c r="AG141" s="26">
        <f>SUM(F39:F41)</f>
        <v>84</v>
      </c>
      <c r="AH141" s="15">
        <f>SUM(G39:G41)</f>
        <v>0</v>
      </c>
      <c r="AI141" s="15">
        <f>SUM(H39:H41)</f>
        <v>66</v>
      </c>
      <c r="AJ141" s="23">
        <f>SUM(I39:I41)</f>
        <v>141</v>
      </c>
      <c r="AK141" s="23">
        <f>SUM(J39:J41)</f>
        <v>148</v>
      </c>
      <c r="AL141" s="15">
        <f>SUM(K39:K41)</f>
        <v>0</v>
      </c>
      <c r="AM141" s="63">
        <f>SUM(L39:L41)</f>
        <v>125</v>
      </c>
      <c r="AN141" s="15">
        <f>SUM(M39:M41)</f>
        <v>8</v>
      </c>
      <c r="AO141" s="15">
        <f>SUM(N39:N41)</f>
        <v>54</v>
      </c>
      <c r="AP141" s="15">
        <f>SUM(O39:O41)</f>
        <v>94</v>
      </c>
      <c r="AQ141" s="15">
        <f>SUM(P39:P41)</f>
        <v>30</v>
      </c>
      <c r="AR141" s="15">
        <f>SUM(Q39:Q41)</f>
        <v>0</v>
      </c>
      <c r="AS141" s="15">
        <f>STDEV(AG141:AR141)</f>
        <v>56.1353882874414</v>
      </c>
    </row>
    <row r="142" ht="20.05" customHeight="1">
      <c r="AF142" t="s" s="25">
        <v>45</v>
      </c>
      <c r="AG142" s="26">
        <f>SUM(F67:F69)</f>
        <v>62</v>
      </c>
      <c r="AH142" s="15">
        <f>SUM(G67:G69)</f>
        <v>0</v>
      </c>
      <c r="AI142" s="15">
        <f>SUM(H67:H69)</f>
        <v>83</v>
      </c>
      <c r="AJ142" s="15">
        <f>SUM(I67:I69)</f>
        <v>117</v>
      </c>
      <c r="AK142" s="63">
        <f>SUM(J67:J69)</f>
        <v>124</v>
      </c>
      <c r="AL142" s="15">
        <f>SUM(K67:K69)</f>
        <v>29</v>
      </c>
      <c r="AM142" s="23">
        <f>SUM(L67:L69)</f>
        <v>146</v>
      </c>
      <c r="AN142" s="15">
        <f>SUM(M67:M69)</f>
        <v>1</v>
      </c>
      <c r="AO142" s="15">
        <f>SUM(N67:N69)</f>
        <v>106</v>
      </c>
      <c r="AP142" s="15">
        <f>SUM(O67:O69)</f>
        <v>60</v>
      </c>
      <c r="AQ142" s="15">
        <f>SUM(P67:P69)</f>
        <v>22</v>
      </c>
      <c r="AR142" s="15">
        <f>SUM(Q67:Q69)</f>
        <v>0</v>
      </c>
      <c r="AS142" s="15">
        <f>STDEV(AG142:AR142)</f>
        <v>52.5711638897911</v>
      </c>
    </row>
    <row r="143" ht="20.05" customHeight="1">
      <c r="AF143" t="s" s="25">
        <v>30</v>
      </c>
      <c r="AG143" s="26">
        <f>SUM(F23:F25)</f>
        <v>90</v>
      </c>
      <c r="AH143" s="15">
        <f>SUM(G23:G25)</f>
        <v>36</v>
      </c>
      <c r="AI143" s="15">
        <f>SUM(H23:H25)</f>
        <v>64</v>
      </c>
      <c r="AJ143" s="15">
        <f>SUM(I23:I25)</f>
        <v>81</v>
      </c>
      <c r="AK143" s="15">
        <f>SUM(J23:J25)</f>
        <v>72</v>
      </c>
      <c r="AL143" s="15">
        <f>SUM(K23:K25)</f>
        <v>19</v>
      </c>
      <c r="AM143" s="15">
        <f>SUM(L23:L25)</f>
        <v>81</v>
      </c>
      <c r="AN143" s="15">
        <f>SUM(M23:M25)</f>
        <v>79</v>
      </c>
      <c r="AO143" s="15">
        <f>SUM(N23:N25)</f>
        <v>70</v>
      </c>
      <c r="AP143" s="15">
        <f>SUM(O23:O25)</f>
        <v>22</v>
      </c>
      <c r="AQ143" s="15">
        <f>SUM(P23:P25)</f>
        <v>77</v>
      </c>
      <c r="AR143" s="15">
        <f>SUM(Q23:Q25)</f>
        <v>59</v>
      </c>
      <c r="AS143" s="15">
        <f>STDEV(AG143:AR143)</f>
        <v>23.9677814045135</v>
      </c>
    </row>
    <row r="145" ht="27.65" customHeight="1">
      <c r="AT145" t="s" s="2">
        <v>64</v>
      </c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ht="20.25" customHeight="1">
      <c r="AT146" s="4"/>
      <c r="AU146" t="s" s="3">
        <v>6</v>
      </c>
      <c r="AV146" t="s" s="3">
        <v>7</v>
      </c>
      <c r="AW146" t="s" s="3">
        <v>8</v>
      </c>
      <c r="AX146" t="s" s="3">
        <v>9</v>
      </c>
      <c r="AY146" t="s" s="3">
        <v>10</v>
      </c>
      <c r="AZ146" t="s" s="3">
        <v>11</v>
      </c>
      <c r="BA146" t="s" s="3">
        <v>12</v>
      </c>
      <c r="BB146" t="s" s="3">
        <v>13</v>
      </c>
      <c r="BC146" t="s" s="3">
        <v>14</v>
      </c>
      <c r="BD146" t="s" s="3">
        <v>15</v>
      </c>
      <c r="BE146" t="s" s="3">
        <v>16</v>
      </c>
      <c r="BF146" t="s" s="3">
        <v>17</v>
      </c>
      <c r="BG146" s="4"/>
    </row>
    <row r="147" ht="20.25" customHeight="1">
      <c r="AT147" t="s" s="60">
        <v>25</v>
      </c>
      <c r="AU147" s="61">
        <f>SUM(F7:F8)</f>
        <v>100</v>
      </c>
      <c r="AV147" s="62">
        <f>SUM(G7:G8)</f>
        <v>0</v>
      </c>
      <c r="AW147" s="62">
        <f>SUM(H7:H8)</f>
        <v>100</v>
      </c>
      <c r="AX147" s="62">
        <f>SUM(I7:I8)</f>
        <v>100</v>
      </c>
      <c r="AY147" s="62">
        <f>SUM(J7:J8)</f>
        <v>100</v>
      </c>
      <c r="AZ147" s="62">
        <f>SUM(K7:K8)</f>
        <v>0</v>
      </c>
      <c r="BA147" s="62">
        <f>SUM(L7:L8)</f>
        <v>100</v>
      </c>
      <c r="BB147" s="62">
        <f>SUM(M7:M8)</f>
        <v>0</v>
      </c>
      <c r="BC147" s="62">
        <f>SUM(N7:N8)</f>
        <v>0</v>
      </c>
      <c r="BD147" s="62">
        <f>SUM(O7:O8)</f>
        <v>0</v>
      </c>
      <c r="BE147" s="62">
        <f>SUM(P7:P8)</f>
        <v>0</v>
      </c>
      <c r="BF147" s="62">
        <f>SUM(Q7:Q8)</f>
        <v>0</v>
      </c>
      <c r="BG147" s="9">
        <f>STDEV(AU147:BF147)</f>
        <v>51.4928650544437</v>
      </c>
    </row>
    <row r="148" ht="20.05" customHeight="1">
      <c r="AT148" t="s" s="13">
        <v>40</v>
      </c>
      <c r="AU148" s="30">
        <f>SUM(F51:F52)</f>
        <v>100</v>
      </c>
      <c r="AV148" s="23">
        <f>SUM(G51:G52)</f>
        <v>0</v>
      </c>
      <c r="AW148" s="23">
        <f>SUM(H51:H52)</f>
        <v>100</v>
      </c>
      <c r="AX148" s="23">
        <f>SUM(I51:I52)</f>
        <v>100</v>
      </c>
      <c r="AY148" s="23">
        <f>SUM(J51:J52)</f>
        <v>99</v>
      </c>
      <c r="AZ148" s="23">
        <f>SUM(K51:K52)</f>
        <v>0</v>
      </c>
      <c r="BA148" s="23">
        <f>SUM(L51:L52)</f>
        <v>100</v>
      </c>
      <c r="BB148" s="23">
        <f>SUM(M51:M52)</f>
        <v>0</v>
      </c>
      <c r="BC148" s="23">
        <f>SUM(N51:N52)</f>
        <v>0</v>
      </c>
      <c r="BD148" s="23">
        <f>SUM(O51:O52)</f>
        <v>0</v>
      </c>
      <c r="BE148" s="23">
        <f>SUM(P51:P52)</f>
        <v>1</v>
      </c>
      <c r="BF148" s="23">
        <f>SUM(Q51:Q52)</f>
        <v>0</v>
      </c>
      <c r="BG148" s="15">
        <f>STDEV(AU148:BF148)</f>
        <v>51.3177859178974</v>
      </c>
    </row>
    <row r="149" ht="20.05" customHeight="1">
      <c r="AT149" t="s" s="13">
        <v>20</v>
      </c>
      <c r="AU149" s="30">
        <f>SUM(F3:F4)</f>
        <v>100</v>
      </c>
      <c r="AV149" s="23">
        <f>SUM(G3:G4)</f>
        <v>0</v>
      </c>
      <c r="AW149" s="23">
        <f>SUM(H3:H4)</f>
        <v>87</v>
      </c>
      <c r="AX149" s="23">
        <f>SUM(I3:I4)</f>
        <v>100</v>
      </c>
      <c r="AY149" s="23">
        <f>SUM(J3:J4)</f>
        <v>100</v>
      </c>
      <c r="AZ149" s="23">
        <f>SUM(K3:K4)</f>
        <v>0</v>
      </c>
      <c r="BA149" s="23">
        <f>SUM(L3:L4)</f>
        <v>100</v>
      </c>
      <c r="BB149" s="23">
        <f>SUM(M3:M4)</f>
        <v>0</v>
      </c>
      <c r="BC149" s="23">
        <f>SUM(N3:N4)</f>
        <v>0</v>
      </c>
      <c r="BD149" s="23">
        <f>SUM(O3:O4)</f>
        <v>0</v>
      </c>
      <c r="BE149" s="23">
        <f>SUM(P3:P4)</f>
        <v>13</v>
      </c>
      <c r="BF149" s="23">
        <f>SUM(Q3:Q4)</f>
        <v>0</v>
      </c>
      <c r="BG149" s="15">
        <f>STDEV(AU149:BF149)</f>
        <v>49.4558266322462</v>
      </c>
    </row>
    <row r="150" ht="20.05" customHeight="1">
      <c r="AT150" t="s" s="13">
        <v>39</v>
      </c>
      <c r="AU150" s="30">
        <f>SUM(F47:F48)</f>
        <v>100</v>
      </c>
      <c r="AV150" s="23">
        <f>SUM(G47:G48)</f>
        <v>0</v>
      </c>
      <c r="AW150" s="23">
        <f>SUM(H47:H48)</f>
        <v>88</v>
      </c>
      <c r="AX150" s="23">
        <f>SUM(I47:I48)</f>
        <v>99</v>
      </c>
      <c r="AY150" s="23">
        <f>SUM(J47:J48)</f>
        <v>99</v>
      </c>
      <c r="AZ150" s="23">
        <f>SUM(K47:K48)</f>
        <v>0</v>
      </c>
      <c r="BA150" s="23">
        <f>SUM(L47:L48)</f>
        <v>100</v>
      </c>
      <c r="BB150" s="23">
        <f>SUM(M47:M48)</f>
        <v>0</v>
      </c>
      <c r="BC150" s="23">
        <f>SUM(N47:N48)</f>
        <v>14</v>
      </c>
      <c r="BD150" s="23">
        <f>SUM(O47:O48)</f>
        <v>0</v>
      </c>
      <c r="BE150" s="23">
        <f>SUM(P47:P48)</f>
        <v>0</v>
      </c>
      <c r="BF150" s="23">
        <f>SUM(Q47:Q48)</f>
        <v>0</v>
      </c>
      <c r="BG150" s="15">
        <f>STDEV(AU150:BF150)</f>
        <v>49.2753549562112</v>
      </c>
    </row>
    <row r="151" ht="25.35" customHeight="1">
      <c r="AT151" t="s" s="38">
        <v>55</v>
      </c>
      <c r="AU151" s="64">
        <f>SUM(F91:F92)</f>
        <v>87</v>
      </c>
      <c r="AV151" s="65">
        <f>SUM(G91:G92)</f>
        <v>0</v>
      </c>
      <c r="AW151" s="65">
        <f>SUM(H91:H92)</f>
        <v>99</v>
      </c>
      <c r="AX151" s="65">
        <f>SUM(I91:I92)</f>
        <v>100</v>
      </c>
      <c r="AY151" s="65">
        <f>SUM(J91:J92)</f>
        <v>99</v>
      </c>
      <c r="AZ151" s="65">
        <f>SUM(K91:K92)</f>
        <v>0</v>
      </c>
      <c r="BA151" s="65">
        <f>SUM(L91:L92)</f>
        <v>99</v>
      </c>
      <c r="BB151" s="65">
        <f>SUM(M91:M92)</f>
        <v>1</v>
      </c>
      <c r="BC151" s="65">
        <f>SUM(N91:N92)</f>
        <v>12</v>
      </c>
      <c r="BD151" s="65">
        <f>SUM(O91:O92)</f>
        <v>0</v>
      </c>
      <c r="BE151" s="65">
        <f>SUM(P91:P92)</f>
        <v>0</v>
      </c>
      <c r="BF151" s="65">
        <f>SUM(Q91:Q92)</f>
        <v>3</v>
      </c>
      <c r="BG151" s="15">
        <f>STDEV(AU151:BF151)</f>
        <v>48.8901055863293</v>
      </c>
    </row>
    <row r="152" ht="20.05" customHeight="1">
      <c r="AT152" t="s" s="19">
        <v>42</v>
      </c>
      <c r="AU152" s="26">
        <f>SUM(F59:F60)</f>
        <v>15</v>
      </c>
      <c r="AV152" s="15">
        <f>SUM(G59:G60)</f>
        <v>0</v>
      </c>
      <c r="AW152" s="15">
        <f>SUM(H59:H60)</f>
        <v>97</v>
      </c>
      <c r="AX152" s="15">
        <f>SUM(I59:I60)</f>
        <v>100</v>
      </c>
      <c r="AY152" s="15">
        <f>SUM(J59:J60)</f>
        <v>100</v>
      </c>
      <c r="AZ152" s="15">
        <f>SUM(K59:K60)</f>
        <v>0</v>
      </c>
      <c r="BA152" s="15">
        <f>SUM(L59:L60)</f>
        <v>100</v>
      </c>
      <c r="BB152" s="15">
        <f>SUM(M59:M60)</f>
        <v>4</v>
      </c>
      <c r="BC152" s="15">
        <f>SUM(N59:N60)</f>
        <v>1</v>
      </c>
      <c r="BD152" s="15">
        <f>SUM(O59:O60)</f>
        <v>1</v>
      </c>
      <c r="BE152" s="15">
        <f>SUM(P59:P60)</f>
        <v>82</v>
      </c>
      <c r="BF152" s="15">
        <f>SUM(Q59:Q60)</f>
        <v>0</v>
      </c>
      <c r="BG152" s="15">
        <f>STDEV(AU152:BF152)</f>
        <v>48.1877640699442</v>
      </c>
    </row>
    <row r="153" ht="20.05" customHeight="1">
      <c r="AT153" t="s" s="19">
        <v>63</v>
      </c>
      <c r="AU153" s="26">
        <f>SUM(F31:F32)</f>
        <v>82</v>
      </c>
      <c r="AV153" s="15">
        <f>SUM(G31:G32)</f>
        <v>0</v>
      </c>
      <c r="AW153" s="15">
        <f>SUM(H31:H32)</f>
        <v>25</v>
      </c>
      <c r="AX153" s="15">
        <f>SUM(I31:I32)</f>
        <v>99</v>
      </c>
      <c r="AY153" s="15">
        <f>SUM(J31:J32)</f>
        <v>100</v>
      </c>
      <c r="AZ153" s="15">
        <f>SUM(K31:K32)</f>
        <v>0</v>
      </c>
      <c r="BA153" s="15">
        <f>SUM(L31:L32)</f>
        <v>100</v>
      </c>
      <c r="BB153" s="15">
        <f>SUM(M31:M32)</f>
        <v>0</v>
      </c>
      <c r="BC153" s="15">
        <f>SUM(N31:N32)</f>
        <v>93</v>
      </c>
      <c r="BD153" s="15">
        <f>SUM(O31:O32)</f>
        <v>1</v>
      </c>
      <c r="BE153" s="15">
        <f>SUM(P31:P32)</f>
        <v>0</v>
      </c>
      <c r="BF153" s="15">
        <f>SUM(Q31:Q32)</f>
        <v>0</v>
      </c>
      <c r="BG153" s="15">
        <f>STDEV(AU153:BF153)</f>
        <v>47.6413367748741</v>
      </c>
    </row>
    <row r="154" ht="20.05" customHeight="1">
      <c r="AT154" t="s" s="19">
        <v>41</v>
      </c>
      <c r="AU154" s="66">
        <f>SUM(F55:F56)</f>
        <v>90</v>
      </c>
      <c r="AV154" s="63">
        <f>SUM(G55:G56)</f>
        <v>0</v>
      </c>
      <c r="AW154" s="63">
        <f>SUM(H55:H56)</f>
        <v>100</v>
      </c>
      <c r="AX154" s="63">
        <f>SUM(I55:I56)</f>
        <v>96</v>
      </c>
      <c r="AY154" s="63">
        <f>SUM(J55:J56)</f>
        <v>83</v>
      </c>
      <c r="AZ154" s="63">
        <f>SUM(K55:K56)</f>
        <v>0</v>
      </c>
      <c r="BA154" s="63">
        <f>SUM(L55:L56)</f>
        <v>100</v>
      </c>
      <c r="BB154" s="63">
        <f>SUM(M55:M56)</f>
        <v>0</v>
      </c>
      <c r="BC154" s="63">
        <f>SUM(N55:N56)</f>
        <v>0</v>
      </c>
      <c r="BD154" s="63">
        <f>SUM(O55:O56)</f>
        <v>0</v>
      </c>
      <c r="BE154" s="63">
        <f>SUM(P55:P56)</f>
        <v>31</v>
      </c>
      <c r="BF154" s="63">
        <f>SUM(Q55:Q56)</f>
        <v>0</v>
      </c>
      <c r="BG154" s="15">
        <f>STDEV(AU154:BF154)</f>
        <v>47.0325483687691</v>
      </c>
    </row>
    <row r="155" ht="20.05" customHeight="1">
      <c r="AT155" t="s" s="25">
        <v>27</v>
      </c>
      <c r="AU155" s="30">
        <f>SUM(F15:F16)</f>
        <v>100</v>
      </c>
      <c r="AV155" s="23">
        <f>SUM(G15:G16)</f>
        <v>0</v>
      </c>
      <c r="AW155" s="23">
        <f>SUM(H15:H16)</f>
        <v>98</v>
      </c>
      <c r="AX155" s="23">
        <f>SUM(I15:I16)</f>
        <v>67</v>
      </c>
      <c r="AY155" s="23">
        <f>SUM(J15:J16)</f>
        <v>100</v>
      </c>
      <c r="AZ155" s="23">
        <f>SUM(K15:K16)</f>
        <v>0</v>
      </c>
      <c r="BA155" s="23">
        <f>SUM(L15:L16)</f>
        <v>100</v>
      </c>
      <c r="BB155" s="23">
        <f>SUM(M15:M16)</f>
        <v>0</v>
      </c>
      <c r="BC155" s="23">
        <f>SUM(N15:N16)</f>
        <v>2</v>
      </c>
      <c r="BD155" s="23">
        <f>SUM(O15:O16)</f>
        <v>2</v>
      </c>
      <c r="BE155" s="23">
        <f>SUM(P15:P16)</f>
        <v>31</v>
      </c>
      <c r="BF155" s="23">
        <f>SUM(Q15:Q16)</f>
        <v>0</v>
      </c>
      <c r="BG155" s="15">
        <f>STDEV(AU155:BF155)</f>
        <v>46.9319300754408</v>
      </c>
    </row>
    <row r="156" ht="20.05" customHeight="1">
      <c r="AT156" t="s" s="25">
        <v>29</v>
      </c>
      <c r="AU156" s="30">
        <f>SUM(F19:F20)</f>
        <v>100</v>
      </c>
      <c r="AV156" s="23">
        <f>SUM(G19:G20)</f>
        <v>0</v>
      </c>
      <c r="AW156" s="23">
        <f>SUM(H19:H20)</f>
        <v>100</v>
      </c>
      <c r="AX156" s="23">
        <f>SUM(I19:I20)</f>
        <v>53</v>
      </c>
      <c r="AY156" s="23">
        <f>SUM(J19:J20)</f>
        <v>100</v>
      </c>
      <c r="AZ156" s="23">
        <f>SUM(K19:K20)</f>
        <v>0</v>
      </c>
      <c r="BA156" s="23">
        <f>SUM(L19:L20)</f>
        <v>100</v>
      </c>
      <c r="BB156" s="23">
        <f>SUM(M19:M20)</f>
        <v>0</v>
      </c>
      <c r="BC156" s="23">
        <f>SUM(N19:N20)</f>
        <v>47</v>
      </c>
      <c r="BD156" s="23">
        <f>SUM(O19:O20)</f>
        <v>0</v>
      </c>
      <c r="BE156" s="23">
        <f>SUM(P19:P20)</f>
        <v>0</v>
      </c>
      <c r="BF156" s="23">
        <f>SUM(Q19:Q20)</f>
        <v>0</v>
      </c>
      <c r="BG156" s="15">
        <f>STDEV(AU156:BF156)</f>
        <v>46.8892957998524</v>
      </c>
    </row>
    <row r="157" ht="20.05" customHeight="1">
      <c r="AT157" t="s" s="19">
        <v>44</v>
      </c>
      <c r="AU157" s="30">
        <f>SUM(F63:F64)</f>
        <v>100</v>
      </c>
      <c r="AV157" s="23">
        <f>SUM(G63:G64)</f>
        <v>0</v>
      </c>
      <c r="AW157" s="23">
        <f>SUM(H63:H64)</f>
        <v>100</v>
      </c>
      <c r="AX157" s="23">
        <f>SUM(I63:I64)</f>
        <v>100</v>
      </c>
      <c r="AY157" s="23">
        <f>SUM(J63:J64)</f>
        <v>98</v>
      </c>
      <c r="AZ157" s="23">
        <f>SUM(K63:K64)</f>
        <v>0</v>
      </c>
      <c r="BA157" s="23">
        <f>SUM(L63:L64)</f>
        <v>57</v>
      </c>
      <c r="BB157" s="23">
        <f>SUM(M63:M64)</f>
        <v>0</v>
      </c>
      <c r="BC157" s="23">
        <f>SUM(N63:N64)</f>
        <v>45</v>
      </c>
      <c r="BD157" s="23">
        <f>SUM(O63:O64)</f>
        <v>0</v>
      </c>
      <c r="BE157" s="23">
        <f>SUM(P63:P64)</f>
        <v>0</v>
      </c>
      <c r="BF157" s="23">
        <f>SUM(Q63:Q64)</f>
        <v>0</v>
      </c>
      <c r="BG157" s="15">
        <f>STDEV(AU157:BF157)</f>
        <v>46.7533826356852</v>
      </c>
    </row>
    <row r="158" ht="20.05" customHeight="1">
      <c r="AT158" t="s" s="19">
        <v>32</v>
      </c>
      <c r="AU158" s="66">
        <f>SUM(F27:F28)</f>
        <v>91</v>
      </c>
      <c r="AV158" s="63">
        <f>SUM(G27:G28)</f>
        <v>0</v>
      </c>
      <c r="AW158" s="63">
        <f>SUM(H27:H28)</f>
        <v>59</v>
      </c>
      <c r="AX158" s="63">
        <f>SUM(I27:I28)</f>
        <v>100</v>
      </c>
      <c r="AY158" s="63">
        <f>SUM(J27:J28)</f>
        <v>100</v>
      </c>
      <c r="AZ158" s="63">
        <f>SUM(K27:K28)</f>
        <v>0</v>
      </c>
      <c r="BA158" s="63">
        <f>SUM(L27:L28)</f>
        <v>100</v>
      </c>
      <c r="BB158" s="63">
        <f>SUM(M27:M28)</f>
        <v>0</v>
      </c>
      <c r="BC158" s="63">
        <f>SUM(N27:N28)</f>
        <v>50</v>
      </c>
      <c r="BD158" s="63">
        <f>SUM(O27:O28)</f>
        <v>0</v>
      </c>
      <c r="BE158" s="63">
        <f>SUM(P27:P28)</f>
        <v>0</v>
      </c>
      <c r="BF158" s="63">
        <f>SUM(Q27:Q28)</f>
        <v>0</v>
      </c>
      <c r="BG158" s="15">
        <f>STDEV(AU158:BF158)</f>
        <v>46.150609832144</v>
      </c>
    </row>
    <row r="159" ht="20.05" customHeight="1">
      <c r="AT159" t="s" s="25">
        <v>26</v>
      </c>
      <c r="AU159" s="66">
        <f>SUM(F11:F12)</f>
        <v>84</v>
      </c>
      <c r="AV159" s="63">
        <f>SUM(G11:G12)</f>
        <v>0</v>
      </c>
      <c r="AW159" s="63">
        <f>SUM(H11:H12)</f>
        <v>78</v>
      </c>
      <c r="AX159" s="63">
        <f>SUM(I11:I12)</f>
        <v>94</v>
      </c>
      <c r="AY159" s="63">
        <f>SUM(J11:J12)</f>
        <v>100</v>
      </c>
      <c r="AZ159" s="63">
        <f>SUM(K11:K12)</f>
        <v>0</v>
      </c>
      <c r="BA159" s="63">
        <f>SUM(L11:L12)</f>
        <v>100</v>
      </c>
      <c r="BB159" s="63">
        <f>SUM(M11:M12)</f>
        <v>0</v>
      </c>
      <c r="BC159" s="63">
        <f>SUM(N11:N12)</f>
        <v>44</v>
      </c>
      <c r="BD159" s="63">
        <f>SUM(O11:O12)</f>
        <v>0</v>
      </c>
      <c r="BE159" s="63">
        <f>SUM(P11:P12)</f>
        <v>0</v>
      </c>
      <c r="BF159" s="63">
        <f>SUM(Q11:Q12)</f>
        <v>0</v>
      </c>
      <c r="BG159" s="15">
        <f>STDEV(AU159:BF159)</f>
        <v>45.8045915390652</v>
      </c>
    </row>
    <row r="160" ht="25.35" customHeight="1">
      <c r="AT160" t="s" s="37">
        <v>48</v>
      </c>
      <c r="AU160" s="26">
        <f>SUM(F75:F76)</f>
        <v>91</v>
      </c>
      <c r="AV160" s="15">
        <f>SUM(G75:G76)</f>
        <v>1</v>
      </c>
      <c r="AW160" s="15">
        <f>SUM(H75:H76)</f>
        <v>87</v>
      </c>
      <c r="AX160" s="15">
        <f>SUM(I75:I76)</f>
        <v>94</v>
      </c>
      <c r="AY160" s="15">
        <f>SUM(J75:J76)</f>
        <v>99</v>
      </c>
      <c r="AZ160" s="15">
        <f>SUM(K75:K76)</f>
        <v>1</v>
      </c>
      <c r="BA160" s="15">
        <f>SUM(L75:L76)</f>
        <v>91</v>
      </c>
      <c r="BB160" s="15">
        <f>SUM(M75:M76)</f>
        <v>11</v>
      </c>
      <c r="BC160" s="15">
        <f>SUM(N75:N76)</f>
        <v>0</v>
      </c>
      <c r="BD160" s="15">
        <f>SUM(O75:O76)</f>
        <v>2</v>
      </c>
      <c r="BE160" s="15">
        <f>SUM(P75:P76)</f>
        <v>3</v>
      </c>
      <c r="BF160" s="15">
        <f>SUM(Q75:Q76)</f>
        <v>20</v>
      </c>
      <c r="BG160" s="15">
        <f>STDEV(AU160:BF160)</f>
        <v>45.1972109624906</v>
      </c>
    </row>
    <row r="161" ht="20.05" customHeight="1">
      <c r="AT161" t="s" s="25">
        <v>35</v>
      </c>
      <c r="AU161" s="26">
        <f>SUM(F35:F36)</f>
        <v>67</v>
      </c>
      <c r="AV161" s="15">
        <f>SUM(G35:G36)</f>
        <v>0</v>
      </c>
      <c r="AW161" s="15">
        <f>SUM(H35:H36)</f>
        <v>16</v>
      </c>
      <c r="AX161" s="15">
        <f>SUM(I35:I36)</f>
        <v>100</v>
      </c>
      <c r="AY161" s="15">
        <f>SUM(J35:J36)</f>
        <v>100</v>
      </c>
      <c r="AZ161" s="15">
        <f>SUM(K35:K36)</f>
        <v>0</v>
      </c>
      <c r="BA161" s="15">
        <f>SUM(L35:L36)</f>
        <v>90</v>
      </c>
      <c r="BB161" s="15">
        <f>SUM(M35:M36)</f>
        <v>0</v>
      </c>
      <c r="BC161" s="15">
        <f>SUM(N35:N36)</f>
        <v>92</v>
      </c>
      <c r="BD161" s="15">
        <f>SUM(O35:O36)</f>
        <v>13</v>
      </c>
      <c r="BE161" s="15">
        <f>SUM(P35:P36)</f>
        <v>22</v>
      </c>
      <c r="BF161" s="15">
        <f>SUM(Q35:Q36)</f>
        <v>0</v>
      </c>
      <c r="BG161" s="15">
        <f>STDEV(AU161:BF161)</f>
        <v>43.8267940738069</v>
      </c>
    </row>
    <row r="162" ht="25.35" customHeight="1">
      <c r="AT162" t="s" s="37">
        <v>50</v>
      </c>
      <c r="AU162" s="26">
        <f>SUM(F79:F80)</f>
        <v>89</v>
      </c>
      <c r="AV162" s="15">
        <f>SUM(G79:G80)</f>
        <v>0</v>
      </c>
      <c r="AW162" s="15">
        <f>SUM(H79:H80)</f>
        <v>100</v>
      </c>
      <c r="AX162" s="15">
        <f>SUM(I79:I80)</f>
        <v>58</v>
      </c>
      <c r="AY162" s="15">
        <f>SUM(J79:J80)</f>
        <v>96</v>
      </c>
      <c r="AZ162" s="15">
        <f>SUM(K79:K80)</f>
        <v>0</v>
      </c>
      <c r="BA162" s="15">
        <f>SUM(L79:L80)</f>
        <v>97</v>
      </c>
      <c r="BB162" s="15">
        <f>SUM(M79:M80)</f>
        <v>19</v>
      </c>
      <c r="BC162" s="15">
        <f>SUM(N79:N80)</f>
        <v>14</v>
      </c>
      <c r="BD162" s="15">
        <f>SUM(O79:O80)</f>
        <v>0</v>
      </c>
      <c r="BE162" s="15">
        <f>SUM(P79:P80)</f>
        <v>16</v>
      </c>
      <c r="BF162" s="15">
        <f>SUM(Q79:Q80)</f>
        <v>11</v>
      </c>
      <c r="BG162" s="15">
        <f>STDEV(AU162:BF162)</f>
        <v>42.6515124603046</v>
      </c>
    </row>
    <row r="163" ht="25.35" customHeight="1">
      <c r="AT163" t="s" s="37">
        <v>51</v>
      </c>
      <c r="AU163" s="26">
        <f>SUM(F83:F84)</f>
        <v>66</v>
      </c>
      <c r="AV163" s="15">
        <f>SUM(G83:G84)</f>
        <v>0</v>
      </c>
      <c r="AW163" s="15">
        <f>SUM(H83:H84)</f>
        <v>100</v>
      </c>
      <c r="AX163" s="15">
        <f>SUM(I83:I84)</f>
        <v>99</v>
      </c>
      <c r="AY163" s="15">
        <f>SUM(J83:J84)</f>
        <v>80</v>
      </c>
      <c r="AZ163" s="15">
        <f>SUM(K83:K84)</f>
        <v>22</v>
      </c>
      <c r="BA163" s="15">
        <f>SUM(L83:L84)</f>
        <v>92</v>
      </c>
      <c r="BB163" s="15">
        <f>SUM(M83:M84)</f>
        <v>2</v>
      </c>
      <c r="BC163" s="15">
        <f>SUM(N83:N84)</f>
        <v>11</v>
      </c>
      <c r="BD163" s="15">
        <f>SUM(O83:O84)</f>
        <v>1</v>
      </c>
      <c r="BE163" s="15">
        <f>SUM(P83:P84)</f>
        <v>16</v>
      </c>
      <c r="BF163" s="15">
        <f>SUM(Q83:Q84)</f>
        <v>11</v>
      </c>
      <c r="BG163" s="15">
        <f>STDEV(AU163:BF163)</f>
        <v>41.7510660361088</v>
      </c>
    </row>
    <row r="164" ht="20.05" customHeight="1">
      <c r="AT164" t="s" s="25">
        <v>36</v>
      </c>
      <c r="AU164" s="26">
        <f>SUM(F39:F40)</f>
        <v>59</v>
      </c>
      <c r="AV164" s="15">
        <f>SUM(G39:G40)</f>
        <v>0</v>
      </c>
      <c r="AW164" s="15">
        <f>SUM(H39:H40)</f>
        <v>30</v>
      </c>
      <c r="AX164" s="15">
        <f>SUM(I39:I40)</f>
        <v>98</v>
      </c>
      <c r="AY164" s="15">
        <f>SUM(J39:J40)</f>
        <v>98</v>
      </c>
      <c r="AZ164" s="15">
        <f>SUM(K39:K40)</f>
        <v>0</v>
      </c>
      <c r="BA164" s="15">
        <f>SUM(L39:L40)</f>
        <v>78</v>
      </c>
      <c r="BB164" s="15">
        <f>SUM(M39:M40)</f>
        <v>4</v>
      </c>
      <c r="BC164" s="15">
        <f>SUM(N39:N40)</f>
        <v>42</v>
      </c>
      <c r="BD164" s="15">
        <f>SUM(O39:O40)</f>
        <v>75</v>
      </c>
      <c r="BE164" s="15">
        <f>SUM(P39:P40)</f>
        <v>16</v>
      </c>
      <c r="BF164" s="15">
        <f>SUM(Q39:Q40)</f>
        <v>0</v>
      </c>
      <c r="BG164" s="15">
        <f>STDEV(AU164:BF164)</f>
        <v>38.7306158750491</v>
      </c>
    </row>
    <row r="165" ht="42.35" customHeight="1">
      <c r="AT165" t="s" s="37">
        <v>52</v>
      </c>
      <c r="AU165" s="26">
        <f>SUM(F87:F88)</f>
        <v>67</v>
      </c>
      <c r="AV165" s="15">
        <f>SUM(G87:G88)</f>
        <v>0</v>
      </c>
      <c r="AW165" s="15">
        <f>SUM(H87:H88)</f>
        <v>55</v>
      </c>
      <c r="AX165" s="15">
        <f>SUM(I87:I88)</f>
        <v>99</v>
      </c>
      <c r="AY165" s="15">
        <f>SUM(J87:J88)</f>
        <v>80</v>
      </c>
      <c r="AZ165" s="15">
        <f>SUM(K87:K88)</f>
        <v>29</v>
      </c>
      <c r="BA165" s="15">
        <f>SUM(L87:L88)</f>
        <v>100</v>
      </c>
      <c r="BB165" s="15">
        <f>SUM(M87:M88)</f>
        <v>32</v>
      </c>
      <c r="BC165" s="15">
        <f>SUM(N87:N88)</f>
        <v>14</v>
      </c>
      <c r="BD165" s="15">
        <f>SUM(O87:O88)</f>
        <v>0</v>
      </c>
      <c r="BE165" s="15">
        <f>SUM(P87:P88)</f>
        <v>18</v>
      </c>
      <c r="BF165" s="15">
        <f>SUM(Q87:Q88)</f>
        <v>6</v>
      </c>
      <c r="BG165" s="15">
        <f>STDEV(AU165:BF165)</f>
        <v>37.2981435885422</v>
      </c>
    </row>
    <row r="166" ht="20.05" customHeight="1">
      <c r="AT166" t="s" s="19">
        <v>46</v>
      </c>
      <c r="AU166" s="30">
        <f>SUM(F70:F71)</f>
        <v>75</v>
      </c>
      <c r="AV166" s="23">
        <f>SUM(G70:G71)</f>
        <v>0</v>
      </c>
      <c r="AW166" s="23">
        <f>SUM(H70:H71)</f>
        <v>49</v>
      </c>
      <c r="AX166" s="23">
        <f>SUM(I70:I71)</f>
        <v>77</v>
      </c>
      <c r="AY166" s="23">
        <f>SUM(J70:J71)</f>
        <v>92</v>
      </c>
      <c r="AZ166" s="23">
        <f>SUM(K70:K71)</f>
        <v>10</v>
      </c>
      <c r="BA166" s="23">
        <f>SUM(L70:L71)</f>
        <v>92</v>
      </c>
      <c r="BB166" s="23">
        <f>SUM(M70:M71)</f>
        <v>8</v>
      </c>
      <c r="BC166" s="23">
        <f>SUM(N70:N71)</f>
        <v>45</v>
      </c>
      <c r="BD166" s="23">
        <f>SUM(O70:O71)</f>
        <v>43</v>
      </c>
      <c r="BE166" s="23">
        <f>SUM(P70:P71)</f>
        <v>9</v>
      </c>
      <c r="BF166" s="23">
        <f>SUM(Q70:Q71)</f>
        <v>0</v>
      </c>
      <c r="BG166" s="15">
        <f>STDEV(AU166:BF166)</f>
        <v>35.8895612408484</v>
      </c>
    </row>
    <row r="167" ht="20.05" customHeight="1">
      <c r="AT167" t="s" s="25">
        <v>45</v>
      </c>
      <c r="AU167" s="26">
        <f>SUM(F67:F68)</f>
        <v>13</v>
      </c>
      <c r="AV167" s="15">
        <f>SUM(G67:G68)</f>
        <v>0</v>
      </c>
      <c r="AW167" s="15">
        <f>SUM(H67:H68)</f>
        <v>56</v>
      </c>
      <c r="AX167" s="15">
        <f>SUM(I67:I68)</f>
        <v>74</v>
      </c>
      <c r="AY167" s="15">
        <f>SUM(J67:J68)</f>
        <v>81</v>
      </c>
      <c r="AZ167" s="15">
        <f>SUM(K67:K68)</f>
        <v>29</v>
      </c>
      <c r="BA167" s="15">
        <f>SUM(L67:L68)</f>
        <v>99</v>
      </c>
      <c r="BB167" s="15">
        <f>SUM(M67:M68)</f>
        <v>1</v>
      </c>
      <c r="BC167" s="15">
        <f>SUM(N67:N68)</f>
        <v>65</v>
      </c>
      <c r="BD167" s="15">
        <f>SUM(O67:O68)</f>
        <v>60</v>
      </c>
      <c r="BE167" s="15">
        <f>SUM(P67:P68)</f>
        <v>22</v>
      </c>
      <c r="BF167" s="15">
        <f>SUM(Q67:Q68)</f>
        <v>0</v>
      </c>
      <c r="BG167" s="15">
        <f>STDEV(AU167:BF167)</f>
        <v>34.9813803286401</v>
      </c>
    </row>
    <row r="168" ht="20.05" customHeight="1">
      <c r="AT168" t="s" s="25">
        <v>30</v>
      </c>
      <c r="AU168" s="26">
        <f>SUM(F23:F24)</f>
        <v>61</v>
      </c>
      <c r="AV168" s="15">
        <f>SUM(G23:G24)</f>
        <v>22</v>
      </c>
      <c r="AW168" s="15">
        <f>SUM(H23:H24)</f>
        <v>50</v>
      </c>
      <c r="AX168" s="15">
        <f>SUM(I23:I24)</f>
        <v>52</v>
      </c>
      <c r="AY168" s="15">
        <f>SUM(J23:J24)</f>
        <v>51</v>
      </c>
      <c r="AZ168" s="15">
        <f>SUM(K23:K24)</f>
        <v>1</v>
      </c>
      <c r="BA168" s="15">
        <f>SUM(L23:L24)</f>
        <v>54</v>
      </c>
      <c r="BB168" s="15">
        <f>SUM(M23:M24)</f>
        <v>58</v>
      </c>
      <c r="BC168" s="15">
        <f>SUM(N23:N24)</f>
        <v>50</v>
      </c>
      <c r="BD168" s="15">
        <f>SUM(O23:O24)</f>
        <v>2</v>
      </c>
      <c r="BE168" s="15">
        <f>SUM(P23:P24)</f>
        <v>50</v>
      </c>
      <c r="BF168" s="15">
        <f>SUM(Q23:Q24)</f>
        <v>49</v>
      </c>
      <c r="BG168" s="15">
        <f>STDEV(AU168:BF168)</f>
        <v>21.0252373603868</v>
      </c>
    </row>
    <row r="170" ht="27.65" customHeight="1">
      <c r="BH170" t="s" s="2">
        <v>65</v>
      </c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</row>
    <row r="171" ht="20.25" customHeight="1">
      <c r="BH171" t="s" s="3">
        <v>5</v>
      </c>
      <c r="BI171" t="s" s="3">
        <v>6</v>
      </c>
      <c r="BJ171" t="s" s="3">
        <v>7</v>
      </c>
      <c r="BK171" t="s" s="3">
        <v>8</v>
      </c>
      <c r="BL171" t="s" s="3">
        <v>9</v>
      </c>
      <c r="BM171" t="s" s="3">
        <v>10</v>
      </c>
      <c r="BN171" t="s" s="3">
        <v>11</v>
      </c>
      <c r="BO171" t="s" s="3">
        <v>12</v>
      </c>
      <c r="BP171" t="s" s="3">
        <v>13</v>
      </c>
      <c r="BQ171" t="s" s="3">
        <v>14</v>
      </c>
      <c r="BR171" t="s" s="3">
        <v>15</v>
      </c>
      <c r="BS171" t="s" s="3">
        <v>16</v>
      </c>
      <c r="BT171" t="s" s="3">
        <v>17</v>
      </c>
    </row>
    <row r="172" ht="20.25" customHeight="1">
      <c r="BH172" t="s" s="7">
        <v>41</v>
      </c>
      <c r="BI172" s="69">
        <f>F5/50</f>
        <v>1</v>
      </c>
      <c r="BJ172" s="70">
        <f>G5/50</f>
        <v>0</v>
      </c>
      <c r="BK172" s="70">
        <f>H5/50</f>
        <v>0.78</v>
      </c>
      <c r="BL172" s="70">
        <f>I5/50</f>
        <v>1</v>
      </c>
      <c r="BM172" s="70">
        <f>J5/50</f>
        <v>1</v>
      </c>
      <c r="BN172" s="70">
        <f>K5/50</f>
        <v>0</v>
      </c>
      <c r="BO172" s="70">
        <f>L5/50</f>
        <v>1</v>
      </c>
      <c r="BP172" s="70">
        <f>M5/50</f>
        <v>0</v>
      </c>
      <c r="BQ172" s="70">
        <f>N5/50</f>
        <v>0.2</v>
      </c>
      <c r="BR172" s="70">
        <f>O5/50</f>
        <v>0</v>
      </c>
      <c r="BS172" s="70">
        <f>P5/50</f>
        <v>0.02</v>
      </c>
      <c r="BT172" s="70">
        <f>Q5/50</f>
        <v>0</v>
      </c>
    </row>
    <row r="173" ht="20.05" customHeight="1">
      <c r="BH173" t="s" s="25">
        <v>42</v>
      </c>
      <c r="BI173" s="14">
        <f>F9/50</f>
        <v>0.9399999999999999</v>
      </c>
      <c r="BJ173" s="16">
        <f>G9/50</f>
        <v>0</v>
      </c>
      <c r="BK173" s="16">
        <f>H9/50</f>
        <v>0.8</v>
      </c>
      <c r="BL173" s="16">
        <f>I9/50</f>
        <v>1</v>
      </c>
      <c r="BM173" s="16">
        <f>J9/50</f>
        <v>0.96</v>
      </c>
      <c r="BN173" s="16">
        <f>K9/50</f>
        <v>0.04</v>
      </c>
      <c r="BO173" s="16">
        <f>L9/50</f>
        <v>1</v>
      </c>
      <c r="BP173" s="16">
        <f>M9/50</f>
        <v>0</v>
      </c>
      <c r="BQ173" s="16">
        <f>N9/50</f>
        <v>0.16</v>
      </c>
      <c r="BR173" s="16">
        <f>O9/50</f>
        <v>0.04</v>
      </c>
      <c r="BS173" s="16">
        <f>P9/50</f>
        <v>0.06</v>
      </c>
      <c r="BT173" s="16">
        <f>Q9/50</f>
        <v>0</v>
      </c>
    </row>
    <row r="174" ht="20.05" customHeight="1">
      <c r="BH174" t="s" s="25">
        <v>32</v>
      </c>
      <c r="BI174" s="14">
        <f>F49/50</f>
        <v>1</v>
      </c>
      <c r="BJ174" s="16">
        <f>G49/50</f>
        <v>0</v>
      </c>
      <c r="BK174" s="16">
        <f>H49/50</f>
        <v>0.96</v>
      </c>
      <c r="BL174" s="16">
        <f>I49/50</f>
        <v>1</v>
      </c>
      <c r="BM174" s="16">
        <f>J49/50</f>
        <v>1</v>
      </c>
      <c r="BN174" s="16">
        <f>K49/50</f>
        <v>0</v>
      </c>
      <c r="BO174" s="16">
        <f>L49/50</f>
        <v>1</v>
      </c>
      <c r="BP174" s="16">
        <f>M49/50</f>
        <v>0</v>
      </c>
      <c r="BQ174" s="16">
        <f>N49/50</f>
        <v>0.04</v>
      </c>
      <c r="BR174" s="16">
        <f>O49/50</f>
        <v>0</v>
      </c>
      <c r="BS174" s="16">
        <f>P49/50</f>
        <v>0</v>
      </c>
      <c r="BT174" s="16">
        <f>Q49/50</f>
        <v>0</v>
      </c>
    </row>
    <row r="175" ht="20.05" customHeight="1">
      <c r="BH175" t="s" s="25">
        <v>34</v>
      </c>
      <c r="BI175" s="14">
        <f>F53/50</f>
        <v>0.98</v>
      </c>
      <c r="BJ175" s="16">
        <f>G53/50</f>
        <v>0</v>
      </c>
      <c r="BK175" s="16">
        <f>H53/50</f>
        <v>1</v>
      </c>
      <c r="BL175" s="16">
        <f>I53/50</f>
        <v>0.98</v>
      </c>
      <c r="BM175" s="16">
        <f>J53/50</f>
        <v>1</v>
      </c>
      <c r="BN175" s="16">
        <f>K53/50</f>
        <v>0</v>
      </c>
      <c r="BO175" s="16">
        <f>L53/50</f>
        <v>1</v>
      </c>
      <c r="BP175" s="16">
        <f>M53/50</f>
        <v>0</v>
      </c>
      <c r="BQ175" s="16">
        <f>N53/50</f>
        <v>0.04</v>
      </c>
      <c r="BR175" s="16">
        <f>O53/50</f>
        <v>0</v>
      </c>
      <c r="BS175" s="16">
        <f>P53/50</f>
        <v>0</v>
      </c>
      <c r="BT175" s="16">
        <f>Q53/50</f>
        <v>0</v>
      </c>
    </row>
    <row r="176" ht="20.05" customHeight="1">
      <c r="BH176" t="s" s="25">
        <v>44</v>
      </c>
      <c r="BI176" s="14">
        <f>F73/50</f>
        <v>0.98</v>
      </c>
      <c r="BJ176" s="16">
        <f>G73/50</f>
        <v>0</v>
      </c>
      <c r="BK176" s="16">
        <f>H73/50</f>
        <v>0.84</v>
      </c>
      <c r="BL176" s="16">
        <f>I73/50</f>
        <v>0.8</v>
      </c>
      <c r="BM176" s="16">
        <f>J73/50</f>
        <v>0.86</v>
      </c>
      <c r="BN176" s="16">
        <f>K73/50</f>
        <v>0.02</v>
      </c>
      <c r="BO176" s="16">
        <f>L73/50</f>
        <v>0.96</v>
      </c>
      <c r="BP176" s="16">
        <f>M73/50</f>
        <v>0.18</v>
      </c>
      <c r="BQ176" s="16">
        <f>N73/50</f>
        <v>0.32</v>
      </c>
      <c r="BR176" s="16">
        <f>O73/50</f>
        <v>0</v>
      </c>
      <c r="BS176" s="16">
        <f>P73/50</f>
        <v>0.02</v>
      </c>
      <c r="BT176" s="16">
        <f>Q73/50</f>
        <v>0.02</v>
      </c>
    </row>
    <row r="177" ht="20.05" customHeight="1">
      <c r="BH177" t="s" s="71">
        <v>26</v>
      </c>
      <c r="BI177" s="14">
        <f>F13/50</f>
        <v>0.92</v>
      </c>
      <c r="BJ177" s="16">
        <f>G13/50</f>
        <v>0</v>
      </c>
      <c r="BK177" s="16">
        <f>H13/50</f>
        <v>0.46</v>
      </c>
      <c r="BL177" s="16">
        <f>I13/50</f>
        <v>0.92</v>
      </c>
      <c r="BM177" s="16">
        <f>J13/50</f>
        <v>0.72</v>
      </c>
      <c r="BN177" s="16">
        <f>K13/50</f>
        <v>0.14</v>
      </c>
      <c r="BO177" s="16">
        <f>L13/50</f>
        <v>1</v>
      </c>
      <c r="BP177" s="16">
        <f>M13/50</f>
        <v>0</v>
      </c>
      <c r="BQ177" s="16">
        <f>N13/50</f>
        <v>0.76</v>
      </c>
      <c r="BR177" s="16">
        <f>O13/50</f>
        <v>0.08</v>
      </c>
      <c r="BS177" s="16">
        <f>P13/50</f>
        <v>0</v>
      </c>
      <c r="BT177" s="16">
        <f>Q13/50</f>
        <v>0</v>
      </c>
    </row>
    <row r="178" ht="20.05" customHeight="1">
      <c r="BH178" t="s" s="71">
        <v>27</v>
      </c>
      <c r="BI178" s="14">
        <f>F17/50</f>
        <v>0.96</v>
      </c>
      <c r="BJ178" s="16">
        <f>G17/50</f>
        <v>0</v>
      </c>
      <c r="BK178" s="16">
        <f>H17/50</f>
        <v>0.46</v>
      </c>
      <c r="BL178" s="16">
        <f>I17/50</f>
        <v>0.82</v>
      </c>
      <c r="BM178" s="16">
        <f>J17/50</f>
        <v>0.9</v>
      </c>
      <c r="BN178" s="16">
        <f>K17/50</f>
        <v>0.02</v>
      </c>
      <c r="BO178" s="16">
        <f>L17/50</f>
        <v>1</v>
      </c>
      <c r="BP178" s="16">
        <f>M17/50</f>
        <v>0.1</v>
      </c>
      <c r="BQ178" s="16">
        <f>N17/50</f>
        <v>0.36</v>
      </c>
      <c r="BR178" s="16">
        <f>O17/50</f>
        <v>0.1</v>
      </c>
      <c r="BS178" s="16">
        <f>P17/50</f>
        <v>0.24</v>
      </c>
      <c r="BT178" s="16">
        <f>Q17/50</f>
        <v>0.04</v>
      </c>
    </row>
    <row r="179" ht="20.05" customHeight="1">
      <c r="BH179" t="s" s="71">
        <v>29</v>
      </c>
      <c r="BI179" s="14">
        <f>F21/50</f>
        <v>0.82</v>
      </c>
      <c r="BJ179" s="16">
        <f>G21/50</f>
        <v>0.04</v>
      </c>
      <c r="BK179" s="16">
        <f>H21/50</f>
        <v>0.76</v>
      </c>
      <c r="BL179" s="16">
        <f>I21/50</f>
        <v>0.58</v>
      </c>
      <c r="BM179" s="16">
        <f>J21/50</f>
        <v>0.84</v>
      </c>
      <c r="BN179" s="16">
        <f>K21/50</f>
        <v>0</v>
      </c>
      <c r="BO179" s="16">
        <f>L21/50</f>
        <v>0.92</v>
      </c>
      <c r="BP179" s="16">
        <f>M21/50</f>
        <v>0.06</v>
      </c>
      <c r="BQ179" s="16">
        <f>N21/50</f>
        <v>0.52</v>
      </c>
      <c r="BR179" s="16">
        <f>O21/50</f>
        <v>0.18</v>
      </c>
      <c r="BS179" s="16">
        <f>P21/50</f>
        <v>0.22</v>
      </c>
      <c r="BT179" s="16">
        <f>Q21/50</f>
        <v>0.06</v>
      </c>
    </row>
    <row r="180" ht="20.25" customHeight="1">
      <c r="BH180" t="s" s="72">
        <v>51</v>
      </c>
      <c r="BI180" s="73">
        <f>F85/50</f>
        <v>0.74</v>
      </c>
      <c r="BJ180" s="74">
        <f>G85/50</f>
        <v>0.08</v>
      </c>
      <c r="BK180" s="74">
        <f>H85/50</f>
        <v>1</v>
      </c>
      <c r="BL180" s="74">
        <f>I85/50</f>
        <v>0.48</v>
      </c>
      <c r="BM180" s="74">
        <f>J85/50</f>
        <v>0.9399999999999999</v>
      </c>
      <c r="BN180" s="74">
        <f>K85/50</f>
        <v>0.02</v>
      </c>
      <c r="BO180" s="74">
        <f>L85/50</f>
        <v>0.84</v>
      </c>
      <c r="BP180" s="74">
        <f>M85/50</f>
        <v>0.26</v>
      </c>
      <c r="BQ180" s="74">
        <f>N85/50</f>
        <v>0.34</v>
      </c>
      <c r="BR180" s="74">
        <f>O85/50</f>
        <v>0.2</v>
      </c>
      <c r="BS180" s="74">
        <f>P85/50</f>
        <v>0.2</v>
      </c>
      <c r="BT180" s="74">
        <f>Q85/50</f>
        <v>0.04</v>
      </c>
    </row>
    <row r="181" ht="32.25" customHeight="1">
      <c r="BH181" t="s" s="75">
        <v>66</v>
      </c>
      <c r="BI181" s="76">
        <f>AVERAGE(BI172:BI180)</f>
        <v>0.926666666666667</v>
      </c>
      <c r="BJ181" s="76">
        <f>AVERAGE(BJ172:BJ180)</f>
        <v>0.0133333333333333</v>
      </c>
      <c r="BK181" s="76">
        <f>AVERAGE(BK172:BK180)</f>
        <v>0.7844444444444439</v>
      </c>
      <c r="BL181" s="76">
        <f>AVERAGE(BL172:BL180)</f>
        <v>0.842222222222222</v>
      </c>
      <c r="BM181" s="76">
        <f>AVERAGE(BM172:BM180)</f>
        <v>0.913333333333333</v>
      </c>
      <c r="BN181" s="76">
        <f>AVERAGE(BN172:BN180)</f>
        <v>0.0266666666666667</v>
      </c>
      <c r="BO181" s="76">
        <f>AVERAGE(BO172:BO180)</f>
        <v>0.968888888888889</v>
      </c>
      <c r="BP181" s="76">
        <f>AVERAGE(BP172:BP180)</f>
        <v>0.06666666666666669</v>
      </c>
      <c r="BQ181" s="76">
        <f>AVERAGE(BQ172:BQ180)</f>
        <v>0.304444444444444</v>
      </c>
      <c r="BR181" s="76">
        <f>AVERAGE(BR172:BR180)</f>
        <v>0.06666666666666669</v>
      </c>
      <c r="BS181" s="76">
        <f>AVERAGE(BS172:BS180)</f>
        <v>0.08444444444444441</v>
      </c>
      <c r="BT181" s="76">
        <f>AVERAGE(BT172:BT180)</f>
        <v>0.0177777777777778</v>
      </c>
    </row>
    <row r="182" ht="32.05" customHeight="1">
      <c r="BH182" t="s" s="57">
        <v>60</v>
      </c>
      <c r="BI182" s="77">
        <v>0.73</v>
      </c>
      <c r="BJ182" s="77">
        <v>0.6899999999999999</v>
      </c>
      <c r="BK182" s="77">
        <v>0.63</v>
      </c>
      <c r="BL182" s="77">
        <v>0.6</v>
      </c>
      <c r="BM182" s="77">
        <v>0.43</v>
      </c>
      <c r="BN182" s="53">
        <v>0.35</v>
      </c>
      <c r="BO182" s="78">
        <v>0.38</v>
      </c>
      <c r="BP182" s="53">
        <v>0.34</v>
      </c>
      <c r="BQ182" s="53">
        <v>0.23</v>
      </c>
      <c r="BR182" s="53">
        <v>0.18</v>
      </c>
      <c r="BS182" s="53">
        <v>0.13</v>
      </c>
      <c r="BT182" s="53">
        <v>0.09</v>
      </c>
    </row>
    <row r="183" ht="20.05" customHeight="1">
      <c r="BH183" t="s" s="57">
        <v>67</v>
      </c>
      <c r="BI183" s="77">
        <v>0.52</v>
      </c>
      <c r="BJ183" s="53">
        <v>0.4</v>
      </c>
      <c r="BK183" s="77">
        <v>0.6</v>
      </c>
      <c r="BL183" s="77">
        <v>0.46</v>
      </c>
      <c r="BM183" s="77">
        <v>0.48</v>
      </c>
      <c r="BN183" s="53">
        <v>0.3</v>
      </c>
      <c r="BO183" s="77">
        <v>0.5600000000000001</v>
      </c>
      <c r="BP183" s="53">
        <v>0.38</v>
      </c>
      <c r="BQ183" s="53">
        <v>0.38</v>
      </c>
      <c r="BR183" s="53">
        <v>0.34</v>
      </c>
      <c r="BS183" s="53">
        <v>0.32</v>
      </c>
      <c r="BT183" s="53">
        <v>0.2</v>
      </c>
    </row>
    <row r="185" ht="27.65" customHeight="1">
      <c r="BU185" t="s" s="2">
        <v>68</v>
      </c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</row>
    <row r="186" ht="20.25" customHeight="1">
      <c r="BU186" t="s" s="3">
        <v>5</v>
      </c>
      <c r="BV186" t="s" s="3">
        <v>6</v>
      </c>
      <c r="BW186" t="s" s="3">
        <v>7</v>
      </c>
      <c r="BX186" t="s" s="3">
        <v>8</v>
      </c>
      <c r="BY186" t="s" s="3">
        <v>9</v>
      </c>
      <c r="BZ186" t="s" s="3">
        <v>10</v>
      </c>
      <c r="CA186" t="s" s="3">
        <v>11</v>
      </c>
      <c r="CB186" t="s" s="3">
        <v>12</v>
      </c>
      <c r="CC186" t="s" s="3">
        <v>13</v>
      </c>
      <c r="CD186" t="s" s="3">
        <v>14</v>
      </c>
      <c r="CE186" t="s" s="3">
        <v>15</v>
      </c>
      <c r="CF186" t="s" s="3">
        <v>16</v>
      </c>
      <c r="CG186" t="s" s="3">
        <v>17</v>
      </c>
    </row>
    <row r="187" ht="20.25" customHeight="1">
      <c r="BU187" t="s" s="60">
        <v>20</v>
      </c>
      <c r="BV187" s="69">
        <f>F5/50</f>
        <v>1</v>
      </c>
      <c r="BW187" s="70">
        <f>G5/50</f>
        <v>0</v>
      </c>
      <c r="BX187" s="70">
        <f>H5/50</f>
        <v>0.78</v>
      </c>
      <c r="BY187" s="70">
        <f>I5/50</f>
        <v>1</v>
      </c>
      <c r="BZ187" s="70">
        <f>J5/50</f>
        <v>1</v>
      </c>
      <c r="CA187" s="70">
        <f>K5/50</f>
        <v>0</v>
      </c>
      <c r="CB187" s="70">
        <f>L5/50</f>
        <v>1</v>
      </c>
      <c r="CC187" s="70">
        <f>M5/50</f>
        <v>0</v>
      </c>
      <c r="CD187" s="70">
        <f>N5/50</f>
        <v>0.2</v>
      </c>
      <c r="CE187" s="70">
        <f>O5/50</f>
        <v>0</v>
      </c>
      <c r="CF187" s="70">
        <f>P5/50</f>
        <v>0.02</v>
      </c>
      <c r="CG187" s="70">
        <f>Q5/50</f>
        <v>0</v>
      </c>
    </row>
    <row r="188" ht="20.05" customHeight="1">
      <c r="BU188" t="s" s="13">
        <v>25</v>
      </c>
      <c r="BV188" s="14">
        <f>F9/50</f>
        <v>0.9399999999999999</v>
      </c>
      <c r="BW188" s="16">
        <f>G9/50</f>
        <v>0</v>
      </c>
      <c r="BX188" s="16">
        <f>H9/50</f>
        <v>0.8</v>
      </c>
      <c r="BY188" s="16">
        <f>I9/50</f>
        <v>1</v>
      </c>
      <c r="BZ188" s="16">
        <f>J9/50</f>
        <v>0.96</v>
      </c>
      <c r="CA188" s="16">
        <f>K9/50</f>
        <v>0.04</v>
      </c>
      <c r="CB188" s="16">
        <f>L9/50</f>
        <v>1</v>
      </c>
      <c r="CC188" s="16">
        <f>M9/50</f>
        <v>0</v>
      </c>
      <c r="CD188" s="16">
        <f>N9/50</f>
        <v>0.16</v>
      </c>
      <c r="CE188" s="16">
        <f>O9/50</f>
        <v>0.04</v>
      </c>
      <c r="CF188" s="16">
        <f>P9/50</f>
        <v>0.06</v>
      </c>
      <c r="CG188" s="16">
        <f>Q9/50</f>
        <v>0</v>
      </c>
    </row>
    <row r="189" ht="20.05" customHeight="1">
      <c r="BU189" t="s" s="13">
        <v>40</v>
      </c>
      <c r="BV189" s="14">
        <f>F53/50</f>
        <v>0.98</v>
      </c>
      <c r="BW189" s="16">
        <f>G53/50</f>
        <v>0</v>
      </c>
      <c r="BX189" s="16">
        <f>H53/50</f>
        <v>1</v>
      </c>
      <c r="BY189" s="16">
        <f>I53/50</f>
        <v>0.98</v>
      </c>
      <c r="BZ189" s="16">
        <f>J53/50</f>
        <v>1</v>
      </c>
      <c r="CA189" s="16">
        <f>K53/50</f>
        <v>0</v>
      </c>
      <c r="CB189" s="16">
        <f>L53/50</f>
        <v>1</v>
      </c>
      <c r="CC189" s="16">
        <f>M53/50</f>
        <v>0</v>
      </c>
      <c r="CD189" s="16">
        <f>N53/50</f>
        <v>0.04</v>
      </c>
      <c r="CE189" s="16">
        <f>O53/50</f>
        <v>0</v>
      </c>
      <c r="CF189" s="16">
        <f>P53/50</f>
        <v>0</v>
      </c>
      <c r="CG189" s="16">
        <f>Q53/50</f>
        <v>0</v>
      </c>
    </row>
    <row r="190" ht="20.05" customHeight="1">
      <c r="BU190" t="s" s="13">
        <v>39</v>
      </c>
      <c r="BV190" s="14">
        <f>F49/50</f>
        <v>1</v>
      </c>
      <c r="BW190" s="16">
        <f>G49/50</f>
        <v>0</v>
      </c>
      <c r="BX190" s="16">
        <f>H49/50</f>
        <v>0.96</v>
      </c>
      <c r="BY190" s="16">
        <f>I49/50</f>
        <v>1</v>
      </c>
      <c r="BZ190" s="16">
        <f>J49/50</f>
        <v>1</v>
      </c>
      <c r="CA190" s="16">
        <f>K49/50</f>
        <v>0</v>
      </c>
      <c r="CB190" s="16">
        <f>L49/50</f>
        <v>1</v>
      </c>
      <c r="CC190" s="16">
        <f>M49/50</f>
        <v>0</v>
      </c>
      <c r="CD190" s="16">
        <f>N49/50</f>
        <v>0.04</v>
      </c>
      <c r="CE190" s="16">
        <f>O49/50</f>
        <v>0</v>
      </c>
      <c r="CF190" s="16">
        <f>P49/50</f>
        <v>0</v>
      </c>
      <c r="CG190" s="16">
        <f>Q49/50</f>
        <v>0</v>
      </c>
    </row>
    <row r="191" ht="20.05" customHeight="1">
      <c r="BU191" t="s" s="25">
        <v>46</v>
      </c>
      <c r="BV191" s="14">
        <f>F73/50</f>
        <v>0.98</v>
      </c>
      <c r="BW191" s="16">
        <f>G73/50</f>
        <v>0</v>
      </c>
      <c r="BX191" s="16">
        <f>H73/50</f>
        <v>0.84</v>
      </c>
      <c r="BY191" s="16">
        <f>I73/50</f>
        <v>0.8</v>
      </c>
      <c r="BZ191" s="16">
        <f>J73/50</f>
        <v>0.86</v>
      </c>
      <c r="CA191" s="16">
        <f>K73/50</f>
        <v>0.02</v>
      </c>
      <c r="CB191" s="16">
        <f>L73/50</f>
        <v>0.96</v>
      </c>
      <c r="CC191" s="16">
        <f>M73/50</f>
        <v>0.18</v>
      </c>
      <c r="CD191" s="16">
        <f>N73/50</f>
        <v>0.32</v>
      </c>
      <c r="CE191" s="16">
        <f>O73/50</f>
        <v>0</v>
      </c>
      <c r="CF191" s="16">
        <f>P73/50</f>
        <v>0.02</v>
      </c>
      <c r="CG191" s="16">
        <f>Q73/50</f>
        <v>0.02</v>
      </c>
    </row>
    <row r="192" ht="32.05" customHeight="1">
      <c r="BU192" t="s" s="25">
        <v>48</v>
      </c>
      <c r="BV192" s="14">
        <f>F77/50</f>
        <v>0.96</v>
      </c>
      <c r="BW192" s="16">
        <f>G77/50</f>
        <v>0.02</v>
      </c>
      <c r="BX192" s="16">
        <f>H77/50</f>
        <v>0.86</v>
      </c>
      <c r="BY192" s="16">
        <f>I77/50</f>
        <v>0.9</v>
      </c>
      <c r="BZ192" s="16">
        <f>J77/50</f>
        <v>0.96</v>
      </c>
      <c r="CA192" s="16">
        <f>K77/50</f>
        <v>0.02</v>
      </c>
      <c r="CB192" s="16">
        <f>L77/50</f>
        <v>0.96</v>
      </c>
      <c r="CC192" s="16">
        <f>M77/50</f>
        <v>0.2</v>
      </c>
      <c r="CD192" s="16">
        <f>N77/50</f>
        <v>0</v>
      </c>
      <c r="CE192" s="16">
        <f>O77/50</f>
        <v>0.08</v>
      </c>
      <c r="CF192" s="16">
        <f>P77/50</f>
        <v>0.04</v>
      </c>
      <c r="CG192" s="16">
        <f>Q77/50</f>
        <v>0</v>
      </c>
    </row>
    <row r="193" ht="20.05" customHeight="1">
      <c r="BU193" t="s" s="25">
        <v>55</v>
      </c>
      <c r="BV193" s="14">
        <f>F93/50</f>
        <v>0.9399999999999999</v>
      </c>
      <c r="BW193" s="16">
        <f>G93/50</f>
        <v>0.02</v>
      </c>
      <c r="BX193" s="16">
        <f>H93/50</f>
        <v>0.96</v>
      </c>
      <c r="BY193" s="16">
        <f>I93/50</f>
        <v>0.86</v>
      </c>
      <c r="BZ193" s="16">
        <f>J93/50</f>
        <v>0.96</v>
      </c>
      <c r="CA193" s="16">
        <f>K93/50</f>
        <v>0</v>
      </c>
      <c r="CB193" s="16">
        <f>L93/50</f>
        <v>1</v>
      </c>
      <c r="CC193" s="16">
        <f>M93/50</f>
        <v>0.02</v>
      </c>
      <c r="CD193" s="16">
        <f>N93/50</f>
        <v>0.12</v>
      </c>
      <c r="CE193" s="16">
        <f>O93/50</f>
        <v>0.08</v>
      </c>
      <c r="CF193" s="16">
        <f>P93/50</f>
        <v>0.04</v>
      </c>
      <c r="CG193" s="16">
        <f>Q93/50</f>
        <v>0</v>
      </c>
    </row>
    <row r="194" ht="20.25" customHeight="1">
      <c r="BU194" t="s" s="46">
        <v>37</v>
      </c>
      <c r="BV194" s="73">
        <f>F45/50</f>
        <v>1</v>
      </c>
      <c r="BW194" s="74">
        <f>G45/50</f>
        <v>0</v>
      </c>
      <c r="BX194" s="74">
        <f>H45/50</f>
        <v>0.86</v>
      </c>
      <c r="BY194" s="74">
        <f>I45/50</f>
        <v>1</v>
      </c>
      <c r="BZ194" s="74">
        <f>J45/50</f>
        <v>1</v>
      </c>
      <c r="CA194" s="74">
        <f>K45/50</f>
        <v>0</v>
      </c>
      <c r="CB194" s="74">
        <f>L45/50</f>
        <v>1</v>
      </c>
      <c r="CC194" s="74">
        <f>M45/50</f>
        <v>0</v>
      </c>
      <c r="CD194" s="74">
        <f>N45/50</f>
        <v>0.14</v>
      </c>
      <c r="CE194" s="74">
        <f>O45/50</f>
        <v>0</v>
      </c>
      <c r="CF194" s="74">
        <f>P45/50</f>
        <v>0</v>
      </c>
      <c r="CG194" s="74">
        <f>Q45/50</f>
        <v>0</v>
      </c>
    </row>
    <row r="195" ht="32.25" customHeight="1">
      <c r="BU195" t="s" s="75">
        <v>66</v>
      </c>
      <c r="BV195" s="76">
        <f>AVERAGE(BV187:BV194)</f>
        <v>0.975</v>
      </c>
      <c r="BW195" s="76">
        <f>AVERAGE(BW187:BW194)</f>
        <v>0.005</v>
      </c>
      <c r="BX195" s="76">
        <f>AVERAGE(BX187:BX194)</f>
        <v>0.8825</v>
      </c>
      <c r="BY195" s="76">
        <f>AVERAGE(BY187:BY194)</f>
        <v>0.9425</v>
      </c>
      <c r="BZ195" s="76">
        <f>AVERAGE(BZ187:BZ194)</f>
        <v>0.9675</v>
      </c>
      <c r="CA195" s="76">
        <f>AVERAGE(CA187:CA194)</f>
        <v>0.01</v>
      </c>
      <c r="CB195" s="76">
        <f>AVERAGE(CB187:CB194)</f>
        <v>0.99</v>
      </c>
      <c r="CC195" s="76">
        <f>AVERAGE(CC187:CC194)</f>
        <v>0.05</v>
      </c>
      <c r="CD195" s="76">
        <f>AVERAGE(CD187:CD194)</f>
        <v>0.1275</v>
      </c>
      <c r="CE195" s="76">
        <f>AVERAGE(CE187:CE194)</f>
        <v>0.025</v>
      </c>
      <c r="CF195" s="76">
        <f>AVERAGE(CF187:CF194)</f>
        <v>0.0225</v>
      </c>
      <c r="CG195" s="76">
        <f>AVERAGE(CG187:CG194)</f>
        <v>0.0025</v>
      </c>
    </row>
    <row r="196" ht="32.05" customHeight="1">
      <c r="BU196" t="s" s="57">
        <v>60</v>
      </c>
      <c r="BV196" s="77">
        <v>0.73</v>
      </c>
      <c r="BW196" s="77">
        <v>0.6899999999999999</v>
      </c>
      <c r="BX196" s="77">
        <v>0.63</v>
      </c>
      <c r="BY196" s="77">
        <v>0.6</v>
      </c>
      <c r="BZ196" s="77">
        <v>0.43</v>
      </c>
      <c r="CA196" s="53">
        <v>0.36</v>
      </c>
      <c r="CB196" s="80">
        <v>0.35</v>
      </c>
      <c r="CC196" s="53">
        <v>0.34</v>
      </c>
      <c r="CD196" s="53">
        <v>0.23</v>
      </c>
      <c r="CE196" s="53">
        <v>0.18</v>
      </c>
      <c r="CF196" s="53">
        <v>0.13</v>
      </c>
      <c r="CG196" s="53">
        <v>0.09</v>
      </c>
    </row>
    <row r="197" ht="20.05" customHeight="1">
      <c r="BU197" t="s" s="57">
        <v>67</v>
      </c>
      <c r="BV197" s="77">
        <v>0.52</v>
      </c>
      <c r="BW197" s="53">
        <v>0.4</v>
      </c>
      <c r="BX197" s="77">
        <v>0.6</v>
      </c>
      <c r="BY197" s="77">
        <v>0.46</v>
      </c>
      <c r="BZ197" s="77">
        <v>0.48</v>
      </c>
      <c r="CA197" s="53">
        <v>0.3</v>
      </c>
      <c r="CB197" s="77">
        <v>0.5600000000000001</v>
      </c>
      <c r="CC197" s="53">
        <v>0.38</v>
      </c>
      <c r="CD197" s="53">
        <v>0.38</v>
      </c>
      <c r="CE197" s="53">
        <v>0.34</v>
      </c>
      <c r="CF197" s="53">
        <v>0.32</v>
      </c>
      <c r="CG197" s="53">
        <v>0.2</v>
      </c>
    </row>
  </sheetData>
  <mergeCells count="6">
    <mergeCell ref="A1:R1"/>
    <mergeCell ref="S104:AE104"/>
    <mergeCell ref="AF119:AS119"/>
    <mergeCell ref="AT145:BG145"/>
    <mergeCell ref="BH170:BT170"/>
    <mergeCell ref="BU185:CG185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B5:JY453"/>
  <sheetViews>
    <sheetView workbookViewId="0" showGridLines="0" defaultGridColor="1">
      <pane topLeftCell="F6" xSplit="5" ySplit="5" activePane="bottomRight" state="frozen"/>
    </sheetView>
  </sheetViews>
  <sheetFormatPr defaultColWidth="16.3333" defaultRowHeight="19.9" customHeight="1" outlineLevelRow="0" outlineLevelCol="0"/>
  <cols>
    <col min="1" max="1" width="224.109" style="81" customWidth="1"/>
    <col min="2" max="2" width="16.3516" style="81" customWidth="1"/>
    <col min="3" max="3" width="5.90625" style="81" customWidth="1"/>
    <col min="4" max="4" width="4.90625" style="81" customWidth="1"/>
    <col min="5" max="5" width="17.5078" style="81" customWidth="1"/>
    <col min="6" max="12" width="16.3516" style="81" customWidth="1"/>
    <col min="13" max="13" width="16.3516" style="87" customWidth="1"/>
    <col min="14" max="14" width="5.90625" style="87" customWidth="1"/>
    <col min="15" max="15" width="4.90625" style="87" customWidth="1"/>
    <col min="16" max="23" width="16.3516" style="87" customWidth="1"/>
    <col min="24" max="24" width="16.3516" style="89" customWidth="1"/>
    <col min="25" max="25" width="5.90625" style="89" customWidth="1"/>
    <col min="26" max="26" width="4.90625" style="89" customWidth="1"/>
    <col min="27" max="27" width="24.3984" style="89" customWidth="1"/>
    <col min="28" max="35" width="16.3516" style="89" customWidth="1"/>
    <col min="36" max="36" width="16.3516" style="95" customWidth="1"/>
    <col min="37" max="37" width="5.90625" style="95" customWidth="1"/>
    <col min="38" max="38" width="4.90625" style="95" customWidth="1"/>
    <col min="39" max="39" width="24.3984" style="95" customWidth="1"/>
    <col min="40" max="47" width="16.3516" style="95" customWidth="1"/>
    <col min="48" max="48" width="16.3516" style="98" customWidth="1"/>
    <col min="49" max="49" width="5.90625" style="98" customWidth="1"/>
    <col min="50" max="50" width="4.90625" style="98" customWidth="1"/>
    <col min="51" max="58" width="16.3516" style="98" customWidth="1"/>
    <col min="59" max="59" width="16.3516" style="99" customWidth="1"/>
    <col min="60" max="60" width="5.90625" style="99" customWidth="1"/>
    <col min="61" max="61" width="4.90625" style="99" customWidth="1"/>
    <col min="62" max="62" width="18.3594" style="99" customWidth="1"/>
    <col min="63" max="69" width="16.3516" style="99" customWidth="1"/>
    <col min="70" max="70" width="16.3516" style="100" customWidth="1"/>
    <col min="71" max="71" width="5.90625" style="100" customWidth="1"/>
    <col min="72" max="72" width="4.90625" style="100" customWidth="1"/>
    <col min="73" max="73" width="24.3984" style="100" customWidth="1"/>
    <col min="74" max="81" width="16.3516" style="100" customWidth="1"/>
    <col min="82" max="82" width="16.3516" style="101" customWidth="1"/>
    <col min="83" max="83" width="5.90625" style="101" customWidth="1"/>
    <col min="84" max="84" width="4.90625" style="101" customWidth="1"/>
    <col min="85" max="92" width="16.3516" style="101" customWidth="1"/>
    <col min="93" max="93" width="16.3516" style="104" customWidth="1"/>
    <col min="94" max="94" width="5.90625" style="104" customWidth="1"/>
    <col min="95" max="95" width="4.90625" style="104" customWidth="1"/>
    <col min="96" max="103" width="16.3516" style="104" customWidth="1"/>
    <col min="104" max="111" width="16.3516" style="105" customWidth="1"/>
    <col min="112" max="112" width="16.3516" style="111" customWidth="1"/>
    <col min="113" max="113" width="5.90625" style="111" customWidth="1"/>
    <col min="114" max="114" width="4.90625" style="111" customWidth="1"/>
    <col min="115" max="123" width="16.3516" style="111" customWidth="1"/>
    <col min="124" max="124" width="16.3516" style="112" customWidth="1"/>
    <col min="125" max="125" width="5.90625" style="112" customWidth="1"/>
    <col min="126" max="126" width="4.90625" style="112" customWidth="1"/>
    <col min="127" max="134" width="16.3516" style="112" customWidth="1"/>
    <col min="135" max="135" width="16.3516" style="113" customWidth="1"/>
    <col min="136" max="136" width="5.90625" style="113" customWidth="1"/>
    <col min="137" max="137" width="4.90625" style="113" customWidth="1"/>
    <col min="138" max="145" width="16.3516" style="113" customWidth="1"/>
    <col min="146" max="153" width="16.3516" style="114" customWidth="1"/>
    <col min="154" max="161" width="16.3516" style="115" customWidth="1"/>
    <col min="162" max="169" width="16.3516" style="116" customWidth="1"/>
    <col min="170" max="170" width="16.3516" style="117" customWidth="1"/>
    <col min="171" max="171" width="5.90625" style="117" customWidth="1"/>
    <col min="172" max="172" width="4.90625" style="117" customWidth="1"/>
    <col min="173" max="180" width="16.3516" style="117" customWidth="1"/>
    <col min="181" max="181" width="16.3516" style="119" customWidth="1"/>
    <col min="182" max="182" width="5.90625" style="119" customWidth="1"/>
    <col min="183" max="183" width="4.90625" style="119" customWidth="1"/>
    <col min="184" max="193" width="16.3516" style="119" customWidth="1"/>
    <col min="194" max="194" width="16.3516" style="120" customWidth="1"/>
    <col min="195" max="195" width="5.90625" style="120" customWidth="1"/>
    <col min="196" max="196" width="4.90625" style="120" customWidth="1"/>
    <col min="197" max="204" width="16.3516" style="120" customWidth="1"/>
    <col min="205" max="215" width="16.3516" style="121" customWidth="1"/>
    <col min="216" max="224" width="16.3516" style="142" customWidth="1"/>
    <col min="225" max="235" width="16.3516" style="158" customWidth="1"/>
    <col min="236" max="236" width="18.875" style="162" customWidth="1"/>
    <col min="237" max="260" width="16.3516" style="162" customWidth="1"/>
    <col min="261" max="261" width="19.1953" style="163" customWidth="1"/>
    <col min="262" max="285" width="16.3516" style="163" customWidth="1"/>
    <col min="286" max="16384" width="16.3516" style="163" customWidth="1"/>
  </cols>
  <sheetData>
    <row r="1" ht="409" customHeight="1"/>
    <row r="2" ht="409" customHeight="1"/>
    <row r="3" ht="89.9" customHeight="1"/>
    <row r="4" ht="27.65" customHeight="1">
      <c r="B4" t="s" s="2">
        <v>69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ht="20.25" customHeight="1">
      <c r="B5" t="s" s="3">
        <v>1</v>
      </c>
      <c r="C5" t="s" s="3">
        <v>2</v>
      </c>
      <c r="D5" t="s" s="3">
        <v>3</v>
      </c>
      <c r="E5" t="s" s="3">
        <v>5</v>
      </c>
      <c r="F5" t="s" s="3">
        <v>8</v>
      </c>
      <c r="G5" t="s" s="3">
        <v>6</v>
      </c>
      <c r="H5" t="s" s="3">
        <v>7</v>
      </c>
      <c r="I5" t="s" s="3">
        <v>9</v>
      </c>
      <c r="J5" t="s" s="3">
        <v>12</v>
      </c>
      <c r="K5" t="s" s="3">
        <v>10</v>
      </c>
      <c r="L5" t="s" s="3">
        <v>14</v>
      </c>
    </row>
    <row r="6" ht="20.25" customHeight="1">
      <c r="B6" s="82"/>
      <c r="C6" s="82"/>
      <c r="D6" s="82"/>
      <c r="E6" t="s" s="83">
        <v>20</v>
      </c>
      <c r="F6" s="69">
        <f>50-AB51</f>
        <v>0</v>
      </c>
      <c r="G6" s="70">
        <f>50-AC51</f>
        <v>0</v>
      </c>
      <c r="H6" s="70">
        <f>50-AD51</f>
        <v>0</v>
      </c>
      <c r="I6" s="70">
        <f>50-AE51</f>
        <v>0</v>
      </c>
      <c r="J6" s="70">
        <f>50-AF51</f>
        <v>0</v>
      </c>
      <c r="K6" s="70">
        <f>50-AG51</f>
        <v>0</v>
      </c>
      <c r="L6" s="70">
        <f>50-AH51</f>
        <v>0</v>
      </c>
    </row>
    <row r="7" ht="20.05" customHeight="1">
      <c r="B7" s="24"/>
      <c r="C7" s="24"/>
      <c r="D7" s="24"/>
      <c r="E7" t="s" s="84">
        <v>25</v>
      </c>
      <c r="F7" s="14">
        <f>50-AB52</f>
        <v>0</v>
      </c>
      <c r="G7" s="16">
        <f>50-AC52</f>
        <v>0</v>
      </c>
      <c r="H7" s="16">
        <f>50-AD52</f>
        <v>0</v>
      </c>
      <c r="I7" s="16">
        <f>50-AE52</f>
        <v>0</v>
      </c>
      <c r="J7" s="16">
        <f>50-AF52</f>
        <v>0</v>
      </c>
      <c r="K7" s="16">
        <f>50-AG52</f>
        <v>0</v>
      </c>
      <c r="L7" s="16">
        <f>50-AH52</f>
        <v>2</v>
      </c>
    </row>
    <row r="8" ht="20.05" customHeight="1">
      <c r="B8" s="24"/>
      <c r="C8" s="24"/>
      <c r="D8" s="24"/>
      <c r="E8" t="s" s="84">
        <v>40</v>
      </c>
      <c r="F8" s="14">
        <f>50-AB53</f>
        <v>2</v>
      </c>
      <c r="G8" s="16">
        <f>50-AC53</f>
        <v>0</v>
      </c>
      <c r="H8" s="16">
        <f>50-AD53</f>
        <v>2</v>
      </c>
      <c r="I8" s="16">
        <f>50-AE53</f>
        <v>3</v>
      </c>
      <c r="J8" s="16">
        <f>50-AF53</f>
        <v>0</v>
      </c>
      <c r="K8" s="16">
        <f>50-AG53</f>
        <v>2</v>
      </c>
      <c r="L8" s="16">
        <f>50-AH53</f>
        <v>5</v>
      </c>
    </row>
    <row r="9" ht="20.05" customHeight="1">
      <c r="B9" s="24"/>
      <c r="C9" s="24"/>
      <c r="D9" s="24"/>
      <c r="E9" t="s" s="84">
        <v>39</v>
      </c>
      <c r="F9" s="14">
        <f>50-AB54</f>
        <v>0</v>
      </c>
      <c r="G9" s="16">
        <f>50-AC54</f>
        <v>0</v>
      </c>
      <c r="H9" s="16">
        <f>50-AD54</f>
        <v>6</v>
      </c>
      <c r="I9" s="16">
        <f>50-AE54</f>
        <v>0</v>
      </c>
      <c r="J9" s="16">
        <f>50-AF54</f>
        <v>0</v>
      </c>
      <c r="K9" s="16">
        <f>50-AG54</f>
        <v>0</v>
      </c>
      <c r="L9" s="16">
        <f>50-AH54</f>
        <v>0</v>
      </c>
    </row>
    <row r="10" ht="20.05" customHeight="1">
      <c r="B10" s="24"/>
      <c r="C10" s="24"/>
      <c r="D10" s="24"/>
      <c r="E10" t="s" s="84">
        <v>46</v>
      </c>
      <c r="F10" s="14">
        <f>50-AB55</f>
        <v>0</v>
      </c>
      <c r="G10" s="16">
        <f>50-AC55</f>
        <v>0</v>
      </c>
      <c r="H10" s="16">
        <f>50-AD55</f>
        <v>0</v>
      </c>
      <c r="I10" s="16">
        <f>50-AE55</f>
        <v>0</v>
      </c>
      <c r="J10" s="16">
        <f>50-AF55</f>
        <v>1</v>
      </c>
      <c r="K10" s="16">
        <f>50-AG55</f>
        <v>0</v>
      </c>
      <c r="L10" s="16">
        <f>50-AH55</f>
        <v>6</v>
      </c>
    </row>
    <row r="11" ht="20.05" customHeight="1">
      <c r="B11" s="24"/>
      <c r="C11" s="24"/>
      <c r="D11" s="24"/>
      <c r="E11" t="s" s="84">
        <v>48</v>
      </c>
      <c r="F11" s="14">
        <f>50-AB56</f>
        <v>1</v>
      </c>
      <c r="G11" s="16">
        <f>50-AC56</f>
        <v>2</v>
      </c>
      <c r="H11" s="16">
        <f>50-AD56</f>
        <v>0</v>
      </c>
      <c r="I11" s="16">
        <f>50-AE56</f>
        <v>2</v>
      </c>
      <c r="J11" s="16">
        <f>50-AF56</f>
        <v>3</v>
      </c>
      <c r="K11" s="16">
        <f>50-AG56</f>
        <v>4</v>
      </c>
      <c r="L11" s="16">
        <f>50-AH56</f>
        <v>12</v>
      </c>
    </row>
    <row r="12" ht="20.05" customHeight="1">
      <c r="B12" s="24"/>
      <c r="C12" s="24"/>
      <c r="D12" s="24"/>
      <c r="E12" t="s" s="84">
        <v>70</v>
      </c>
      <c r="F12" s="14">
        <f>50-AB57</f>
        <v>0</v>
      </c>
      <c r="G12" s="16">
        <f>50-AC57</f>
        <v>1</v>
      </c>
      <c r="H12" s="16">
        <f>50-AD57</f>
        <v>0</v>
      </c>
      <c r="I12" s="16">
        <f>50-AE57</f>
        <v>2</v>
      </c>
      <c r="J12" s="16">
        <f>50-AF57</f>
        <v>3</v>
      </c>
      <c r="K12" s="16">
        <f>50-AG57</f>
        <v>2</v>
      </c>
      <c r="L12" s="16">
        <f>50-AH57</f>
        <v>15</v>
      </c>
    </row>
    <row r="13" ht="20.05" customHeight="1">
      <c r="B13" s="24"/>
      <c r="C13" s="24"/>
      <c r="D13" s="24"/>
      <c r="E13" t="s" s="85">
        <v>37</v>
      </c>
      <c r="F13" s="14">
        <v>0</v>
      </c>
      <c r="G13" s="16">
        <f>50-AC58</f>
        <v>0</v>
      </c>
      <c r="H13" s="16">
        <v>1</v>
      </c>
      <c r="I13" s="16">
        <v>0</v>
      </c>
      <c r="J13" s="16">
        <f>50-AF58</f>
        <v>0</v>
      </c>
      <c r="K13" s="16">
        <v>1</v>
      </c>
      <c r="L13" s="16">
        <v>3</v>
      </c>
    </row>
    <row r="14" ht="20.05" customHeight="1">
      <c r="B14" s="24"/>
      <c r="C14" s="24"/>
      <c r="D14" s="24"/>
      <c r="E14" t="s" s="85">
        <v>41</v>
      </c>
      <c r="F14" s="14">
        <f>50-AB59</f>
        <v>0</v>
      </c>
      <c r="G14" s="16">
        <f>50-AC59</f>
        <v>0</v>
      </c>
      <c r="H14" s="16">
        <f>50-AD59</f>
        <v>0</v>
      </c>
      <c r="I14" s="16">
        <f>50-AE59</f>
        <v>0</v>
      </c>
      <c r="J14" s="16">
        <f>50-AF59</f>
        <v>0</v>
      </c>
      <c r="K14" s="16">
        <f>50-AG59</f>
        <v>0</v>
      </c>
      <c r="L14" s="16">
        <f>50-AH59</f>
        <v>2</v>
      </c>
    </row>
    <row r="15" ht="20.05" customHeight="1">
      <c r="B15" s="24"/>
      <c r="C15" s="24"/>
      <c r="D15" s="24"/>
      <c r="E15" t="s" s="85">
        <v>42</v>
      </c>
      <c r="F15" s="14">
        <f>50-AB60</f>
        <v>0</v>
      </c>
      <c r="G15" s="16">
        <f>50-AC60</f>
        <v>0</v>
      </c>
      <c r="H15" s="16">
        <f>50-AD60</f>
        <v>0</v>
      </c>
      <c r="I15" s="16">
        <f>50-AE60</f>
        <v>0</v>
      </c>
      <c r="J15" s="16">
        <f>50-AF60</f>
        <v>0</v>
      </c>
      <c r="K15" s="16">
        <f>50-AG60</f>
        <v>0</v>
      </c>
      <c r="L15" s="16">
        <f>50-AH60</f>
        <v>5</v>
      </c>
    </row>
    <row r="16" ht="20.05" customHeight="1">
      <c r="B16" s="24"/>
      <c r="C16" s="24"/>
      <c r="D16" s="24"/>
      <c r="E16" t="s" s="85">
        <v>32</v>
      </c>
      <c r="F16" s="14">
        <f>50-AB61</f>
        <v>1</v>
      </c>
      <c r="G16" s="16">
        <f>50-AC61</f>
        <v>1</v>
      </c>
      <c r="H16" s="16">
        <f>50-AD61</f>
        <v>11</v>
      </c>
      <c r="I16" s="16">
        <f>50-AE61</f>
        <v>2</v>
      </c>
      <c r="J16" s="16">
        <f>50-AF61</f>
        <v>1</v>
      </c>
      <c r="K16" s="16">
        <f>50-AG61</f>
        <v>7</v>
      </c>
      <c r="L16" s="16">
        <f>50-AH61</f>
        <v>21</v>
      </c>
    </row>
    <row r="17" ht="20.05" customHeight="1">
      <c r="B17" s="24"/>
      <c r="C17" s="24"/>
      <c r="D17" s="24"/>
      <c r="E17" t="s" s="85">
        <v>34</v>
      </c>
      <c r="F17" s="14">
        <f>50-AB62</f>
        <v>0</v>
      </c>
      <c r="G17" s="16">
        <f>50-AC62</f>
        <v>0</v>
      </c>
      <c r="H17" s="16">
        <f>50-AD62</f>
        <v>6</v>
      </c>
      <c r="I17" s="16">
        <f>50-AE62</f>
        <v>1</v>
      </c>
      <c r="J17" s="16">
        <f>50-AF62</f>
        <v>3</v>
      </c>
      <c r="K17" s="16">
        <f>50-AG62</f>
        <v>0</v>
      </c>
      <c r="L17" s="16">
        <f>50-AH62</f>
        <v>20</v>
      </c>
    </row>
    <row r="18" ht="20.05" customHeight="1">
      <c r="B18" s="24"/>
      <c r="C18" s="24"/>
      <c r="D18" s="24"/>
      <c r="E18" t="s" s="85">
        <v>44</v>
      </c>
      <c r="F18" s="14">
        <f>50-AB63</f>
        <v>0</v>
      </c>
      <c r="G18" s="16">
        <f>50-AC63</f>
        <v>0</v>
      </c>
      <c r="H18" s="16">
        <f>50-AD63</f>
        <v>0</v>
      </c>
      <c r="I18" s="16">
        <f>50-AE63</f>
        <v>0</v>
      </c>
      <c r="J18" s="16">
        <f>50-AF63</f>
        <v>0</v>
      </c>
      <c r="K18" s="16">
        <f>50-AG63</f>
        <v>0</v>
      </c>
      <c r="L18" s="16">
        <f>50-AH63</f>
        <v>0</v>
      </c>
    </row>
    <row r="19" ht="20.05" customHeight="1">
      <c r="B19" s="24"/>
      <c r="C19" s="24"/>
      <c r="D19" s="24"/>
      <c r="E19" t="s" s="85">
        <v>26</v>
      </c>
      <c r="F19" s="14">
        <f>50-AB64</f>
        <v>0</v>
      </c>
      <c r="G19" s="16">
        <f>50-AC64</f>
        <v>0</v>
      </c>
      <c r="H19" s="16">
        <f>50-AD64</f>
        <v>0</v>
      </c>
      <c r="I19" s="16">
        <f>50-AE64</f>
        <v>0</v>
      </c>
      <c r="J19" s="16">
        <f>50-AF64</f>
        <v>0</v>
      </c>
      <c r="K19" s="16">
        <f>50-AG64</f>
        <v>0</v>
      </c>
      <c r="L19" s="16">
        <f>50-AH64</f>
        <v>0</v>
      </c>
    </row>
    <row r="20" ht="20.05" customHeight="1">
      <c r="B20" s="24"/>
      <c r="C20" s="24"/>
      <c r="D20" s="24"/>
      <c r="E20" t="s" s="85">
        <v>27</v>
      </c>
      <c r="F20" s="14">
        <f>50-AB65</f>
        <v>0</v>
      </c>
      <c r="G20" s="16">
        <f>50-AC65</f>
        <v>0</v>
      </c>
      <c r="H20" s="16">
        <f>50-AD65</f>
        <v>0</v>
      </c>
      <c r="I20" s="16">
        <f>50-AE65</f>
        <v>0</v>
      </c>
      <c r="J20" s="16">
        <f>50-AF65</f>
        <v>0</v>
      </c>
      <c r="K20" s="16">
        <f>50-AG65</f>
        <v>0</v>
      </c>
      <c r="L20" s="16">
        <f>50-AH65</f>
        <v>0</v>
      </c>
    </row>
    <row r="21" ht="20.05" customHeight="1">
      <c r="B21" s="24"/>
      <c r="C21" s="24"/>
      <c r="D21" s="24"/>
      <c r="E21" t="s" s="85">
        <v>51</v>
      </c>
      <c r="F21" s="14">
        <f>50-AB66</f>
        <v>26</v>
      </c>
      <c r="G21" s="16">
        <f>50-AC66</f>
        <v>23</v>
      </c>
      <c r="H21" s="16">
        <f>50-AD66</f>
        <v>27</v>
      </c>
      <c r="I21" s="16">
        <f>50-AE66</f>
        <v>25</v>
      </c>
      <c r="J21" s="16">
        <f>50-AF66</f>
        <v>15</v>
      </c>
      <c r="K21" s="16">
        <f>50-AG66</f>
        <v>13</v>
      </c>
      <c r="L21" s="16">
        <f>50-AH66</f>
        <v>20</v>
      </c>
    </row>
    <row r="22" ht="20.25" customHeight="1">
      <c r="B22" s="45"/>
      <c r="C22" s="45"/>
      <c r="D22" s="45"/>
      <c r="E22" t="s" s="86">
        <v>29</v>
      </c>
      <c r="F22" s="73">
        <f>50-AB67</f>
        <v>0</v>
      </c>
      <c r="G22" s="74">
        <f>50-AC67</f>
        <v>0</v>
      </c>
      <c r="H22" s="74">
        <f>50-AD67</f>
        <v>0</v>
      </c>
      <c r="I22" s="74">
        <f>50-AE67</f>
        <v>0</v>
      </c>
      <c r="J22" s="74">
        <f>50-AF67</f>
        <v>0</v>
      </c>
      <c r="K22" s="74">
        <f>50-AG67</f>
        <v>0</v>
      </c>
      <c r="L22" s="74">
        <f>50-AH67</f>
        <v>0</v>
      </c>
    </row>
    <row r="23" ht="20.25" customHeight="1">
      <c r="B23" s="50"/>
      <c r="C23" s="50"/>
      <c r="D23" s="50"/>
      <c r="E23" s="50"/>
      <c r="F23" s="51">
        <f>SUM(F6:F22)</f>
        <v>30</v>
      </c>
      <c r="G23" s="51">
        <f>SUM(G6:G22)</f>
        <v>27</v>
      </c>
      <c r="H23" s="51">
        <f>SUM(H6:H22)</f>
        <v>53</v>
      </c>
      <c r="I23" s="51">
        <f>SUM(I6:I22)</f>
        <v>35</v>
      </c>
      <c r="J23" s="51">
        <f>SUM(J6:J22)</f>
        <v>26</v>
      </c>
      <c r="K23" s="51">
        <f>SUM(K6:K22)</f>
        <v>29</v>
      </c>
      <c r="L23" s="51">
        <f>SUM(L6:L22)</f>
        <v>111</v>
      </c>
    </row>
    <row r="24" ht="20.05" customHeight="1"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</row>
    <row r="26" ht="27.65" customHeight="1">
      <c r="M26" t="s" s="2">
        <v>71</v>
      </c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20.25" customHeight="1">
      <c r="M27" t="s" s="3">
        <v>1</v>
      </c>
      <c r="N27" t="s" s="3">
        <v>2</v>
      </c>
      <c r="O27" t="s" s="3">
        <v>3</v>
      </c>
      <c r="P27" t="s" s="3">
        <v>5</v>
      </c>
      <c r="Q27" t="s" s="3">
        <v>8</v>
      </c>
      <c r="R27" t="s" s="3">
        <v>6</v>
      </c>
      <c r="S27" t="s" s="3">
        <v>7</v>
      </c>
      <c r="T27" t="s" s="3">
        <v>9</v>
      </c>
      <c r="U27" t="s" s="3">
        <v>12</v>
      </c>
      <c r="V27" t="s" s="3">
        <v>10</v>
      </c>
      <c r="W27" t="s" s="3">
        <v>14</v>
      </c>
    </row>
    <row r="28" ht="20.25" customHeight="1">
      <c r="M28" s="82"/>
      <c r="N28" s="82"/>
      <c r="O28" s="82"/>
      <c r="P28" t="s" s="83">
        <v>20</v>
      </c>
      <c r="Q28" s="55">
        <f>F6+AB51</f>
        <v>50</v>
      </c>
      <c r="R28" s="9">
        <f>G6+AC51</f>
        <v>50</v>
      </c>
      <c r="S28" s="9">
        <f>H6+AD51</f>
        <v>50</v>
      </c>
      <c r="T28" s="9">
        <f>I6+AE51</f>
        <v>50</v>
      </c>
      <c r="U28" s="9">
        <f>J6+AF51</f>
        <v>50</v>
      </c>
      <c r="V28" s="9">
        <f>K6+AG51</f>
        <v>50</v>
      </c>
      <c r="W28" s="9">
        <f>L6+AH51</f>
        <v>50</v>
      </c>
    </row>
    <row r="29" ht="20.05" customHeight="1">
      <c r="M29" s="24"/>
      <c r="N29" s="24"/>
      <c r="O29" s="24"/>
      <c r="P29" t="s" s="84">
        <v>25</v>
      </c>
      <c r="Q29" s="26">
        <f>F7+AB52</f>
        <v>50</v>
      </c>
      <c r="R29" s="15">
        <f>G7+AC52</f>
        <v>50</v>
      </c>
      <c r="S29" s="15">
        <f>H7+AD52</f>
        <v>50</v>
      </c>
      <c r="T29" s="15">
        <f>I7+AE52</f>
        <v>50</v>
      </c>
      <c r="U29" s="15">
        <f>J7+AF52</f>
        <v>50</v>
      </c>
      <c r="V29" s="15">
        <f>K7+AG52</f>
        <v>50</v>
      </c>
      <c r="W29" s="15">
        <f>L7+AH52</f>
        <v>50</v>
      </c>
    </row>
    <row r="30" ht="20.05" customHeight="1">
      <c r="M30" s="24"/>
      <c r="N30" s="24"/>
      <c r="O30" s="24"/>
      <c r="P30" t="s" s="84">
        <v>40</v>
      </c>
      <c r="Q30" s="26">
        <f>F8+AB53</f>
        <v>50</v>
      </c>
      <c r="R30" s="15">
        <f>G8+AC53</f>
        <v>50</v>
      </c>
      <c r="S30" s="15">
        <f>H8+AD53</f>
        <v>50</v>
      </c>
      <c r="T30" s="15">
        <f>I8+AE53</f>
        <v>50</v>
      </c>
      <c r="U30" s="15">
        <f>J8+AF53</f>
        <v>50</v>
      </c>
      <c r="V30" s="15">
        <f>K8+AG53</f>
        <v>50</v>
      </c>
      <c r="W30" s="15">
        <f>L8+AH53</f>
        <v>50</v>
      </c>
    </row>
    <row r="31" ht="20.05" customHeight="1">
      <c r="M31" s="24"/>
      <c r="N31" s="24"/>
      <c r="O31" s="24"/>
      <c r="P31" t="s" s="84">
        <v>39</v>
      </c>
      <c r="Q31" s="26">
        <f>F9+AB54</f>
        <v>50</v>
      </c>
      <c r="R31" s="15">
        <f>G9+AC54</f>
        <v>50</v>
      </c>
      <c r="S31" s="15">
        <f>H9+AD54</f>
        <v>50</v>
      </c>
      <c r="T31" s="15">
        <f>I9+AE54</f>
        <v>50</v>
      </c>
      <c r="U31" s="15">
        <f>J9+AF54</f>
        <v>50</v>
      </c>
      <c r="V31" s="15">
        <f>K9+AG54</f>
        <v>50</v>
      </c>
      <c r="W31" s="15">
        <f>L9+AH54</f>
        <v>50</v>
      </c>
    </row>
    <row r="32" ht="20.05" customHeight="1">
      <c r="M32" s="24"/>
      <c r="N32" s="24"/>
      <c r="O32" s="24"/>
      <c r="P32" t="s" s="84">
        <v>46</v>
      </c>
      <c r="Q32" s="26">
        <f>F10+AB55</f>
        <v>50</v>
      </c>
      <c r="R32" s="15">
        <f>G10+AC55</f>
        <v>50</v>
      </c>
      <c r="S32" s="15">
        <f>H10+AD55</f>
        <v>50</v>
      </c>
      <c r="T32" s="15">
        <f>I10+AE55</f>
        <v>50</v>
      </c>
      <c r="U32" s="15">
        <f>J10+AF55</f>
        <v>50</v>
      </c>
      <c r="V32" s="15">
        <f>K10+AG55</f>
        <v>50</v>
      </c>
      <c r="W32" s="15">
        <f>L10+AH55</f>
        <v>50</v>
      </c>
    </row>
    <row r="33" ht="32" customHeight="1">
      <c r="M33" s="24"/>
      <c r="N33" s="24"/>
      <c r="O33" s="24"/>
      <c r="P33" t="s" s="84">
        <v>48</v>
      </c>
      <c r="Q33" s="26">
        <f>F11+AB56</f>
        <v>50</v>
      </c>
      <c r="R33" s="15">
        <f>G11+AC56</f>
        <v>50</v>
      </c>
      <c r="S33" s="15">
        <f>H11+AD56</f>
        <v>50</v>
      </c>
      <c r="T33" s="15">
        <f>I11+AE56</f>
        <v>50</v>
      </c>
      <c r="U33" s="15">
        <f>J11+AF56</f>
        <v>50</v>
      </c>
      <c r="V33" s="15">
        <f>K11+AG56</f>
        <v>50</v>
      </c>
      <c r="W33" s="15">
        <f>L11+AH56</f>
        <v>50</v>
      </c>
    </row>
    <row r="34" ht="20.05" customHeight="1">
      <c r="M34" s="24"/>
      <c r="N34" s="24"/>
      <c r="O34" s="24"/>
      <c r="P34" t="s" s="84">
        <v>70</v>
      </c>
      <c r="Q34" s="26">
        <f>F12+AB57</f>
        <v>50</v>
      </c>
      <c r="R34" s="15">
        <f>G12+AC57</f>
        <v>50</v>
      </c>
      <c r="S34" s="15">
        <f>H12+AD57</f>
        <v>50</v>
      </c>
      <c r="T34" s="15">
        <f>I12+AE57</f>
        <v>50</v>
      </c>
      <c r="U34" s="15">
        <f>J12+AF57</f>
        <v>50</v>
      </c>
      <c r="V34" s="15">
        <f>K12+AG57</f>
        <v>50</v>
      </c>
      <c r="W34" s="15">
        <f>L12+AH57</f>
        <v>50</v>
      </c>
    </row>
    <row r="35" ht="20.05" customHeight="1">
      <c r="M35" s="24"/>
      <c r="N35" s="24"/>
      <c r="O35" s="24"/>
      <c r="P35" t="s" s="85">
        <v>37</v>
      </c>
      <c r="Q35" s="26">
        <f>F13+AB58</f>
        <v>49</v>
      </c>
      <c r="R35" s="15">
        <f>G13+AC58</f>
        <v>50</v>
      </c>
      <c r="S35" s="15">
        <f>H13+AD58</f>
        <v>49</v>
      </c>
      <c r="T35" s="15">
        <f>I13+AE58</f>
        <v>47</v>
      </c>
      <c r="U35" s="15">
        <f>J13+AF58</f>
        <v>50</v>
      </c>
      <c r="V35" s="15">
        <f>K13+AG58</f>
        <v>49</v>
      </c>
      <c r="W35" s="15">
        <f>L13+AH58</f>
        <v>46</v>
      </c>
    </row>
    <row r="36" ht="20.05" customHeight="1">
      <c r="M36" s="24"/>
      <c r="N36" s="24"/>
      <c r="O36" s="24"/>
      <c r="P36" t="s" s="85">
        <v>41</v>
      </c>
      <c r="Q36" s="26">
        <f>F14+AB59</f>
        <v>50</v>
      </c>
      <c r="R36" s="15">
        <f>G14+AC59</f>
        <v>50</v>
      </c>
      <c r="S36" s="15">
        <f>H14+AD59</f>
        <v>50</v>
      </c>
      <c r="T36" s="15">
        <f>I14+AE59</f>
        <v>50</v>
      </c>
      <c r="U36" s="15">
        <f>J14+AF59</f>
        <v>50</v>
      </c>
      <c r="V36" s="15">
        <f>K14+AG59</f>
        <v>50</v>
      </c>
      <c r="W36" s="15">
        <f>L14+AH59</f>
        <v>50</v>
      </c>
    </row>
    <row r="37" ht="20.05" customHeight="1">
      <c r="M37" s="24"/>
      <c r="N37" s="24"/>
      <c r="O37" s="24"/>
      <c r="P37" t="s" s="85">
        <v>42</v>
      </c>
      <c r="Q37" s="26">
        <f>F15+AB60</f>
        <v>50</v>
      </c>
      <c r="R37" s="15">
        <f>G15+AC60</f>
        <v>50</v>
      </c>
      <c r="S37" s="15">
        <f>H15+AD60</f>
        <v>50</v>
      </c>
      <c r="T37" s="15">
        <f>I15+AE60</f>
        <v>50</v>
      </c>
      <c r="U37" s="15">
        <f>J15+AF60</f>
        <v>50</v>
      </c>
      <c r="V37" s="15">
        <f>K15+AG60</f>
        <v>50</v>
      </c>
      <c r="W37" s="15">
        <f>L15+AH60</f>
        <v>50</v>
      </c>
    </row>
    <row r="38" ht="20.05" customHeight="1">
      <c r="M38" s="24"/>
      <c r="N38" s="24"/>
      <c r="O38" s="24"/>
      <c r="P38" t="s" s="85">
        <v>32</v>
      </c>
      <c r="Q38" s="26">
        <f>F16+AB61</f>
        <v>50</v>
      </c>
      <c r="R38" s="15">
        <f>G16+AC61</f>
        <v>50</v>
      </c>
      <c r="S38" s="15">
        <f>H16+AD61</f>
        <v>50</v>
      </c>
      <c r="T38" s="15">
        <f>I16+AE61</f>
        <v>50</v>
      </c>
      <c r="U38" s="15">
        <f>J16+AF61</f>
        <v>50</v>
      </c>
      <c r="V38" s="15">
        <f>K16+AG61</f>
        <v>50</v>
      </c>
      <c r="W38" s="15">
        <f>L16+AH61</f>
        <v>50</v>
      </c>
    </row>
    <row r="39" ht="20.05" customHeight="1">
      <c r="M39" s="24"/>
      <c r="N39" s="24"/>
      <c r="O39" s="24"/>
      <c r="P39" t="s" s="85">
        <v>34</v>
      </c>
      <c r="Q39" s="26">
        <f>F17+AB62</f>
        <v>50</v>
      </c>
      <c r="R39" s="15">
        <f>G17+AC62</f>
        <v>50</v>
      </c>
      <c r="S39" s="15">
        <f>H17+AD62</f>
        <v>50</v>
      </c>
      <c r="T39" s="15">
        <f>I17+AE62</f>
        <v>50</v>
      </c>
      <c r="U39" s="15">
        <f>J17+AF62</f>
        <v>50</v>
      </c>
      <c r="V39" s="15">
        <f>K17+AG62</f>
        <v>50</v>
      </c>
      <c r="W39" s="15">
        <f>L17+AH62</f>
        <v>50</v>
      </c>
    </row>
    <row r="40" ht="20.05" customHeight="1">
      <c r="M40" s="24"/>
      <c r="N40" s="24"/>
      <c r="O40" s="24"/>
      <c r="P40" t="s" s="85">
        <v>44</v>
      </c>
      <c r="Q40" s="26">
        <f>F18+AB63</f>
        <v>50</v>
      </c>
      <c r="R40" s="15">
        <f>G18+AC63</f>
        <v>50</v>
      </c>
      <c r="S40" s="15">
        <f>H18+AD63</f>
        <v>50</v>
      </c>
      <c r="T40" s="15">
        <f>I18+AE63</f>
        <v>50</v>
      </c>
      <c r="U40" s="15">
        <f>J18+AF63</f>
        <v>50</v>
      </c>
      <c r="V40" s="15">
        <f>K18+AG63</f>
        <v>50</v>
      </c>
      <c r="W40" s="15">
        <f>L18+AH63</f>
        <v>50</v>
      </c>
    </row>
    <row r="41" ht="20.05" customHeight="1">
      <c r="M41" s="24"/>
      <c r="N41" s="24"/>
      <c r="O41" s="24"/>
      <c r="P41" t="s" s="85">
        <v>26</v>
      </c>
      <c r="Q41" s="26">
        <f>F19+AB64</f>
        <v>50</v>
      </c>
      <c r="R41" s="15">
        <f>G19+AC64</f>
        <v>50</v>
      </c>
      <c r="S41" s="15">
        <f>H19+AD64</f>
        <v>50</v>
      </c>
      <c r="T41" s="15">
        <f>I19+AE64</f>
        <v>50</v>
      </c>
      <c r="U41" s="15">
        <f>J19+AF64</f>
        <v>50</v>
      </c>
      <c r="V41" s="15">
        <f>K19+AG64</f>
        <v>50</v>
      </c>
      <c r="W41" s="15">
        <f>L19+AH64</f>
        <v>50</v>
      </c>
    </row>
    <row r="42" ht="20.05" customHeight="1">
      <c r="M42" s="24"/>
      <c r="N42" s="24"/>
      <c r="O42" s="24"/>
      <c r="P42" t="s" s="85">
        <v>27</v>
      </c>
      <c r="Q42" s="26">
        <f>F20+AB65</f>
        <v>50</v>
      </c>
      <c r="R42" s="15">
        <f>G20+AC65</f>
        <v>50</v>
      </c>
      <c r="S42" s="15">
        <f>H20+AD65</f>
        <v>50</v>
      </c>
      <c r="T42" s="15">
        <f>I20+AE65</f>
        <v>50</v>
      </c>
      <c r="U42" s="15">
        <f>J20+AF65</f>
        <v>50</v>
      </c>
      <c r="V42" s="15">
        <f>K20+AG65</f>
        <v>50</v>
      </c>
      <c r="W42" s="15">
        <f>L20+AH65</f>
        <v>50</v>
      </c>
    </row>
    <row r="43" ht="32" customHeight="1">
      <c r="M43" s="24"/>
      <c r="N43" s="24"/>
      <c r="O43" s="24"/>
      <c r="P43" t="s" s="85">
        <v>51</v>
      </c>
      <c r="Q43" s="26">
        <f>F21+AB66</f>
        <v>50</v>
      </c>
      <c r="R43" s="15">
        <f>G21+AC66</f>
        <v>50</v>
      </c>
      <c r="S43" s="15">
        <f>H21+AD66</f>
        <v>50</v>
      </c>
      <c r="T43" s="15">
        <f>I21+AE66</f>
        <v>50</v>
      </c>
      <c r="U43" s="15">
        <f>J21+AF66</f>
        <v>50</v>
      </c>
      <c r="V43" s="15">
        <f>K21+AG66</f>
        <v>50</v>
      </c>
      <c r="W43" s="15">
        <f>L21+AH66</f>
        <v>50</v>
      </c>
    </row>
    <row r="44" ht="20.25" customHeight="1">
      <c r="M44" s="45"/>
      <c r="N44" s="45"/>
      <c r="O44" s="45"/>
      <c r="P44" t="s" s="86">
        <v>29</v>
      </c>
      <c r="Q44" s="47">
        <f>F22+AB67</f>
        <v>50</v>
      </c>
      <c r="R44" s="49">
        <f>G22+AC67</f>
        <v>50</v>
      </c>
      <c r="S44" s="49">
        <f>H22+AD67</f>
        <v>50</v>
      </c>
      <c r="T44" s="49">
        <f>I22+AE67</f>
        <v>50</v>
      </c>
      <c r="U44" s="49">
        <f>J22+AF67</f>
        <v>50</v>
      </c>
      <c r="V44" s="49">
        <f>K22+AG67</f>
        <v>50</v>
      </c>
      <c r="W44" s="49">
        <f>L22+AH67</f>
        <v>50</v>
      </c>
    </row>
    <row r="45" ht="20.25" customHeight="1">
      <c r="M45" s="50"/>
      <c r="N45" s="50"/>
      <c r="O45" s="50"/>
      <c r="P45" s="50"/>
      <c r="Q45" s="51">
        <f>SUM(Q28:Q44)</f>
        <v>849</v>
      </c>
      <c r="R45" s="51">
        <f>SUM(R28:R44)</f>
        <v>850</v>
      </c>
      <c r="S45" s="51">
        <f>SUM(S28:S44)</f>
        <v>849</v>
      </c>
      <c r="T45" s="51">
        <f>SUM(T28:T44)</f>
        <v>847</v>
      </c>
      <c r="U45" s="51">
        <f>SUM(U28:U44)</f>
        <v>850</v>
      </c>
      <c r="V45" s="51">
        <f>SUM(V28:V44)</f>
        <v>849</v>
      </c>
      <c r="W45" s="51">
        <f>SUM(W28:W44)</f>
        <v>846</v>
      </c>
    </row>
    <row r="46" ht="20.05" customHeight="1"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</row>
    <row r="47" ht="20.05" customHeight="1">
      <c r="M47" s="52"/>
      <c r="N47" s="52"/>
      <c r="O47" s="52"/>
      <c r="P47" s="52"/>
      <c r="Q47" s="88">
        <f>AVERAGE(Q28:Q35)</f>
        <v>49.875</v>
      </c>
      <c r="R47" s="88">
        <f>AVERAGE(R28:R35)</f>
        <v>50</v>
      </c>
      <c r="S47" s="88">
        <f>AVERAGE(S28:S35)</f>
        <v>49.875</v>
      </c>
      <c r="T47" s="88">
        <f>AVERAGE(T28:T35)</f>
        <v>49.625</v>
      </c>
      <c r="U47" s="88">
        <f>AVERAGE(U28:U35)</f>
        <v>50</v>
      </c>
      <c r="V47" s="88">
        <f>AVERAGE(V28:V35)</f>
        <v>49.875</v>
      </c>
      <c r="W47" s="88">
        <f>AVERAGE(W28:W35)</f>
        <v>49.5</v>
      </c>
    </row>
    <row r="49" ht="27.65" customHeight="1">
      <c r="X49" t="s" s="2">
        <v>72</v>
      </c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ht="20.25" customHeight="1">
      <c r="X50" t="s" s="3">
        <v>1</v>
      </c>
      <c r="Y50" t="s" s="3">
        <v>2</v>
      </c>
      <c r="Z50" t="s" s="3">
        <v>3</v>
      </c>
      <c r="AA50" t="s" s="3">
        <v>5</v>
      </c>
      <c r="AB50" t="s" s="3">
        <v>8</v>
      </c>
      <c r="AC50" t="s" s="3">
        <v>6</v>
      </c>
      <c r="AD50" t="s" s="3">
        <v>7</v>
      </c>
      <c r="AE50" t="s" s="3">
        <v>9</v>
      </c>
      <c r="AF50" t="s" s="3">
        <v>12</v>
      </c>
      <c r="AG50" t="s" s="3">
        <v>10</v>
      </c>
      <c r="AH50" t="s" s="3">
        <v>14</v>
      </c>
      <c r="AI50" s="4"/>
    </row>
    <row r="51" ht="20.25" customHeight="1">
      <c r="X51" s="82"/>
      <c r="Y51" s="82"/>
      <c r="Z51" s="82"/>
      <c r="AA51" t="s" s="83">
        <v>20</v>
      </c>
      <c r="AB51" s="69">
        <v>50</v>
      </c>
      <c r="AC51" s="70">
        <v>50</v>
      </c>
      <c r="AD51" s="70">
        <v>50</v>
      </c>
      <c r="AE51" s="70">
        <v>50</v>
      </c>
      <c r="AF51" s="70">
        <v>50</v>
      </c>
      <c r="AG51" s="70">
        <v>50</v>
      </c>
      <c r="AH51" s="70">
        <v>50</v>
      </c>
      <c r="AI51" s="70">
        <f>STDEV(AB51:AH51)</f>
        <v>0</v>
      </c>
    </row>
    <row r="52" ht="20.05" customHeight="1">
      <c r="X52" s="24"/>
      <c r="Y52" s="24"/>
      <c r="Z52" s="24"/>
      <c r="AA52" t="s" s="84">
        <v>25</v>
      </c>
      <c r="AB52" s="14">
        <v>50</v>
      </c>
      <c r="AC52" s="16">
        <v>50</v>
      </c>
      <c r="AD52" s="16">
        <v>50</v>
      </c>
      <c r="AE52" s="16">
        <v>50</v>
      </c>
      <c r="AF52" s="16">
        <v>50</v>
      </c>
      <c r="AG52" s="16">
        <v>50</v>
      </c>
      <c r="AH52" s="16">
        <v>48</v>
      </c>
      <c r="AI52" s="16">
        <f>STDEV(AB52:AH52)</f>
        <v>0.755928946018454</v>
      </c>
    </row>
    <row r="53" ht="20.05" customHeight="1">
      <c r="X53" s="24"/>
      <c r="Y53" s="24"/>
      <c r="Z53" s="24"/>
      <c r="AA53" t="s" s="84">
        <v>40</v>
      </c>
      <c r="AB53" s="26">
        <v>48</v>
      </c>
      <c r="AC53" s="15">
        <v>50</v>
      </c>
      <c r="AD53" s="15">
        <v>48</v>
      </c>
      <c r="AE53" s="15">
        <v>47</v>
      </c>
      <c r="AF53" s="15">
        <v>50</v>
      </c>
      <c r="AG53" s="15">
        <v>48</v>
      </c>
      <c r="AH53" s="15">
        <v>45</v>
      </c>
      <c r="AI53" s="16">
        <f>STDEV(AB53:AH53)</f>
        <v>1.73205080756888</v>
      </c>
    </row>
    <row r="54" ht="20.05" customHeight="1">
      <c r="X54" s="24"/>
      <c r="Y54" s="24"/>
      <c r="Z54" s="24"/>
      <c r="AA54" t="s" s="84">
        <v>39</v>
      </c>
      <c r="AB54" s="26">
        <v>50</v>
      </c>
      <c r="AC54" s="15">
        <v>50</v>
      </c>
      <c r="AD54" s="15">
        <v>44</v>
      </c>
      <c r="AE54" s="15">
        <v>50</v>
      </c>
      <c r="AF54" s="15">
        <v>50</v>
      </c>
      <c r="AG54" s="15">
        <v>50</v>
      </c>
      <c r="AH54" s="15">
        <v>50</v>
      </c>
      <c r="AI54" s="16">
        <f>STDEV(AB54:AH54)</f>
        <v>2.26778683805536</v>
      </c>
    </row>
    <row r="55" ht="20.05" customHeight="1">
      <c r="X55" s="24"/>
      <c r="Y55" s="24"/>
      <c r="Z55" s="24"/>
      <c r="AA55" t="s" s="84">
        <v>46</v>
      </c>
      <c r="AB55" s="90">
        <v>50</v>
      </c>
      <c r="AC55" s="35">
        <v>50</v>
      </c>
      <c r="AD55" s="35">
        <v>50</v>
      </c>
      <c r="AE55" s="35">
        <v>50</v>
      </c>
      <c r="AF55" s="35">
        <v>49</v>
      </c>
      <c r="AG55" s="35">
        <v>50</v>
      </c>
      <c r="AH55" s="35">
        <v>44</v>
      </c>
      <c r="AI55" s="16">
        <f>STDEV(AB55:AH55)</f>
        <v>2.23606797749979</v>
      </c>
    </row>
    <row r="56" ht="20.05" customHeight="1">
      <c r="X56" s="24"/>
      <c r="Y56" s="24"/>
      <c r="Z56" s="24"/>
      <c r="AA56" t="s" s="84">
        <v>48</v>
      </c>
      <c r="AB56" s="90">
        <v>49</v>
      </c>
      <c r="AC56" s="35">
        <v>48</v>
      </c>
      <c r="AD56" s="35">
        <v>50</v>
      </c>
      <c r="AE56" s="35">
        <v>48</v>
      </c>
      <c r="AF56" s="35">
        <v>47</v>
      </c>
      <c r="AG56" s="35">
        <v>46</v>
      </c>
      <c r="AH56" s="35">
        <v>38</v>
      </c>
      <c r="AI56" s="16">
        <f>STDEV(AB56:AH56)</f>
        <v>3.9940431835899</v>
      </c>
    </row>
    <row r="57" ht="20.05" customHeight="1">
      <c r="X57" s="24"/>
      <c r="Y57" s="24"/>
      <c r="Z57" s="24"/>
      <c r="AA57" t="s" s="84">
        <v>70</v>
      </c>
      <c r="AB57" s="90">
        <v>50</v>
      </c>
      <c r="AC57" s="35">
        <v>49</v>
      </c>
      <c r="AD57" s="35">
        <v>50</v>
      </c>
      <c r="AE57" s="35">
        <v>48</v>
      </c>
      <c r="AF57" s="35">
        <v>47</v>
      </c>
      <c r="AG57" s="35">
        <v>48</v>
      </c>
      <c r="AH57" s="35">
        <v>35</v>
      </c>
      <c r="AI57" s="16">
        <f>STDEV(AB57:AH57)</f>
        <v>5.28249580262606</v>
      </c>
    </row>
    <row r="58" ht="20.05" customHeight="1">
      <c r="X58" s="24"/>
      <c r="Y58" s="24"/>
      <c r="Z58" s="24"/>
      <c r="AA58" t="s" s="85">
        <v>37</v>
      </c>
      <c r="AB58" s="26">
        <v>49</v>
      </c>
      <c r="AC58" s="15">
        <v>50</v>
      </c>
      <c r="AD58" s="15">
        <v>48</v>
      </c>
      <c r="AE58" s="15">
        <v>47</v>
      </c>
      <c r="AF58" s="15">
        <v>50</v>
      </c>
      <c r="AG58" s="15">
        <v>48</v>
      </c>
      <c r="AH58" s="15">
        <v>43</v>
      </c>
      <c r="AI58" s="16">
        <f>STDEV(AB58:AH58)</f>
        <v>2.41029537806548</v>
      </c>
    </row>
    <row r="59" ht="20.05" customHeight="1">
      <c r="X59" s="24"/>
      <c r="Y59" s="24"/>
      <c r="Z59" s="24"/>
      <c r="AA59" t="s" s="85">
        <v>41</v>
      </c>
      <c r="AB59" s="14">
        <v>50</v>
      </c>
      <c r="AC59" s="16">
        <v>50</v>
      </c>
      <c r="AD59" s="16">
        <v>50</v>
      </c>
      <c r="AE59" s="16">
        <v>50</v>
      </c>
      <c r="AF59" s="16">
        <v>50</v>
      </c>
      <c r="AG59" s="16">
        <v>50</v>
      </c>
      <c r="AH59" s="16">
        <v>48</v>
      </c>
      <c r="AI59" s="16">
        <f>STDEV(AB59:AH59)</f>
        <v>0.755928946018454</v>
      </c>
    </row>
    <row r="60" ht="20.05" customHeight="1">
      <c r="X60" s="24"/>
      <c r="Y60" s="24"/>
      <c r="Z60" s="24"/>
      <c r="AA60" t="s" s="85">
        <v>42</v>
      </c>
      <c r="AB60" s="14">
        <v>50</v>
      </c>
      <c r="AC60" s="16">
        <v>50</v>
      </c>
      <c r="AD60" s="16">
        <v>50</v>
      </c>
      <c r="AE60" s="16">
        <v>50</v>
      </c>
      <c r="AF60" s="16">
        <v>50</v>
      </c>
      <c r="AG60" s="16">
        <v>50</v>
      </c>
      <c r="AH60" s="16">
        <v>45</v>
      </c>
      <c r="AI60" s="16">
        <f>STDEV(AB60:AH60)</f>
        <v>1.88982236504614</v>
      </c>
    </row>
    <row r="61" ht="20.05" customHeight="1">
      <c r="X61" s="24"/>
      <c r="Y61" s="24"/>
      <c r="Z61" s="24"/>
      <c r="AA61" t="s" s="85">
        <v>32</v>
      </c>
      <c r="AB61" s="26">
        <v>49</v>
      </c>
      <c r="AC61" s="15">
        <v>49</v>
      </c>
      <c r="AD61" s="15">
        <v>39</v>
      </c>
      <c r="AE61" s="15">
        <v>48</v>
      </c>
      <c r="AF61" s="15">
        <v>49</v>
      </c>
      <c r="AG61" s="15">
        <v>43</v>
      </c>
      <c r="AH61" s="15">
        <v>29</v>
      </c>
      <c r="AI61" s="16">
        <f>STDEV(AB61:AH61)</f>
        <v>7.54352450150206</v>
      </c>
    </row>
    <row r="62" ht="20.05" customHeight="1">
      <c r="X62" s="24"/>
      <c r="Y62" s="24"/>
      <c r="Z62" s="24"/>
      <c r="AA62" t="s" s="85">
        <v>34</v>
      </c>
      <c r="AB62" s="14">
        <v>50</v>
      </c>
      <c r="AC62" s="16">
        <v>50</v>
      </c>
      <c r="AD62" s="16">
        <v>44</v>
      </c>
      <c r="AE62" s="16">
        <v>49</v>
      </c>
      <c r="AF62" s="16">
        <v>47</v>
      </c>
      <c r="AG62" s="16">
        <v>50</v>
      </c>
      <c r="AH62" s="16">
        <v>30</v>
      </c>
      <c r="AI62" s="16">
        <f>STDEV(AB62:AH62)</f>
        <v>7.27356596895649</v>
      </c>
    </row>
    <row r="63" ht="20.05" customHeight="1">
      <c r="X63" s="24"/>
      <c r="Y63" s="24"/>
      <c r="Z63" s="24"/>
      <c r="AA63" t="s" s="85">
        <v>44</v>
      </c>
      <c r="AB63" s="90">
        <v>50</v>
      </c>
      <c r="AC63" s="35">
        <v>50</v>
      </c>
      <c r="AD63" s="35">
        <v>50</v>
      </c>
      <c r="AE63" s="35">
        <v>50</v>
      </c>
      <c r="AF63" s="35">
        <v>50</v>
      </c>
      <c r="AG63" s="35">
        <v>50</v>
      </c>
      <c r="AH63" s="35">
        <v>50</v>
      </c>
      <c r="AI63" s="16">
        <f>STDEV(AB63:AH63)</f>
        <v>0</v>
      </c>
    </row>
    <row r="64" ht="20.05" customHeight="1">
      <c r="X64" s="24"/>
      <c r="Y64" s="24"/>
      <c r="Z64" s="24"/>
      <c r="AA64" t="s" s="85">
        <v>26</v>
      </c>
      <c r="AB64" s="14">
        <v>50</v>
      </c>
      <c r="AC64" s="16">
        <v>50</v>
      </c>
      <c r="AD64" s="16">
        <v>50</v>
      </c>
      <c r="AE64" s="16">
        <v>50</v>
      </c>
      <c r="AF64" s="16">
        <v>50</v>
      </c>
      <c r="AG64" s="16">
        <v>50</v>
      </c>
      <c r="AH64" s="16">
        <v>50</v>
      </c>
      <c r="AI64" s="16">
        <f>STDEV(AB64:AH64)</f>
        <v>0</v>
      </c>
    </row>
    <row r="65" ht="20.05" customHeight="1">
      <c r="X65" s="24"/>
      <c r="Y65" s="24"/>
      <c r="Z65" s="24"/>
      <c r="AA65" t="s" s="85">
        <v>27</v>
      </c>
      <c r="AB65" s="14">
        <v>50</v>
      </c>
      <c r="AC65" s="16">
        <v>50</v>
      </c>
      <c r="AD65" s="16">
        <v>50</v>
      </c>
      <c r="AE65" s="16">
        <v>50</v>
      </c>
      <c r="AF65" s="16">
        <v>50</v>
      </c>
      <c r="AG65" s="16">
        <v>50</v>
      </c>
      <c r="AH65" s="16">
        <v>50</v>
      </c>
      <c r="AI65" s="16">
        <f>STDEV(AB65:AH65)</f>
        <v>0</v>
      </c>
    </row>
    <row r="66" ht="20.05" customHeight="1">
      <c r="X66" s="24"/>
      <c r="Y66" s="24"/>
      <c r="Z66" s="24"/>
      <c r="AA66" t="s" s="85">
        <v>51</v>
      </c>
      <c r="AB66" s="90">
        <v>24</v>
      </c>
      <c r="AC66" s="35">
        <v>27</v>
      </c>
      <c r="AD66" s="35">
        <v>23</v>
      </c>
      <c r="AE66" s="35">
        <v>25</v>
      </c>
      <c r="AF66" s="35">
        <v>35</v>
      </c>
      <c r="AG66" s="35">
        <v>37</v>
      </c>
      <c r="AH66" s="35">
        <v>30</v>
      </c>
      <c r="AI66" s="16">
        <f>STDEV(AB66:AH66)</f>
        <v>5.49891764241794</v>
      </c>
    </row>
    <row r="67" ht="20.05" customHeight="1">
      <c r="X67" s="24"/>
      <c r="Y67" s="24"/>
      <c r="Z67" s="24"/>
      <c r="AA67" t="s" s="85">
        <v>29</v>
      </c>
      <c r="AB67" s="14">
        <v>50</v>
      </c>
      <c r="AC67" s="16">
        <v>50</v>
      </c>
      <c r="AD67" s="16">
        <v>50</v>
      </c>
      <c r="AE67" s="16">
        <v>50</v>
      </c>
      <c r="AF67" s="16">
        <v>50</v>
      </c>
      <c r="AG67" s="16">
        <v>50</v>
      </c>
      <c r="AH67" s="16">
        <v>50</v>
      </c>
      <c r="AI67" s="16">
        <f>STDEV(AB67:AH67)</f>
        <v>0</v>
      </c>
    </row>
    <row r="68" ht="20.05" customHeight="1">
      <c r="X68" s="24"/>
      <c r="Y68" s="24"/>
      <c r="Z68" s="24"/>
      <c r="AA68" t="s" s="85">
        <v>73</v>
      </c>
      <c r="AB68" s="14">
        <v>0.5</v>
      </c>
      <c r="AC68" s="16">
        <v>0.38</v>
      </c>
      <c r="AD68" s="16">
        <v>0.6</v>
      </c>
      <c r="AE68" s="16">
        <v>0.52</v>
      </c>
      <c r="AF68" s="16">
        <v>0.51</v>
      </c>
      <c r="AG68" s="16">
        <v>0.36</v>
      </c>
      <c r="AH68" s="16">
        <v>0.51</v>
      </c>
      <c r="AI68" s="16">
        <f>STDEV(AB68:AH68)</f>
        <v>0.0842049653552342</v>
      </c>
    </row>
    <row r="69" ht="20.25" customHeight="1">
      <c r="X69" s="45"/>
      <c r="Y69" s="45"/>
      <c r="Z69" s="45"/>
      <c r="AA69" s="91"/>
      <c r="AB69" s="73">
        <f>AB68*50</f>
        <v>25</v>
      </c>
      <c r="AC69" s="74">
        <f>AC68*50</f>
        <v>19</v>
      </c>
      <c r="AD69" s="74">
        <f>AD68*50</f>
        <v>30</v>
      </c>
      <c r="AE69" s="74">
        <f>AE68*50</f>
        <v>26</v>
      </c>
      <c r="AF69" s="74">
        <f>AF68*50</f>
        <v>25.5</v>
      </c>
      <c r="AG69" s="74">
        <f>AG68*50</f>
        <v>18</v>
      </c>
      <c r="AH69" s="74">
        <f>AH68*50</f>
        <v>25.5</v>
      </c>
      <c r="AI69" s="74">
        <f>STDEV(AB69:AH69)</f>
        <v>4.21024826776171</v>
      </c>
    </row>
    <row r="70" ht="20.25" customHeight="1">
      <c r="X70" s="50"/>
      <c r="Y70" s="50"/>
      <c r="Z70" s="50"/>
      <c r="AA70" s="50"/>
      <c r="AB70" s="51">
        <f>SUM(AB51:AB67)</f>
        <v>819</v>
      </c>
      <c r="AC70" s="51">
        <f>SUM(AC51:AC67)</f>
        <v>823</v>
      </c>
      <c r="AD70" s="51">
        <f>SUM(AD51:AD67)</f>
        <v>796</v>
      </c>
      <c r="AE70" s="51">
        <f>SUM(AE51:AE67)</f>
        <v>812</v>
      </c>
      <c r="AF70" s="51">
        <f>SUM(AF51:AF67)</f>
        <v>824</v>
      </c>
      <c r="AG70" s="51">
        <f>SUM(AG51:AG67)</f>
        <v>820</v>
      </c>
      <c r="AH70" s="51">
        <f>SUM(AH51:AH67)</f>
        <v>735</v>
      </c>
      <c r="AI70" s="51">
        <f>SUM(AI51:AI67)</f>
        <v>41.640428357365</v>
      </c>
    </row>
    <row r="71" ht="20.05" customHeight="1">
      <c r="X71" s="52"/>
      <c r="Y71" s="52"/>
      <c r="Z71" s="52"/>
      <c r="AA71" t="s" s="57">
        <v>74</v>
      </c>
      <c r="AB71" s="88">
        <v>0.73</v>
      </c>
      <c r="AC71" s="88">
        <v>0.72</v>
      </c>
      <c r="AD71" s="88">
        <v>0.68</v>
      </c>
      <c r="AE71" s="18">
        <v>0.65</v>
      </c>
      <c r="AF71" s="92">
        <v>0.55</v>
      </c>
      <c r="AG71" s="77">
        <v>0.55</v>
      </c>
      <c r="AH71" s="77">
        <v>0.5</v>
      </c>
      <c r="AI71" s="93"/>
    </row>
    <row r="72" ht="20.05" customHeight="1">
      <c r="X72" s="52"/>
      <c r="Y72" s="52"/>
      <c r="Z72" s="52"/>
      <c r="AA72" t="s" s="57">
        <v>75</v>
      </c>
      <c r="AB72" s="88">
        <f>AB$71*50</f>
        <v>36.5</v>
      </c>
      <c r="AC72" s="88">
        <f>AC$71*50</f>
        <v>36</v>
      </c>
      <c r="AD72" s="88">
        <f>AD$71*50</f>
        <v>34</v>
      </c>
      <c r="AE72" s="88">
        <f>AE$71*50</f>
        <v>32.5</v>
      </c>
      <c r="AF72" s="88">
        <f>AF$71*50</f>
        <v>27.5</v>
      </c>
      <c r="AG72" s="88">
        <f>AG$71*50</f>
        <v>27.5</v>
      </c>
      <c r="AH72" s="88">
        <f>AH$71*50</f>
        <v>25</v>
      </c>
      <c r="AI72" s="93"/>
    </row>
    <row r="73" ht="20.05" customHeight="1">
      <c r="X73" s="52"/>
      <c r="Y73" s="52"/>
      <c r="Z73" s="52"/>
      <c r="AA73" t="s" s="57">
        <v>76</v>
      </c>
      <c r="AB73" s="88">
        <f>AVERAGE(AB51:AB58)/50</f>
        <v>0.99</v>
      </c>
      <c r="AC73" s="88">
        <f>AVERAGE(AC51:AC58)/50</f>
        <v>0.9925</v>
      </c>
      <c r="AD73" s="88">
        <f>AVERAGE(AD51:AD58)/50</f>
        <v>0.975</v>
      </c>
      <c r="AE73" s="88">
        <f>AVERAGE(AE51:AE58)/50</f>
        <v>0.975</v>
      </c>
      <c r="AF73" s="88">
        <f>AVERAGE(AF51:AF58)/50</f>
        <v>0.9825</v>
      </c>
      <c r="AG73" s="88">
        <f>AVERAGE(AG51:AG58)/50</f>
        <v>0.975</v>
      </c>
      <c r="AH73" s="88">
        <f>AVERAGE(AH51:AH58)/50</f>
        <v>0.8825</v>
      </c>
      <c r="AI73" s="88">
        <f>CORREL(AB$71:AH$71,AB$73:AH$73)</f>
        <v>0.678608787893032</v>
      </c>
    </row>
    <row r="74" ht="20.05" customHeight="1">
      <c r="X74" s="52"/>
      <c r="Y74" s="52"/>
      <c r="Z74" s="52"/>
      <c r="AA74" t="s" s="57">
        <v>77</v>
      </c>
      <c r="AB74" s="88">
        <f>AB$73*50</f>
        <v>49.5</v>
      </c>
      <c r="AC74" s="88">
        <f>AC$73*50</f>
        <v>49.625</v>
      </c>
      <c r="AD74" s="88">
        <f>AD$73*50</f>
        <v>48.75</v>
      </c>
      <c r="AE74" s="88">
        <f>AE$73*50</f>
        <v>48.75</v>
      </c>
      <c r="AF74" s="88">
        <f>AF$73*50</f>
        <v>49.125</v>
      </c>
      <c r="AG74" s="88">
        <f>AG$73*50</f>
        <v>48.75</v>
      </c>
      <c r="AH74" s="88">
        <f>AH$73*50</f>
        <v>44.125</v>
      </c>
      <c r="AI74" s="94"/>
    </row>
    <row r="76" ht="27.65" customHeight="1">
      <c r="AJ76" t="s" s="2">
        <v>78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ht="20.25" customHeight="1">
      <c r="AJ77" t="s" s="3">
        <v>1</v>
      </c>
      <c r="AK77" t="s" s="3">
        <v>2</v>
      </c>
      <c r="AL77" t="s" s="3">
        <v>3</v>
      </c>
      <c r="AM77" t="s" s="3">
        <v>5</v>
      </c>
      <c r="AN77" t="s" s="3">
        <v>8</v>
      </c>
      <c r="AO77" t="s" s="3">
        <v>6</v>
      </c>
      <c r="AP77" t="s" s="3">
        <v>7</v>
      </c>
      <c r="AQ77" t="s" s="3">
        <v>9</v>
      </c>
      <c r="AR77" t="s" s="3">
        <v>12</v>
      </c>
      <c r="AS77" t="s" s="3">
        <v>10</v>
      </c>
      <c r="AT77" t="s" s="3">
        <v>14</v>
      </c>
      <c r="AU77" s="4"/>
    </row>
    <row r="78" ht="20.25" customHeight="1">
      <c r="AJ78" s="82"/>
      <c r="AK78" s="82"/>
      <c r="AL78" s="82"/>
      <c r="AM78" t="s" s="83">
        <v>20</v>
      </c>
      <c r="AN78" s="55">
        <v>50</v>
      </c>
      <c r="AO78" s="9">
        <v>50</v>
      </c>
      <c r="AP78" s="9">
        <v>48</v>
      </c>
      <c r="AQ78" s="9">
        <v>50</v>
      </c>
      <c r="AR78" s="9">
        <v>50</v>
      </c>
      <c r="AS78" s="9">
        <v>50</v>
      </c>
      <c r="AT78" s="9">
        <v>3</v>
      </c>
      <c r="AU78" s="70">
        <f>STDEV(AN78:AT78)</f>
        <v>17.6540835691538</v>
      </c>
    </row>
    <row r="79" ht="20.05" customHeight="1">
      <c r="AJ79" s="24"/>
      <c r="AK79" s="24"/>
      <c r="AL79" s="24"/>
      <c r="AM79" t="s" s="84">
        <v>25</v>
      </c>
      <c r="AN79" s="14">
        <v>50</v>
      </c>
      <c r="AO79" s="16">
        <v>50</v>
      </c>
      <c r="AP79" s="16">
        <v>48</v>
      </c>
      <c r="AQ79" s="16">
        <v>50</v>
      </c>
      <c r="AR79" s="16">
        <v>50</v>
      </c>
      <c r="AS79" s="16">
        <v>50</v>
      </c>
      <c r="AT79" s="16">
        <v>47</v>
      </c>
      <c r="AU79" s="16">
        <f>STDEV(AN79:AT79)</f>
        <v>1.25356634105602</v>
      </c>
    </row>
    <row r="80" ht="20.05" customHeight="1">
      <c r="AJ80" s="24"/>
      <c r="AK80" s="24"/>
      <c r="AL80" s="24"/>
      <c r="AM80" t="s" s="84">
        <v>40</v>
      </c>
      <c r="AN80" s="26">
        <v>45</v>
      </c>
      <c r="AO80" s="15">
        <v>43</v>
      </c>
      <c r="AP80" s="15">
        <v>42</v>
      </c>
      <c r="AQ80" s="15">
        <v>42</v>
      </c>
      <c r="AR80" s="15">
        <v>48</v>
      </c>
      <c r="AS80" s="15">
        <v>44</v>
      </c>
      <c r="AT80" s="15">
        <v>36</v>
      </c>
      <c r="AU80" s="16">
        <f>STDEV(AN80:AT80)</f>
        <v>3.67099311851582</v>
      </c>
    </row>
    <row r="81" ht="20.05" customHeight="1">
      <c r="AJ81" s="24"/>
      <c r="AK81" s="24"/>
      <c r="AL81" s="24"/>
      <c r="AM81" t="s" s="84">
        <v>39</v>
      </c>
      <c r="AN81" s="26">
        <v>46</v>
      </c>
      <c r="AO81" s="15">
        <v>39</v>
      </c>
      <c r="AP81" s="15">
        <v>44</v>
      </c>
      <c r="AQ81" s="15">
        <v>50</v>
      </c>
      <c r="AR81" s="15">
        <v>50</v>
      </c>
      <c r="AS81" s="15">
        <v>50</v>
      </c>
      <c r="AT81" s="15">
        <v>50</v>
      </c>
      <c r="AU81" s="16">
        <f>STDEV(AN81:AT81)</f>
        <v>4.28174419288838</v>
      </c>
    </row>
    <row r="82" ht="20.05" customHeight="1">
      <c r="AJ82" s="24"/>
      <c r="AK82" s="24"/>
      <c r="AL82" s="24"/>
      <c r="AM82" t="s" s="84">
        <v>46</v>
      </c>
      <c r="AN82" s="14">
        <v>48</v>
      </c>
      <c r="AO82" s="16">
        <v>46</v>
      </c>
      <c r="AP82" s="16">
        <v>49</v>
      </c>
      <c r="AQ82" s="16">
        <v>48</v>
      </c>
      <c r="AR82" s="16">
        <v>49</v>
      </c>
      <c r="AS82" s="16">
        <v>50</v>
      </c>
      <c r="AT82" s="16">
        <v>36</v>
      </c>
      <c r="AU82" s="16">
        <f>STDEV(AN82:AT82)</f>
        <v>4.8255273583013</v>
      </c>
    </row>
    <row r="83" ht="20.05" customHeight="1">
      <c r="AJ83" s="24"/>
      <c r="AK83" s="24"/>
      <c r="AL83" s="24"/>
      <c r="AM83" t="s" s="84">
        <v>48</v>
      </c>
      <c r="AN83" s="14">
        <v>44</v>
      </c>
      <c r="AO83" s="16">
        <v>42</v>
      </c>
      <c r="AP83" s="16">
        <v>44</v>
      </c>
      <c r="AQ83" s="16">
        <v>45</v>
      </c>
      <c r="AR83" s="16">
        <v>44</v>
      </c>
      <c r="AS83" s="16">
        <v>44</v>
      </c>
      <c r="AT83" s="16">
        <v>33</v>
      </c>
      <c r="AU83" s="16">
        <f>STDEV(AN83:AT83)</f>
        <v>4.19182878603463</v>
      </c>
    </row>
    <row r="84" ht="20.05" customHeight="1">
      <c r="AJ84" s="24"/>
      <c r="AK84" s="24"/>
      <c r="AL84" s="24"/>
      <c r="AM84" t="s" s="84">
        <v>70</v>
      </c>
      <c r="AN84" s="14">
        <v>49</v>
      </c>
      <c r="AO84" s="16">
        <v>49</v>
      </c>
      <c r="AP84" s="16">
        <v>45</v>
      </c>
      <c r="AQ84" s="16">
        <v>49</v>
      </c>
      <c r="AR84" s="16">
        <v>50</v>
      </c>
      <c r="AS84" s="16">
        <v>49</v>
      </c>
      <c r="AT84" s="16">
        <v>35</v>
      </c>
      <c r="AU84" s="16">
        <f>STDEV(AN84:AT84)</f>
        <v>5.34967733784456</v>
      </c>
    </row>
    <row r="85" ht="20.05" customHeight="1">
      <c r="AJ85" s="24"/>
      <c r="AK85" s="24"/>
      <c r="AL85" s="24"/>
      <c r="AM85" t="s" s="85">
        <v>37</v>
      </c>
      <c r="AN85" s="26">
        <v>44</v>
      </c>
      <c r="AO85" s="16">
        <v>13</v>
      </c>
      <c r="AP85" s="15">
        <v>46</v>
      </c>
      <c r="AQ85" s="15">
        <v>49</v>
      </c>
      <c r="AR85" s="15">
        <v>50</v>
      </c>
      <c r="AS85" s="15">
        <v>40</v>
      </c>
      <c r="AT85" s="16">
        <v>29</v>
      </c>
      <c r="AU85" s="16">
        <f>STDEV(AN85:AT85)</f>
        <v>13.3630620956212</v>
      </c>
    </row>
    <row r="86" ht="20.05" customHeight="1">
      <c r="AJ86" s="24"/>
      <c r="AK86" s="24"/>
      <c r="AL86" s="24"/>
      <c r="AM86" t="s" s="85">
        <v>41</v>
      </c>
      <c r="AN86" s="14">
        <v>50</v>
      </c>
      <c r="AO86" s="16">
        <v>50</v>
      </c>
      <c r="AP86" s="16">
        <v>50</v>
      </c>
      <c r="AQ86" s="16">
        <v>50</v>
      </c>
      <c r="AR86" s="16">
        <v>50</v>
      </c>
      <c r="AS86" s="16">
        <v>50</v>
      </c>
      <c r="AT86" s="16">
        <v>44</v>
      </c>
      <c r="AU86" s="16">
        <f>STDEV(AN86:AT86)</f>
        <v>2.26778683805536</v>
      </c>
    </row>
    <row r="87" ht="20.05" customHeight="1">
      <c r="AJ87" s="24"/>
      <c r="AK87" s="24"/>
      <c r="AL87" s="24"/>
      <c r="AM87" t="s" s="85">
        <v>42</v>
      </c>
      <c r="AN87" s="14">
        <v>49</v>
      </c>
      <c r="AO87" s="16">
        <v>50</v>
      </c>
      <c r="AP87" s="16">
        <v>49</v>
      </c>
      <c r="AQ87" s="16">
        <v>48</v>
      </c>
      <c r="AR87" s="16">
        <v>49</v>
      </c>
      <c r="AS87" s="16">
        <v>43</v>
      </c>
      <c r="AT87" s="16">
        <v>33</v>
      </c>
      <c r="AU87" s="16">
        <f>STDEV(AN87:AT87)</f>
        <v>6.12178000880385</v>
      </c>
    </row>
    <row r="88" ht="20.05" customHeight="1">
      <c r="AJ88" s="24"/>
      <c r="AK88" s="24"/>
      <c r="AL88" s="24"/>
      <c r="AM88" t="s" s="85">
        <v>32</v>
      </c>
      <c r="AN88" s="26">
        <v>36</v>
      </c>
      <c r="AO88" s="16">
        <v>45</v>
      </c>
      <c r="AP88" s="15">
        <v>15</v>
      </c>
      <c r="AQ88" s="15">
        <v>45</v>
      </c>
      <c r="AR88" s="15">
        <v>45</v>
      </c>
      <c r="AS88" s="15">
        <v>43</v>
      </c>
      <c r="AT88" s="16">
        <v>35</v>
      </c>
      <c r="AU88" s="16">
        <f>STDEV(AN88:AT88)</f>
        <v>10.9043460099523</v>
      </c>
    </row>
    <row r="89" ht="20.05" customHeight="1">
      <c r="AJ89" s="24"/>
      <c r="AK89" s="24"/>
      <c r="AL89" s="24"/>
      <c r="AM89" t="s" s="85">
        <v>34</v>
      </c>
      <c r="AN89" s="14">
        <v>43</v>
      </c>
      <c r="AO89" s="16">
        <v>43</v>
      </c>
      <c r="AP89" s="16">
        <v>13</v>
      </c>
      <c r="AQ89" s="16">
        <v>49</v>
      </c>
      <c r="AR89" s="16">
        <v>42</v>
      </c>
      <c r="AS89" s="16">
        <v>46</v>
      </c>
      <c r="AT89" s="16">
        <v>36</v>
      </c>
      <c r="AU89" s="16">
        <f>STDEV(AN89:AT89)</f>
        <v>12.0751614403089</v>
      </c>
    </row>
    <row r="90" ht="20.05" customHeight="1">
      <c r="AJ90" s="24"/>
      <c r="AK90" s="24"/>
      <c r="AL90" s="24"/>
      <c r="AM90" t="s" s="85">
        <v>44</v>
      </c>
      <c r="AN90" s="14">
        <v>50</v>
      </c>
      <c r="AO90" s="16">
        <v>50</v>
      </c>
      <c r="AP90" s="16">
        <v>50</v>
      </c>
      <c r="AQ90" s="16">
        <v>50</v>
      </c>
      <c r="AR90" s="16">
        <v>50</v>
      </c>
      <c r="AS90" s="16">
        <v>50</v>
      </c>
      <c r="AT90" s="16">
        <v>50</v>
      </c>
      <c r="AU90" s="16">
        <f>STDEV(AN90:AT90)</f>
        <v>0</v>
      </c>
    </row>
    <row r="91" ht="20.05" customHeight="1">
      <c r="AJ91" s="24"/>
      <c r="AK91" s="24"/>
      <c r="AL91" s="24"/>
      <c r="AM91" t="s" s="85">
        <v>26</v>
      </c>
      <c r="AN91" s="14">
        <v>50</v>
      </c>
      <c r="AO91" s="16">
        <v>50</v>
      </c>
      <c r="AP91" s="16">
        <v>40</v>
      </c>
      <c r="AQ91" s="16">
        <v>50</v>
      </c>
      <c r="AR91" s="16">
        <v>50</v>
      </c>
      <c r="AS91" s="16">
        <v>50</v>
      </c>
      <c r="AT91" s="16">
        <v>38</v>
      </c>
      <c r="AU91" s="16">
        <f>STDEV(AN91:AT91)</f>
        <v>5.39841246505462</v>
      </c>
    </row>
    <row r="92" ht="20.05" customHeight="1">
      <c r="AJ92" s="24"/>
      <c r="AK92" s="24"/>
      <c r="AL92" s="24"/>
      <c r="AM92" t="s" s="85">
        <v>27</v>
      </c>
      <c r="AN92" s="14">
        <v>50</v>
      </c>
      <c r="AO92" s="16">
        <v>50</v>
      </c>
      <c r="AP92" s="16">
        <v>50</v>
      </c>
      <c r="AQ92" s="16">
        <v>50</v>
      </c>
      <c r="AR92" s="16">
        <v>50</v>
      </c>
      <c r="AS92" s="16">
        <v>50</v>
      </c>
      <c r="AT92" s="16">
        <v>50</v>
      </c>
      <c r="AU92" s="16">
        <f>STDEV(AN92:AT92)</f>
        <v>0</v>
      </c>
    </row>
    <row r="93" ht="20.05" customHeight="1">
      <c r="AJ93" s="24"/>
      <c r="AK93" s="24"/>
      <c r="AL93" s="24"/>
      <c r="AM93" t="s" s="85">
        <v>51</v>
      </c>
      <c r="AN93" s="14">
        <v>11</v>
      </c>
      <c r="AO93" s="16">
        <v>2</v>
      </c>
      <c r="AP93" s="16">
        <v>8</v>
      </c>
      <c r="AQ93" s="16">
        <v>2</v>
      </c>
      <c r="AR93" s="16">
        <v>2</v>
      </c>
      <c r="AS93" s="16">
        <v>10</v>
      </c>
      <c r="AT93" s="16">
        <v>4</v>
      </c>
      <c r="AU93" s="16">
        <f>STDEV(AN93:AT93)</f>
        <v>3.9940431835899</v>
      </c>
    </row>
    <row r="94" ht="20.05" customHeight="1">
      <c r="AJ94" s="24"/>
      <c r="AK94" s="24"/>
      <c r="AL94" s="24"/>
      <c r="AM94" t="s" s="85">
        <v>29</v>
      </c>
      <c r="AN94" s="26">
        <v>50</v>
      </c>
      <c r="AO94" s="15">
        <v>50</v>
      </c>
      <c r="AP94" s="15">
        <v>50</v>
      </c>
      <c r="AQ94" s="15">
        <v>50</v>
      </c>
      <c r="AR94" s="15">
        <v>50</v>
      </c>
      <c r="AS94" s="15">
        <v>50</v>
      </c>
      <c r="AT94" s="15">
        <v>49</v>
      </c>
      <c r="AU94" s="16">
        <f>STDEV(AN94:AT94)</f>
        <v>0.377964473009227</v>
      </c>
    </row>
    <row r="95" ht="20.05" customHeight="1">
      <c r="AJ95" s="24"/>
      <c r="AK95" s="24"/>
      <c r="AL95" s="24"/>
      <c r="AM95" t="s" s="85">
        <v>73</v>
      </c>
      <c r="AN95" s="26">
        <v>0.48</v>
      </c>
      <c r="AO95" s="15">
        <v>0.36</v>
      </c>
      <c r="AP95" s="15">
        <v>0.25</v>
      </c>
      <c r="AQ95" s="15">
        <v>0.45</v>
      </c>
      <c r="AR95" s="15">
        <v>0.45</v>
      </c>
      <c r="AS95" s="15">
        <v>0.37</v>
      </c>
      <c r="AT95" s="15">
        <v>0.3</v>
      </c>
      <c r="AU95" s="16">
        <f>STDEV(AN95:AT95)</f>
        <v>0.0852447456836295</v>
      </c>
    </row>
    <row r="96" ht="20.25" customHeight="1">
      <c r="AJ96" s="45"/>
      <c r="AK96" s="45"/>
      <c r="AL96" s="45"/>
      <c r="AM96" s="91"/>
      <c r="AN96" s="73">
        <f>AN95*50</f>
        <v>24</v>
      </c>
      <c r="AO96" s="74">
        <f>AO95*50</f>
        <v>18</v>
      </c>
      <c r="AP96" s="74">
        <f>AP95*50</f>
        <v>12.5</v>
      </c>
      <c r="AQ96" s="74">
        <f>AQ95*50</f>
        <v>22.5</v>
      </c>
      <c r="AR96" s="74">
        <f>AR95*50</f>
        <v>22.5</v>
      </c>
      <c r="AS96" s="74">
        <f>AS95*50</f>
        <v>18.5</v>
      </c>
      <c r="AT96" s="74">
        <f>AT95*50</f>
        <v>15</v>
      </c>
      <c r="AU96" s="74">
        <f>STDEV(AN96:AT96)</f>
        <v>4.26223728418147</v>
      </c>
    </row>
    <row r="97" ht="20.25" customHeight="1">
      <c r="AJ97" s="50"/>
      <c r="AK97" s="50"/>
      <c r="AL97" s="50"/>
      <c r="AM97" s="50"/>
      <c r="AN97" s="51">
        <f>SUM(AN78:AN94)</f>
        <v>765</v>
      </c>
      <c r="AO97" s="51">
        <f>SUM(AO78:AO94)</f>
        <v>722</v>
      </c>
      <c r="AP97" s="51">
        <f>SUM(AP78:AP94)</f>
        <v>691</v>
      </c>
      <c r="AQ97" s="51">
        <f>SUM(AQ78:AQ94)</f>
        <v>777</v>
      </c>
      <c r="AR97" s="51">
        <f>SUM(AR78:AR94)</f>
        <v>779</v>
      </c>
      <c r="AS97" s="51">
        <f>SUM(AS78:AS94)</f>
        <v>769</v>
      </c>
      <c r="AT97" s="51">
        <f>SUM(AT78:AT94)</f>
        <v>608</v>
      </c>
      <c r="AU97" s="51">
        <f>SUM(AU78:AU96)</f>
        <v>100.077459248055</v>
      </c>
    </row>
    <row r="98" ht="20.05" customHeight="1">
      <c r="AJ98" s="52"/>
      <c r="AK98" s="52"/>
      <c r="AL98" s="52"/>
      <c r="AM98" s="52"/>
      <c r="AN98" s="88">
        <v>0.75</v>
      </c>
      <c r="AO98" s="88">
        <v>0.68</v>
      </c>
      <c r="AP98" s="88">
        <v>0.63</v>
      </c>
      <c r="AQ98" s="96">
        <v>0.55</v>
      </c>
      <c r="AR98" s="92">
        <v>0.5</v>
      </c>
      <c r="AS98" s="92">
        <v>0.5</v>
      </c>
      <c r="AT98" s="92">
        <v>0.45</v>
      </c>
      <c r="AU98" s="97"/>
    </row>
    <row r="99" ht="20.05" customHeight="1">
      <c r="AJ99" s="52"/>
      <c r="AK99" s="52"/>
      <c r="AL99" s="52"/>
      <c r="AM99" s="52"/>
      <c r="AN99" s="88">
        <f>AN$98*50</f>
        <v>37.5</v>
      </c>
      <c r="AO99" s="88">
        <f>AO$98*50</f>
        <v>34</v>
      </c>
      <c r="AP99" s="88">
        <f>AP$98*50</f>
        <v>31.5</v>
      </c>
      <c r="AQ99" s="88">
        <f>AQ$98*50</f>
        <v>27.5</v>
      </c>
      <c r="AR99" s="88">
        <f>AR$98*50</f>
        <v>25</v>
      </c>
      <c r="AS99" s="88">
        <f>AS$98*50</f>
        <v>25</v>
      </c>
      <c r="AT99" s="88">
        <f>AT$98*50</f>
        <v>22.5</v>
      </c>
      <c r="AU99" s="94"/>
    </row>
    <row r="100" ht="20.05" customHeight="1">
      <c r="AJ100" s="52"/>
      <c r="AK100" s="52"/>
      <c r="AL100" s="52"/>
      <c r="AM100" s="52"/>
      <c r="AN100" s="88">
        <f>AVERAGE(AN78:AN85)/50</f>
        <v>0.9399999999999999</v>
      </c>
      <c r="AO100" s="88">
        <f>AVERAGE(AO78:AO85)/50</f>
        <v>0.83</v>
      </c>
      <c r="AP100" s="88">
        <f>AVERAGE(AP78:AP85)/50</f>
        <v>0.915</v>
      </c>
      <c r="AQ100" s="88">
        <f>AVERAGE(AQ78:AQ85)/50</f>
        <v>0.9575</v>
      </c>
      <c r="AR100" s="88">
        <f>AVERAGE(AR78:AR85)/50</f>
        <v>0.9775</v>
      </c>
      <c r="AS100" s="88">
        <f>AVERAGE(AS78:AS85)/50</f>
        <v>0.9425</v>
      </c>
      <c r="AT100" s="88">
        <f>AVERAGE(AT78:AT85)/50</f>
        <v>0.6725</v>
      </c>
      <c r="AU100" s="88">
        <f>CORREL(AN$98:AT$98,AN$100:AT$100)</f>
        <v>0.266733949446257</v>
      </c>
    </row>
    <row r="101" ht="20.05" customHeight="1">
      <c r="AJ101" s="52"/>
      <c r="AK101" s="52"/>
      <c r="AL101" s="52"/>
      <c r="AM101" s="52"/>
      <c r="AN101" s="88">
        <f>AN$100*50</f>
        <v>47</v>
      </c>
      <c r="AO101" s="88">
        <f>AO$100*50</f>
        <v>41.5</v>
      </c>
      <c r="AP101" s="88">
        <f>AP$100*50</f>
        <v>45.75</v>
      </c>
      <c r="AQ101" s="88">
        <f>AQ$100*50</f>
        <v>47.875</v>
      </c>
      <c r="AR101" s="88">
        <f>AR$100*50</f>
        <v>48.875</v>
      </c>
      <c r="AS101" s="88">
        <f>AS$100*50</f>
        <v>47.125</v>
      </c>
      <c r="AT101" s="88">
        <f>AT$100*50</f>
        <v>33.625</v>
      </c>
      <c r="AU101" s="94"/>
    </row>
    <row r="103" ht="27.65" customHeight="1">
      <c r="AV103" t="s" s="2">
        <v>79</v>
      </c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ht="20.25" customHeight="1">
      <c r="AV104" t="s" s="3">
        <v>1</v>
      </c>
      <c r="AW104" t="s" s="3">
        <v>2</v>
      </c>
      <c r="AX104" t="s" s="3">
        <v>3</v>
      </c>
      <c r="AY104" t="s" s="3">
        <v>5</v>
      </c>
      <c r="AZ104" t="s" s="3">
        <v>8</v>
      </c>
      <c r="BA104" t="s" s="3">
        <v>6</v>
      </c>
      <c r="BB104" t="s" s="3">
        <v>7</v>
      </c>
      <c r="BC104" t="s" s="3">
        <v>9</v>
      </c>
      <c r="BD104" t="s" s="3">
        <v>12</v>
      </c>
      <c r="BE104" t="s" s="3">
        <v>10</v>
      </c>
      <c r="BF104" t="s" s="3">
        <v>14</v>
      </c>
    </row>
    <row r="105" ht="20.25" customHeight="1">
      <c r="AV105" s="82"/>
      <c r="AW105" s="82"/>
      <c r="AX105" s="82"/>
      <c r="AY105" t="s" s="83">
        <v>20</v>
      </c>
      <c r="AZ105" s="55">
        <f>BK128+AN78</f>
        <v>50</v>
      </c>
      <c r="BA105" s="9">
        <f>BL128+AO78</f>
        <v>50</v>
      </c>
      <c r="BB105" s="9">
        <f>BM128+AP78</f>
        <v>50</v>
      </c>
      <c r="BC105" s="9">
        <f>BN128+AQ78</f>
        <v>50</v>
      </c>
      <c r="BD105" s="9">
        <f>BO128+AR78</f>
        <v>50</v>
      </c>
      <c r="BE105" s="9">
        <f>BP128+AS78</f>
        <v>50</v>
      </c>
      <c r="BF105" s="9">
        <f>BQ128+AT78</f>
        <v>40</v>
      </c>
    </row>
    <row r="106" ht="20.05" customHeight="1">
      <c r="AV106" s="24"/>
      <c r="AW106" s="24"/>
      <c r="AX106" s="24"/>
      <c r="AY106" t="s" s="84">
        <v>25</v>
      </c>
      <c r="AZ106" s="26">
        <f>BK129+AN79</f>
        <v>50</v>
      </c>
      <c r="BA106" s="15">
        <f>BL129+AO79</f>
        <v>50</v>
      </c>
      <c r="BB106" s="15">
        <f>BM129+AP79</f>
        <v>50</v>
      </c>
      <c r="BC106" s="15">
        <f>BN129+AQ79</f>
        <v>50</v>
      </c>
      <c r="BD106" s="15">
        <f>BO129+AR79</f>
        <v>50</v>
      </c>
      <c r="BE106" s="15">
        <f>BP129+AS79</f>
        <v>50</v>
      </c>
      <c r="BF106" s="15">
        <f>BQ129+AT79</f>
        <v>50</v>
      </c>
    </row>
    <row r="107" ht="20.05" customHeight="1">
      <c r="AV107" s="24"/>
      <c r="AW107" s="24"/>
      <c r="AX107" s="24"/>
      <c r="AY107" t="s" s="84">
        <v>40</v>
      </c>
      <c r="AZ107" s="26">
        <f>BK130+AN80</f>
        <v>50</v>
      </c>
      <c r="BA107" s="15">
        <f>BL130+AO80</f>
        <v>50</v>
      </c>
      <c r="BB107" s="15">
        <f>BM130+AP80</f>
        <v>50</v>
      </c>
      <c r="BC107" s="15">
        <f>BN130+AQ80</f>
        <v>50</v>
      </c>
      <c r="BD107" s="15">
        <f>BO130+AR80</f>
        <v>50</v>
      </c>
      <c r="BE107" s="15">
        <f>BP130+AS80</f>
        <v>50</v>
      </c>
      <c r="BF107" s="15">
        <f>BQ130+AT80</f>
        <v>50</v>
      </c>
    </row>
    <row r="108" ht="20.05" customHeight="1">
      <c r="AV108" s="24"/>
      <c r="AW108" s="24"/>
      <c r="AX108" s="24"/>
      <c r="AY108" t="s" s="84">
        <v>39</v>
      </c>
      <c r="AZ108" s="26">
        <f>BK131+AN81</f>
        <v>50</v>
      </c>
      <c r="BA108" s="15">
        <f>BL131+AO81</f>
        <v>50</v>
      </c>
      <c r="BB108" s="15">
        <f>BM131+AP81</f>
        <v>50</v>
      </c>
      <c r="BC108" s="15">
        <f>BN131+AQ81</f>
        <v>50</v>
      </c>
      <c r="BD108" s="15">
        <f>BO131+AR81</f>
        <v>50</v>
      </c>
      <c r="BE108" s="15">
        <f>BP131+AS81</f>
        <v>50</v>
      </c>
      <c r="BF108" s="15">
        <f>BQ131+AT81</f>
        <v>50</v>
      </c>
    </row>
    <row r="109" ht="20.05" customHeight="1">
      <c r="AV109" s="24"/>
      <c r="AW109" s="24"/>
      <c r="AX109" s="24"/>
      <c r="AY109" t="s" s="84">
        <v>46</v>
      </c>
      <c r="AZ109" s="26">
        <f>BK132+AN82</f>
        <v>50</v>
      </c>
      <c r="BA109" s="15">
        <f>BL132+AO82</f>
        <v>50</v>
      </c>
      <c r="BB109" s="15">
        <f>BM132+AP82</f>
        <v>50</v>
      </c>
      <c r="BC109" s="15">
        <f>BN132+AQ82</f>
        <v>50</v>
      </c>
      <c r="BD109" s="15">
        <f>BO132+AR82</f>
        <v>50</v>
      </c>
      <c r="BE109" s="15">
        <f>BP132+AS82</f>
        <v>50</v>
      </c>
      <c r="BF109" s="15">
        <f>BQ132+AT82</f>
        <v>50</v>
      </c>
    </row>
    <row r="110" ht="32" customHeight="1">
      <c r="AV110" s="24"/>
      <c r="AW110" s="24"/>
      <c r="AX110" s="24"/>
      <c r="AY110" t="s" s="84">
        <v>48</v>
      </c>
      <c r="AZ110" s="26">
        <f>BK133+AN83</f>
        <v>50</v>
      </c>
      <c r="BA110" s="15">
        <f>BL133+AO83</f>
        <v>50</v>
      </c>
      <c r="BB110" s="15">
        <f>BM133+AP83</f>
        <v>50</v>
      </c>
      <c r="BC110" s="15">
        <f>BN133+AQ83</f>
        <v>50</v>
      </c>
      <c r="BD110" s="15">
        <f>BO133+AR83</f>
        <v>50</v>
      </c>
      <c r="BE110" s="15">
        <f>BP133+AS83</f>
        <v>50</v>
      </c>
      <c r="BF110" s="15">
        <f>BQ133+AT83</f>
        <v>50</v>
      </c>
    </row>
    <row r="111" ht="20.05" customHeight="1">
      <c r="AV111" s="24"/>
      <c r="AW111" s="24"/>
      <c r="AX111" s="24"/>
      <c r="AY111" t="s" s="84">
        <v>70</v>
      </c>
      <c r="AZ111" s="26">
        <f>BK134+AN84</f>
        <v>50</v>
      </c>
      <c r="BA111" s="15">
        <f>BL134+AO84</f>
        <v>50</v>
      </c>
      <c r="BB111" s="15">
        <f>BM134+AP84</f>
        <v>50</v>
      </c>
      <c r="BC111" s="15">
        <f>BN134+AQ84</f>
        <v>50</v>
      </c>
      <c r="BD111" s="15">
        <f>BO134+AR84</f>
        <v>50</v>
      </c>
      <c r="BE111" s="15">
        <f>BP134+AS84</f>
        <v>50</v>
      </c>
      <c r="BF111" s="15">
        <f>BQ134+AT84</f>
        <v>50</v>
      </c>
    </row>
    <row r="112" ht="20.05" customHeight="1">
      <c r="AV112" s="24"/>
      <c r="AW112" s="24"/>
      <c r="AX112" s="24"/>
      <c r="AY112" t="s" s="85">
        <v>37</v>
      </c>
      <c r="AZ112" s="26">
        <f>BK135+AN85</f>
        <v>45</v>
      </c>
      <c r="BA112" s="15">
        <f>BL135+AO85</f>
        <v>22</v>
      </c>
      <c r="BB112" s="15">
        <f>BM135+AP85</f>
        <v>47</v>
      </c>
      <c r="BC112" s="15">
        <f>BN135+AQ85</f>
        <v>50</v>
      </c>
      <c r="BD112" s="15">
        <f>BO135+AR85</f>
        <v>50</v>
      </c>
      <c r="BE112" s="15">
        <f>BP135+AS85</f>
        <v>48</v>
      </c>
      <c r="BF112" s="15">
        <f>BQ135+AT85</f>
        <v>43</v>
      </c>
    </row>
    <row r="113" ht="20.05" customHeight="1">
      <c r="AV113" s="24"/>
      <c r="AW113" s="24"/>
      <c r="AX113" s="24"/>
      <c r="AY113" t="s" s="85">
        <v>41</v>
      </c>
      <c r="AZ113" s="26">
        <f>BK136+AN86</f>
        <v>50</v>
      </c>
      <c r="BA113" s="15">
        <f>BL136+AO86</f>
        <v>50</v>
      </c>
      <c r="BB113" s="15">
        <f>BM136+AP86</f>
        <v>50</v>
      </c>
      <c r="BC113" s="15">
        <f>BN136+AQ86</f>
        <v>50</v>
      </c>
      <c r="BD113" s="15">
        <f>BO136+AR86</f>
        <v>50</v>
      </c>
      <c r="BE113" s="15">
        <f>BP136+AS86</f>
        <v>50</v>
      </c>
      <c r="BF113" s="15">
        <f>BQ136+AT86</f>
        <v>50</v>
      </c>
    </row>
    <row r="114" ht="20.05" customHeight="1">
      <c r="AV114" s="24"/>
      <c r="AW114" s="24"/>
      <c r="AX114" s="24"/>
      <c r="AY114" t="s" s="85">
        <v>42</v>
      </c>
      <c r="AZ114" s="26">
        <f>BK137+AN87</f>
        <v>50</v>
      </c>
      <c r="BA114" s="15">
        <f>BL137+AO87</f>
        <v>50</v>
      </c>
      <c r="BB114" s="15">
        <f>BM137+AP87</f>
        <v>50</v>
      </c>
      <c r="BC114" s="15">
        <f>BN137+AQ87</f>
        <v>50</v>
      </c>
      <c r="BD114" s="15">
        <f>BO137+AR87</f>
        <v>50</v>
      </c>
      <c r="BE114" s="15">
        <f>BP137+AS87</f>
        <v>50</v>
      </c>
      <c r="BF114" s="15">
        <f>BQ137+AT87</f>
        <v>50</v>
      </c>
    </row>
    <row r="115" ht="20.05" customHeight="1">
      <c r="AV115" s="24"/>
      <c r="AW115" s="24"/>
      <c r="AX115" s="24"/>
      <c r="AY115" t="s" s="85">
        <v>32</v>
      </c>
      <c r="AZ115" s="26">
        <f>BK138+AN88</f>
        <v>50</v>
      </c>
      <c r="BA115" s="15">
        <f>BL138+AO88</f>
        <v>50</v>
      </c>
      <c r="BB115" s="15">
        <f>BM138+AP88</f>
        <v>50</v>
      </c>
      <c r="BC115" s="15">
        <f>BN138+AQ88</f>
        <v>50</v>
      </c>
      <c r="BD115" s="15">
        <f>BO138+AR88</f>
        <v>50</v>
      </c>
      <c r="BE115" s="15">
        <f>BP138+AS88</f>
        <v>50</v>
      </c>
      <c r="BF115" s="15">
        <f>BQ138+AT88</f>
        <v>50</v>
      </c>
    </row>
    <row r="116" ht="20.05" customHeight="1">
      <c r="AV116" s="24"/>
      <c r="AW116" s="24"/>
      <c r="AX116" s="24"/>
      <c r="AY116" t="s" s="85">
        <v>34</v>
      </c>
      <c r="AZ116" s="26">
        <f>BK139+AN89</f>
        <v>50</v>
      </c>
      <c r="BA116" s="15">
        <f>BL139+AO89</f>
        <v>50</v>
      </c>
      <c r="BB116" s="15">
        <f>BM139+AP89</f>
        <v>40</v>
      </c>
      <c r="BC116" s="15">
        <f>BN139+AQ89</f>
        <v>50</v>
      </c>
      <c r="BD116" s="15">
        <f>BO139+AR89</f>
        <v>50</v>
      </c>
      <c r="BE116" s="15">
        <f>BP139+AS89</f>
        <v>50</v>
      </c>
      <c r="BF116" s="15">
        <f>BQ139+AT89</f>
        <v>49</v>
      </c>
    </row>
    <row r="117" ht="20.05" customHeight="1">
      <c r="AV117" s="24"/>
      <c r="AW117" s="24"/>
      <c r="AX117" s="24"/>
      <c r="AY117" t="s" s="85">
        <v>44</v>
      </c>
      <c r="AZ117" s="26">
        <f>BK140+AN90</f>
        <v>50</v>
      </c>
      <c r="BA117" s="15">
        <f>BL140+AO90</f>
        <v>50</v>
      </c>
      <c r="BB117" s="15">
        <f>BM140+AP90</f>
        <v>50</v>
      </c>
      <c r="BC117" s="15">
        <f>BN140+AQ90</f>
        <v>50</v>
      </c>
      <c r="BD117" s="15">
        <f>BO140+AR90</f>
        <v>50</v>
      </c>
      <c r="BE117" s="15">
        <f>BP140+AS90</f>
        <v>50</v>
      </c>
      <c r="BF117" s="15">
        <f>BQ140+AT90</f>
        <v>50</v>
      </c>
    </row>
    <row r="118" ht="20.05" customHeight="1">
      <c r="AV118" s="24"/>
      <c r="AW118" s="24"/>
      <c r="AX118" s="24"/>
      <c r="AY118" t="s" s="85">
        <v>26</v>
      </c>
      <c r="AZ118" s="26">
        <f>BK141+AN91</f>
        <v>50</v>
      </c>
      <c r="BA118" s="15">
        <f>BL141+AO91</f>
        <v>50</v>
      </c>
      <c r="BB118" s="15">
        <f>BM141+AP91</f>
        <v>50</v>
      </c>
      <c r="BC118" s="15">
        <f>BN141+AQ91</f>
        <v>50</v>
      </c>
      <c r="BD118" s="15">
        <f>BO141+AR91</f>
        <v>50</v>
      </c>
      <c r="BE118" s="15">
        <f>BP141+AS91</f>
        <v>50</v>
      </c>
      <c r="BF118" s="15">
        <f>BQ141+AT91</f>
        <v>50</v>
      </c>
    </row>
    <row r="119" ht="20.05" customHeight="1">
      <c r="AV119" s="24"/>
      <c r="AW119" s="24"/>
      <c r="AX119" s="24"/>
      <c r="AY119" t="s" s="85">
        <v>27</v>
      </c>
      <c r="AZ119" s="26">
        <f>BK142+AN92</f>
        <v>50</v>
      </c>
      <c r="BA119" s="15">
        <f>BL142+AO92</f>
        <v>50</v>
      </c>
      <c r="BB119" s="15">
        <f>BM142+AP92</f>
        <v>50</v>
      </c>
      <c r="BC119" s="15">
        <f>BN142+AQ92</f>
        <v>50</v>
      </c>
      <c r="BD119" s="15">
        <f>BO142+AR92</f>
        <v>50</v>
      </c>
      <c r="BE119" s="15">
        <f>BP142+AS92</f>
        <v>50</v>
      </c>
      <c r="BF119" s="15">
        <f>BQ142+AT92</f>
        <v>50</v>
      </c>
    </row>
    <row r="120" ht="32" customHeight="1">
      <c r="AV120" s="24"/>
      <c r="AW120" s="24"/>
      <c r="AX120" s="24"/>
      <c r="AY120" t="s" s="85">
        <v>51</v>
      </c>
      <c r="AZ120" s="26">
        <f>BK143+AN93</f>
        <v>50</v>
      </c>
      <c r="BA120" s="15">
        <f>BL143+AO93</f>
        <v>50</v>
      </c>
      <c r="BB120" s="15">
        <f>BM143+AP93</f>
        <v>50</v>
      </c>
      <c r="BC120" s="15">
        <f>BN143+AQ93</f>
        <v>50</v>
      </c>
      <c r="BD120" s="15">
        <f>BO143+AR93</f>
        <v>50</v>
      </c>
      <c r="BE120" s="15">
        <f>BP143+AS93</f>
        <v>50</v>
      </c>
      <c r="BF120" s="15">
        <f>BQ143+AT93</f>
        <v>50</v>
      </c>
    </row>
    <row r="121" ht="20.25" customHeight="1">
      <c r="AV121" s="45"/>
      <c r="AW121" s="45"/>
      <c r="AX121" s="45"/>
      <c r="AY121" t="s" s="86">
        <v>29</v>
      </c>
      <c r="AZ121" s="47">
        <f>BK144+AN94</f>
        <v>50</v>
      </c>
      <c r="BA121" s="49">
        <f>BL144+AO94</f>
        <v>50</v>
      </c>
      <c r="BB121" s="49">
        <f>BM144+AP94</f>
        <v>50</v>
      </c>
      <c r="BC121" s="49">
        <f>BN144+AQ94</f>
        <v>50</v>
      </c>
      <c r="BD121" s="49">
        <f>BO144+AR94</f>
        <v>50</v>
      </c>
      <c r="BE121" s="49">
        <f>BP144+AS94</f>
        <v>50</v>
      </c>
      <c r="BF121" s="49">
        <f>BQ144+AT94</f>
        <v>50</v>
      </c>
    </row>
    <row r="122" ht="20.25" customHeight="1">
      <c r="AV122" s="50"/>
      <c r="AW122" s="50"/>
      <c r="AX122" s="50"/>
      <c r="AY122" s="50"/>
      <c r="AZ122" s="51">
        <f>SUM(AZ105:AZ121)</f>
        <v>845</v>
      </c>
      <c r="BA122" s="51">
        <f>SUM(BA105:BA121)</f>
        <v>822</v>
      </c>
      <c r="BB122" s="51">
        <f>SUM(BB105:BB121)</f>
        <v>837</v>
      </c>
      <c r="BC122" s="51">
        <f>SUM(BC105:BC121)</f>
        <v>850</v>
      </c>
      <c r="BD122" s="51">
        <f>SUM(BD105:BD121)</f>
        <v>850</v>
      </c>
      <c r="BE122" s="51">
        <f>SUM(BE105:BE121)</f>
        <v>848</v>
      </c>
      <c r="BF122" s="51">
        <f>SUM(BF105:BF121)</f>
        <v>832</v>
      </c>
    </row>
    <row r="123" ht="20.05" customHeight="1"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</row>
    <row r="124" ht="20.05" customHeight="1">
      <c r="AV124" s="52"/>
      <c r="AW124" s="52"/>
      <c r="AX124" s="52"/>
      <c r="AY124" s="52"/>
      <c r="AZ124" s="88">
        <f>AVERAGE(AZ105:AZ112)</f>
        <v>49.375</v>
      </c>
      <c r="BA124" s="88">
        <f>AVERAGE(BA105:BA107,BA109,BA112,BA114,BA118,BA120,BA111,BA116)</f>
        <v>47.2</v>
      </c>
      <c r="BB124" s="88">
        <f>AVERAGE(BB105:BB107,BB109,BB112,BB114,BB118,BB120,BB111,BB116)</f>
        <v>48.7</v>
      </c>
      <c r="BC124" s="88">
        <f>AVERAGE(BC105:BC107,BC109,BC112,BC114,BC118,BC120,BC111,BC116)</f>
        <v>50</v>
      </c>
      <c r="BD124" s="88">
        <f>AVERAGE(BD105:BD107,BD109,BD112,BD114,BD118,BD120,BD111,BD116)</f>
        <v>50</v>
      </c>
      <c r="BE124" s="88">
        <f>AVERAGE(BE105:BE107,BE109,BE112,BE114,BE118,BE120,BE111,BE116)</f>
        <v>49.8</v>
      </c>
      <c r="BF124" s="88">
        <f>AVERAGE(BF105:BF107,BF109,BF112,BF114,BF118,BF120,BF111,BF116)</f>
        <v>48.2</v>
      </c>
    </row>
    <row r="126" ht="27.65" customHeight="1">
      <c r="BG126" t="s" s="2">
        <v>80</v>
      </c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ht="20.25" customHeight="1">
      <c r="BG127" t="s" s="3">
        <v>1</v>
      </c>
      <c r="BH127" t="s" s="3">
        <v>2</v>
      </c>
      <c r="BI127" t="s" s="3">
        <v>3</v>
      </c>
      <c r="BJ127" t="s" s="3">
        <v>5</v>
      </c>
      <c r="BK127" t="s" s="3">
        <v>8</v>
      </c>
      <c r="BL127" t="s" s="3">
        <v>6</v>
      </c>
      <c r="BM127" t="s" s="3">
        <v>7</v>
      </c>
      <c r="BN127" t="s" s="3">
        <v>9</v>
      </c>
      <c r="BO127" t="s" s="3">
        <v>12</v>
      </c>
      <c r="BP127" t="s" s="3">
        <v>10</v>
      </c>
      <c r="BQ127" t="s" s="3">
        <v>14</v>
      </c>
    </row>
    <row r="128" ht="20.25" customHeight="1">
      <c r="BG128" s="82"/>
      <c r="BH128" s="82"/>
      <c r="BI128" s="82"/>
      <c r="BJ128" t="s" s="83">
        <v>20</v>
      </c>
      <c r="BK128" s="55">
        <f>50-AN78</f>
        <v>0</v>
      </c>
      <c r="BL128" s="9">
        <f>50-AO78</f>
        <v>0</v>
      </c>
      <c r="BM128" s="9">
        <f>50-AP78</f>
        <v>2</v>
      </c>
      <c r="BN128" s="9">
        <f>50-AQ78</f>
        <v>0</v>
      </c>
      <c r="BO128" s="9">
        <f>50-AR78</f>
        <v>0</v>
      </c>
      <c r="BP128" s="9">
        <f>50-AS78</f>
        <v>0</v>
      </c>
      <c r="BQ128" s="9">
        <v>37</v>
      </c>
    </row>
    <row r="129" ht="20.05" customHeight="1">
      <c r="BG129" s="24"/>
      <c r="BH129" s="24"/>
      <c r="BI129" s="24"/>
      <c r="BJ129" t="s" s="84">
        <v>25</v>
      </c>
      <c r="BK129" s="26">
        <f>50-AN79</f>
        <v>0</v>
      </c>
      <c r="BL129" s="15">
        <f>50-AO79</f>
        <v>0</v>
      </c>
      <c r="BM129" s="15">
        <f>50-AP79</f>
        <v>2</v>
      </c>
      <c r="BN129" s="15">
        <f>50-AQ79</f>
        <v>0</v>
      </c>
      <c r="BO129" s="15">
        <f>50-AR79</f>
        <v>0</v>
      </c>
      <c r="BP129" s="15">
        <f>50-AS79</f>
        <v>0</v>
      </c>
      <c r="BQ129" s="15">
        <f>50-AT79</f>
        <v>3</v>
      </c>
    </row>
    <row r="130" ht="20.05" customHeight="1">
      <c r="BG130" s="24"/>
      <c r="BH130" s="24"/>
      <c r="BI130" s="24"/>
      <c r="BJ130" t="s" s="84">
        <v>40</v>
      </c>
      <c r="BK130" s="26">
        <f>50-AN80</f>
        <v>5</v>
      </c>
      <c r="BL130" s="15">
        <f>50-AO80</f>
        <v>7</v>
      </c>
      <c r="BM130" s="15">
        <f>50-AP80</f>
        <v>8</v>
      </c>
      <c r="BN130" s="15">
        <f>50-AQ80</f>
        <v>8</v>
      </c>
      <c r="BO130" s="15">
        <f>50-AR80</f>
        <v>2</v>
      </c>
      <c r="BP130" s="15">
        <f>50-AS80</f>
        <v>6</v>
      </c>
      <c r="BQ130" s="15">
        <f>50-AT80</f>
        <v>14</v>
      </c>
    </row>
    <row r="131" ht="20.05" customHeight="1">
      <c r="BG131" s="24"/>
      <c r="BH131" s="24"/>
      <c r="BI131" s="24"/>
      <c r="BJ131" t="s" s="84">
        <v>39</v>
      </c>
      <c r="BK131" s="26">
        <f>50-AN81</f>
        <v>4</v>
      </c>
      <c r="BL131" s="15">
        <f>50-AO81</f>
        <v>11</v>
      </c>
      <c r="BM131" s="15">
        <f>50-AP81</f>
        <v>6</v>
      </c>
      <c r="BN131" s="15">
        <f>50-AQ81</f>
        <v>0</v>
      </c>
      <c r="BO131" s="15">
        <f>50-AR81</f>
        <v>0</v>
      </c>
      <c r="BP131" s="15">
        <f>50-AS81</f>
        <v>0</v>
      </c>
      <c r="BQ131" s="15">
        <f>50-AT81</f>
        <v>0</v>
      </c>
    </row>
    <row r="132" ht="20.05" customHeight="1">
      <c r="BG132" s="24"/>
      <c r="BH132" s="24"/>
      <c r="BI132" s="24"/>
      <c r="BJ132" t="s" s="84">
        <v>46</v>
      </c>
      <c r="BK132" s="26">
        <f>50-AN82</f>
        <v>2</v>
      </c>
      <c r="BL132" s="15">
        <f>50-AO82</f>
        <v>4</v>
      </c>
      <c r="BM132" s="15">
        <f>50-AP82</f>
        <v>1</v>
      </c>
      <c r="BN132" s="15">
        <f>50-AQ82</f>
        <v>2</v>
      </c>
      <c r="BO132" s="15">
        <f>50-AR82</f>
        <v>1</v>
      </c>
      <c r="BP132" s="15">
        <f>50-AS82</f>
        <v>0</v>
      </c>
      <c r="BQ132" s="15">
        <f>50-AT82</f>
        <v>14</v>
      </c>
    </row>
    <row r="133" ht="20.05" customHeight="1">
      <c r="BG133" s="24"/>
      <c r="BH133" s="24"/>
      <c r="BI133" s="24"/>
      <c r="BJ133" t="s" s="84">
        <v>48</v>
      </c>
      <c r="BK133" s="26">
        <f>50-AN83</f>
        <v>6</v>
      </c>
      <c r="BL133" s="15">
        <f>50-AO83</f>
        <v>8</v>
      </c>
      <c r="BM133" s="15">
        <f>50-AP83</f>
        <v>6</v>
      </c>
      <c r="BN133" s="15">
        <f>50-AQ83</f>
        <v>5</v>
      </c>
      <c r="BO133" s="15">
        <f>50-AR83</f>
        <v>6</v>
      </c>
      <c r="BP133" s="15">
        <f>50-AS83</f>
        <v>6</v>
      </c>
      <c r="BQ133" s="15">
        <f>50-AT83</f>
        <v>17</v>
      </c>
    </row>
    <row r="134" ht="20.05" customHeight="1">
      <c r="BG134" s="24"/>
      <c r="BH134" s="24"/>
      <c r="BI134" s="24"/>
      <c r="BJ134" t="s" s="84">
        <v>70</v>
      </c>
      <c r="BK134" s="26">
        <f>50-AN84</f>
        <v>1</v>
      </c>
      <c r="BL134" s="15">
        <f>50-AO84</f>
        <v>1</v>
      </c>
      <c r="BM134" s="15">
        <f>50-AP84</f>
        <v>5</v>
      </c>
      <c r="BN134" s="15">
        <f>50-AQ84</f>
        <v>1</v>
      </c>
      <c r="BO134" s="15">
        <f>50-AR84</f>
        <v>0</v>
      </c>
      <c r="BP134" s="15">
        <f>50-AS84</f>
        <v>1</v>
      </c>
      <c r="BQ134" s="15">
        <f>50-AT84</f>
        <v>15</v>
      </c>
    </row>
    <row r="135" ht="20.05" customHeight="1">
      <c r="BG135" s="24"/>
      <c r="BH135" s="24"/>
      <c r="BI135" s="24"/>
      <c r="BJ135" t="s" s="85">
        <v>37</v>
      </c>
      <c r="BK135" s="26">
        <v>1</v>
      </c>
      <c r="BL135" s="15">
        <v>9</v>
      </c>
      <c r="BM135" s="15">
        <v>1</v>
      </c>
      <c r="BN135" s="15">
        <v>1</v>
      </c>
      <c r="BO135" s="15">
        <f>50-AR85</f>
        <v>0</v>
      </c>
      <c r="BP135" s="15">
        <v>8</v>
      </c>
      <c r="BQ135" s="15">
        <v>14</v>
      </c>
    </row>
    <row r="136" ht="20.05" customHeight="1">
      <c r="BG136" s="24"/>
      <c r="BH136" s="24"/>
      <c r="BI136" s="24"/>
      <c r="BJ136" t="s" s="85">
        <v>41</v>
      </c>
      <c r="BK136" s="26">
        <f>50-AN86</f>
        <v>0</v>
      </c>
      <c r="BL136" s="15">
        <f>50-AO86</f>
        <v>0</v>
      </c>
      <c r="BM136" s="15">
        <f>50-AP86</f>
        <v>0</v>
      </c>
      <c r="BN136" s="15">
        <f>50-AQ86</f>
        <v>0</v>
      </c>
      <c r="BO136" s="15">
        <f>50-AR86</f>
        <v>0</v>
      </c>
      <c r="BP136" s="15">
        <f>50-AS86</f>
        <v>0</v>
      </c>
      <c r="BQ136" s="15">
        <f>50-AT86</f>
        <v>6</v>
      </c>
    </row>
    <row r="137" ht="20.05" customHeight="1">
      <c r="BG137" s="24"/>
      <c r="BH137" s="24"/>
      <c r="BI137" s="24"/>
      <c r="BJ137" t="s" s="85">
        <v>42</v>
      </c>
      <c r="BK137" s="26">
        <f>50-AN87</f>
        <v>1</v>
      </c>
      <c r="BL137" s="15">
        <f>50-AO87</f>
        <v>0</v>
      </c>
      <c r="BM137" s="15">
        <f>50-AP87</f>
        <v>1</v>
      </c>
      <c r="BN137" s="15">
        <f>50-AQ87</f>
        <v>2</v>
      </c>
      <c r="BO137" s="15">
        <f>50-AR87</f>
        <v>1</v>
      </c>
      <c r="BP137" s="15">
        <f>50-AS87</f>
        <v>7</v>
      </c>
      <c r="BQ137" s="15">
        <f>50-AT87</f>
        <v>17</v>
      </c>
    </row>
    <row r="138" ht="20.05" customHeight="1">
      <c r="BG138" s="24"/>
      <c r="BH138" s="24"/>
      <c r="BI138" s="24"/>
      <c r="BJ138" t="s" s="85">
        <v>32</v>
      </c>
      <c r="BK138" s="26">
        <f>50-AN88</f>
        <v>14</v>
      </c>
      <c r="BL138" s="15">
        <f>50-AO88</f>
        <v>5</v>
      </c>
      <c r="BM138" s="15">
        <f>50-AP88</f>
        <v>35</v>
      </c>
      <c r="BN138" s="15">
        <f>50-AQ88</f>
        <v>5</v>
      </c>
      <c r="BO138" s="15">
        <f>50-AR88</f>
        <v>5</v>
      </c>
      <c r="BP138" s="15">
        <f>50-AS88</f>
        <v>7</v>
      </c>
      <c r="BQ138" s="15">
        <f>50-AT88</f>
        <v>15</v>
      </c>
    </row>
    <row r="139" ht="20.05" customHeight="1">
      <c r="BG139" s="24"/>
      <c r="BH139" s="24"/>
      <c r="BI139" s="24"/>
      <c r="BJ139" t="s" s="85">
        <v>34</v>
      </c>
      <c r="BK139" s="26">
        <f>50-AN89</f>
        <v>7</v>
      </c>
      <c r="BL139" s="15">
        <f>50-AO89</f>
        <v>7</v>
      </c>
      <c r="BM139" s="15">
        <v>27</v>
      </c>
      <c r="BN139" s="15">
        <f>50-AQ89</f>
        <v>1</v>
      </c>
      <c r="BO139" s="15">
        <f>50-AR89</f>
        <v>8</v>
      </c>
      <c r="BP139" s="15">
        <f>50-AS89</f>
        <v>4</v>
      </c>
      <c r="BQ139" s="15">
        <v>13</v>
      </c>
    </row>
    <row r="140" ht="20.05" customHeight="1">
      <c r="BG140" s="24"/>
      <c r="BH140" s="24"/>
      <c r="BI140" s="24"/>
      <c r="BJ140" t="s" s="85">
        <v>44</v>
      </c>
      <c r="BK140" s="26">
        <f>50-AN90</f>
        <v>0</v>
      </c>
      <c r="BL140" s="15">
        <f>50-AO90</f>
        <v>0</v>
      </c>
      <c r="BM140" s="15">
        <f>50-AP90</f>
        <v>0</v>
      </c>
      <c r="BN140" s="15">
        <f>50-AQ90</f>
        <v>0</v>
      </c>
      <c r="BO140" s="15">
        <f>50-AR90</f>
        <v>0</v>
      </c>
      <c r="BP140" s="15">
        <f>50-AS90</f>
        <v>0</v>
      </c>
      <c r="BQ140" s="15">
        <f>50-AT90</f>
        <v>0</v>
      </c>
    </row>
    <row r="141" ht="20.05" customHeight="1">
      <c r="BG141" s="24"/>
      <c r="BH141" s="24"/>
      <c r="BI141" s="24"/>
      <c r="BJ141" t="s" s="85">
        <v>26</v>
      </c>
      <c r="BK141" s="26">
        <f>50-AN91</f>
        <v>0</v>
      </c>
      <c r="BL141" s="15">
        <f>50-AO91</f>
        <v>0</v>
      </c>
      <c r="BM141" s="15">
        <f>50-AP91</f>
        <v>10</v>
      </c>
      <c r="BN141" s="15">
        <f>50-AQ91</f>
        <v>0</v>
      </c>
      <c r="BO141" s="15">
        <f>50-AR91</f>
        <v>0</v>
      </c>
      <c r="BP141" s="15">
        <f>50-AS91</f>
        <v>0</v>
      </c>
      <c r="BQ141" s="15">
        <f>50-AT91</f>
        <v>12</v>
      </c>
    </row>
    <row r="142" ht="20.05" customHeight="1">
      <c r="BG142" s="24"/>
      <c r="BH142" s="24"/>
      <c r="BI142" s="24"/>
      <c r="BJ142" t="s" s="85">
        <v>27</v>
      </c>
      <c r="BK142" s="26">
        <f>50-AN92</f>
        <v>0</v>
      </c>
      <c r="BL142" s="15">
        <f>50-AO92</f>
        <v>0</v>
      </c>
      <c r="BM142" s="15">
        <f>50-AP92</f>
        <v>0</v>
      </c>
      <c r="BN142" s="15">
        <f>50-AQ92</f>
        <v>0</v>
      </c>
      <c r="BO142" s="15">
        <f>50-AR92</f>
        <v>0</v>
      </c>
      <c r="BP142" s="15">
        <f>50-AS92</f>
        <v>0</v>
      </c>
      <c r="BQ142" s="15">
        <f>50-AT92</f>
        <v>0</v>
      </c>
    </row>
    <row r="143" ht="20.05" customHeight="1">
      <c r="BG143" s="24"/>
      <c r="BH143" s="24"/>
      <c r="BI143" s="24"/>
      <c r="BJ143" t="s" s="85">
        <v>51</v>
      </c>
      <c r="BK143" s="26">
        <f>50-AN93</f>
        <v>39</v>
      </c>
      <c r="BL143" s="15">
        <f>50-AO93</f>
        <v>48</v>
      </c>
      <c r="BM143" s="15">
        <f>50-AP93</f>
        <v>42</v>
      </c>
      <c r="BN143" s="15">
        <f>50-AQ93</f>
        <v>48</v>
      </c>
      <c r="BO143" s="15">
        <f>50-AR93</f>
        <v>48</v>
      </c>
      <c r="BP143" s="15">
        <f>50-AS93</f>
        <v>40</v>
      </c>
      <c r="BQ143" s="15">
        <f>50-AT93</f>
        <v>46</v>
      </c>
    </row>
    <row r="144" ht="20.25" customHeight="1">
      <c r="BG144" s="45"/>
      <c r="BH144" s="45"/>
      <c r="BI144" s="45"/>
      <c r="BJ144" t="s" s="86">
        <v>29</v>
      </c>
      <c r="BK144" s="47">
        <f>50-AN94</f>
        <v>0</v>
      </c>
      <c r="BL144" s="49">
        <f>50-AO94</f>
        <v>0</v>
      </c>
      <c r="BM144" s="49">
        <f>50-AP94</f>
        <v>0</v>
      </c>
      <c r="BN144" s="49">
        <f>50-AQ94</f>
        <v>0</v>
      </c>
      <c r="BO144" s="49">
        <f>50-AR94</f>
        <v>0</v>
      </c>
      <c r="BP144" s="49">
        <f>50-AS94</f>
        <v>0</v>
      </c>
      <c r="BQ144" s="49">
        <f>50-AT94</f>
        <v>1</v>
      </c>
    </row>
    <row r="145" ht="20.25" customHeight="1">
      <c r="BG145" s="50"/>
      <c r="BH145" s="50"/>
      <c r="BI145" s="50"/>
      <c r="BJ145" s="50"/>
      <c r="BK145" s="51">
        <f>SUM(BK128:BK144)</f>
        <v>80</v>
      </c>
      <c r="BL145" s="51">
        <f>SUM(BL128:BL144)</f>
        <v>100</v>
      </c>
      <c r="BM145" s="51">
        <f>SUM(BM128:BM144)</f>
        <v>146</v>
      </c>
      <c r="BN145" s="51">
        <f>SUM(BN128:BN144)</f>
        <v>73</v>
      </c>
      <c r="BO145" s="51">
        <f>SUM(BO128:BO144)</f>
        <v>71</v>
      </c>
      <c r="BP145" s="51">
        <f>SUM(BP128:BP144)</f>
        <v>79</v>
      </c>
      <c r="BQ145" s="51">
        <f>SUM(BQ128:BQ144)</f>
        <v>224</v>
      </c>
    </row>
    <row r="147" ht="27.65" customHeight="1">
      <c r="BR147" t="s" s="2">
        <v>81</v>
      </c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</row>
    <row r="148" ht="20.25" customHeight="1">
      <c r="BR148" t="s" s="3">
        <v>1</v>
      </c>
      <c r="BS148" t="s" s="3">
        <v>2</v>
      </c>
      <c r="BT148" t="s" s="3">
        <v>3</v>
      </c>
      <c r="BU148" t="s" s="3">
        <v>5</v>
      </c>
      <c r="BV148" t="s" s="3">
        <v>8</v>
      </c>
      <c r="BW148" t="s" s="3">
        <v>6</v>
      </c>
      <c r="BX148" t="s" s="3">
        <v>7</v>
      </c>
      <c r="BY148" t="s" s="3">
        <v>9</v>
      </c>
      <c r="BZ148" t="s" s="3">
        <v>12</v>
      </c>
      <c r="CA148" t="s" s="3">
        <v>10</v>
      </c>
      <c r="CB148" t="s" s="3">
        <v>14</v>
      </c>
      <c r="CC148" s="4"/>
    </row>
    <row r="149" ht="20.25" customHeight="1">
      <c r="BR149" s="82"/>
      <c r="BS149" s="82"/>
      <c r="BT149" s="82"/>
      <c r="BU149" t="s" s="83">
        <v>20</v>
      </c>
      <c r="BV149" s="69">
        <v>13</v>
      </c>
      <c r="BW149" s="70">
        <v>0</v>
      </c>
      <c r="BX149" s="70">
        <v>37</v>
      </c>
      <c r="BY149" s="70">
        <v>1</v>
      </c>
      <c r="BZ149" s="9">
        <v>0</v>
      </c>
      <c r="CA149" s="70">
        <v>8</v>
      </c>
      <c r="CB149" s="9">
        <v>0</v>
      </c>
      <c r="CC149" s="70">
        <f>STDEV(BV149:CB149)</f>
        <v>13.5751874493767</v>
      </c>
    </row>
    <row r="150" ht="20.05" customHeight="1">
      <c r="BR150" s="24"/>
      <c r="BS150" s="24"/>
      <c r="BT150" s="24"/>
      <c r="BU150" t="s" s="84">
        <v>25</v>
      </c>
      <c r="BV150" s="26">
        <v>40</v>
      </c>
      <c r="BW150" s="15">
        <v>0</v>
      </c>
      <c r="BX150" s="15">
        <v>36</v>
      </c>
      <c r="BY150" s="15">
        <v>30</v>
      </c>
      <c r="BZ150" s="15">
        <v>24</v>
      </c>
      <c r="CA150" s="15">
        <v>18</v>
      </c>
      <c r="CB150" s="15">
        <v>0</v>
      </c>
      <c r="CC150" s="16">
        <f>STDEV(BV150:CB150)</f>
        <v>16.1599151341477</v>
      </c>
    </row>
    <row r="151" ht="20.05" customHeight="1">
      <c r="BR151" s="24"/>
      <c r="BS151" s="24"/>
      <c r="BT151" s="24"/>
      <c r="BU151" t="s" s="84">
        <v>40</v>
      </c>
      <c r="BV151" s="26">
        <v>34</v>
      </c>
      <c r="BW151" s="15">
        <v>10</v>
      </c>
      <c r="BX151" s="15">
        <v>24</v>
      </c>
      <c r="BY151" s="15">
        <v>13</v>
      </c>
      <c r="BZ151" s="15">
        <v>11</v>
      </c>
      <c r="CA151" s="15">
        <v>7</v>
      </c>
      <c r="CB151" s="15">
        <v>2</v>
      </c>
      <c r="CC151" s="16">
        <f>STDEV(BV151:CB151)</f>
        <v>10.9370493104424</v>
      </c>
    </row>
    <row r="152" ht="20.05" customHeight="1">
      <c r="BR152" s="24"/>
      <c r="BS152" s="24"/>
      <c r="BT152" s="24"/>
      <c r="BU152" t="s" s="84">
        <v>39</v>
      </c>
      <c r="BV152" s="26">
        <v>6</v>
      </c>
      <c r="BW152" s="15">
        <v>0</v>
      </c>
      <c r="BX152" s="15">
        <v>8</v>
      </c>
      <c r="BY152" s="15">
        <v>0</v>
      </c>
      <c r="BZ152" s="15">
        <v>0</v>
      </c>
      <c r="CA152" s="15">
        <v>0</v>
      </c>
      <c r="CB152" s="15">
        <v>0</v>
      </c>
      <c r="CC152" s="16">
        <f>STDEV(BV152:CB152)</f>
        <v>3.46410161513775</v>
      </c>
    </row>
    <row r="153" ht="20.05" customHeight="1">
      <c r="BR153" s="24"/>
      <c r="BS153" s="24"/>
      <c r="BT153" s="24"/>
      <c r="BU153" t="s" s="84">
        <v>46</v>
      </c>
      <c r="BV153" s="14">
        <v>14</v>
      </c>
      <c r="BW153" s="15">
        <v>1</v>
      </c>
      <c r="BX153" s="16">
        <v>31</v>
      </c>
      <c r="BY153" s="15">
        <v>6</v>
      </c>
      <c r="BZ153" s="15">
        <v>1</v>
      </c>
      <c r="CA153" s="15">
        <v>8</v>
      </c>
      <c r="CB153" s="15">
        <v>0</v>
      </c>
      <c r="CC153" s="16">
        <f>STDEV(BV153:CB153)</f>
        <v>11.0108171921114</v>
      </c>
    </row>
    <row r="154" ht="20.05" customHeight="1">
      <c r="BR154" s="24"/>
      <c r="BS154" s="24"/>
      <c r="BT154" s="24"/>
      <c r="BU154" t="s" s="84">
        <v>48</v>
      </c>
      <c r="BV154" s="14">
        <v>5</v>
      </c>
      <c r="BW154" s="15">
        <v>9</v>
      </c>
      <c r="BX154" s="16">
        <v>21</v>
      </c>
      <c r="BY154" s="15">
        <v>10</v>
      </c>
      <c r="BZ154" s="15">
        <v>11</v>
      </c>
      <c r="CA154" s="15">
        <v>3</v>
      </c>
      <c r="CB154" s="15">
        <v>5</v>
      </c>
      <c r="CC154" s="16">
        <f>STDEV(BV154:CB154)</f>
        <v>6.01189297500023</v>
      </c>
    </row>
    <row r="155" ht="20.05" customHeight="1">
      <c r="BR155" s="24"/>
      <c r="BS155" s="24"/>
      <c r="BT155" s="24"/>
      <c r="BU155" t="s" s="84">
        <v>70</v>
      </c>
      <c r="BV155" s="14">
        <v>44</v>
      </c>
      <c r="BW155" s="15">
        <v>30</v>
      </c>
      <c r="BX155" s="16">
        <v>46</v>
      </c>
      <c r="BY155" s="15">
        <v>45</v>
      </c>
      <c r="BZ155" s="15">
        <v>32</v>
      </c>
      <c r="CA155" s="15">
        <v>36</v>
      </c>
      <c r="CB155" s="15">
        <v>3</v>
      </c>
      <c r="CC155" s="16">
        <f>STDEV(BV155:CB155)</f>
        <v>14.9968250608174</v>
      </c>
    </row>
    <row r="156" ht="20.05" customHeight="1">
      <c r="BR156" s="24"/>
      <c r="BS156" s="24"/>
      <c r="BT156" s="24"/>
      <c r="BU156" t="s" s="85">
        <v>37</v>
      </c>
      <c r="BV156" s="26">
        <v>10</v>
      </c>
      <c r="BW156" s="15">
        <v>0</v>
      </c>
      <c r="BX156" s="15">
        <v>38</v>
      </c>
      <c r="BY156" s="15">
        <v>4</v>
      </c>
      <c r="BZ156" s="15">
        <v>0</v>
      </c>
      <c r="CA156" s="15">
        <v>1</v>
      </c>
      <c r="CB156" s="15">
        <v>0</v>
      </c>
      <c r="CC156" s="16">
        <f>STDEV(BV156:CB156)</f>
        <v>13.9027232686878</v>
      </c>
    </row>
    <row r="157" ht="20.05" customHeight="1">
      <c r="BR157" s="24"/>
      <c r="BS157" s="24"/>
      <c r="BT157" s="24"/>
      <c r="BU157" t="s" s="85">
        <v>41</v>
      </c>
      <c r="BV157" s="26">
        <v>1</v>
      </c>
      <c r="BW157" s="15">
        <v>0</v>
      </c>
      <c r="BX157" s="15">
        <v>19</v>
      </c>
      <c r="BY157" s="15">
        <v>0</v>
      </c>
      <c r="BZ157" s="15">
        <v>0</v>
      </c>
      <c r="CA157" s="15">
        <v>0</v>
      </c>
      <c r="CB157" s="15">
        <v>0</v>
      </c>
      <c r="CC157" s="16">
        <f>STDEV(BV157:CB157)</f>
        <v>7.12807995252044</v>
      </c>
    </row>
    <row r="158" ht="20.05" customHeight="1">
      <c r="BR158" s="24"/>
      <c r="BS158" s="24"/>
      <c r="BT158" s="24"/>
      <c r="BU158" t="s" s="85">
        <v>42</v>
      </c>
      <c r="BV158" s="26">
        <v>33</v>
      </c>
      <c r="BW158" s="15">
        <v>26</v>
      </c>
      <c r="BX158" s="15">
        <v>47</v>
      </c>
      <c r="BY158" s="15">
        <v>31</v>
      </c>
      <c r="BZ158" s="15">
        <v>25</v>
      </c>
      <c r="CA158" s="15">
        <v>31</v>
      </c>
      <c r="CB158" s="15">
        <v>0</v>
      </c>
      <c r="CC158" s="16">
        <f>STDEV(BV158:CB158)</f>
        <v>14.1404519359312</v>
      </c>
    </row>
    <row r="159" ht="20.05" customHeight="1">
      <c r="BR159" s="24"/>
      <c r="BS159" s="24"/>
      <c r="BT159" s="24"/>
      <c r="BU159" t="s" s="85">
        <v>32</v>
      </c>
      <c r="BV159" s="26">
        <v>19</v>
      </c>
      <c r="BW159" s="15">
        <v>0</v>
      </c>
      <c r="BX159" s="15">
        <v>13</v>
      </c>
      <c r="BY159" s="15">
        <v>0</v>
      </c>
      <c r="BZ159" s="15">
        <v>0</v>
      </c>
      <c r="CA159" s="15">
        <v>1</v>
      </c>
      <c r="CB159" s="15">
        <v>8</v>
      </c>
      <c r="CC159" s="16">
        <f>STDEV(BV159:CB159)</f>
        <v>7.69043933353987</v>
      </c>
    </row>
    <row r="160" ht="20.05" customHeight="1">
      <c r="BR160" s="24"/>
      <c r="BS160" s="24"/>
      <c r="BT160" s="24"/>
      <c r="BU160" t="s" s="85">
        <v>34</v>
      </c>
      <c r="BV160" s="14">
        <v>21</v>
      </c>
      <c r="BW160" s="15">
        <v>0</v>
      </c>
      <c r="BX160" s="16">
        <v>25</v>
      </c>
      <c r="BY160" s="15">
        <v>10</v>
      </c>
      <c r="BZ160" s="15">
        <v>0</v>
      </c>
      <c r="CA160" s="15">
        <v>4</v>
      </c>
      <c r="CB160" s="15">
        <v>0</v>
      </c>
      <c r="CC160" s="16">
        <f>STDEV(BV160:CB160)</f>
        <v>10.5492044385211</v>
      </c>
    </row>
    <row r="161" ht="20.05" customHeight="1">
      <c r="BR161" s="24"/>
      <c r="BS161" s="24"/>
      <c r="BT161" s="24"/>
      <c r="BU161" t="s" s="85">
        <v>44</v>
      </c>
      <c r="BV161" s="14">
        <v>0</v>
      </c>
      <c r="BW161" s="15">
        <v>0</v>
      </c>
      <c r="BX161" s="16">
        <v>1</v>
      </c>
      <c r="BY161" s="15">
        <v>0</v>
      </c>
      <c r="BZ161" s="15">
        <v>0</v>
      </c>
      <c r="CA161" s="15">
        <v>0</v>
      </c>
      <c r="CB161" s="15">
        <v>0</v>
      </c>
      <c r="CC161" s="16">
        <f>STDEV(BV161:CB161)</f>
        <v>0.377964473009227</v>
      </c>
    </row>
    <row r="162" ht="20.05" customHeight="1">
      <c r="BR162" s="24"/>
      <c r="BS162" s="24"/>
      <c r="BT162" s="24"/>
      <c r="BU162" t="s" s="85">
        <v>26</v>
      </c>
      <c r="BV162" s="26">
        <v>0</v>
      </c>
      <c r="BW162" s="15">
        <v>0</v>
      </c>
      <c r="BX162" s="15">
        <v>0</v>
      </c>
      <c r="BY162" s="15">
        <v>0</v>
      </c>
      <c r="BZ162" s="15">
        <v>0</v>
      </c>
      <c r="CA162" s="15">
        <v>0</v>
      </c>
      <c r="CB162" s="15">
        <v>0</v>
      </c>
      <c r="CC162" s="16">
        <f>STDEV(BV162:CB162)</f>
        <v>0</v>
      </c>
    </row>
    <row r="163" ht="20.05" customHeight="1">
      <c r="BR163" s="24"/>
      <c r="BS163" s="24"/>
      <c r="BT163" s="24"/>
      <c r="BU163" t="s" s="85">
        <v>27</v>
      </c>
      <c r="BV163" s="14">
        <v>0</v>
      </c>
      <c r="BW163" s="16">
        <v>0</v>
      </c>
      <c r="BX163" s="16">
        <v>40</v>
      </c>
      <c r="BY163" s="16">
        <v>0</v>
      </c>
      <c r="BZ163" s="16">
        <v>0</v>
      </c>
      <c r="CA163" s="16">
        <v>1</v>
      </c>
      <c r="CB163" s="15">
        <v>1</v>
      </c>
      <c r="CC163" s="16">
        <f>STDEV(BV163:CB163)</f>
        <v>15</v>
      </c>
    </row>
    <row r="164" ht="20.05" customHeight="1">
      <c r="BR164" s="24"/>
      <c r="BS164" s="24"/>
      <c r="BT164" s="24"/>
      <c r="BU164" t="s" s="85">
        <v>51</v>
      </c>
      <c r="BV164" s="14">
        <v>33</v>
      </c>
      <c r="BW164" s="15">
        <v>25</v>
      </c>
      <c r="BX164" s="16">
        <v>31</v>
      </c>
      <c r="BY164" s="15">
        <v>18</v>
      </c>
      <c r="BZ164" s="15">
        <v>10</v>
      </c>
      <c r="CA164" s="15">
        <v>22</v>
      </c>
      <c r="CB164" s="15">
        <v>24</v>
      </c>
      <c r="CC164" s="16">
        <f>STDEV(BV164:CB164)</f>
        <v>7.78276484107213</v>
      </c>
    </row>
    <row r="165" ht="20.05" customHeight="1">
      <c r="BR165" s="24"/>
      <c r="BS165" s="24"/>
      <c r="BT165" s="24"/>
      <c r="BU165" t="s" s="85">
        <v>29</v>
      </c>
      <c r="BV165" s="14">
        <v>47</v>
      </c>
      <c r="BW165" s="16">
        <v>46</v>
      </c>
      <c r="BX165" s="16">
        <v>50</v>
      </c>
      <c r="BY165" s="16">
        <v>48</v>
      </c>
      <c r="BZ165" s="16">
        <v>37</v>
      </c>
      <c r="CA165" s="16">
        <v>30</v>
      </c>
      <c r="CB165" s="16">
        <v>0</v>
      </c>
      <c r="CC165" s="16">
        <f>STDEV(BV165:CB165)</f>
        <v>17.7428724790977</v>
      </c>
    </row>
    <row r="166" ht="20.05" customHeight="1">
      <c r="BR166" s="24"/>
      <c r="BS166" s="24"/>
      <c r="BT166" s="24"/>
      <c r="BU166" t="s" s="85">
        <v>73</v>
      </c>
      <c r="BV166" s="14">
        <v>0.37</v>
      </c>
      <c r="BW166" s="16">
        <v>0.22</v>
      </c>
      <c r="BX166" s="16">
        <v>0.27</v>
      </c>
      <c r="BY166" s="16">
        <v>0.2</v>
      </c>
      <c r="BZ166" s="16">
        <v>0.22</v>
      </c>
      <c r="CA166" s="16">
        <v>0.21</v>
      </c>
      <c r="CB166" s="16">
        <v>0.36</v>
      </c>
      <c r="CC166" s="15">
        <f>CORREL(BV166:CB166,BV$170:CB$170)</f>
        <v>0.5247289445071019</v>
      </c>
    </row>
    <row r="167" ht="20.25" customHeight="1">
      <c r="BR167" s="45"/>
      <c r="BS167" s="45"/>
      <c r="BT167" s="45"/>
      <c r="BU167" t="s" s="86">
        <v>82</v>
      </c>
      <c r="BV167" s="73">
        <f>BV166*50</f>
        <v>18.5</v>
      </c>
      <c r="BW167" s="74">
        <f>BW166*50</f>
        <v>11</v>
      </c>
      <c r="BX167" s="74">
        <f>BX166*50</f>
        <v>13.5</v>
      </c>
      <c r="BY167" s="74">
        <f>BY166*50</f>
        <v>10</v>
      </c>
      <c r="BZ167" s="74">
        <f>BZ166*50</f>
        <v>11</v>
      </c>
      <c r="CA167" s="74">
        <f>CA166*50</f>
        <v>10.5</v>
      </c>
      <c r="CB167" s="74">
        <f>CB166*50</f>
        <v>18</v>
      </c>
      <c r="CC167" s="49">
        <f>CORREL(BV167:CB167,BV$170:CB$170)</f>
        <v>0.5247289445071019</v>
      </c>
    </row>
    <row r="168" ht="20.25" customHeight="1">
      <c r="BR168" s="50"/>
      <c r="BS168" s="50"/>
      <c r="BT168" s="50"/>
      <c r="BU168" s="50"/>
      <c r="BV168" s="51">
        <f>SUM(BV149:BV165)</f>
        <v>320</v>
      </c>
      <c r="BW168" s="51">
        <f>SUM(BW149:BW165)</f>
        <v>147</v>
      </c>
      <c r="BX168" s="51">
        <f>SUM(BX149:BX165)</f>
        <v>467</v>
      </c>
      <c r="BY168" s="51">
        <f>SUM(BY149:BY165)</f>
        <v>216</v>
      </c>
      <c r="BZ168" s="51">
        <f>SUM(BZ149:BZ165)</f>
        <v>151</v>
      </c>
      <c r="CA168" s="51">
        <f>SUM(CA149:CA165)</f>
        <v>170</v>
      </c>
      <c r="CB168" s="51">
        <f>SUM(CB149:CB165)</f>
        <v>43</v>
      </c>
      <c r="CC168" s="51">
        <f>SUM(CC149:CC167)</f>
        <v>171.519747348427</v>
      </c>
    </row>
    <row r="169" ht="20.05" customHeight="1">
      <c r="BR169" s="52"/>
      <c r="BS169" s="52"/>
      <c r="BT169" s="52"/>
      <c r="BU169" s="52"/>
      <c r="BV169" s="88">
        <v>0.55</v>
      </c>
      <c r="BW169" s="88">
        <v>0.45</v>
      </c>
      <c r="BX169" s="92">
        <v>0.4</v>
      </c>
      <c r="BY169" s="88">
        <v>0.49</v>
      </c>
      <c r="BZ169" s="92">
        <v>0.38</v>
      </c>
      <c r="CA169" s="92">
        <v>0.25</v>
      </c>
      <c r="CB169" s="88">
        <v>0.45</v>
      </c>
      <c r="CC169" s="94"/>
    </row>
    <row r="170" ht="20.05" customHeight="1">
      <c r="BR170" s="52"/>
      <c r="BS170" s="52"/>
      <c r="BT170" s="52"/>
      <c r="BU170" t="s" s="57">
        <v>83</v>
      </c>
      <c r="BV170" s="88">
        <f>BV$169*50</f>
        <v>27.5</v>
      </c>
      <c r="BW170" s="88">
        <f>BW$169*50</f>
        <v>22.5</v>
      </c>
      <c r="BX170" s="88">
        <f>BX$169*50</f>
        <v>20</v>
      </c>
      <c r="BY170" s="88">
        <f>BY$169*50</f>
        <v>24.5</v>
      </c>
      <c r="BZ170" s="88">
        <f>BZ$169*50</f>
        <v>19</v>
      </c>
      <c r="CA170" s="88">
        <f>CA$169*50</f>
        <v>12.5</v>
      </c>
      <c r="CB170" s="88">
        <f>CB$169*50</f>
        <v>22.5</v>
      </c>
      <c r="CC170" s="88">
        <f>CC$169*50</f>
        <v>0</v>
      </c>
    </row>
    <row r="171" ht="20.05" customHeight="1">
      <c r="BR171" s="52"/>
      <c r="BS171" s="52"/>
      <c r="BT171" s="52"/>
      <c r="BU171" s="52"/>
      <c r="BV171" s="88">
        <f>AVERAGE(BV149:BV156)/50</f>
        <v>0.415</v>
      </c>
      <c r="BW171" s="88">
        <f>AVERAGE(BW149:BW156)/50</f>
        <v>0.125</v>
      </c>
      <c r="BX171" s="88">
        <f>AVERAGE(BX149:BX156)/50</f>
        <v>0.6025</v>
      </c>
      <c r="BY171" s="88">
        <f>AVERAGE(BY149:BY156)/50</f>
        <v>0.2725</v>
      </c>
      <c r="BZ171" s="88">
        <f>AVERAGE(BZ149:BZ156)/50</f>
        <v>0.1975</v>
      </c>
      <c r="CA171" s="88">
        <f>AVERAGE(CA149:CA156)/50</f>
        <v>0.2025</v>
      </c>
      <c r="CB171" s="88">
        <f>AVERAGE(CB149:CB156)/50</f>
        <v>0.025</v>
      </c>
      <c r="CC171" s="88">
        <f>AVERAGE(CC149:CC156)/50</f>
        <v>0.225146280014303</v>
      </c>
    </row>
    <row r="172" ht="20.05" customHeight="1">
      <c r="BR172" s="52"/>
      <c r="BS172" s="52"/>
      <c r="BT172" s="52"/>
      <c r="BU172" s="52"/>
      <c r="BV172" s="94"/>
      <c r="BW172" s="94"/>
      <c r="BX172" s="94"/>
      <c r="BY172" s="94"/>
      <c r="BZ172" s="94"/>
      <c r="CA172" s="94"/>
      <c r="CB172" s="94"/>
      <c r="CC172" s="94"/>
    </row>
    <row r="174" ht="27.65" customHeight="1">
      <c r="CD174" t="s" s="2">
        <v>84</v>
      </c>
      <c r="CE174" s="2"/>
      <c r="CF174" s="2"/>
      <c r="CG174" s="2"/>
      <c r="CH174" s="2"/>
      <c r="CI174" s="2"/>
      <c r="CJ174" s="2"/>
      <c r="CK174" s="2"/>
      <c r="CL174" s="2"/>
      <c r="CM174" s="2"/>
      <c r="CN174" s="2"/>
    </row>
    <row r="175" ht="20.25" customHeight="1">
      <c r="CD175" t="s" s="3">
        <v>1</v>
      </c>
      <c r="CE175" t="s" s="3">
        <v>2</v>
      </c>
      <c r="CF175" t="s" s="3">
        <v>3</v>
      </c>
      <c r="CG175" t="s" s="3">
        <v>5</v>
      </c>
      <c r="CH175" t="s" s="3">
        <v>8</v>
      </c>
      <c r="CI175" t="s" s="3">
        <v>6</v>
      </c>
      <c r="CJ175" t="s" s="3">
        <v>7</v>
      </c>
      <c r="CK175" t="s" s="3">
        <v>9</v>
      </c>
      <c r="CL175" t="s" s="3">
        <v>12</v>
      </c>
      <c r="CM175" t="s" s="3">
        <v>10</v>
      </c>
      <c r="CN175" t="s" s="3">
        <v>14</v>
      </c>
    </row>
    <row r="176" ht="20.25" customHeight="1">
      <c r="CD176" s="82"/>
      <c r="CE176" s="82"/>
      <c r="CF176" s="82"/>
      <c r="CG176" t="s" s="83">
        <v>20</v>
      </c>
      <c r="CH176" s="102">
        <f>CS199+BV149</f>
        <v>49</v>
      </c>
      <c r="CI176" s="103">
        <f>CT199+BW149</f>
        <v>10</v>
      </c>
      <c r="CJ176" s="103">
        <f>CU199+BX149</f>
        <v>50</v>
      </c>
      <c r="CK176" s="103">
        <f>CV199+BY149</f>
        <v>12</v>
      </c>
      <c r="CL176" s="103">
        <f>CW199+BZ149</f>
        <v>22</v>
      </c>
      <c r="CM176" s="103">
        <f>CX199+CA149</f>
        <v>17</v>
      </c>
      <c r="CN176" s="9">
        <f>CY199+CB149</f>
        <v>0</v>
      </c>
    </row>
    <row r="177" ht="20.05" customHeight="1">
      <c r="CD177" s="24"/>
      <c r="CE177" s="24"/>
      <c r="CF177" s="24"/>
      <c r="CG177" t="s" s="84">
        <v>25</v>
      </c>
      <c r="CH177" s="26">
        <f>CS200+BV150</f>
        <v>50</v>
      </c>
      <c r="CI177" s="15">
        <f>CT200+BW150</f>
        <v>20</v>
      </c>
      <c r="CJ177" s="15">
        <f>CU200+BX150</f>
        <v>50</v>
      </c>
      <c r="CK177" s="15">
        <f>CV200+BY150</f>
        <v>50</v>
      </c>
      <c r="CL177" s="15">
        <f>CW200+BZ150</f>
        <v>50</v>
      </c>
      <c r="CM177" s="15">
        <f>CX200+CA150</f>
        <v>50</v>
      </c>
      <c r="CN177" s="15">
        <f>CY200+CB150</f>
        <v>50</v>
      </c>
    </row>
    <row r="178" ht="20.05" customHeight="1">
      <c r="CD178" s="24"/>
      <c r="CE178" s="24"/>
      <c r="CF178" s="24"/>
      <c r="CG178" t="s" s="84">
        <v>40</v>
      </c>
      <c r="CH178" s="26">
        <f>CS201+BV151</f>
        <v>50</v>
      </c>
      <c r="CI178" s="15">
        <f>CT201+BW151</f>
        <v>50</v>
      </c>
      <c r="CJ178" s="15">
        <f>CU201+BX151</f>
        <v>50</v>
      </c>
      <c r="CK178" s="15">
        <f>CV201+BY151</f>
        <v>50</v>
      </c>
      <c r="CL178" s="15">
        <f>CW201+BZ151</f>
        <v>50</v>
      </c>
      <c r="CM178" s="15">
        <f>CX201+CA151</f>
        <v>50</v>
      </c>
      <c r="CN178" s="15">
        <f>CY201+CB151</f>
        <v>50</v>
      </c>
    </row>
    <row r="179" ht="20.05" customHeight="1">
      <c r="CD179" s="24"/>
      <c r="CE179" s="24"/>
      <c r="CF179" s="24"/>
      <c r="CG179" t="s" s="84">
        <v>39</v>
      </c>
      <c r="CH179" s="26">
        <f>CS202+BV152</f>
        <v>50</v>
      </c>
      <c r="CI179" s="15">
        <f>CT202+BW152</f>
        <v>50</v>
      </c>
      <c r="CJ179" s="15">
        <f>CU202+BX152</f>
        <v>50</v>
      </c>
      <c r="CK179" s="15">
        <f>CV202+BY152</f>
        <v>50</v>
      </c>
      <c r="CL179" s="15">
        <f>CW202+BZ152</f>
        <v>50</v>
      </c>
      <c r="CM179" s="15">
        <f>CX202+CA152</f>
        <v>50</v>
      </c>
      <c r="CN179" s="15">
        <f>CY202+CB152</f>
        <v>50</v>
      </c>
    </row>
    <row r="180" ht="20.05" customHeight="1">
      <c r="CD180" s="24"/>
      <c r="CE180" s="24"/>
      <c r="CF180" s="24"/>
      <c r="CG180" t="s" s="84">
        <v>46</v>
      </c>
      <c r="CH180" s="26">
        <f>CS203+BV153</f>
        <v>50</v>
      </c>
      <c r="CI180" s="15">
        <f>CT203+BW153</f>
        <v>50</v>
      </c>
      <c r="CJ180" s="15">
        <f>CU203+BX153</f>
        <v>50</v>
      </c>
      <c r="CK180" s="15">
        <f>CV203+BY153</f>
        <v>50</v>
      </c>
      <c r="CL180" s="15">
        <f>CW203+BZ153</f>
        <v>50</v>
      </c>
      <c r="CM180" s="15">
        <f>CX203+CA153</f>
        <v>50</v>
      </c>
      <c r="CN180" s="15">
        <f>CY203+CB153</f>
        <v>50</v>
      </c>
    </row>
    <row r="181" ht="32" customHeight="1">
      <c r="CD181" s="24"/>
      <c r="CE181" s="24"/>
      <c r="CF181" s="24"/>
      <c r="CG181" t="s" s="84">
        <v>48</v>
      </c>
      <c r="CH181" s="26">
        <f>CS204+BV154</f>
        <v>50</v>
      </c>
      <c r="CI181" s="15">
        <f>CT204+BW154</f>
        <v>50</v>
      </c>
      <c r="CJ181" s="15">
        <f>CU204+BX154</f>
        <v>50</v>
      </c>
      <c r="CK181" s="15">
        <f>CV204+BY154</f>
        <v>50</v>
      </c>
      <c r="CL181" s="15">
        <f>CW204+BZ154</f>
        <v>50</v>
      </c>
      <c r="CM181" s="15">
        <f>CX204+CA154</f>
        <v>50</v>
      </c>
      <c r="CN181" s="15">
        <f>CY204+CB154</f>
        <v>50</v>
      </c>
    </row>
    <row r="182" ht="20.05" customHeight="1">
      <c r="CD182" s="24"/>
      <c r="CE182" s="24"/>
      <c r="CF182" s="24"/>
      <c r="CG182" t="s" s="84">
        <v>70</v>
      </c>
      <c r="CH182" s="26">
        <f>CS205+BV155</f>
        <v>50</v>
      </c>
      <c r="CI182" s="15">
        <f>CT205+BW155</f>
        <v>50</v>
      </c>
      <c r="CJ182" s="15">
        <f>CU205+BX155</f>
        <v>50</v>
      </c>
      <c r="CK182" s="15">
        <f>CV205+BY155</f>
        <v>50</v>
      </c>
      <c r="CL182" s="15">
        <f>CW205+BZ155</f>
        <v>50</v>
      </c>
      <c r="CM182" s="15">
        <f>CX205+CA155</f>
        <v>50</v>
      </c>
      <c r="CN182" s="15">
        <f>CY205+CB155</f>
        <v>50</v>
      </c>
    </row>
    <row r="183" ht="20.05" customHeight="1">
      <c r="CD183" s="24"/>
      <c r="CE183" s="24"/>
      <c r="CF183" s="24"/>
      <c r="CG183" t="s" s="85">
        <v>37</v>
      </c>
      <c r="CH183" s="29">
        <f>CS206+BV156</f>
        <v>33</v>
      </c>
      <c r="CI183" s="20">
        <f>CT206+BW156</f>
        <v>0</v>
      </c>
      <c r="CJ183" s="20">
        <f>CU206+BX156</f>
        <v>50</v>
      </c>
      <c r="CK183" s="20">
        <f>CV206+BY156</f>
        <v>13</v>
      </c>
      <c r="CL183" s="20">
        <f>CW206+BZ156</f>
        <v>50</v>
      </c>
      <c r="CM183" s="20">
        <f>CX206+CA156</f>
        <v>14</v>
      </c>
      <c r="CN183" s="15">
        <f>CY206+CB156</f>
        <v>0</v>
      </c>
    </row>
    <row r="184" ht="20.05" customHeight="1">
      <c r="CD184" s="24"/>
      <c r="CE184" s="24"/>
      <c r="CF184" s="24"/>
      <c r="CG184" t="s" s="85">
        <v>41</v>
      </c>
      <c r="CH184" s="26">
        <f>CS207+BV157</f>
        <v>34</v>
      </c>
      <c r="CI184" s="15">
        <f>CT207+BW157</f>
        <v>2</v>
      </c>
      <c r="CJ184" s="15">
        <f>CU207+BX157</f>
        <v>42</v>
      </c>
      <c r="CK184" s="15">
        <f>CV207+BY157</f>
        <v>1</v>
      </c>
      <c r="CL184" s="15">
        <f>CW207+BZ157</f>
        <v>2</v>
      </c>
      <c r="CM184" s="15">
        <f>CX207+CA157</f>
        <v>5</v>
      </c>
      <c r="CN184" s="15">
        <f>CY207+CB157</f>
        <v>0</v>
      </c>
    </row>
    <row r="185" ht="20.05" customHeight="1">
      <c r="CD185" s="24"/>
      <c r="CE185" s="24"/>
      <c r="CF185" s="24"/>
      <c r="CG185" t="s" s="85">
        <v>42</v>
      </c>
      <c r="CH185" s="26">
        <f>CS208+BV158</f>
        <v>50</v>
      </c>
      <c r="CI185" s="15">
        <f>CT208+BW158</f>
        <v>50</v>
      </c>
      <c r="CJ185" s="15">
        <f>CU208+BX158</f>
        <v>50</v>
      </c>
      <c r="CK185" s="15">
        <f>CV208+BY158</f>
        <v>50</v>
      </c>
      <c r="CL185" s="15">
        <f>CW208+BZ158</f>
        <v>50</v>
      </c>
      <c r="CM185" s="15">
        <f>CX208+CA158</f>
        <v>50</v>
      </c>
      <c r="CN185" s="15">
        <f>CY208+CB158</f>
        <v>9</v>
      </c>
    </row>
    <row r="186" ht="20.05" customHeight="1">
      <c r="CD186" s="24"/>
      <c r="CE186" s="24"/>
      <c r="CF186" s="24"/>
      <c r="CG186" t="s" s="85">
        <v>32</v>
      </c>
      <c r="CH186" s="26">
        <f>CS209+BV159</f>
        <v>50</v>
      </c>
      <c r="CI186" s="15">
        <f>CT209+BW159</f>
        <v>18</v>
      </c>
      <c r="CJ186" s="15">
        <f>CU209+BX159</f>
        <v>50</v>
      </c>
      <c r="CK186" s="15">
        <f>CV209+BY159</f>
        <v>28</v>
      </c>
      <c r="CL186" s="15">
        <f>CW209+BZ159</f>
        <v>36</v>
      </c>
      <c r="CM186" s="15">
        <f>CX209+CA159</f>
        <v>37</v>
      </c>
      <c r="CN186" s="15">
        <f>CY209+CB159</f>
        <v>10</v>
      </c>
    </row>
    <row r="187" ht="20.05" customHeight="1">
      <c r="CD187" s="24"/>
      <c r="CE187" s="24"/>
      <c r="CF187" s="24"/>
      <c r="CG187" t="s" s="85">
        <v>34</v>
      </c>
      <c r="CH187" s="26">
        <f>CS210+BV160</f>
        <v>48</v>
      </c>
      <c r="CI187" s="15">
        <f>CT210+BW160</f>
        <v>2</v>
      </c>
      <c r="CJ187" s="15">
        <f>CU210+BX160</f>
        <v>50</v>
      </c>
      <c r="CK187" s="15">
        <f>CV210+BY160</f>
        <v>29</v>
      </c>
      <c r="CL187" s="15">
        <f>CW210+BZ160</f>
        <v>20</v>
      </c>
      <c r="CM187" s="15">
        <f>CX210+CA160</f>
        <v>37</v>
      </c>
      <c r="CN187" s="15">
        <f>CY210+CB160</f>
        <v>4</v>
      </c>
    </row>
    <row r="188" ht="20.05" customHeight="1">
      <c r="CD188" s="24"/>
      <c r="CE188" s="24"/>
      <c r="CF188" s="24"/>
      <c r="CG188" t="s" s="85">
        <v>44</v>
      </c>
      <c r="CH188" s="26">
        <f>CS211+BV161</f>
        <v>49</v>
      </c>
      <c r="CI188" s="15">
        <f>CT211+BW161</f>
        <v>0</v>
      </c>
      <c r="CJ188" s="15">
        <f>CU211+BX161</f>
        <v>40</v>
      </c>
      <c r="CK188" s="15">
        <f>CV211+BY161</f>
        <v>0</v>
      </c>
      <c r="CL188" s="15">
        <f>CW211+BZ161</f>
        <v>0</v>
      </c>
      <c r="CM188" s="15">
        <f>CX211+CA161</f>
        <v>0</v>
      </c>
      <c r="CN188" s="15">
        <f>CY211+CB161</f>
        <v>0</v>
      </c>
    </row>
    <row r="189" ht="20.05" customHeight="1">
      <c r="CD189" s="24"/>
      <c r="CE189" s="24"/>
      <c r="CF189" s="24"/>
      <c r="CG189" t="s" s="85">
        <v>26</v>
      </c>
      <c r="CH189" s="26">
        <f>CS212+BV162</f>
        <v>50</v>
      </c>
      <c r="CI189" s="15">
        <f>CT212+BW162</f>
        <v>0</v>
      </c>
      <c r="CJ189" s="15">
        <f>CU212+BX162</f>
        <v>43</v>
      </c>
      <c r="CK189" s="15">
        <f>CV212+BY162</f>
        <v>3</v>
      </c>
      <c r="CL189" s="15">
        <f>CW212+BZ162</f>
        <v>0</v>
      </c>
      <c r="CM189" s="15">
        <f>CX212+CA162</f>
        <v>34</v>
      </c>
      <c r="CN189" s="15">
        <f>CY212+CB162</f>
        <v>0</v>
      </c>
    </row>
    <row r="190" ht="20.05" customHeight="1">
      <c r="CD190" s="24"/>
      <c r="CE190" s="24"/>
      <c r="CF190" s="24"/>
      <c r="CG190" t="s" s="85">
        <v>27</v>
      </c>
      <c r="CH190" s="26">
        <f>CS213+BV163</f>
        <v>45</v>
      </c>
      <c r="CI190" s="15">
        <f>CT213+BW163</f>
        <v>3</v>
      </c>
      <c r="CJ190" s="15">
        <f>CU213+BX163</f>
        <v>50</v>
      </c>
      <c r="CK190" s="15">
        <f>CV213+BY163</f>
        <v>36</v>
      </c>
      <c r="CL190" s="15">
        <f>CW213+BZ163</f>
        <v>33</v>
      </c>
      <c r="CM190" s="15">
        <f>CX213+CA163</f>
        <v>37</v>
      </c>
      <c r="CN190" s="15">
        <f>CY213+CB163</f>
        <v>1</v>
      </c>
    </row>
    <row r="191" ht="32" customHeight="1">
      <c r="CD191" s="24"/>
      <c r="CE191" s="24"/>
      <c r="CF191" s="24"/>
      <c r="CG191" t="s" s="85">
        <v>51</v>
      </c>
      <c r="CH191" s="26">
        <f>CS214+BV164</f>
        <v>50</v>
      </c>
      <c r="CI191" s="15">
        <f>CT214+BW164</f>
        <v>50</v>
      </c>
      <c r="CJ191" s="15">
        <f>CU214+BX164</f>
        <v>50</v>
      </c>
      <c r="CK191" s="15">
        <f>CV214+BY164</f>
        <v>50</v>
      </c>
      <c r="CL191" s="15">
        <f>CW214+BZ164</f>
        <v>50</v>
      </c>
      <c r="CM191" s="15">
        <f>CX214+CA164</f>
        <v>50</v>
      </c>
      <c r="CN191" s="15">
        <f>CY214+CB164</f>
        <v>50</v>
      </c>
    </row>
    <row r="192" ht="20.25" customHeight="1">
      <c r="CD192" s="45"/>
      <c r="CE192" s="45"/>
      <c r="CF192" s="45"/>
      <c r="CG192" t="s" s="86">
        <v>29</v>
      </c>
      <c r="CH192" s="47">
        <f>CS215+BV165</f>
        <v>50</v>
      </c>
      <c r="CI192" s="49">
        <f>CT215+BW165</f>
        <v>50</v>
      </c>
      <c r="CJ192" s="49">
        <f>CU215+BX165</f>
        <v>50</v>
      </c>
      <c r="CK192" s="49">
        <f>CV215+BY165</f>
        <v>50</v>
      </c>
      <c r="CL192" s="49">
        <f>CW215+BZ165</f>
        <v>50</v>
      </c>
      <c r="CM192" s="49">
        <f>CX215+CA165</f>
        <v>50</v>
      </c>
      <c r="CN192" s="49">
        <f>CY215+CB165</f>
        <v>9</v>
      </c>
    </row>
    <row r="193" ht="20.25" customHeight="1">
      <c r="CD193" s="50"/>
      <c r="CE193" s="50"/>
      <c r="CF193" s="50"/>
      <c r="CG193" s="50"/>
      <c r="CH193" s="51">
        <f>SUM(CH176:CH192)</f>
        <v>808</v>
      </c>
      <c r="CI193" s="51">
        <f>SUM(CI176:CI192)</f>
        <v>455</v>
      </c>
      <c r="CJ193" s="51">
        <f>SUM(CJ176:CJ192)</f>
        <v>825</v>
      </c>
      <c r="CK193" s="51">
        <f>SUM(CK176:CK192)</f>
        <v>572</v>
      </c>
      <c r="CL193" s="51">
        <f>SUM(CL176:CL192)</f>
        <v>613</v>
      </c>
      <c r="CM193" s="51">
        <f>SUM(CM176:CM192)</f>
        <v>631</v>
      </c>
      <c r="CN193" s="51">
        <f>SUM(CN176:CN192)</f>
        <v>383</v>
      </c>
    </row>
    <row r="194" ht="20.05" customHeight="1">
      <c r="CD194" s="52"/>
      <c r="CE194" s="52"/>
      <c r="CF194" s="52"/>
      <c r="CG194" s="52"/>
      <c r="CH194" s="52"/>
      <c r="CI194" s="52"/>
      <c r="CJ194" s="52"/>
      <c r="CK194" s="52"/>
      <c r="CL194" s="52"/>
      <c r="CM194" s="52"/>
      <c r="CN194" s="52"/>
    </row>
    <row r="195" ht="20.05" customHeight="1">
      <c r="CD195" s="52"/>
      <c r="CE195" s="52"/>
      <c r="CF195" s="52"/>
      <c r="CG195" s="52"/>
      <c r="CH195" s="88">
        <f>AVERAGE(CH176:CH183)</f>
        <v>47.75</v>
      </c>
      <c r="CI195" s="88">
        <f>AVERAGE(CI176:CI183)</f>
        <v>35</v>
      </c>
      <c r="CJ195" s="88">
        <f>AVERAGE(CJ176:CJ183)</f>
        <v>50</v>
      </c>
      <c r="CK195" s="88">
        <f>AVERAGE(CK176:CK183)</f>
        <v>40.625</v>
      </c>
      <c r="CL195" s="88">
        <f>AVERAGE(CL176:CL183)</f>
        <v>46.5</v>
      </c>
      <c r="CM195" s="88">
        <f>AVERAGE(CM176:CM183)</f>
        <v>41.375</v>
      </c>
      <c r="CN195" s="88">
        <f>AVERAGE(CN176:CN183)</f>
        <v>37.5</v>
      </c>
    </row>
    <row r="197" ht="27.65" customHeight="1">
      <c r="CO197" t="s" s="2">
        <v>85</v>
      </c>
      <c r="CP197" s="2"/>
      <c r="CQ197" s="2"/>
      <c r="CR197" s="2"/>
      <c r="CS197" s="2"/>
      <c r="CT197" s="2"/>
      <c r="CU197" s="2"/>
      <c r="CV197" s="2"/>
      <c r="CW197" s="2"/>
      <c r="CX197" s="2"/>
      <c r="CY197" s="2"/>
    </row>
    <row r="198" ht="20.25" customHeight="1">
      <c r="CO198" t="s" s="3">
        <v>1</v>
      </c>
      <c r="CP198" t="s" s="3">
        <v>2</v>
      </c>
      <c r="CQ198" t="s" s="3">
        <v>3</v>
      </c>
      <c r="CR198" t="s" s="3">
        <v>5</v>
      </c>
      <c r="CS198" t="s" s="3">
        <v>8</v>
      </c>
      <c r="CT198" t="s" s="3">
        <v>6</v>
      </c>
      <c r="CU198" t="s" s="3">
        <v>7</v>
      </c>
      <c r="CV198" t="s" s="3">
        <v>9</v>
      </c>
      <c r="CW198" t="s" s="3">
        <v>12</v>
      </c>
      <c r="CX198" t="s" s="3">
        <v>10</v>
      </c>
      <c r="CY198" t="s" s="3">
        <v>14</v>
      </c>
    </row>
    <row r="199" ht="20.25" customHeight="1">
      <c r="CO199" s="82"/>
      <c r="CP199" s="82"/>
      <c r="CQ199" s="82"/>
      <c r="CR199" t="s" s="83">
        <v>20</v>
      </c>
      <c r="CS199" s="55">
        <v>36</v>
      </c>
      <c r="CT199" s="9">
        <v>10</v>
      </c>
      <c r="CU199" s="9">
        <f>50-BX149</f>
        <v>13</v>
      </c>
      <c r="CV199" s="9">
        <v>11</v>
      </c>
      <c r="CW199" s="9">
        <v>22</v>
      </c>
      <c r="CX199" s="9">
        <v>9</v>
      </c>
      <c r="CY199" s="9">
        <v>0</v>
      </c>
    </row>
    <row r="200" ht="20.05" customHeight="1">
      <c r="CO200" s="24"/>
      <c r="CP200" s="24"/>
      <c r="CQ200" s="24"/>
      <c r="CR200" t="s" s="84">
        <v>25</v>
      </c>
      <c r="CS200" s="26">
        <f>50-BV150</f>
        <v>10</v>
      </c>
      <c r="CT200" s="15">
        <v>20</v>
      </c>
      <c r="CU200" s="15">
        <f>50-BX150</f>
        <v>14</v>
      </c>
      <c r="CV200" s="15">
        <f>50-BY150</f>
        <v>20</v>
      </c>
      <c r="CW200" s="15">
        <f>50-BZ150</f>
        <v>26</v>
      </c>
      <c r="CX200" s="15">
        <f>50-CA150</f>
        <v>32</v>
      </c>
      <c r="CY200" s="15">
        <f>50-CB150</f>
        <v>50</v>
      </c>
    </row>
    <row r="201" ht="20.05" customHeight="1">
      <c r="CO201" s="24"/>
      <c r="CP201" s="24"/>
      <c r="CQ201" s="24"/>
      <c r="CR201" t="s" s="84">
        <v>40</v>
      </c>
      <c r="CS201" s="26">
        <f>50-BV151</f>
        <v>16</v>
      </c>
      <c r="CT201" s="15">
        <f>50-BW151</f>
        <v>40</v>
      </c>
      <c r="CU201" s="15">
        <f>50-BX151</f>
        <v>26</v>
      </c>
      <c r="CV201" s="15">
        <f>50-BY151</f>
        <v>37</v>
      </c>
      <c r="CW201" s="15">
        <f>50-BZ151</f>
        <v>39</v>
      </c>
      <c r="CX201" s="15">
        <f>50-CA151</f>
        <v>43</v>
      </c>
      <c r="CY201" s="15">
        <f>50-CB151</f>
        <v>48</v>
      </c>
    </row>
    <row r="202" ht="20.05" customHeight="1">
      <c r="CO202" s="24"/>
      <c r="CP202" s="24"/>
      <c r="CQ202" s="24"/>
      <c r="CR202" t="s" s="84">
        <v>39</v>
      </c>
      <c r="CS202" s="26">
        <f>50-BV152</f>
        <v>44</v>
      </c>
      <c r="CT202" s="15">
        <f>50-BW152</f>
        <v>50</v>
      </c>
      <c r="CU202" s="15">
        <f>50-BX152</f>
        <v>42</v>
      </c>
      <c r="CV202" s="15">
        <f>50-BY152</f>
        <v>50</v>
      </c>
      <c r="CW202" s="15">
        <f>50-BZ152</f>
        <v>50</v>
      </c>
      <c r="CX202" s="15">
        <f>50-CA152</f>
        <v>50</v>
      </c>
      <c r="CY202" s="15">
        <f>50-CB152</f>
        <v>50</v>
      </c>
    </row>
    <row r="203" ht="20.05" customHeight="1">
      <c r="CO203" s="24"/>
      <c r="CP203" s="24"/>
      <c r="CQ203" s="24"/>
      <c r="CR203" t="s" s="84">
        <v>46</v>
      </c>
      <c r="CS203" s="26">
        <f>50-BV153</f>
        <v>36</v>
      </c>
      <c r="CT203" s="15">
        <f>50-BW153</f>
        <v>49</v>
      </c>
      <c r="CU203" s="15">
        <f>50-BX153</f>
        <v>19</v>
      </c>
      <c r="CV203" s="15">
        <f>50-BY153</f>
        <v>44</v>
      </c>
      <c r="CW203" s="15">
        <f>50-BZ153</f>
        <v>49</v>
      </c>
      <c r="CX203" s="15">
        <f>50-CA153</f>
        <v>42</v>
      </c>
      <c r="CY203" s="15">
        <f>50-CB153</f>
        <v>50</v>
      </c>
    </row>
    <row r="204" ht="32" customHeight="1">
      <c r="CO204" s="24"/>
      <c r="CP204" s="24"/>
      <c r="CQ204" s="24"/>
      <c r="CR204" t="s" s="84">
        <v>48</v>
      </c>
      <c r="CS204" s="26">
        <f>50-BV154</f>
        <v>45</v>
      </c>
      <c r="CT204" s="15">
        <f>50-BW154</f>
        <v>41</v>
      </c>
      <c r="CU204" s="15">
        <f>50-BX154</f>
        <v>29</v>
      </c>
      <c r="CV204" s="15">
        <f>50-BY154</f>
        <v>40</v>
      </c>
      <c r="CW204" s="15">
        <f>50-BZ154</f>
        <v>39</v>
      </c>
      <c r="CX204" s="15">
        <f>50-CA154</f>
        <v>47</v>
      </c>
      <c r="CY204" s="15">
        <f>50-CB154</f>
        <v>45</v>
      </c>
    </row>
    <row r="205" ht="20.05" customHeight="1">
      <c r="CO205" s="24"/>
      <c r="CP205" s="24"/>
      <c r="CQ205" s="24"/>
      <c r="CR205" t="s" s="84">
        <v>70</v>
      </c>
      <c r="CS205" s="26">
        <f>50-BV155</f>
        <v>6</v>
      </c>
      <c r="CT205" s="15">
        <f>50-BW155</f>
        <v>20</v>
      </c>
      <c r="CU205" s="15">
        <f>50-BX155</f>
        <v>4</v>
      </c>
      <c r="CV205" s="15">
        <f>50-BY155</f>
        <v>5</v>
      </c>
      <c r="CW205" s="15">
        <f>50-BZ155</f>
        <v>18</v>
      </c>
      <c r="CX205" s="15">
        <f>50-CA155</f>
        <v>14</v>
      </c>
      <c r="CY205" s="15">
        <f>50-CB155</f>
        <v>47</v>
      </c>
    </row>
    <row r="206" ht="20.05" customHeight="1">
      <c r="CO206" s="24"/>
      <c r="CP206" s="24"/>
      <c r="CQ206" s="24"/>
      <c r="CR206" t="s" s="85">
        <v>37</v>
      </c>
      <c r="CS206" s="26">
        <v>23</v>
      </c>
      <c r="CT206" s="15">
        <v>0</v>
      </c>
      <c r="CU206" s="15">
        <f>50-BX156</f>
        <v>12</v>
      </c>
      <c r="CV206" s="15">
        <v>9</v>
      </c>
      <c r="CW206" s="15">
        <f>50-BZ156</f>
        <v>50</v>
      </c>
      <c r="CX206" s="15">
        <v>13</v>
      </c>
      <c r="CY206" s="15">
        <v>0</v>
      </c>
    </row>
    <row r="207" ht="20.05" customHeight="1">
      <c r="CO207" s="24"/>
      <c r="CP207" s="24"/>
      <c r="CQ207" s="24"/>
      <c r="CR207" t="s" s="85">
        <v>41</v>
      </c>
      <c r="CS207" s="26">
        <v>33</v>
      </c>
      <c r="CT207" s="15">
        <v>2</v>
      </c>
      <c r="CU207" s="15">
        <v>23</v>
      </c>
      <c r="CV207" s="15">
        <v>1</v>
      </c>
      <c r="CW207" s="15">
        <v>2</v>
      </c>
      <c r="CX207" s="15">
        <v>5</v>
      </c>
      <c r="CY207" s="15">
        <v>0</v>
      </c>
    </row>
    <row r="208" ht="20.05" customHeight="1">
      <c r="CO208" s="24"/>
      <c r="CP208" s="24"/>
      <c r="CQ208" s="24"/>
      <c r="CR208" t="s" s="85">
        <v>42</v>
      </c>
      <c r="CS208" s="26">
        <f>50-BV158</f>
        <v>17</v>
      </c>
      <c r="CT208" s="15">
        <f>50-BW158</f>
        <v>24</v>
      </c>
      <c r="CU208" s="15">
        <f>50-BX158</f>
        <v>3</v>
      </c>
      <c r="CV208" s="15">
        <f>50-BY158</f>
        <v>19</v>
      </c>
      <c r="CW208" s="15">
        <f>50-BZ158</f>
        <v>25</v>
      </c>
      <c r="CX208" s="15">
        <f>50-CA158</f>
        <v>19</v>
      </c>
      <c r="CY208" s="15">
        <v>9</v>
      </c>
    </row>
    <row r="209" ht="20.05" customHeight="1">
      <c r="CO209" s="24"/>
      <c r="CP209" s="24"/>
      <c r="CQ209" s="24"/>
      <c r="CR209" t="s" s="85">
        <v>32</v>
      </c>
      <c r="CS209" s="26">
        <f>50-BV159</f>
        <v>31</v>
      </c>
      <c r="CT209" s="15">
        <v>18</v>
      </c>
      <c r="CU209" s="15">
        <f>50-BX159</f>
        <v>37</v>
      </c>
      <c r="CV209" s="15">
        <v>28</v>
      </c>
      <c r="CW209" s="15">
        <v>36</v>
      </c>
      <c r="CX209" s="15">
        <v>36</v>
      </c>
      <c r="CY209" s="15">
        <v>2</v>
      </c>
    </row>
    <row r="210" ht="20.05" customHeight="1">
      <c r="CO210" s="24"/>
      <c r="CP210" s="24"/>
      <c r="CQ210" s="24"/>
      <c r="CR210" t="s" s="85">
        <v>34</v>
      </c>
      <c r="CS210" s="26">
        <v>27</v>
      </c>
      <c r="CT210" s="15">
        <v>2</v>
      </c>
      <c r="CU210" s="15">
        <v>25</v>
      </c>
      <c r="CV210" s="15">
        <v>19</v>
      </c>
      <c r="CW210" s="15">
        <v>20</v>
      </c>
      <c r="CX210" s="15">
        <v>33</v>
      </c>
      <c r="CY210" s="15">
        <v>4</v>
      </c>
    </row>
    <row r="211" ht="20.05" customHeight="1">
      <c r="CO211" s="24"/>
      <c r="CP211" s="24"/>
      <c r="CQ211" s="24"/>
      <c r="CR211" t="s" s="85">
        <v>44</v>
      </c>
      <c r="CS211" s="26">
        <v>49</v>
      </c>
      <c r="CT211" s="15">
        <v>0</v>
      </c>
      <c r="CU211" s="15">
        <v>39</v>
      </c>
      <c r="CV211" s="15">
        <v>0</v>
      </c>
      <c r="CW211" s="15">
        <v>0</v>
      </c>
      <c r="CX211" s="15">
        <v>0</v>
      </c>
      <c r="CY211" s="15">
        <v>0</v>
      </c>
    </row>
    <row r="212" ht="20.05" customHeight="1">
      <c r="CO212" s="24"/>
      <c r="CP212" s="24"/>
      <c r="CQ212" s="24"/>
      <c r="CR212" t="s" s="85">
        <v>26</v>
      </c>
      <c r="CS212" s="26">
        <f>50-BV162</f>
        <v>50</v>
      </c>
      <c r="CT212" s="15">
        <v>0</v>
      </c>
      <c r="CU212" s="15">
        <v>43</v>
      </c>
      <c r="CV212" s="15">
        <v>3</v>
      </c>
      <c r="CW212" s="15">
        <v>0</v>
      </c>
      <c r="CX212" s="15">
        <v>34</v>
      </c>
      <c r="CY212" s="15">
        <v>0</v>
      </c>
    </row>
    <row r="213" ht="20.05" customHeight="1">
      <c r="CO213" s="24"/>
      <c r="CP213" s="24"/>
      <c r="CQ213" s="24"/>
      <c r="CR213" t="s" s="85">
        <v>27</v>
      </c>
      <c r="CS213" s="26">
        <v>45</v>
      </c>
      <c r="CT213" s="15">
        <v>3</v>
      </c>
      <c r="CU213" s="15">
        <v>10</v>
      </c>
      <c r="CV213" s="15">
        <v>36</v>
      </c>
      <c r="CW213" s="15">
        <v>33</v>
      </c>
      <c r="CX213" s="15">
        <v>36</v>
      </c>
      <c r="CY213" s="15">
        <v>0</v>
      </c>
    </row>
    <row r="214" ht="32" customHeight="1">
      <c r="CO214" s="24"/>
      <c r="CP214" s="24"/>
      <c r="CQ214" s="24"/>
      <c r="CR214" t="s" s="85">
        <v>51</v>
      </c>
      <c r="CS214" s="26">
        <f>50-BV164</f>
        <v>17</v>
      </c>
      <c r="CT214" s="15">
        <f>50-BW164</f>
        <v>25</v>
      </c>
      <c r="CU214" s="15">
        <f>50-BX164</f>
        <v>19</v>
      </c>
      <c r="CV214" s="15">
        <f>50-BY164</f>
        <v>32</v>
      </c>
      <c r="CW214" s="15">
        <f>50-BZ164</f>
        <v>40</v>
      </c>
      <c r="CX214" s="15">
        <f>50-CA164</f>
        <v>28</v>
      </c>
      <c r="CY214" s="15">
        <f>50-CB164</f>
        <v>26</v>
      </c>
    </row>
    <row r="215" ht="20.25" customHeight="1">
      <c r="CO215" s="45"/>
      <c r="CP215" s="45"/>
      <c r="CQ215" s="45"/>
      <c r="CR215" t="s" s="86">
        <v>29</v>
      </c>
      <c r="CS215" s="47">
        <f>50-BV165</f>
        <v>3</v>
      </c>
      <c r="CT215" s="49">
        <f>50-BW165</f>
        <v>4</v>
      </c>
      <c r="CU215" s="49">
        <f>50-BX165</f>
        <v>0</v>
      </c>
      <c r="CV215" s="49">
        <f>50-BY165</f>
        <v>2</v>
      </c>
      <c r="CW215" s="49">
        <f>50-BZ165</f>
        <v>13</v>
      </c>
      <c r="CX215" s="49">
        <f>50-CA165</f>
        <v>20</v>
      </c>
      <c r="CY215" s="49">
        <v>9</v>
      </c>
    </row>
    <row r="216" ht="20.25" customHeight="1">
      <c r="CO216" s="50"/>
      <c r="CP216" s="50"/>
      <c r="CQ216" s="50"/>
      <c r="CR216" s="50"/>
      <c r="CS216" s="51">
        <f>SUM(CS199:CS215)</f>
        <v>488</v>
      </c>
      <c r="CT216" s="51">
        <f>SUM(CT199:CT215)</f>
        <v>308</v>
      </c>
      <c r="CU216" s="51">
        <f>SUM(CU199:CU215)</f>
        <v>358</v>
      </c>
      <c r="CV216" s="51">
        <f>SUM(CV199:CV215)</f>
        <v>356</v>
      </c>
      <c r="CW216" s="51">
        <f>SUM(CW199:CW215)</f>
        <v>462</v>
      </c>
      <c r="CX216" s="51">
        <f>SUM(CX199:CX215)</f>
        <v>461</v>
      </c>
      <c r="CY216" s="51">
        <f>SUM(CY199:CY215)</f>
        <v>340</v>
      </c>
    </row>
    <row r="218" ht="27.65" customHeight="1">
      <c r="CZ218" t="s" s="2">
        <v>86</v>
      </c>
      <c r="DA218" s="2"/>
      <c r="DB218" s="2"/>
      <c r="DC218" s="2"/>
      <c r="DD218" s="2"/>
      <c r="DE218" s="2"/>
      <c r="DF218" s="2"/>
      <c r="DG218" s="2"/>
    </row>
    <row r="219" ht="20.25" customHeight="1">
      <c r="CZ219" t="s" s="3">
        <v>5</v>
      </c>
      <c r="DA219" t="s" s="3">
        <v>8</v>
      </c>
      <c r="DB219" t="s" s="3">
        <v>6</v>
      </c>
      <c r="DC219" t="s" s="3">
        <v>7</v>
      </c>
      <c r="DD219" t="s" s="3">
        <v>9</v>
      </c>
      <c r="DE219" t="s" s="3">
        <v>12</v>
      </c>
      <c r="DF219" t="s" s="3">
        <v>10</v>
      </c>
      <c r="DG219" t="s" s="3">
        <v>14</v>
      </c>
    </row>
    <row r="220" ht="20.25" customHeight="1">
      <c r="CZ220" t="s" s="7">
        <v>87</v>
      </c>
      <c r="DA220" s="106">
        <f>AVERAGE(AB51:AB58)</f>
        <v>49.5</v>
      </c>
      <c r="DB220" s="107">
        <f>AVERAGE(AC51:AC58)</f>
        <v>49.625</v>
      </c>
      <c r="DC220" s="107">
        <f>AVERAGE(AD51:AD58)</f>
        <v>48.75</v>
      </c>
      <c r="DD220" s="107">
        <f>AVERAGE(AE51:AE58)</f>
        <v>48.75</v>
      </c>
      <c r="DE220" s="107">
        <f>AVERAGE(AF51:AF58)</f>
        <v>49.125</v>
      </c>
      <c r="DF220" s="107">
        <f>AVERAGE(AG51:AG58)</f>
        <v>48.75</v>
      </c>
      <c r="DG220" s="107">
        <f>AVERAGE(AH51:AH58)</f>
        <v>44.125</v>
      </c>
    </row>
    <row r="221" ht="20.05" customHeight="1">
      <c r="CZ221" t="s" s="25">
        <v>88</v>
      </c>
      <c r="DA221" s="108">
        <f>AVERAGE(AN78:AN85)</f>
        <v>47</v>
      </c>
      <c r="DB221" s="109">
        <f>AVERAGE(AO78:AO85)</f>
        <v>41.5</v>
      </c>
      <c r="DC221" s="109">
        <f>AVERAGE(AP78:AP85)</f>
        <v>45.75</v>
      </c>
      <c r="DD221" s="109">
        <f>AVERAGE(AQ78:AQ85)</f>
        <v>47.875</v>
      </c>
      <c r="DE221" s="109">
        <f>AVERAGE(AR78:AR85)</f>
        <v>48.875</v>
      </c>
      <c r="DF221" s="109">
        <f>AVERAGE(AS78:AS85)</f>
        <v>47.125</v>
      </c>
      <c r="DG221" s="109">
        <f>AVERAGE(AT78:AT85)</f>
        <v>33.625</v>
      </c>
    </row>
    <row r="222" ht="20.05" customHeight="1">
      <c r="CZ222" t="s" s="25">
        <v>89</v>
      </c>
      <c r="DA222" s="26">
        <f>AVERAGE(DL227:DL234)</f>
        <v>37.125</v>
      </c>
      <c r="DB222" s="15">
        <f>AVERAGE(DM227:DM234)</f>
        <v>19.625</v>
      </c>
      <c r="DC222" s="15">
        <f>AVERAGE(DN227:DN234)</f>
        <v>37.625</v>
      </c>
      <c r="DD222" s="15">
        <f>AVERAGE(DO227:DO234)</f>
        <v>29.25</v>
      </c>
      <c r="DE222" s="15">
        <f>AVERAGE(DP227:DP234)</f>
        <v>17.375</v>
      </c>
      <c r="DF222" s="15">
        <f>AVERAGE(DQ227:DQ234)</f>
        <v>22.25</v>
      </c>
      <c r="DG222" s="15">
        <f>AVERAGE(DR227:DR234)</f>
        <v>5.125</v>
      </c>
    </row>
    <row r="223" ht="20.05" customHeight="1">
      <c r="CZ223" t="s" s="25">
        <v>90</v>
      </c>
      <c r="DA223" s="110">
        <f>AVERAGE(BV149:BV156)</f>
        <v>20.75</v>
      </c>
      <c r="DB223" s="88">
        <f>AVERAGE(BW149:BW156)</f>
        <v>6.25</v>
      </c>
      <c r="DC223" s="88">
        <f>AVERAGE(BX149:BX156)</f>
        <v>30.125</v>
      </c>
      <c r="DD223" s="88">
        <f>AVERAGE(BY149:BY156)</f>
        <v>13.625</v>
      </c>
      <c r="DE223" s="88">
        <f>AVERAGE(BZ149:BZ156)</f>
        <v>9.875</v>
      </c>
      <c r="DF223" s="88">
        <f>AVERAGE(CA149:CA156)</f>
        <v>10.125</v>
      </c>
      <c r="DG223" s="88">
        <f>AVERAGE(CB149:CB156)</f>
        <v>1.25</v>
      </c>
    </row>
    <row r="225" ht="27.65" customHeight="1">
      <c r="DH225" t="s" s="2">
        <v>91</v>
      </c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</row>
    <row r="226" ht="20.25" customHeight="1">
      <c r="DH226" t="s" s="3">
        <v>1</v>
      </c>
      <c r="DI226" t="s" s="3">
        <v>2</v>
      </c>
      <c r="DJ226" t="s" s="3">
        <v>3</v>
      </c>
      <c r="DK226" t="s" s="3">
        <v>5</v>
      </c>
      <c r="DL226" t="s" s="3">
        <v>8</v>
      </c>
      <c r="DM226" t="s" s="3">
        <v>6</v>
      </c>
      <c r="DN226" t="s" s="3">
        <v>7</v>
      </c>
      <c r="DO226" t="s" s="3">
        <v>9</v>
      </c>
      <c r="DP226" t="s" s="3">
        <v>12</v>
      </c>
      <c r="DQ226" t="s" s="3">
        <v>10</v>
      </c>
      <c r="DR226" t="s" s="3">
        <v>14</v>
      </c>
      <c r="DS226" s="4"/>
    </row>
    <row r="227" ht="20.25" customHeight="1">
      <c r="DH227" s="82"/>
      <c r="DI227" s="82"/>
      <c r="DJ227" s="82"/>
      <c r="DK227" t="s" s="83">
        <v>20</v>
      </c>
      <c r="DL227" s="69">
        <v>49</v>
      </c>
      <c r="DM227" s="70">
        <v>39</v>
      </c>
      <c r="DN227" s="70">
        <v>50</v>
      </c>
      <c r="DO227" s="70">
        <v>39</v>
      </c>
      <c r="DP227" s="70">
        <v>1</v>
      </c>
      <c r="DQ227" s="70">
        <v>23</v>
      </c>
      <c r="DR227" s="70">
        <v>0</v>
      </c>
      <c r="DS227" s="70">
        <f>STDEV(DL227:DR227)</f>
        <v>21.218814652051</v>
      </c>
    </row>
    <row r="228" ht="20.05" customHeight="1">
      <c r="DH228" s="24"/>
      <c r="DI228" s="24"/>
      <c r="DJ228" s="24"/>
      <c r="DK228" t="s" s="84">
        <v>25</v>
      </c>
      <c r="DL228" s="14">
        <v>42</v>
      </c>
      <c r="DM228" s="16">
        <v>20</v>
      </c>
      <c r="DN228" s="16">
        <v>46</v>
      </c>
      <c r="DO228" s="16">
        <v>50</v>
      </c>
      <c r="DP228" s="15">
        <v>32</v>
      </c>
      <c r="DQ228" s="16">
        <v>36</v>
      </c>
      <c r="DR228" s="15">
        <v>4</v>
      </c>
      <c r="DS228" s="16">
        <f>STDEV(DL228:DR228)</f>
        <v>16.1186079985067</v>
      </c>
    </row>
    <row r="229" ht="20.05" customHeight="1">
      <c r="DH229" s="24"/>
      <c r="DI229" s="24"/>
      <c r="DJ229" s="24"/>
      <c r="DK229" t="s" s="84">
        <v>40</v>
      </c>
      <c r="DL229" s="26">
        <v>44</v>
      </c>
      <c r="DM229" s="15">
        <v>36</v>
      </c>
      <c r="DN229" s="15">
        <v>38</v>
      </c>
      <c r="DO229" s="15">
        <v>35</v>
      </c>
      <c r="DP229" s="15">
        <v>18</v>
      </c>
      <c r="DQ229" s="15">
        <v>29</v>
      </c>
      <c r="DR229" s="15">
        <v>18</v>
      </c>
      <c r="DS229" s="16">
        <f>STDEV(DL229:DR229)</f>
        <v>10.007140307943</v>
      </c>
    </row>
    <row r="230" ht="20.05" customHeight="1">
      <c r="DH230" s="24"/>
      <c r="DI230" s="24"/>
      <c r="DJ230" s="24"/>
      <c r="DK230" t="s" s="84">
        <v>39</v>
      </c>
      <c r="DL230" s="26">
        <v>35</v>
      </c>
      <c r="DM230" s="15">
        <v>2</v>
      </c>
      <c r="DN230" s="15">
        <v>16</v>
      </c>
      <c r="DO230" s="15">
        <v>0</v>
      </c>
      <c r="DP230" s="15">
        <v>3</v>
      </c>
      <c r="DQ230" s="15">
        <v>0</v>
      </c>
      <c r="DR230" s="15">
        <v>2</v>
      </c>
      <c r="DS230" s="16">
        <f>STDEV(DL230:DR230)</f>
        <v>13.0219594751108</v>
      </c>
    </row>
    <row r="231" ht="20.05" customHeight="1">
      <c r="DH231" s="24"/>
      <c r="DI231" s="24"/>
      <c r="DJ231" s="24"/>
      <c r="DK231" t="s" s="84">
        <v>46</v>
      </c>
      <c r="DL231" s="14">
        <v>40</v>
      </c>
      <c r="DM231" s="16">
        <v>13</v>
      </c>
      <c r="DN231" s="16">
        <v>47</v>
      </c>
      <c r="DO231" s="16">
        <v>38</v>
      </c>
      <c r="DP231" s="15">
        <v>25</v>
      </c>
      <c r="DQ231" s="16">
        <v>35</v>
      </c>
      <c r="DR231" s="15">
        <v>0</v>
      </c>
      <c r="DS231" s="16">
        <f>STDEV(DL231:DR231)</f>
        <v>16.6904592079256</v>
      </c>
    </row>
    <row r="232" ht="32" customHeight="1">
      <c r="DH232" s="24"/>
      <c r="DI232" s="24"/>
      <c r="DJ232" s="24"/>
      <c r="DK232" t="s" s="84">
        <v>48</v>
      </c>
      <c r="DL232" s="14">
        <v>10</v>
      </c>
      <c r="DM232" s="16">
        <v>9</v>
      </c>
      <c r="DN232" s="16">
        <v>21</v>
      </c>
      <c r="DO232" s="16">
        <v>10</v>
      </c>
      <c r="DP232" s="15">
        <v>11</v>
      </c>
      <c r="DQ232" s="16">
        <v>3</v>
      </c>
      <c r="DR232" s="15">
        <v>5</v>
      </c>
      <c r="DS232" s="16">
        <f>STDEV(DL232:DR232)</f>
        <v>5.7279598296011</v>
      </c>
    </row>
    <row r="233" ht="20.05" customHeight="1">
      <c r="DH233" s="24"/>
      <c r="DI233" s="24"/>
      <c r="DJ233" s="24"/>
      <c r="DK233" t="s" s="84">
        <v>70</v>
      </c>
      <c r="DL233" s="14">
        <v>49</v>
      </c>
      <c r="DM233" s="16">
        <v>38</v>
      </c>
      <c r="DN233" s="16">
        <v>44</v>
      </c>
      <c r="DO233" s="16">
        <v>49</v>
      </c>
      <c r="DP233" s="15">
        <v>46</v>
      </c>
      <c r="DQ233" s="16">
        <v>44</v>
      </c>
      <c r="DR233" s="15">
        <v>12</v>
      </c>
      <c r="DS233" s="16">
        <f>STDEV(DL233:DR233)</f>
        <v>13.0219594751108</v>
      </c>
    </row>
    <row r="234" ht="20.05" customHeight="1">
      <c r="DH234" s="24"/>
      <c r="DI234" s="24"/>
      <c r="DJ234" s="24"/>
      <c r="DK234" t="s" s="85">
        <v>37</v>
      </c>
      <c r="DL234" s="26">
        <v>28</v>
      </c>
      <c r="DM234" s="15">
        <v>0</v>
      </c>
      <c r="DN234" s="15">
        <v>39</v>
      </c>
      <c r="DO234" s="15">
        <v>13</v>
      </c>
      <c r="DP234" s="15">
        <v>3</v>
      </c>
      <c r="DQ234" s="15">
        <v>8</v>
      </c>
      <c r="DR234" s="15">
        <v>0</v>
      </c>
      <c r="DS234" s="16">
        <f>STDEV(DL234:DR234)</f>
        <v>15.0775771705315</v>
      </c>
    </row>
    <row r="235" ht="20.05" customHeight="1">
      <c r="DH235" s="24"/>
      <c r="DI235" s="24"/>
      <c r="DJ235" s="24"/>
      <c r="DK235" t="s" s="85">
        <v>41</v>
      </c>
      <c r="DL235" s="14">
        <v>42</v>
      </c>
      <c r="DM235" s="15">
        <v>0</v>
      </c>
      <c r="DN235" s="16">
        <v>43</v>
      </c>
      <c r="DO235" s="15">
        <v>15</v>
      </c>
      <c r="DP235" s="15">
        <v>1</v>
      </c>
      <c r="DQ235" s="15">
        <v>19</v>
      </c>
      <c r="DR235" s="15">
        <v>0</v>
      </c>
      <c r="DS235" s="16">
        <f>STDEV(DL235:DR235)</f>
        <v>18.8982236504614</v>
      </c>
    </row>
    <row r="236" ht="20.05" customHeight="1">
      <c r="DH236" s="24"/>
      <c r="DI236" s="24"/>
      <c r="DJ236" s="24"/>
      <c r="DK236" t="s" s="85">
        <v>42</v>
      </c>
      <c r="DL236" s="14">
        <v>49</v>
      </c>
      <c r="DM236" s="15">
        <v>45</v>
      </c>
      <c r="DN236" s="16">
        <v>48</v>
      </c>
      <c r="DO236" s="15">
        <v>46</v>
      </c>
      <c r="DP236" s="15">
        <v>33</v>
      </c>
      <c r="DQ236" s="15">
        <v>43</v>
      </c>
      <c r="DR236" s="15">
        <v>14</v>
      </c>
      <c r="DS236" s="16">
        <f>STDEV(DL236:DR236)</f>
        <v>12.5128505374047</v>
      </c>
    </row>
    <row r="237" ht="20.05" customHeight="1">
      <c r="DH237" s="24"/>
      <c r="DI237" s="24"/>
      <c r="DJ237" s="24"/>
      <c r="DK237" t="s" s="85">
        <v>32</v>
      </c>
      <c r="DL237" s="26">
        <v>48</v>
      </c>
      <c r="DM237" s="15">
        <v>14</v>
      </c>
      <c r="DN237" s="15">
        <v>17</v>
      </c>
      <c r="DO237" s="15">
        <v>40</v>
      </c>
      <c r="DP237" s="15">
        <v>19</v>
      </c>
      <c r="DQ237" s="15">
        <v>40</v>
      </c>
      <c r="DR237" s="15">
        <v>14</v>
      </c>
      <c r="DS237" s="16">
        <f>STDEV(DL237:DR237)</f>
        <v>14.6043046491681</v>
      </c>
    </row>
    <row r="238" ht="20.05" customHeight="1">
      <c r="DH238" s="24"/>
      <c r="DI238" s="24"/>
      <c r="DJ238" s="24"/>
      <c r="DK238" t="s" s="85">
        <v>34</v>
      </c>
      <c r="DL238" s="26">
        <v>50</v>
      </c>
      <c r="DM238" s="15">
        <v>9</v>
      </c>
      <c r="DN238" s="15">
        <v>28</v>
      </c>
      <c r="DO238" s="15">
        <v>37</v>
      </c>
      <c r="DP238" s="15">
        <v>19</v>
      </c>
      <c r="DQ238" s="15">
        <v>33</v>
      </c>
      <c r="DR238" s="15">
        <v>3</v>
      </c>
      <c r="DS238" s="16">
        <f>STDEV(DL238:DR238)</f>
        <v>16.4099273089711</v>
      </c>
    </row>
    <row r="239" ht="20.05" customHeight="1">
      <c r="DH239" s="24"/>
      <c r="DI239" s="24"/>
      <c r="DJ239" s="24"/>
      <c r="DK239" t="s" s="85">
        <v>44</v>
      </c>
      <c r="DL239" s="14">
        <v>48</v>
      </c>
      <c r="DM239" s="16">
        <v>0</v>
      </c>
      <c r="DN239" s="16">
        <v>38</v>
      </c>
      <c r="DO239" s="16">
        <v>6</v>
      </c>
      <c r="DP239" s="15">
        <v>1</v>
      </c>
      <c r="DQ239" s="16">
        <v>0</v>
      </c>
      <c r="DR239" s="15">
        <v>10</v>
      </c>
      <c r="DS239" s="16">
        <f>STDEV(DL239:DR239)</f>
        <v>19.8722107956</v>
      </c>
    </row>
    <row r="240" ht="20.05" customHeight="1">
      <c r="DH240" s="24"/>
      <c r="DI240" s="24"/>
      <c r="DJ240" s="24"/>
      <c r="DK240" t="s" s="85">
        <v>26</v>
      </c>
      <c r="DL240" s="14">
        <v>22</v>
      </c>
      <c r="DM240" s="16">
        <v>0</v>
      </c>
      <c r="DN240" s="16">
        <v>32</v>
      </c>
      <c r="DO240" s="16">
        <v>15</v>
      </c>
      <c r="DP240" s="15">
        <v>0</v>
      </c>
      <c r="DQ240" s="16">
        <v>2</v>
      </c>
      <c r="DR240" s="15">
        <v>0</v>
      </c>
      <c r="DS240" s="16">
        <f>STDEV(DL240:DR240)</f>
        <v>13.0183021349249</v>
      </c>
    </row>
    <row r="241" ht="20.05" customHeight="1">
      <c r="DH241" s="24"/>
      <c r="DI241" s="24"/>
      <c r="DJ241" s="24"/>
      <c r="DK241" t="s" s="85">
        <v>27</v>
      </c>
      <c r="DL241" s="14">
        <v>35</v>
      </c>
      <c r="DM241" s="16">
        <v>8</v>
      </c>
      <c r="DN241" s="16">
        <v>49</v>
      </c>
      <c r="DO241" s="16">
        <v>45</v>
      </c>
      <c r="DP241" s="16">
        <v>31</v>
      </c>
      <c r="DQ241" s="16">
        <v>39</v>
      </c>
      <c r="DR241" s="16">
        <v>2</v>
      </c>
      <c r="DS241" s="16">
        <f>STDEV(DL241:DR241)</f>
        <v>18.0778738741458</v>
      </c>
    </row>
    <row r="242" ht="32" customHeight="1">
      <c r="DH242" s="24"/>
      <c r="DI242" s="24"/>
      <c r="DJ242" s="24"/>
      <c r="DK242" t="s" s="85">
        <v>51</v>
      </c>
      <c r="DL242" s="14">
        <v>9</v>
      </c>
      <c r="DM242" s="16">
        <v>7</v>
      </c>
      <c r="DN242" s="16">
        <v>3</v>
      </c>
      <c r="DO242" s="16">
        <v>4</v>
      </c>
      <c r="DP242" s="15">
        <v>9</v>
      </c>
      <c r="DQ242" s="16">
        <v>10</v>
      </c>
      <c r="DR242" s="15">
        <v>17</v>
      </c>
      <c r="DS242" s="16">
        <f>STDEV(DL242:DR242)</f>
        <v>4.61364436055861</v>
      </c>
    </row>
    <row r="243" ht="20.05" customHeight="1">
      <c r="DH243" s="24"/>
      <c r="DI243" s="24"/>
      <c r="DJ243" s="24"/>
      <c r="DK243" t="s" s="85">
        <v>29</v>
      </c>
      <c r="DL243" s="14">
        <v>50</v>
      </c>
      <c r="DM243" s="16">
        <v>50</v>
      </c>
      <c r="DN243" s="16">
        <v>50</v>
      </c>
      <c r="DO243" s="16">
        <v>50</v>
      </c>
      <c r="DP243" s="16">
        <v>50</v>
      </c>
      <c r="DQ243" s="16">
        <v>50</v>
      </c>
      <c r="DR243" s="16">
        <v>44</v>
      </c>
      <c r="DS243" s="16">
        <f>STDEV(DL243:DR243)</f>
        <v>2.26778683805536</v>
      </c>
    </row>
    <row r="244" ht="20.05" customHeight="1">
      <c r="DH244" s="24"/>
      <c r="DI244" s="24"/>
      <c r="DJ244" s="24"/>
      <c r="DK244" t="s" s="85">
        <v>73</v>
      </c>
      <c r="DL244" s="14">
        <v>0.26</v>
      </c>
      <c r="DM244" s="16">
        <v>0.27</v>
      </c>
      <c r="DN244" s="16">
        <v>0.25</v>
      </c>
      <c r="DO244" s="16">
        <v>0.11</v>
      </c>
      <c r="DP244" s="16">
        <v>0.2</v>
      </c>
      <c r="DQ244" s="16">
        <v>0.15</v>
      </c>
      <c r="DR244" s="16">
        <v>0.18</v>
      </c>
      <c r="DS244" s="16">
        <f>STDEV(DL244:DR244)</f>
        <v>0.0604743156814764</v>
      </c>
    </row>
    <row r="245" ht="20.25" customHeight="1">
      <c r="DH245" s="45"/>
      <c r="DI245" s="45"/>
      <c r="DJ245" s="45"/>
      <c r="DK245" t="s" s="86">
        <v>82</v>
      </c>
      <c r="DL245" s="73">
        <f>DL244*50</f>
        <v>13</v>
      </c>
      <c r="DM245" s="74">
        <f>DM244*50</f>
        <v>13.5</v>
      </c>
      <c r="DN245" s="74">
        <f>DN244*50</f>
        <v>12.5</v>
      </c>
      <c r="DO245" s="74">
        <f>DO244*50</f>
        <v>5.5</v>
      </c>
      <c r="DP245" s="74">
        <f>DP244*50</f>
        <v>10</v>
      </c>
      <c r="DQ245" s="74">
        <f>DQ244*50</f>
        <v>7.5</v>
      </c>
      <c r="DR245" s="74">
        <f>DR244*50</f>
        <v>9</v>
      </c>
      <c r="DS245" s="74">
        <f>STDEV(DL245:DR245)</f>
        <v>3.02371578407382</v>
      </c>
    </row>
    <row r="246" ht="20.25" customHeight="1">
      <c r="DH246" s="50"/>
      <c r="DI246" s="50"/>
      <c r="DJ246" s="50"/>
      <c r="DK246" s="50"/>
      <c r="DL246" s="51">
        <f>SUM(DL227:DL243)</f>
        <v>650</v>
      </c>
      <c r="DM246" s="51">
        <f>SUM(DM227:DM243)</f>
        <v>290</v>
      </c>
      <c r="DN246" s="51">
        <f>SUM(DN227:DN243)</f>
        <v>609</v>
      </c>
      <c r="DO246" s="51">
        <f>SUM(DO227:DO243)</f>
        <v>492</v>
      </c>
      <c r="DP246" s="51">
        <f>SUM(DP227:DP243)</f>
        <v>302</v>
      </c>
      <c r="DQ246" s="51">
        <f>SUM(DQ227:DQ243)</f>
        <v>414</v>
      </c>
      <c r="DR246" s="51">
        <f>SUM(DR227:DR243)</f>
        <v>145</v>
      </c>
      <c r="DS246" s="51">
        <f>SUM(DS227:DS243)</f>
        <v>231.159602266070</v>
      </c>
    </row>
    <row r="247" ht="20.05" customHeight="1">
      <c r="DH247" s="52"/>
      <c r="DI247" s="52"/>
      <c r="DJ247" s="52"/>
      <c r="DK247" s="52"/>
      <c r="DL247" s="88">
        <v>0.55</v>
      </c>
      <c r="DM247" s="92">
        <v>0.49</v>
      </c>
      <c r="DN247" s="96">
        <v>0.36</v>
      </c>
      <c r="DO247" s="88">
        <v>0.51</v>
      </c>
      <c r="DP247" s="88">
        <v>0.5</v>
      </c>
      <c r="DQ247" s="92">
        <v>0.45</v>
      </c>
      <c r="DR247" s="92">
        <v>0.4</v>
      </c>
      <c r="DS247" s="97"/>
    </row>
    <row r="248" ht="32.05" customHeight="1">
      <c r="DH248" s="52"/>
      <c r="DI248" s="52"/>
      <c r="DJ248" s="52"/>
      <c r="DK248" t="s" s="57">
        <v>83</v>
      </c>
      <c r="DL248" s="88">
        <f>DL$247*50</f>
        <v>27.5</v>
      </c>
      <c r="DM248" s="88">
        <f>DM$247*50</f>
        <v>24.5</v>
      </c>
      <c r="DN248" s="88">
        <f>DN$247*50</f>
        <v>18</v>
      </c>
      <c r="DO248" s="88">
        <f>DO$247*50</f>
        <v>25.5</v>
      </c>
      <c r="DP248" s="88">
        <f>DP$247*50</f>
        <v>25</v>
      </c>
      <c r="DQ248" s="88">
        <f>DQ$247*50</f>
        <v>22.5</v>
      </c>
      <c r="DR248" s="88">
        <f>DR$247*50</f>
        <v>20</v>
      </c>
      <c r="DS248" s="88">
        <f>DS$247*50</f>
        <v>0</v>
      </c>
    </row>
    <row r="249" ht="20.05" customHeight="1">
      <c r="DH249" s="52"/>
      <c r="DI249" s="52"/>
      <c r="DJ249" s="52"/>
      <c r="DK249" s="52"/>
      <c r="DL249" s="88">
        <f>AVERAGE(DL227:DL234)/50</f>
        <v>0.7425</v>
      </c>
      <c r="DM249" s="88">
        <f>AVERAGE(DM227:DM234)/50</f>
        <v>0.3925</v>
      </c>
      <c r="DN249" s="88">
        <f>AVERAGE(DN227:DN234)/50</f>
        <v>0.7524999999999999</v>
      </c>
      <c r="DO249" s="88">
        <f>AVERAGE(DO227:DO234)/50</f>
        <v>0.585</v>
      </c>
      <c r="DP249" s="88">
        <f>AVERAGE(DP227:DP234)/50</f>
        <v>0.3475</v>
      </c>
      <c r="DQ249" s="88">
        <f>AVERAGE(DQ227:DQ234)/50</f>
        <v>0.445</v>
      </c>
      <c r="DR249" s="88">
        <f>AVERAGE(DR227:DR234)/50</f>
        <v>0.1025</v>
      </c>
      <c r="DS249" s="88">
        <f>AVERAGE(DS227:DS234)/50</f>
        <v>0.277211195291951</v>
      </c>
    </row>
    <row r="251" ht="27.65" customHeight="1">
      <c r="DT251" t="s" s="2">
        <v>92</v>
      </c>
      <c r="DU251" s="2"/>
      <c r="DV251" s="2"/>
      <c r="DW251" s="2"/>
      <c r="DX251" s="2"/>
      <c r="DY251" s="2"/>
      <c r="DZ251" s="2"/>
      <c r="EA251" s="2"/>
      <c r="EB251" s="2"/>
      <c r="EC251" s="2"/>
      <c r="ED251" s="2"/>
    </row>
    <row r="252" ht="20.25" customHeight="1">
      <c r="DT252" t="s" s="3">
        <v>1</v>
      </c>
      <c r="DU252" t="s" s="3">
        <v>2</v>
      </c>
      <c r="DV252" t="s" s="3">
        <v>3</v>
      </c>
      <c r="DW252" t="s" s="3">
        <v>5</v>
      </c>
      <c r="DX252" t="s" s="3">
        <v>8</v>
      </c>
      <c r="DY252" t="s" s="3">
        <v>6</v>
      </c>
      <c r="DZ252" t="s" s="3">
        <v>7</v>
      </c>
      <c r="EA252" t="s" s="3">
        <v>9</v>
      </c>
      <c r="EB252" t="s" s="3">
        <v>12</v>
      </c>
      <c r="EC252" t="s" s="3">
        <v>10</v>
      </c>
      <c r="ED252" t="s" s="3">
        <v>14</v>
      </c>
    </row>
    <row r="253" ht="20.25" customHeight="1">
      <c r="DT253" s="82"/>
      <c r="DU253" s="82"/>
      <c r="DV253" s="82"/>
      <c r="DW253" t="s" s="83">
        <v>20</v>
      </c>
      <c r="DX253" s="55">
        <f>EI276+DL227</f>
        <v>50</v>
      </c>
      <c r="DY253" s="9">
        <f>EJ276+DM227</f>
        <v>49</v>
      </c>
      <c r="DZ253" s="9">
        <f>EK276+DN227</f>
        <v>50</v>
      </c>
      <c r="EA253" s="9">
        <f>EL276+DO227</f>
        <v>50</v>
      </c>
      <c r="EB253" s="9">
        <f>EM276+DP227</f>
        <v>30</v>
      </c>
      <c r="EC253" s="9">
        <f>EN276+DQ227</f>
        <v>50</v>
      </c>
      <c r="ED253" s="9">
        <f>EO276+DR227</f>
        <v>1</v>
      </c>
    </row>
    <row r="254" ht="20.05" customHeight="1">
      <c r="DT254" s="24"/>
      <c r="DU254" s="24"/>
      <c r="DV254" s="24"/>
      <c r="DW254" t="s" s="84">
        <v>25</v>
      </c>
      <c r="DX254" s="26">
        <f>EI277+DL228</f>
        <v>50</v>
      </c>
      <c r="DY254" s="15">
        <f>EJ277+DM228</f>
        <v>45</v>
      </c>
      <c r="DZ254" s="15">
        <f>EK277+DN228</f>
        <v>50</v>
      </c>
      <c r="EA254" s="15">
        <f>EL277+DO228</f>
        <v>50</v>
      </c>
      <c r="EB254" s="15">
        <f>EM277+DP228</f>
        <v>46</v>
      </c>
      <c r="EC254" s="15">
        <f>EN277+DQ228</f>
        <v>50</v>
      </c>
      <c r="ED254" s="15">
        <f>EO277+DR228</f>
        <v>12</v>
      </c>
    </row>
    <row r="255" ht="20.05" customHeight="1">
      <c r="DT255" s="24"/>
      <c r="DU255" s="24"/>
      <c r="DV255" s="24"/>
      <c r="DW255" t="s" s="84">
        <v>40</v>
      </c>
      <c r="DX255" s="26">
        <f>EI278+DL229</f>
        <v>50</v>
      </c>
      <c r="DY255" s="15">
        <f>EJ278+DM229</f>
        <v>50</v>
      </c>
      <c r="DZ255" s="15">
        <f>EK278+DN229</f>
        <v>50</v>
      </c>
      <c r="EA255" s="15">
        <f>EL278+DO229</f>
        <v>50</v>
      </c>
      <c r="EB255" s="15">
        <f>EM278+DP229</f>
        <v>50</v>
      </c>
      <c r="EC255" s="15">
        <f>EN278+DQ229</f>
        <v>50</v>
      </c>
      <c r="ED255" s="15">
        <f>EO278+DR229</f>
        <v>50</v>
      </c>
    </row>
    <row r="256" ht="20.05" customHeight="1">
      <c r="DT256" s="24"/>
      <c r="DU256" s="24"/>
      <c r="DV256" s="24"/>
      <c r="DW256" t="s" s="84">
        <v>39</v>
      </c>
      <c r="DX256" s="26">
        <f>EI279+DL230</f>
        <v>50</v>
      </c>
      <c r="DY256" s="15">
        <f>EJ279+DM230</f>
        <v>50</v>
      </c>
      <c r="DZ256" s="15">
        <f>EK279+DN230</f>
        <v>50</v>
      </c>
      <c r="EA256" s="15">
        <f>EL279+DO230</f>
        <v>50</v>
      </c>
      <c r="EB256" s="15">
        <f>EM279+DP230</f>
        <v>50</v>
      </c>
      <c r="EC256" s="15">
        <f>EN279+DQ230</f>
        <v>50</v>
      </c>
      <c r="ED256" s="15">
        <f>EO279+DR230</f>
        <v>50</v>
      </c>
    </row>
    <row r="257" ht="20.05" customHeight="1">
      <c r="DT257" s="24"/>
      <c r="DU257" s="24"/>
      <c r="DV257" s="24"/>
      <c r="DW257" t="s" s="84">
        <v>46</v>
      </c>
      <c r="DX257" s="26">
        <f>EI280+DL231</f>
        <v>50</v>
      </c>
      <c r="DY257" s="15">
        <f>EJ280+DM231</f>
        <v>50</v>
      </c>
      <c r="DZ257" s="15">
        <f>EK280+DN231</f>
        <v>50</v>
      </c>
      <c r="EA257" s="15">
        <f>EL280+DO231</f>
        <v>50</v>
      </c>
      <c r="EB257" s="15">
        <f>EM280+DP231</f>
        <v>50</v>
      </c>
      <c r="EC257" s="15">
        <f>EN280+DQ231</f>
        <v>50</v>
      </c>
      <c r="ED257" s="15">
        <f>EO280+DR231</f>
        <v>50</v>
      </c>
    </row>
    <row r="258" ht="32" customHeight="1">
      <c r="DT258" s="24"/>
      <c r="DU258" s="24"/>
      <c r="DV258" s="24"/>
      <c r="DW258" t="s" s="84">
        <v>48</v>
      </c>
      <c r="DX258" s="26">
        <f>EI281+DL232</f>
        <v>50</v>
      </c>
      <c r="DY258" s="15">
        <f>EJ281+DM232</f>
        <v>50</v>
      </c>
      <c r="DZ258" s="15">
        <f>EK281+DN232</f>
        <v>50</v>
      </c>
      <c r="EA258" s="15">
        <f>EL281+DO232</f>
        <v>50</v>
      </c>
      <c r="EB258" s="15">
        <f>EM281+DP232</f>
        <v>50</v>
      </c>
      <c r="EC258" s="15">
        <f>EN281+DQ232</f>
        <v>50</v>
      </c>
      <c r="ED258" s="15">
        <f>EO281+DR232</f>
        <v>50</v>
      </c>
    </row>
    <row r="259" ht="20.05" customHeight="1">
      <c r="DT259" s="24"/>
      <c r="DU259" s="24"/>
      <c r="DV259" s="24"/>
      <c r="DW259" t="s" s="84">
        <v>70</v>
      </c>
      <c r="DX259" s="26">
        <f>EI282+DL233</f>
        <v>50</v>
      </c>
      <c r="DY259" s="15">
        <f>EJ282+DM233</f>
        <v>50</v>
      </c>
      <c r="DZ259" s="15">
        <f>EK282+DN233</f>
        <v>50</v>
      </c>
      <c r="EA259" s="15">
        <f>EL282+DO233</f>
        <v>50</v>
      </c>
      <c r="EB259" s="15">
        <f>EM282+DP233</f>
        <v>50</v>
      </c>
      <c r="EC259" s="15">
        <f>EN282+DQ233</f>
        <v>50</v>
      </c>
      <c r="ED259" s="15">
        <f>EO282+DR233</f>
        <v>50</v>
      </c>
    </row>
    <row r="260" ht="20.05" customHeight="1">
      <c r="DT260" s="24"/>
      <c r="DU260" s="24"/>
      <c r="DV260" s="24"/>
      <c r="DW260" t="s" s="85">
        <v>37</v>
      </c>
      <c r="DX260" s="26">
        <f>EI283+DL234</f>
        <v>33</v>
      </c>
      <c r="DY260" s="15">
        <f>EJ283+DM234</f>
        <v>0</v>
      </c>
      <c r="DZ260" s="15">
        <f>EK283+DN234</f>
        <v>49</v>
      </c>
      <c r="EA260" s="15">
        <f>EL283+DO234</f>
        <v>28</v>
      </c>
      <c r="EB260" s="15">
        <f>EM283+DP234</f>
        <v>8</v>
      </c>
      <c r="EC260" s="15">
        <f>EN283+DQ234</f>
        <v>25</v>
      </c>
      <c r="ED260" s="15">
        <f>EO283+DR234</f>
        <v>0</v>
      </c>
    </row>
    <row r="261" ht="20.05" customHeight="1">
      <c r="DT261" s="24"/>
      <c r="DU261" s="24"/>
      <c r="DV261" s="24"/>
      <c r="DW261" t="s" s="85">
        <v>41</v>
      </c>
      <c r="DX261" s="26">
        <f>EI284+DL235</f>
        <v>50</v>
      </c>
      <c r="DY261" s="15">
        <f>EJ284+DM235</f>
        <v>25</v>
      </c>
      <c r="DZ261" s="15">
        <f>EK284+DN235</f>
        <v>50</v>
      </c>
      <c r="EA261" s="15">
        <f>EL284+DO235</f>
        <v>46</v>
      </c>
      <c r="EB261" s="15">
        <f>EM284+DP235</f>
        <v>25</v>
      </c>
      <c r="EC261" s="15">
        <f>EN284+DQ235</f>
        <v>46</v>
      </c>
      <c r="ED261" s="15">
        <f>EO284+DR235</f>
        <v>3</v>
      </c>
    </row>
    <row r="262" ht="20.05" customHeight="1">
      <c r="DT262" s="24"/>
      <c r="DU262" s="24"/>
      <c r="DV262" s="24"/>
      <c r="DW262" t="s" s="85">
        <v>42</v>
      </c>
      <c r="DX262" s="26">
        <f>EI285+DL236</f>
        <v>50</v>
      </c>
      <c r="DY262" s="15">
        <f>EJ285+DM236</f>
        <v>50</v>
      </c>
      <c r="DZ262" s="15">
        <f>EK285+DN236</f>
        <v>50</v>
      </c>
      <c r="EA262" s="15">
        <f>EL285+DO236</f>
        <v>50</v>
      </c>
      <c r="EB262" s="15">
        <f>EM285+DP236</f>
        <v>50</v>
      </c>
      <c r="EC262" s="15">
        <f>EN285+DQ236</f>
        <v>50</v>
      </c>
      <c r="ED262" s="15">
        <f>EO285+DR236</f>
        <v>40</v>
      </c>
    </row>
    <row r="263" ht="20.05" customHeight="1">
      <c r="DT263" s="24"/>
      <c r="DU263" s="24"/>
      <c r="DV263" s="24"/>
      <c r="DW263" t="s" s="85">
        <v>32</v>
      </c>
      <c r="DX263" s="26">
        <f>EI286+DL237</f>
        <v>50</v>
      </c>
      <c r="DY263" s="15">
        <f>EJ286+DM237</f>
        <v>44</v>
      </c>
      <c r="DZ263" s="15">
        <f>EK286+DN237</f>
        <v>50</v>
      </c>
      <c r="EA263" s="15">
        <f>EL286+DO237</f>
        <v>50</v>
      </c>
      <c r="EB263" s="15">
        <f>EM286+DP237</f>
        <v>50</v>
      </c>
      <c r="EC263" s="15">
        <f>EN286+DQ237</f>
        <v>50</v>
      </c>
      <c r="ED263" s="15">
        <f>EO286+DR237</f>
        <v>37</v>
      </c>
    </row>
    <row r="264" ht="20.05" customHeight="1">
      <c r="DT264" s="24"/>
      <c r="DU264" s="24"/>
      <c r="DV264" s="24"/>
      <c r="DW264" t="s" s="85">
        <v>34</v>
      </c>
      <c r="DX264" s="26">
        <f>EI287+DL238</f>
        <v>50</v>
      </c>
      <c r="DY264" s="15">
        <f>EJ287+DM238</f>
        <v>23</v>
      </c>
      <c r="DZ264" s="15">
        <f>EK287+DN238</f>
        <v>50</v>
      </c>
      <c r="EA264" s="15">
        <f>EL287+DO238</f>
        <v>50</v>
      </c>
      <c r="EB264" s="15">
        <f>EM287+DP238</f>
        <v>47</v>
      </c>
      <c r="EC264" s="15">
        <f>EN287+DQ238</f>
        <v>50</v>
      </c>
      <c r="ED264" s="15">
        <f>EO287+DR238</f>
        <v>13</v>
      </c>
    </row>
    <row r="265" ht="20.05" customHeight="1">
      <c r="DT265" s="24"/>
      <c r="DU265" s="24"/>
      <c r="DV265" s="24"/>
      <c r="DW265" t="s" s="85">
        <v>44</v>
      </c>
      <c r="DX265" s="26">
        <f>EI288+DL239</f>
        <v>50</v>
      </c>
      <c r="DY265" s="15">
        <f>EJ288+DM239</f>
        <v>19</v>
      </c>
      <c r="DZ265" s="15">
        <f>EK288+DN239</f>
        <v>50</v>
      </c>
      <c r="EA265" s="15">
        <f>EL288+DO239</f>
        <v>49</v>
      </c>
      <c r="EB265" s="15">
        <f>EM288+DP239</f>
        <v>38</v>
      </c>
      <c r="EC265" s="15">
        <f>EN288+DQ239</f>
        <v>49</v>
      </c>
      <c r="ED265" s="15">
        <f>EO288+DR239</f>
        <v>50</v>
      </c>
    </row>
    <row r="266" ht="20.05" customHeight="1">
      <c r="DT266" s="24"/>
      <c r="DU266" s="24"/>
      <c r="DV266" s="24"/>
      <c r="DW266" t="s" s="85">
        <v>26</v>
      </c>
      <c r="DX266" s="26">
        <f>EI289+DL240</f>
        <v>50</v>
      </c>
      <c r="DY266" s="15">
        <f>EJ289+DM240</f>
        <v>14</v>
      </c>
      <c r="DZ266" s="15">
        <f>EK289+DN240</f>
        <v>50</v>
      </c>
      <c r="EA266" s="15">
        <f>EL289+DO240</f>
        <v>50</v>
      </c>
      <c r="EB266" s="15">
        <f>EM289+DP240</f>
        <v>48</v>
      </c>
      <c r="EC266" s="15">
        <f>EN289+DQ240</f>
        <v>50</v>
      </c>
      <c r="ED266" s="15">
        <f>EO289+DR240</f>
        <v>23</v>
      </c>
    </row>
    <row r="267" ht="20.05" customHeight="1">
      <c r="DT267" s="24"/>
      <c r="DU267" s="24"/>
      <c r="DV267" s="24"/>
      <c r="DW267" t="s" s="85">
        <v>27</v>
      </c>
      <c r="DX267" s="26">
        <f>EI290+DL241</f>
        <v>50</v>
      </c>
      <c r="DY267" s="15">
        <f>EJ290+DM241</f>
        <v>45</v>
      </c>
      <c r="DZ267" s="15">
        <f>EK290+DN241</f>
        <v>50</v>
      </c>
      <c r="EA267" s="15">
        <f>EL290+DO241</f>
        <v>50</v>
      </c>
      <c r="EB267" s="15">
        <f>EM290+DP241</f>
        <v>50</v>
      </c>
      <c r="EC267" s="15">
        <f>EN290+DQ241</f>
        <v>50</v>
      </c>
      <c r="ED267" s="15">
        <f>EO290+DR241</f>
        <v>32</v>
      </c>
    </row>
    <row r="268" ht="32" customHeight="1">
      <c r="DT268" s="24"/>
      <c r="DU268" s="24"/>
      <c r="DV268" s="24"/>
      <c r="DW268" t="s" s="85">
        <v>51</v>
      </c>
      <c r="DX268" s="26">
        <f>EI291+DL242</f>
        <v>50</v>
      </c>
      <c r="DY268" s="15">
        <f>EJ291+DM242</f>
        <v>50</v>
      </c>
      <c r="DZ268" s="15">
        <f>EK291+DN242</f>
        <v>50</v>
      </c>
      <c r="EA268" s="15">
        <f>EL291+DO242</f>
        <v>50</v>
      </c>
      <c r="EB268" s="15">
        <f>EM291+DP242</f>
        <v>50</v>
      </c>
      <c r="EC268" s="15">
        <f>EN291+DQ242</f>
        <v>50</v>
      </c>
      <c r="ED268" s="15">
        <f>EO291+DR242</f>
        <v>50</v>
      </c>
    </row>
    <row r="269" ht="20.25" customHeight="1">
      <c r="DT269" s="45"/>
      <c r="DU269" s="45"/>
      <c r="DV269" s="45"/>
      <c r="DW269" t="s" s="86">
        <v>29</v>
      </c>
      <c r="DX269" s="47">
        <f>EI292+DL243</f>
        <v>50</v>
      </c>
      <c r="DY269" s="49">
        <f>EJ292+DM243</f>
        <v>50</v>
      </c>
      <c r="DZ269" s="49">
        <f>EK292+DN243</f>
        <v>50</v>
      </c>
      <c r="EA269" s="49">
        <f>EL292+DO243</f>
        <v>50</v>
      </c>
      <c r="EB269" s="49">
        <f>EM292+DP243</f>
        <v>50</v>
      </c>
      <c r="EC269" s="49">
        <f>EN292+DQ243</f>
        <v>50</v>
      </c>
      <c r="ED269" s="49">
        <f>EO292+DR243</f>
        <v>50</v>
      </c>
    </row>
    <row r="270" ht="20.25" customHeight="1">
      <c r="DT270" s="50"/>
      <c r="DU270" s="50"/>
      <c r="DV270" s="50"/>
      <c r="DW270" s="50"/>
      <c r="DX270" s="51">
        <f>EI293+DL231</f>
        <v>223</v>
      </c>
      <c r="DY270" s="51">
        <f>EJ293+DM231</f>
        <v>387</v>
      </c>
      <c r="DZ270" s="51">
        <f>EK293+DN231</f>
        <v>287</v>
      </c>
      <c r="EA270" s="51">
        <f>EL293+DO231</f>
        <v>369</v>
      </c>
      <c r="EB270" s="51">
        <f>EM293+DP231</f>
        <v>465</v>
      </c>
      <c r="EC270" s="51">
        <f>EN293+DQ231</f>
        <v>441</v>
      </c>
      <c r="ED270" s="51">
        <f>EO293+DR231</f>
        <v>416</v>
      </c>
    </row>
    <row r="271" ht="20.05" customHeight="1">
      <c r="DT271" s="52"/>
      <c r="DU271" s="52"/>
      <c r="DV271" s="52"/>
      <c r="DW271" s="52"/>
      <c r="DX271" s="52"/>
      <c r="DY271" s="52"/>
      <c r="DZ271" s="52"/>
      <c r="EA271" s="52"/>
      <c r="EB271" s="52"/>
      <c r="EC271" s="52"/>
      <c r="ED271" s="52"/>
    </row>
    <row r="272" ht="20.05" customHeight="1">
      <c r="DT272" s="52"/>
      <c r="DU272" s="52"/>
      <c r="DV272" s="52"/>
      <c r="DW272" s="52"/>
      <c r="DX272" s="88">
        <f>AVERAGE(DX253:DX260)</f>
        <v>47.875</v>
      </c>
      <c r="DY272" s="88">
        <f>AVERAGE(DY253:DY255,DY257,DY260,DY262,DY266,DY268,DY259,DY264)</f>
        <v>38.1</v>
      </c>
      <c r="DZ272" s="88">
        <f>AVERAGE(DZ253:DZ255,DZ257,DZ260,DZ262,DZ266,DZ268,DZ259,DZ264)</f>
        <v>49.9</v>
      </c>
      <c r="EA272" s="88">
        <f>AVERAGE(EA253:EA255,EA257,EA260,EA262,EA266,EA268,EA259,EA264)</f>
        <v>47.8</v>
      </c>
      <c r="EB272" s="88">
        <f>AVERAGE(EB253:EB255,EB257,EB260,EB262,EB266,EB268,EB259,EB264)</f>
        <v>42.9</v>
      </c>
      <c r="EC272" s="88">
        <f>AVERAGE(EC253:EC255,EC257,EC260,EC262,EC266,EC268,EC259,EC264)</f>
        <v>47.5</v>
      </c>
      <c r="ED272" s="88">
        <f>AVERAGE(ED253:ED255,ED257,ED260,ED262,ED266,ED268,ED259,ED264)</f>
        <v>28.9</v>
      </c>
    </row>
    <row r="274" ht="27.65" customHeight="1">
      <c r="EE274" t="s" s="2">
        <v>93</v>
      </c>
      <c r="EF274" s="2"/>
      <c r="EG274" s="2"/>
      <c r="EH274" s="2"/>
      <c r="EI274" s="2"/>
      <c r="EJ274" s="2"/>
      <c r="EK274" s="2"/>
      <c r="EL274" s="2"/>
      <c r="EM274" s="2"/>
      <c r="EN274" s="2"/>
      <c r="EO274" s="2"/>
    </row>
    <row r="275" ht="20.25" customHeight="1">
      <c r="EE275" t="s" s="3">
        <v>1</v>
      </c>
      <c r="EF275" t="s" s="3">
        <v>2</v>
      </c>
      <c r="EG275" t="s" s="3">
        <v>3</v>
      </c>
      <c r="EH275" t="s" s="3">
        <v>5</v>
      </c>
      <c r="EI275" t="s" s="3">
        <v>8</v>
      </c>
      <c r="EJ275" t="s" s="3">
        <v>6</v>
      </c>
      <c r="EK275" t="s" s="3">
        <v>7</v>
      </c>
      <c r="EL275" t="s" s="3">
        <v>9</v>
      </c>
      <c r="EM275" t="s" s="3">
        <v>12</v>
      </c>
      <c r="EN275" t="s" s="3">
        <v>10</v>
      </c>
      <c r="EO275" t="s" s="3">
        <v>14</v>
      </c>
    </row>
    <row r="276" ht="20.25" customHeight="1">
      <c r="EE276" s="82"/>
      <c r="EF276" s="82"/>
      <c r="EG276" s="82"/>
      <c r="EH276" t="s" s="83">
        <v>20</v>
      </c>
      <c r="EI276" s="55">
        <f>50-DL227</f>
        <v>1</v>
      </c>
      <c r="EJ276" s="9">
        <v>10</v>
      </c>
      <c r="EK276" s="9">
        <f>50-DN227</f>
        <v>0</v>
      </c>
      <c r="EL276" s="9">
        <f>50-DO227</f>
        <v>11</v>
      </c>
      <c r="EM276" s="9">
        <v>29</v>
      </c>
      <c r="EN276" s="9">
        <f>50-DQ227</f>
        <v>27</v>
      </c>
      <c r="EO276" s="9">
        <v>1</v>
      </c>
    </row>
    <row r="277" ht="20.05" customHeight="1">
      <c r="EE277" s="24"/>
      <c r="EF277" s="24"/>
      <c r="EG277" s="24"/>
      <c r="EH277" t="s" s="84">
        <v>25</v>
      </c>
      <c r="EI277" s="26">
        <f>50-DL228</f>
        <v>8</v>
      </c>
      <c r="EJ277" s="15">
        <v>25</v>
      </c>
      <c r="EK277" s="15">
        <f>50-DN228</f>
        <v>4</v>
      </c>
      <c r="EL277" s="15">
        <f>50-DO228</f>
        <v>0</v>
      </c>
      <c r="EM277" s="15">
        <v>14</v>
      </c>
      <c r="EN277" s="15">
        <v>14</v>
      </c>
      <c r="EO277" s="15">
        <v>8</v>
      </c>
    </row>
    <row r="278" ht="20.05" customHeight="1">
      <c r="EE278" s="24"/>
      <c r="EF278" s="24"/>
      <c r="EG278" s="24"/>
      <c r="EH278" t="s" s="84">
        <v>40</v>
      </c>
      <c r="EI278" s="26">
        <f>50-DL229</f>
        <v>6</v>
      </c>
      <c r="EJ278" s="15">
        <f>50-DM229</f>
        <v>14</v>
      </c>
      <c r="EK278" s="15">
        <f>50-DN229</f>
        <v>12</v>
      </c>
      <c r="EL278" s="15">
        <f>50-DO229</f>
        <v>15</v>
      </c>
      <c r="EM278" s="15">
        <f>50-DP229</f>
        <v>32</v>
      </c>
      <c r="EN278" s="15">
        <f>50-DQ229</f>
        <v>21</v>
      </c>
      <c r="EO278" s="15">
        <f>50-DR229</f>
        <v>32</v>
      </c>
    </row>
    <row r="279" ht="20.05" customHeight="1">
      <c r="EE279" s="24"/>
      <c r="EF279" s="24"/>
      <c r="EG279" s="24"/>
      <c r="EH279" t="s" s="84">
        <v>39</v>
      </c>
      <c r="EI279" s="26">
        <f>50-DL230</f>
        <v>15</v>
      </c>
      <c r="EJ279" s="15">
        <f>50-DM230</f>
        <v>48</v>
      </c>
      <c r="EK279" s="15">
        <f>50-DN230</f>
        <v>34</v>
      </c>
      <c r="EL279" s="15">
        <f>50-DO230</f>
        <v>50</v>
      </c>
      <c r="EM279" s="15">
        <f>50-DP230</f>
        <v>47</v>
      </c>
      <c r="EN279" s="15">
        <f>50-DQ230</f>
        <v>50</v>
      </c>
      <c r="EO279" s="15">
        <f>50-DR230</f>
        <v>48</v>
      </c>
    </row>
    <row r="280" ht="20.05" customHeight="1">
      <c r="EE280" s="24"/>
      <c r="EF280" s="24"/>
      <c r="EG280" s="24"/>
      <c r="EH280" t="s" s="84">
        <v>46</v>
      </c>
      <c r="EI280" s="26">
        <f>50-DL231</f>
        <v>10</v>
      </c>
      <c r="EJ280" s="15">
        <f>50-DM231</f>
        <v>37</v>
      </c>
      <c r="EK280" s="15">
        <f>50-DN231</f>
        <v>3</v>
      </c>
      <c r="EL280" s="15">
        <f>50-DO231</f>
        <v>12</v>
      </c>
      <c r="EM280" s="15">
        <f>50-DP231</f>
        <v>25</v>
      </c>
      <c r="EN280" s="15">
        <f>50-DQ231</f>
        <v>15</v>
      </c>
      <c r="EO280" s="15">
        <f>50-DR231</f>
        <v>50</v>
      </c>
    </row>
    <row r="281" ht="32" customHeight="1">
      <c r="EE281" s="24"/>
      <c r="EF281" s="24"/>
      <c r="EG281" s="24"/>
      <c r="EH281" t="s" s="84">
        <v>48</v>
      </c>
      <c r="EI281" s="26">
        <f>50-DL232</f>
        <v>40</v>
      </c>
      <c r="EJ281" s="15">
        <f>50-DM232</f>
        <v>41</v>
      </c>
      <c r="EK281" s="15">
        <f>50-DN232</f>
        <v>29</v>
      </c>
      <c r="EL281" s="15">
        <f>50-DO232</f>
        <v>40</v>
      </c>
      <c r="EM281" s="15">
        <f>50-DP232</f>
        <v>39</v>
      </c>
      <c r="EN281" s="15">
        <f>50-DQ232</f>
        <v>47</v>
      </c>
      <c r="EO281" s="15">
        <f>50-DR232</f>
        <v>45</v>
      </c>
    </row>
    <row r="282" ht="20.05" customHeight="1">
      <c r="EE282" s="24"/>
      <c r="EF282" s="24"/>
      <c r="EG282" s="24"/>
      <c r="EH282" t="s" s="84">
        <v>70</v>
      </c>
      <c r="EI282" s="26">
        <f>50-DL233</f>
        <v>1</v>
      </c>
      <c r="EJ282" s="15">
        <f>50-DM233</f>
        <v>12</v>
      </c>
      <c r="EK282" s="15">
        <f>50-DN233</f>
        <v>6</v>
      </c>
      <c r="EL282" s="15">
        <f>50-DO233</f>
        <v>1</v>
      </c>
      <c r="EM282" s="15">
        <f>50-DP233</f>
        <v>4</v>
      </c>
      <c r="EN282" s="15">
        <f>50-DQ233</f>
        <v>6</v>
      </c>
      <c r="EO282" s="15">
        <f>50-DR233</f>
        <v>38</v>
      </c>
    </row>
    <row r="283" ht="20.05" customHeight="1">
      <c r="EE283" s="24"/>
      <c r="EF283" s="24"/>
      <c r="EG283" s="24"/>
      <c r="EH283" t="s" s="85">
        <v>37</v>
      </c>
      <c r="EI283" s="26">
        <v>5</v>
      </c>
      <c r="EJ283" s="15">
        <v>0</v>
      </c>
      <c r="EK283" s="15">
        <v>10</v>
      </c>
      <c r="EL283" s="15">
        <v>15</v>
      </c>
      <c r="EM283" s="15">
        <v>5</v>
      </c>
      <c r="EN283" s="15">
        <v>17</v>
      </c>
      <c r="EO283" s="15">
        <v>0</v>
      </c>
    </row>
    <row r="284" ht="20.05" customHeight="1">
      <c r="EE284" s="24"/>
      <c r="EF284" s="24"/>
      <c r="EG284" s="24"/>
      <c r="EH284" t="s" s="85">
        <v>41</v>
      </c>
      <c r="EI284" s="26">
        <f>50-DL235</f>
        <v>8</v>
      </c>
      <c r="EJ284" s="15">
        <v>25</v>
      </c>
      <c r="EK284" s="15">
        <v>7</v>
      </c>
      <c r="EL284" s="15">
        <v>31</v>
      </c>
      <c r="EM284" s="15">
        <v>24</v>
      </c>
      <c r="EN284" s="15">
        <v>27</v>
      </c>
      <c r="EO284" s="15">
        <v>3</v>
      </c>
    </row>
    <row r="285" ht="20.05" customHeight="1">
      <c r="EE285" s="24"/>
      <c r="EF285" s="24"/>
      <c r="EG285" s="24"/>
      <c r="EH285" t="s" s="85">
        <v>42</v>
      </c>
      <c r="EI285" s="26">
        <f>50-DL236</f>
        <v>1</v>
      </c>
      <c r="EJ285" s="15">
        <f>50-DM236</f>
        <v>5</v>
      </c>
      <c r="EK285" s="15">
        <f>50-DN236</f>
        <v>2</v>
      </c>
      <c r="EL285" s="15">
        <f>50-DO236</f>
        <v>4</v>
      </c>
      <c r="EM285" s="15">
        <f>50-DP236</f>
        <v>17</v>
      </c>
      <c r="EN285" s="15">
        <f>50-DQ236</f>
        <v>7</v>
      </c>
      <c r="EO285" s="15">
        <v>26</v>
      </c>
    </row>
    <row r="286" ht="20.05" customHeight="1">
      <c r="EE286" s="24"/>
      <c r="EF286" s="24"/>
      <c r="EG286" s="24"/>
      <c r="EH286" t="s" s="85">
        <v>32</v>
      </c>
      <c r="EI286" s="26">
        <f>50-DL237</f>
        <v>2</v>
      </c>
      <c r="EJ286" s="15">
        <v>30</v>
      </c>
      <c r="EK286" s="15">
        <f>50-DN237</f>
        <v>33</v>
      </c>
      <c r="EL286" s="15">
        <f>50-DO237</f>
        <v>10</v>
      </c>
      <c r="EM286" s="15">
        <f>50-DP237</f>
        <v>31</v>
      </c>
      <c r="EN286" s="15">
        <f>50-DQ237</f>
        <v>10</v>
      </c>
      <c r="EO286" s="15">
        <v>23</v>
      </c>
    </row>
    <row r="287" ht="20.05" customHeight="1">
      <c r="EE287" s="24"/>
      <c r="EF287" s="24"/>
      <c r="EG287" s="24"/>
      <c r="EH287" t="s" s="85">
        <v>34</v>
      </c>
      <c r="EI287" s="26">
        <f>50-DL238</f>
        <v>0</v>
      </c>
      <c r="EJ287" s="15">
        <v>14</v>
      </c>
      <c r="EK287" s="15">
        <f>50-DN238</f>
        <v>22</v>
      </c>
      <c r="EL287" s="15">
        <f>50-DO238</f>
        <v>13</v>
      </c>
      <c r="EM287" s="15">
        <v>28</v>
      </c>
      <c r="EN287" s="15">
        <f>50-DQ238</f>
        <v>17</v>
      </c>
      <c r="EO287" s="15">
        <v>10</v>
      </c>
    </row>
    <row r="288" ht="20.05" customHeight="1">
      <c r="EE288" s="24"/>
      <c r="EF288" s="24"/>
      <c r="EG288" s="24"/>
      <c r="EH288" t="s" s="85">
        <v>44</v>
      </c>
      <c r="EI288" s="26">
        <v>2</v>
      </c>
      <c r="EJ288" s="15">
        <v>19</v>
      </c>
      <c r="EK288" s="15">
        <v>12</v>
      </c>
      <c r="EL288" s="15">
        <v>43</v>
      </c>
      <c r="EM288" s="15">
        <v>37</v>
      </c>
      <c r="EN288" s="15">
        <v>49</v>
      </c>
      <c r="EO288" s="15">
        <v>40</v>
      </c>
    </row>
    <row r="289" ht="20.05" customHeight="1">
      <c r="EE289" s="24"/>
      <c r="EF289" s="24"/>
      <c r="EG289" s="24"/>
      <c r="EH289" t="s" s="85">
        <v>26</v>
      </c>
      <c r="EI289" s="26">
        <f>50-DL240</f>
        <v>28</v>
      </c>
      <c r="EJ289" s="15">
        <v>14</v>
      </c>
      <c r="EK289" s="15">
        <v>18</v>
      </c>
      <c r="EL289" s="15">
        <f>50-DO240</f>
        <v>35</v>
      </c>
      <c r="EM289" s="15">
        <v>48</v>
      </c>
      <c r="EN289" s="15">
        <f>50-DQ240</f>
        <v>48</v>
      </c>
      <c r="EO289" s="15">
        <v>23</v>
      </c>
    </row>
    <row r="290" ht="20.05" customHeight="1">
      <c r="EE290" s="24"/>
      <c r="EF290" s="24"/>
      <c r="EG290" s="24"/>
      <c r="EH290" t="s" s="85">
        <v>27</v>
      </c>
      <c r="EI290" s="26">
        <f>50-DL241</f>
        <v>15</v>
      </c>
      <c r="EJ290" s="15">
        <v>37</v>
      </c>
      <c r="EK290" s="15">
        <f>50-DN241</f>
        <v>1</v>
      </c>
      <c r="EL290" s="15">
        <f>50-DO241</f>
        <v>5</v>
      </c>
      <c r="EM290" s="15">
        <f>50-DP241</f>
        <v>19</v>
      </c>
      <c r="EN290" s="15">
        <f>50-DQ241</f>
        <v>11</v>
      </c>
      <c r="EO290" s="15">
        <v>30</v>
      </c>
    </row>
    <row r="291" ht="32" customHeight="1">
      <c r="EE291" s="24"/>
      <c r="EF291" s="24"/>
      <c r="EG291" s="24"/>
      <c r="EH291" t="s" s="85">
        <v>51</v>
      </c>
      <c r="EI291" s="26">
        <f>50-DL242</f>
        <v>41</v>
      </c>
      <c r="EJ291" s="15">
        <f>50-DM242</f>
        <v>43</v>
      </c>
      <c r="EK291" s="15">
        <f>50-DN242</f>
        <v>47</v>
      </c>
      <c r="EL291" s="15">
        <f>50-DO242</f>
        <v>46</v>
      </c>
      <c r="EM291" s="15">
        <f>50-DP242</f>
        <v>41</v>
      </c>
      <c r="EN291" s="15">
        <f>50-DQ242</f>
        <v>40</v>
      </c>
      <c r="EO291" s="15">
        <f>50-DR242</f>
        <v>33</v>
      </c>
    </row>
    <row r="292" ht="20.25" customHeight="1">
      <c r="EE292" s="45"/>
      <c r="EF292" s="45"/>
      <c r="EG292" s="45"/>
      <c r="EH292" t="s" s="86">
        <v>29</v>
      </c>
      <c r="EI292" s="47">
        <f>50-DL243</f>
        <v>0</v>
      </c>
      <c r="EJ292" s="49">
        <f>50-DM243</f>
        <v>0</v>
      </c>
      <c r="EK292" s="49">
        <f>50-DN243</f>
        <v>0</v>
      </c>
      <c r="EL292" s="49">
        <f>50-DO243</f>
        <v>0</v>
      </c>
      <c r="EM292" s="49">
        <f>50-DP243</f>
        <v>0</v>
      </c>
      <c r="EN292" s="49">
        <f>50-DQ243</f>
        <v>0</v>
      </c>
      <c r="EO292" s="49">
        <f>50-DR243</f>
        <v>6</v>
      </c>
    </row>
    <row r="293" ht="20.25" customHeight="1">
      <c r="EE293" s="50"/>
      <c r="EF293" s="50"/>
      <c r="EG293" s="50"/>
      <c r="EH293" s="50"/>
      <c r="EI293" s="51">
        <f>SUM(EI276:EI292)</f>
        <v>183</v>
      </c>
      <c r="EJ293" s="51">
        <f>SUM(EJ276:EJ292)</f>
        <v>374</v>
      </c>
      <c r="EK293" s="51">
        <f>SUM(EK276:EK292)</f>
        <v>240</v>
      </c>
      <c r="EL293" s="51">
        <f>SUM(EL276:EL292)</f>
        <v>331</v>
      </c>
      <c r="EM293" s="51">
        <f>SUM(EM276:EM292)</f>
        <v>440</v>
      </c>
      <c r="EN293" s="51">
        <f>SUM(EN276:EN292)</f>
        <v>406</v>
      </c>
      <c r="EO293" s="51">
        <f>SUM(EO276:EO292)</f>
        <v>416</v>
      </c>
    </row>
    <row r="295" ht="27.65" customHeight="1">
      <c r="EP295" t="s" s="2">
        <v>94</v>
      </c>
      <c r="EQ295" s="2"/>
      <c r="ER295" s="2"/>
      <c r="ES295" s="2"/>
      <c r="ET295" s="2"/>
      <c r="EU295" s="2"/>
      <c r="EV295" s="2"/>
      <c r="EW295" s="2"/>
    </row>
    <row r="296" ht="20.25" customHeight="1">
      <c r="EP296" t="s" s="3">
        <v>5</v>
      </c>
      <c r="EQ296" t="s" s="3">
        <v>8</v>
      </c>
      <c r="ER296" t="s" s="3">
        <v>6</v>
      </c>
      <c r="ES296" t="s" s="3">
        <v>7</v>
      </c>
      <c r="ET296" t="s" s="3">
        <v>9</v>
      </c>
      <c r="EU296" t="s" s="3">
        <v>12</v>
      </c>
      <c r="EV296" t="s" s="3">
        <v>10</v>
      </c>
      <c r="EW296" t="s" s="3">
        <v>14</v>
      </c>
    </row>
    <row r="297" ht="20.25" customHeight="1">
      <c r="EP297" t="s" s="7">
        <v>87</v>
      </c>
      <c r="EQ297" s="106">
        <f>AVERAGE(Q28:Q35)</f>
        <v>49.875</v>
      </c>
      <c r="ER297" s="107">
        <f>AVERAGE(R28:R35)</f>
        <v>50</v>
      </c>
      <c r="ES297" s="107">
        <f>AVERAGE(S28:S35)</f>
        <v>49.875</v>
      </c>
      <c r="ET297" s="107">
        <f>AVERAGE(T28:T35)</f>
        <v>49.625</v>
      </c>
      <c r="EU297" s="107">
        <f>AVERAGE(U28:U35)</f>
        <v>50</v>
      </c>
      <c r="EV297" s="107">
        <f>AVERAGE(V28:V35)</f>
        <v>49.875</v>
      </c>
      <c r="EW297" s="107">
        <f>AVERAGE(W28:W35)</f>
        <v>49.5</v>
      </c>
    </row>
    <row r="298" ht="20.05" customHeight="1">
      <c r="EP298" t="s" s="25">
        <v>88</v>
      </c>
      <c r="EQ298" s="108">
        <f>AVERAGE(AZ105:AZ112)</f>
        <v>49.375</v>
      </c>
      <c r="ER298" s="109">
        <f>AVERAGE(BA105:BA112)</f>
        <v>46.5</v>
      </c>
      <c r="ES298" s="109">
        <f>AVERAGE(BB105:BB112)</f>
        <v>49.625</v>
      </c>
      <c r="ET298" s="109">
        <f>AVERAGE(BC105:BC112)</f>
        <v>50</v>
      </c>
      <c r="EU298" s="109">
        <f>AVERAGE(BD105:BD112)</f>
        <v>50</v>
      </c>
      <c r="EV298" s="109">
        <f>AVERAGE(BE105:BE112)</f>
        <v>49.75</v>
      </c>
      <c r="EW298" s="109">
        <f>AVERAGE(BF105:BF112)</f>
        <v>47.875</v>
      </c>
    </row>
    <row r="299" ht="20.05" customHeight="1">
      <c r="EP299" t="s" s="25">
        <v>89</v>
      </c>
      <c r="EQ299" s="110">
        <f>AVERAGE(DX253:DX260)</f>
        <v>47.875</v>
      </c>
      <c r="ER299" s="88">
        <f>AVERAGE(DY253:DY260)</f>
        <v>43</v>
      </c>
      <c r="ES299" s="88">
        <f>AVERAGE(DZ253:DZ260)</f>
        <v>49.875</v>
      </c>
      <c r="ET299" s="88">
        <f>AVERAGE(EA253:EA260)</f>
        <v>47.25</v>
      </c>
      <c r="EU299" s="88">
        <f>AVERAGE(EB253:EB260)</f>
        <v>41.75</v>
      </c>
      <c r="EV299" s="88">
        <f>AVERAGE(EC253:EC260)</f>
        <v>46.875</v>
      </c>
      <c r="EW299" s="88">
        <f>AVERAGE(ED253:ED260)</f>
        <v>32.875</v>
      </c>
    </row>
    <row r="300" ht="20.05" customHeight="1">
      <c r="EP300" t="s" s="25">
        <v>90</v>
      </c>
      <c r="EQ300" s="26">
        <f>AVERAGE(CH176:CH183)</f>
        <v>47.75</v>
      </c>
      <c r="ER300" s="15">
        <f>AVERAGE(CI176:CI183)</f>
        <v>35</v>
      </c>
      <c r="ES300" s="15">
        <f>AVERAGE(CJ176:CJ183)</f>
        <v>50</v>
      </c>
      <c r="ET300" s="15">
        <f>AVERAGE(CK176:CK183)</f>
        <v>40.625</v>
      </c>
      <c r="EU300" s="15">
        <f>AVERAGE(CL176:CL183)</f>
        <v>46.5</v>
      </c>
      <c r="EV300" s="15">
        <f>AVERAGE(CM176:CM183)</f>
        <v>41.375</v>
      </c>
      <c r="EW300" s="15">
        <f>AVERAGE(CN176:CN183)</f>
        <v>37.5</v>
      </c>
    </row>
    <row r="302" ht="27.65" customHeight="1">
      <c r="EX302" t="s" s="2">
        <v>95</v>
      </c>
      <c r="EY302" s="2"/>
      <c r="EZ302" s="2"/>
      <c r="FA302" s="2"/>
      <c r="FB302" s="2"/>
      <c r="FC302" s="2"/>
      <c r="FD302" s="2"/>
      <c r="FE302" s="2"/>
    </row>
    <row r="303" ht="20.25" customHeight="1">
      <c r="EX303" t="s" s="3">
        <v>5</v>
      </c>
      <c r="EY303" t="s" s="3">
        <v>8</v>
      </c>
      <c r="EZ303" t="s" s="3">
        <v>6</v>
      </c>
      <c r="FA303" t="s" s="3">
        <v>7</v>
      </c>
      <c r="FB303" t="s" s="3">
        <v>9</v>
      </c>
      <c r="FC303" t="s" s="3">
        <v>12</v>
      </c>
      <c r="FD303" t="s" s="3">
        <v>10</v>
      </c>
      <c r="FE303" t="s" s="3">
        <v>14</v>
      </c>
    </row>
    <row r="304" ht="20.25" customHeight="1">
      <c r="EX304" t="s" s="7">
        <v>87</v>
      </c>
      <c r="EY304" s="106">
        <f>DA220/50</f>
        <v>0.99</v>
      </c>
      <c r="EZ304" s="107">
        <f>DB220/50</f>
        <v>0.9925</v>
      </c>
      <c r="FA304" s="107">
        <f>DC220/50</f>
        <v>0.975</v>
      </c>
      <c r="FB304" s="107">
        <f>DD220/50</f>
        <v>0.975</v>
      </c>
      <c r="FC304" s="107">
        <f>DE220/50</f>
        <v>0.9825</v>
      </c>
      <c r="FD304" s="107">
        <f>DF220/50</f>
        <v>0.975</v>
      </c>
      <c r="FE304" s="107">
        <f>DG220/50</f>
        <v>0.8825</v>
      </c>
    </row>
    <row r="305" ht="20.05" customHeight="1">
      <c r="EX305" t="s" s="25">
        <v>88</v>
      </c>
      <c r="EY305" s="110">
        <f>DA221/50</f>
        <v>0.9399999999999999</v>
      </c>
      <c r="EZ305" s="88">
        <f>DB221/50</f>
        <v>0.83</v>
      </c>
      <c r="FA305" s="88">
        <f>DC221/50</f>
        <v>0.915</v>
      </c>
      <c r="FB305" s="88">
        <f>DD221/50</f>
        <v>0.9575</v>
      </c>
      <c r="FC305" s="88">
        <f>DE221/50</f>
        <v>0.9775</v>
      </c>
      <c r="FD305" s="88">
        <f>DF221/50</f>
        <v>0.9425</v>
      </c>
      <c r="FE305" s="88">
        <f>DG221/50</f>
        <v>0.6725</v>
      </c>
    </row>
    <row r="306" ht="20.05" customHeight="1">
      <c r="EX306" t="s" s="25">
        <v>89</v>
      </c>
      <c r="EY306" s="110">
        <f>DA223/50</f>
        <v>0.415</v>
      </c>
      <c r="EZ306" s="88">
        <f>DB222/50</f>
        <v>0.3925</v>
      </c>
      <c r="FA306" s="88">
        <f>DC222/50</f>
        <v>0.7524999999999999</v>
      </c>
      <c r="FB306" s="88">
        <f>DD222/50</f>
        <v>0.585</v>
      </c>
      <c r="FC306" s="88">
        <f>DE222/50</f>
        <v>0.3475</v>
      </c>
      <c r="FD306" s="88">
        <f>DF222/50</f>
        <v>0.445</v>
      </c>
      <c r="FE306" s="88">
        <f>DG222/50</f>
        <v>0.1025</v>
      </c>
    </row>
    <row r="307" ht="20.05" customHeight="1">
      <c r="EX307" t="s" s="25">
        <v>90</v>
      </c>
      <c r="EY307" s="110">
        <f>DA222/50</f>
        <v>0.7425</v>
      </c>
      <c r="EZ307" s="88">
        <f>DA223/50</f>
        <v>0.415</v>
      </c>
      <c r="FA307" s="88">
        <f>DC223/50</f>
        <v>0.6025</v>
      </c>
      <c r="FB307" s="88">
        <f>DD223/50</f>
        <v>0.2725</v>
      </c>
      <c r="FC307" s="88">
        <f>DE223/50</f>
        <v>0.1975</v>
      </c>
      <c r="FD307" s="88">
        <f>DF223/50</f>
        <v>0.2025</v>
      </c>
      <c r="FE307" s="88">
        <f>DG223/50</f>
        <v>0.025</v>
      </c>
    </row>
    <row r="309" ht="27.65" customHeight="1">
      <c r="FF309" t="s" s="2">
        <v>96</v>
      </c>
      <c r="FG309" s="2"/>
      <c r="FH309" s="2"/>
      <c r="FI309" s="2"/>
      <c r="FJ309" s="2"/>
      <c r="FK309" s="2"/>
      <c r="FL309" s="2"/>
      <c r="FM309" s="2"/>
    </row>
    <row r="310" ht="20.25" customHeight="1">
      <c r="FF310" t="s" s="3">
        <v>5</v>
      </c>
      <c r="FG310" t="s" s="3">
        <v>8</v>
      </c>
      <c r="FH310" t="s" s="3">
        <v>6</v>
      </c>
      <c r="FI310" t="s" s="3">
        <v>7</v>
      </c>
      <c r="FJ310" t="s" s="3">
        <v>9</v>
      </c>
      <c r="FK310" t="s" s="3">
        <v>12</v>
      </c>
      <c r="FL310" t="s" s="3">
        <v>10</v>
      </c>
      <c r="FM310" t="s" s="3">
        <v>14</v>
      </c>
    </row>
    <row r="311" ht="20.25" customHeight="1">
      <c r="FF311" t="s" s="7">
        <v>87</v>
      </c>
      <c r="FG311" s="106">
        <f>EQ297/50</f>
        <v>0.9975000000000001</v>
      </c>
      <c r="FH311" s="107">
        <f>ER297/50</f>
        <v>1</v>
      </c>
      <c r="FI311" s="107">
        <f>ES297/50</f>
        <v>0.9975000000000001</v>
      </c>
      <c r="FJ311" s="107">
        <f>ET297/50</f>
        <v>0.9925</v>
      </c>
      <c r="FK311" s="107">
        <f>EU297/50</f>
        <v>1</v>
      </c>
      <c r="FL311" s="107">
        <f>EV297/50</f>
        <v>0.9975000000000001</v>
      </c>
      <c r="FM311" s="107">
        <f>EW297/50</f>
        <v>0.99</v>
      </c>
    </row>
    <row r="312" ht="20.05" customHeight="1">
      <c r="FF312" t="s" s="25">
        <v>88</v>
      </c>
      <c r="FG312" s="110">
        <f>EQ298/50</f>
        <v>0.9875</v>
      </c>
      <c r="FH312" s="88">
        <f>ER298/50</f>
        <v>0.93</v>
      </c>
      <c r="FI312" s="88">
        <f>ES298/50</f>
        <v>0.9925</v>
      </c>
      <c r="FJ312" s="88">
        <f>ET298/50</f>
        <v>1</v>
      </c>
      <c r="FK312" s="88">
        <f>EU298/50</f>
        <v>1</v>
      </c>
      <c r="FL312" s="88">
        <f>EV298/50</f>
        <v>0.995</v>
      </c>
      <c r="FM312" s="88">
        <f>EW298/50</f>
        <v>0.9575</v>
      </c>
    </row>
    <row r="313" ht="20.05" customHeight="1">
      <c r="FF313" t="s" s="25">
        <v>89</v>
      </c>
      <c r="FG313" s="110">
        <f>EQ299/50</f>
        <v>0.9575</v>
      </c>
      <c r="FH313" s="88">
        <f>ER299/50</f>
        <v>0.86</v>
      </c>
      <c r="FI313" s="88">
        <f>ES299/50</f>
        <v>0.9975000000000001</v>
      </c>
      <c r="FJ313" s="88">
        <f>ET299/50</f>
        <v>0.945</v>
      </c>
      <c r="FK313" s="88">
        <f>EU299/50</f>
        <v>0.835</v>
      </c>
      <c r="FL313" s="88">
        <f>EV299/50</f>
        <v>0.9375</v>
      </c>
      <c r="FM313" s="88">
        <f>EW299/50</f>
        <v>0.6575</v>
      </c>
    </row>
    <row r="314" ht="20.05" customHeight="1">
      <c r="FF314" t="s" s="25">
        <v>90</v>
      </c>
      <c r="FG314" s="110">
        <f>EQ300/50</f>
        <v>0.955</v>
      </c>
      <c r="FH314" s="88">
        <f>ER300/50</f>
        <v>0.7</v>
      </c>
      <c r="FI314" s="88">
        <f>ES300/50</f>
        <v>1</v>
      </c>
      <c r="FJ314" s="88">
        <f>ET300/50</f>
        <v>0.8125</v>
      </c>
      <c r="FK314" s="88">
        <f>EU300/50</f>
        <v>0.93</v>
      </c>
      <c r="FL314" s="88">
        <f>EV300/50</f>
        <v>0.8275</v>
      </c>
      <c r="FM314" s="88">
        <f>EW300/50</f>
        <v>0.75</v>
      </c>
    </row>
    <row r="316" ht="27.65" customHeight="1">
      <c r="FN316" t="s" s="2">
        <v>97</v>
      </c>
      <c r="FO316" s="2"/>
      <c r="FP316" s="2"/>
      <c r="FQ316" s="2"/>
      <c r="FR316" s="2"/>
      <c r="FS316" s="2"/>
      <c r="FT316" s="2"/>
      <c r="FU316" s="2"/>
      <c r="FV316" s="2"/>
      <c r="FW316" s="2"/>
      <c r="FX316" s="2"/>
    </row>
    <row r="317" ht="20.25" customHeight="1">
      <c r="FN317" t="s" s="3">
        <v>1</v>
      </c>
      <c r="FO317" t="s" s="3">
        <v>2</v>
      </c>
      <c r="FP317" t="s" s="3">
        <v>3</v>
      </c>
      <c r="FQ317" t="s" s="3">
        <v>5</v>
      </c>
      <c r="FR317" t="s" s="3">
        <v>8</v>
      </c>
      <c r="FS317" t="s" s="3">
        <v>6</v>
      </c>
      <c r="FT317" t="s" s="3">
        <v>7</v>
      </c>
      <c r="FU317" t="s" s="3">
        <v>9</v>
      </c>
      <c r="FV317" t="s" s="3">
        <v>12</v>
      </c>
      <c r="FW317" t="s" s="3">
        <v>10</v>
      </c>
      <c r="FX317" t="s" s="3">
        <v>14</v>
      </c>
    </row>
    <row r="318" ht="20.25" customHeight="1">
      <c r="FN318" s="82"/>
      <c r="FO318" s="82"/>
      <c r="FP318" s="82"/>
      <c r="FQ318" t="s" s="83">
        <v>20</v>
      </c>
      <c r="FR318" s="55">
        <f>(EI276+CS199+BK128+F6)/4</f>
        <v>9.25</v>
      </c>
      <c r="FS318" s="9">
        <f>(EJ276+CT199+BL128+G6)/4</f>
        <v>5</v>
      </c>
      <c r="FT318" s="9">
        <f>(EK276+CU199+BM128+H6)/4</f>
        <v>3.75</v>
      </c>
      <c r="FU318" s="9">
        <f>(EL276+CV199+BN128+I6)/4</f>
        <v>5.5</v>
      </c>
      <c r="FV318" s="9">
        <f>(EM276+CW199+BO128+J6)/4</f>
        <v>12.75</v>
      </c>
      <c r="FW318" s="9">
        <f>(EN276+CX199+BP128+K6)/4</f>
        <v>9</v>
      </c>
      <c r="FX318" s="9">
        <f>(EO276+CY199+BQ128+L6)/4</f>
        <v>9.5</v>
      </c>
    </row>
    <row r="319" ht="20.05" customHeight="1">
      <c r="FN319" s="24"/>
      <c r="FO319" s="24"/>
      <c r="FP319" s="24"/>
      <c r="FQ319" t="s" s="84">
        <v>25</v>
      </c>
      <c r="FR319" s="26">
        <f>(EI277+CS200+BK129+F7)/4</f>
        <v>4.5</v>
      </c>
      <c r="FS319" s="15">
        <f>(EJ277+CT200+BL129+G7)/4</f>
        <v>11.25</v>
      </c>
      <c r="FT319" s="15">
        <f>(EK277+CU200+BM129+H7)/4</f>
        <v>5</v>
      </c>
      <c r="FU319" s="15">
        <f>(EL277+CV200+BN129+I7)/4</f>
        <v>5</v>
      </c>
      <c r="FV319" s="15">
        <f>(EM277+CW200+BO129+J7)/4</f>
        <v>10</v>
      </c>
      <c r="FW319" s="15">
        <f>(EN277+CX200+BP129+K7)/4</f>
        <v>11.5</v>
      </c>
      <c r="FX319" s="15">
        <f>(EO277+CY200+BQ129+L7)/4</f>
        <v>15.75</v>
      </c>
    </row>
    <row r="320" ht="20.05" customHeight="1">
      <c r="FN320" s="24"/>
      <c r="FO320" s="24"/>
      <c r="FP320" s="24"/>
      <c r="FQ320" t="s" s="84">
        <v>40</v>
      </c>
      <c r="FR320" s="26">
        <f>(EI278+CS201+BK130+F8)/4</f>
        <v>7.25</v>
      </c>
      <c r="FS320" s="15">
        <f>(EJ278+CT201+BL130+G8)/4</f>
        <v>15.25</v>
      </c>
      <c r="FT320" s="15">
        <f>(EK278+CU201+BM130+H8)/4</f>
        <v>12</v>
      </c>
      <c r="FU320" s="15">
        <f>(EL278+CV201+BN130+I8)/4</f>
        <v>15.75</v>
      </c>
      <c r="FV320" s="15">
        <f>(EM278+CW201+BO130+J8)/4</f>
        <v>18.25</v>
      </c>
      <c r="FW320" s="15">
        <f>(EN278+CX201+BP130+K8)/4</f>
        <v>18</v>
      </c>
      <c r="FX320" s="15">
        <f>(EO278+CY201+BQ130+L8)/4</f>
        <v>24.75</v>
      </c>
    </row>
    <row r="321" ht="20.05" customHeight="1">
      <c r="FN321" s="24"/>
      <c r="FO321" s="24"/>
      <c r="FP321" s="24"/>
      <c r="FQ321" t="s" s="84">
        <v>39</v>
      </c>
      <c r="FR321" s="26">
        <f>(EI279+CS202+BK131+F9)/4</f>
        <v>15.75</v>
      </c>
      <c r="FS321" s="15">
        <f>(EJ279+CT202+BL131+G9)/4</f>
        <v>27.25</v>
      </c>
      <c r="FT321" s="15">
        <f>(EK279+CU202+BM131+H9)/4</f>
        <v>22</v>
      </c>
      <c r="FU321" s="15">
        <f>(EL279+CV202+BN131+I9)/4</f>
        <v>25</v>
      </c>
      <c r="FV321" s="15">
        <f>(EM279+CW202+BO131+J9)/4</f>
        <v>24.25</v>
      </c>
      <c r="FW321" s="15">
        <f>(EN279+CX202+BP131+K9)/4</f>
        <v>25</v>
      </c>
      <c r="FX321" s="15">
        <f>(EO279+CY202+BQ131+L9)/4</f>
        <v>24.5</v>
      </c>
    </row>
    <row r="322" ht="20.05" customHeight="1">
      <c r="FN322" s="24"/>
      <c r="FO322" s="24"/>
      <c r="FP322" s="24"/>
      <c r="FQ322" t="s" s="84">
        <v>46</v>
      </c>
      <c r="FR322" s="26">
        <f>(EI280+CS203+BK132+F10)/4</f>
        <v>12</v>
      </c>
      <c r="FS322" s="15">
        <f>(EJ280+CT203+BL132+G10)/4</f>
        <v>22.5</v>
      </c>
      <c r="FT322" s="15">
        <f>(EK280+CU203+BM132+H10)/4</f>
        <v>5.75</v>
      </c>
      <c r="FU322" s="15">
        <f>(EL280+CV203+BN132+I10)/4</f>
        <v>14.5</v>
      </c>
      <c r="FV322" s="15">
        <f>(EM280+CW203+BO132+J10)/4</f>
        <v>19</v>
      </c>
      <c r="FW322" s="15">
        <f>(EN280+CX203+BP132+K10)/4</f>
        <v>14.25</v>
      </c>
      <c r="FX322" s="15">
        <f>(EO280+CY203+BQ132+L10)/4</f>
        <v>30</v>
      </c>
    </row>
    <row r="323" ht="32" customHeight="1">
      <c r="FN323" s="24"/>
      <c r="FO323" s="24"/>
      <c r="FP323" s="24"/>
      <c r="FQ323" t="s" s="84">
        <v>48</v>
      </c>
      <c r="FR323" s="26">
        <f>(EI281+CS204+BK133+F11)/4</f>
        <v>23</v>
      </c>
      <c r="FS323" s="15">
        <f>(EJ281+CT204+BL133+G11)/4</f>
        <v>23</v>
      </c>
      <c r="FT323" s="15">
        <f>(EK281+CU204+BM133+H11)/4</f>
        <v>16</v>
      </c>
      <c r="FU323" s="15">
        <f>(EL281+CV204+BN133+I11)/4</f>
        <v>21.75</v>
      </c>
      <c r="FV323" s="15">
        <f>(EM281+CW204+BO133+J11)/4</f>
        <v>21.75</v>
      </c>
      <c r="FW323" s="15">
        <f>(EN281+CX204+BP133+K11)/4</f>
        <v>26</v>
      </c>
      <c r="FX323" s="15">
        <f>(EO281+CY204+BQ133+L11)/4</f>
        <v>29.75</v>
      </c>
    </row>
    <row r="324" ht="20.05" customHeight="1">
      <c r="FN324" s="24"/>
      <c r="FO324" s="24"/>
      <c r="FP324" s="24"/>
      <c r="FQ324" t="s" s="84">
        <v>70</v>
      </c>
      <c r="FR324" s="26">
        <f>(EI282+CS205+BK134+F12)/4</f>
        <v>2</v>
      </c>
      <c r="FS324" s="15">
        <f>(EJ282+CT205+BL134+G12)/4</f>
        <v>8.5</v>
      </c>
      <c r="FT324" s="15">
        <f>(EK282+CU205+BM134+H12)/4</f>
        <v>3.75</v>
      </c>
      <c r="FU324" s="15">
        <f>(EL282+CV205+BN134+I12)/4</f>
        <v>2.25</v>
      </c>
      <c r="FV324" s="15">
        <f>(EM282+CW205+BO134+J12)/4</f>
        <v>6.25</v>
      </c>
      <c r="FW324" s="15">
        <f>(EN282+CX205+BP134+K12)/4</f>
        <v>5.75</v>
      </c>
      <c r="FX324" s="15">
        <f>(EO282+CY205+BQ134+L12)/4</f>
        <v>28.75</v>
      </c>
    </row>
    <row r="325" ht="20.05" customHeight="1">
      <c r="FN325" s="24"/>
      <c r="FO325" s="24"/>
      <c r="FP325" s="24"/>
      <c r="FQ325" t="s" s="85">
        <v>37</v>
      </c>
      <c r="FR325" s="26">
        <f>(EI283+CS206+BK135+F13)/4</f>
        <v>7.25</v>
      </c>
      <c r="FS325" s="15">
        <f>(EJ283+CT206+BL135+G13)/4</f>
        <v>2.25</v>
      </c>
      <c r="FT325" s="15">
        <f>(EK283+CU206+BM135+H13)/4</f>
        <v>6</v>
      </c>
      <c r="FU325" s="15">
        <f>(EL283+CV206+BN135+I13)/4</f>
        <v>6.25</v>
      </c>
      <c r="FV325" s="15">
        <f>(EM283+CW206+BO135+J13)/4</f>
        <v>13.75</v>
      </c>
      <c r="FW325" s="15">
        <f>(EN283+CX206+BP135+K13)/4</f>
        <v>9.75</v>
      </c>
      <c r="FX325" s="15">
        <f>(EO283+CY206+BQ135+L13)/4</f>
        <v>4.25</v>
      </c>
    </row>
    <row r="326" ht="20.05" customHeight="1">
      <c r="FN326" s="24"/>
      <c r="FO326" s="24"/>
      <c r="FP326" s="24"/>
      <c r="FQ326" t="s" s="85">
        <v>41</v>
      </c>
      <c r="FR326" s="26">
        <f>(EI284+CS207+BK136+F14)/4</f>
        <v>10.25</v>
      </c>
      <c r="FS326" s="15">
        <f>(EJ284+CT207+BL136+G14)/4</f>
        <v>6.75</v>
      </c>
      <c r="FT326" s="15">
        <f>(EK284+CU207+BM136+H14)/4</f>
        <v>7.5</v>
      </c>
      <c r="FU326" s="15">
        <f>(EL284+CV207+BN136+I14)/4</f>
        <v>8</v>
      </c>
      <c r="FV326" s="15">
        <f>(EM284+CW207+BO136+J14)/4</f>
        <v>6.5</v>
      </c>
      <c r="FW326" s="15">
        <f>(EN284+CX207+BP136+K14)/4</f>
        <v>8</v>
      </c>
      <c r="FX326" s="15">
        <f>(EO284+CY207+BQ136+L14)/4</f>
        <v>2.75</v>
      </c>
    </row>
    <row r="327" ht="20.05" customHeight="1">
      <c r="FN327" s="24"/>
      <c r="FO327" s="24"/>
      <c r="FP327" s="24"/>
      <c r="FQ327" t="s" s="85">
        <v>42</v>
      </c>
      <c r="FR327" s="26">
        <f>(EI285+CS208+BK137+F15)/4</f>
        <v>4.75</v>
      </c>
      <c r="FS327" s="15">
        <f>(EJ285+CT208+BL137+G15)/4</f>
        <v>7.25</v>
      </c>
      <c r="FT327" s="15">
        <f>(EK285+CU208+BM137+H15)/4</f>
        <v>1.5</v>
      </c>
      <c r="FU327" s="15">
        <f>(EL285+CV208+BN137+I15)/4</f>
        <v>6.25</v>
      </c>
      <c r="FV327" s="15">
        <f>(EM285+CW208+BO137+J15)/4</f>
        <v>10.75</v>
      </c>
      <c r="FW327" s="15">
        <f>(EN285+CX208+BP137+K15)/4</f>
        <v>8.25</v>
      </c>
      <c r="FX327" s="15">
        <f>(EO285+CY208+BQ137+L15)/4</f>
        <v>14.25</v>
      </c>
    </row>
    <row r="328" ht="20.05" customHeight="1">
      <c r="FN328" s="24"/>
      <c r="FO328" s="24"/>
      <c r="FP328" s="24"/>
      <c r="FQ328" t="s" s="85">
        <v>32</v>
      </c>
      <c r="FR328" s="26">
        <f>(EI286+CS209+BK138+F16)/4</f>
        <v>12</v>
      </c>
      <c r="FS328" s="15">
        <f>(EJ286+CT209+BL138+G16)/4</f>
        <v>13.5</v>
      </c>
      <c r="FT328" s="15">
        <f>(EK286+CU209+BM138+H16)/4</f>
        <v>29</v>
      </c>
      <c r="FU328" s="15">
        <f>(EL286+CV209+BN138+I16)/4</f>
        <v>11.25</v>
      </c>
      <c r="FV328" s="15">
        <f>(EM286+CW209+BO138+J16)/4</f>
        <v>18.25</v>
      </c>
      <c r="FW328" s="15">
        <f>(EN286+CX209+BP138+K16)/4</f>
        <v>15</v>
      </c>
      <c r="FX328" s="15">
        <f>(EO286+CY209+BQ138+L16)/4</f>
        <v>15.25</v>
      </c>
    </row>
    <row r="329" ht="20.05" customHeight="1">
      <c r="FN329" s="24"/>
      <c r="FO329" s="24"/>
      <c r="FP329" s="24"/>
      <c r="FQ329" t="s" s="85">
        <v>34</v>
      </c>
      <c r="FR329" s="26">
        <f>(EI287+CS210+BK139+F17)/4</f>
        <v>8.5</v>
      </c>
      <c r="FS329" s="15">
        <f>(EJ287+CT210+BL139+G17)/4</f>
        <v>5.75</v>
      </c>
      <c r="FT329" s="15">
        <f>(EK287+CU210+BM139+H17)/4</f>
        <v>20</v>
      </c>
      <c r="FU329" s="15">
        <f>(EL287+CV210+BN139+I17)/4</f>
        <v>8.5</v>
      </c>
      <c r="FV329" s="15">
        <f>(EM287+CW210+BO139+J17)/4</f>
        <v>14.75</v>
      </c>
      <c r="FW329" s="15">
        <f>(EN287+CX210+BP139+K17)/4</f>
        <v>13.5</v>
      </c>
      <c r="FX329" s="15">
        <f>(EO287+CY210+BQ139+L17)/4</f>
        <v>11.75</v>
      </c>
    </row>
    <row r="330" ht="20.05" customHeight="1">
      <c r="FN330" s="24"/>
      <c r="FO330" s="24"/>
      <c r="FP330" s="24"/>
      <c r="FQ330" t="s" s="85">
        <v>44</v>
      </c>
      <c r="FR330" s="26">
        <f>(EI288+CS211+BK140+F18)/4</f>
        <v>12.75</v>
      </c>
      <c r="FS330" s="15">
        <f>(EJ288+CT211+BL140+G18)/4</f>
        <v>4.75</v>
      </c>
      <c r="FT330" s="15">
        <f>(EK288+CU211+BM140+H18)/4</f>
        <v>12.75</v>
      </c>
      <c r="FU330" s="15">
        <f>(EL288+CV211+BN140+I18)/4</f>
        <v>10.75</v>
      </c>
      <c r="FV330" s="15">
        <f>(EM288+CW211+BO140+J18)/4</f>
        <v>9.25</v>
      </c>
      <c r="FW330" s="15">
        <f>(EN288+CX211+BP140+K18)/4</f>
        <v>12.25</v>
      </c>
      <c r="FX330" s="15">
        <f>(EO288+CY211+BQ140+L18)/4</f>
        <v>10</v>
      </c>
    </row>
    <row r="331" ht="20.05" customHeight="1">
      <c r="FN331" s="24"/>
      <c r="FO331" s="24"/>
      <c r="FP331" s="24"/>
      <c r="FQ331" t="s" s="85">
        <v>26</v>
      </c>
      <c r="FR331" s="26">
        <f>(EI289+CS212+BK141+F19)/4</f>
        <v>19.5</v>
      </c>
      <c r="FS331" s="15">
        <f>(EJ289+CT212+BL141+G19)/4</f>
        <v>3.5</v>
      </c>
      <c r="FT331" s="15">
        <f>(EK289+CU212+BM141+H19)/4</f>
        <v>17.75</v>
      </c>
      <c r="FU331" s="15">
        <f>(EL289+CV212+BN141+I19)/4</f>
        <v>9.5</v>
      </c>
      <c r="FV331" s="15">
        <f>(EM289+CW212+BO141+J19)/4</f>
        <v>12</v>
      </c>
      <c r="FW331" s="15">
        <f>(EN289+CX212+BP141+K19)/4</f>
        <v>20.5</v>
      </c>
      <c r="FX331" s="15">
        <f>(EO289+CY212+BQ141+L19)/4</f>
        <v>8.75</v>
      </c>
    </row>
    <row r="332" ht="20.05" customHeight="1">
      <c r="FN332" s="24"/>
      <c r="FO332" s="24"/>
      <c r="FP332" s="24"/>
      <c r="FQ332" t="s" s="85">
        <v>27</v>
      </c>
      <c r="FR332" s="26">
        <f>(EI290+CS213+BK142+F20)/4</f>
        <v>15</v>
      </c>
      <c r="FS332" s="15">
        <f>(EJ290+CT213+BL142+G20)/4</f>
        <v>10</v>
      </c>
      <c r="FT332" s="15">
        <f>(EK290+CU213+BM142+H20)/4</f>
        <v>2.75</v>
      </c>
      <c r="FU332" s="15">
        <f>(EL290+CV213+BN142+I20)/4</f>
        <v>10.25</v>
      </c>
      <c r="FV332" s="15">
        <f>(EM290+CW213+BO142+J20)/4</f>
        <v>13</v>
      </c>
      <c r="FW332" s="15">
        <f>(EN290+CX213+BP142+K20)/4</f>
        <v>11.75</v>
      </c>
      <c r="FX332" s="15">
        <f>(EO290+CY213+BQ142+L20)/4</f>
        <v>7.5</v>
      </c>
    </row>
    <row r="333" ht="32" customHeight="1">
      <c r="FN333" s="24"/>
      <c r="FO333" s="24"/>
      <c r="FP333" s="24"/>
      <c r="FQ333" t="s" s="85">
        <v>51</v>
      </c>
      <c r="FR333" s="26">
        <f>(EI291+CS214+BK143+F21)/4</f>
        <v>30.75</v>
      </c>
      <c r="FS333" s="15">
        <f>(EJ291+CT214+BL143+G21)/4</f>
        <v>34.75</v>
      </c>
      <c r="FT333" s="15">
        <f>(EK291+CU214+BM143+H21)/4</f>
        <v>33.75</v>
      </c>
      <c r="FU333" s="15">
        <f>(EL291+CV214+BN143+I21)/4</f>
        <v>37.75</v>
      </c>
      <c r="FV333" s="15">
        <f>(EM291+CW214+BO143+J21)/4</f>
        <v>36</v>
      </c>
      <c r="FW333" s="15">
        <f>(EN291+CX214+BP143+K21)/4</f>
        <v>30.25</v>
      </c>
      <c r="FX333" s="15">
        <f>(EO291+CY214+BQ143+L21)/4</f>
        <v>31.25</v>
      </c>
    </row>
    <row r="334" ht="20.25" customHeight="1">
      <c r="FN334" s="45"/>
      <c r="FO334" s="45"/>
      <c r="FP334" s="45"/>
      <c r="FQ334" t="s" s="86">
        <v>29</v>
      </c>
      <c r="FR334" s="47">
        <f>(EI292+CS215+BK144+F22)/4</f>
        <v>0.75</v>
      </c>
      <c r="FS334" s="49">
        <f>(EJ292+CT215+BL144+G22)/4</f>
        <v>1</v>
      </c>
      <c r="FT334" s="49">
        <f>(EK292+CU215+BM144+H22)/4</f>
        <v>0</v>
      </c>
      <c r="FU334" s="49">
        <f>(EL292+CV215+BN144+I22)/4</f>
        <v>0.5</v>
      </c>
      <c r="FV334" s="49">
        <f>(EM292+CW215+BO144+J22)/4</f>
        <v>3.25</v>
      </c>
      <c r="FW334" s="49">
        <f>(EN292+CX215+BP144+K22)/4</f>
        <v>5</v>
      </c>
      <c r="FX334" s="49">
        <f>(EO292+CY215+BQ144+L22)/4</f>
        <v>4</v>
      </c>
    </row>
    <row r="335" ht="20.25" customHeight="1">
      <c r="FN335" s="50"/>
      <c r="FO335" s="50"/>
      <c r="FP335" s="50"/>
      <c r="FQ335" s="50"/>
      <c r="FR335" s="51">
        <f>SUM(FR318:FR334)</f>
        <v>195.25</v>
      </c>
      <c r="FS335" s="51">
        <f>SUM(FS318:FS334)</f>
        <v>202.25</v>
      </c>
      <c r="FT335" s="51">
        <f>SUM(FT318:FT334)</f>
        <v>199.25</v>
      </c>
      <c r="FU335" s="51">
        <f>SUM(FU318:FU334)</f>
        <v>198.75</v>
      </c>
      <c r="FV335" s="51">
        <f>SUM(FV318:FV334)</f>
        <v>249.75</v>
      </c>
      <c r="FW335" s="51">
        <f>SUM(FW318:FW334)</f>
        <v>243.75</v>
      </c>
      <c r="FX335" s="51">
        <f>SUM(FX318:FX334)</f>
        <v>272.75</v>
      </c>
    </row>
    <row r="336" ht="20.05" customHeight="1">
      <c r="FN336" s="52"/>
      <c r="FO336" s="52"/>
      <c r="FP336" s="52"/>
      <c r="FQ336" s="52"/>
      <c r="FR336" s="118">
        <f>FR$335/(200*16)</f>
        <v>0.061015625</v>
      </c>
      <c r="FS336" s="118">
        <f>FS$335/(200*16)</f>
        <v>0.063203125</v>
      </c>
      <c r="FT336" s="118">
        <f>FT$335/(200*16)</f>
        <v>0.062265625</v>
      </c>
      <c r="FU336" s="118">
        <f>FU$335/(200*16)</f>
        <v>0.062109375</v>
      </c>
      <c r="FV336" s="118">
        <f>FV$335/(200*16)</f>
        <v>0.078046875</v>
      </c>
      <c r="FW336" s="118">
        <f>FW$335/(200*16)</f>
        <v>0.076171875</v>
      </c>
      <c r="FX336" s="118">
        <f>FX$335/(200*16)</f>
        <v>0.085234375</v>
      </c>
    </row>
    <row r="338" ht="27.65" customHeight="1">
      <c r="FY338" t="s" s="2">
        <v>98</v>
      </c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</row>
    <row r="339" ht="20.25" customHeight="1">
      <c r="FY339" t="s" s="3">
        <v>1</v>
      </c>
      <c r="FZ339" t="s" s="3">
        <v>2</v>
      </c>
      <c r="GA339" t="s" s="3">
        <v>3</v>
      </c>
      <c r="GB339" t="s" s="3">
        <v>5</v>
      </c>
      <c r="GC339" t="s" s="3">
        <v>8</v>
      </c>
      <c r="GD339" t="s" s="3">
        <v>6</v>
      </c>
      <c r="GE339" t="s" s="3">
        <v>7</v>
      </c>
      <c r="GF339" t="s" s="3">
        <v>9</v>
      </c>
      <c r="GG339" t="s" s="3">
        <v>12</v>
      </c>
      <c r="GH339" t="s" s="3">
        <v>10</v>
      </c>
      <c r="GI339" t="s" s="3">
        <v>14</v>
      </c>
      <c r="GJ339" t="s" s="3">
        <v>99</v>
      </c>
      <c r="GK339" s="4"/>
    </row>
    <row r="340" ht="20.25" customHeight="1">
      <c r="FY340" s="82"/>
      <c r="FZ340" s="82"/>
      <c r="GA340" s="82"/>
      <c r="GB340" t="s" s="83">
        <v>20</v>
      </c>
      <c r="GC340" s="55">
        <f>(DL227+BV149+AN78+AB51)/4</f>
        <v>40.5</v>
      </c>
      <c r="GD340" s="9">
        <f>(DM227+BW149+AO78+AC51)/4</f>
        <v>34.75</v>
      </c>
      <c r="GE340" s="9">
        <f>(DN227+BX149+AP78+AD51)/4</f>
        <v>46.25</v>
      </c>
      <c r="GF340" s="9">
        <f>(DO227+BY149+AQ78+AE51)/4</f>
        <v>35</v>
      </c>
      <c r="GG340" s="9">
        <f>(DP227+BZ149+AR78+AF51)/4</f>
        <v>25.25</v>
      </c>
      <c r="GH340" s="9">
        <f>(DQ227+CA149+AS78+AG51)/4</f>
        <v>32.75</v>
      </c>
      <c r="GI340" s="9">
        <f>(DR227+CB149+AT78+AH51)/4</f>
        <v>13.25</v>
      </c>
      <c r="GJ340" s="103">
        <f>(DS227+CC149+AU78+AI51)/4</f>
        <v>13.1120214176454</v>
      </c>
      <c r="GK340" s="103">
        <v>21.7297920476442</v>
      </c>
    </row>
    <row r="341" ht="20.05" customHeight="1">
      <c r="FY341" s="24"/>
      <c r="FZ341" s="24"/>
      <c r="GA341" s="24"/>
      <c r="GB341" t="s" s="84">
        <v>25</v>
      </c>
      <c r="GC341" s="26">
        <f>(DL228+BV150+AN79+AB52)/4</f>
        <v>45.5</v>
      </c>
      <c r="GD341" s="15">
        <f>(DM228+BW150+AO79+AC52)/4</f>
        <v>30</v>
      </c>
      <c r="GE341" s="15">
        <f>(DN228+BX150+AP79+AD52)/4</f>
        <v>45</v>
      </c>
      <c r="GF341" s="15">
        <f>(DO228+BY150+AQ79+AE52)/4</f>
        <v>45</v>
      </c>
      <c r="GG341" s="15">
        <f>(DP228+BZ150+AR79+AF52)/4</f>
        <v>39</v>
      </c>
      <c r="GH341" s="15">
        <f>(DQ228+CA150+AS79+AG52)/4</f>
        <v>38.5</v>
      </c>
      <c r="GI341" s="15">
        <f>(DR228+CB150+AT79+AH52)/4</f>
        <v>24.75</v>
      </c>
      <c r="GJ341" s="15">
        <f>(DS228+CC150+AU79+AI52)/4</f>
        <v>8.57200460493222</v>
      </c>
      <c r="GK341" s="15">
        <v>16.288202956605</v>
      </c>
    </row>
    <row r="342" ht="20.05" customHeight="1">
      <c r="FY342" s="24"/>
      <c r="FZ342" s="24"/>
      <c r="GA342" s="24"/>
      <c r="GB342" t="s" s="84">
        <v>40</v>
      </c>
      <c r="GC342" s="26">
        <f>(DL229+BV151+AN80+AB53)/4</f>
        <v>42.75</v>
      </c>
      <c r="GD342" s="15">
        <f>(DM229+BW151+AO80+AC53)/4</f>
        <v>34.75</v>
      </c>
      <c r="GE342" s="15">
        <f>(DN229+BX151+AP80+AD53)/4</f>
        <v>38</v>
      </c>
      <c r="GF342" s="15">
        <f>(DO229+BY151+AQ80+AE53)/4</f>
        <v>34.25</v>
      </c>
      <c r="GG342" s="15">
        <f>(DP229+BZ151+AR80+AF53)/4</f>
        <v>31.75</v>
      </c>
      <c r="GH342" s="15">
        <f>(DQ229+CA151+AS80+AG53)/4</f>
        <v>32</v>
      </c>
      <c r="GI342" s="15">
        <f>(DR229+CB151+AT80+AH53)/4</f>
        <v>25.25</v>
      </c>
      <c r="GJ342" s="15">
        <f>(DS229+CC151+AU80+AI53)/4</f>
        <v>6.58680838611753</v>
      </c>
      <c r="GK342" s="15">
        <v>15.0020721672764</v>
      </c>
    </row>
    <row r="343" ht="20.05" customHeight="1">
      <c r="FY343" s="24"/>
      <c r="FZ343" s="24"/>
      <c r="GA343" s="24"/>
      <c r="GB343" t="s" s="84">
        <v>39</v>
      </c>
      <c r="GC343" s="26">
        <f>(DL230+BV152+AN81+AB54)/4</f>
        <v>34.25</v>
      </c>
      <c r="GD343" s="15">
        <f>(DM230+BW152+AO81+AC54)/4</f>
        <v>22.75</v>
      </c>
      <c r="GE343" s="15">
        <f>(DN230+BX152+AP81+AD54)/4</f>
        <v>28</v>
      </c>
      <c r="GF343" s="15">
        <f>(DO230+BY152+AQ81+AE54)/4</f>
        <v>25</v>
      </c>
      <c r="GG343" s="15">
        <f>(DP230+BZ152+AR81+AF54)/4</f>
        <v>25.75</v>
      </c>
      <c r="GH343" s="15">
        <f>(DQ230+CA152+AS81+AG54)/4</f>
        <v>25</v>
      </c>
      <c r="GI343" s="15">
        <f>(DR230+CB152+AT81+AH54)/4</f>
        <v>25.5</v>
      </c>
      <c r="GJ343" s="15">
        <f>(DS230+CC152+AU81+AI54)/4</f>
        <v>5.75889803029807</v>
      </c>
      <c r="GK343" s="20">
        <v>23.0013514670806</v>
      </c>
    </row>
    <row r="344" ht="20.05" customHeight="1">
      <c r="FY344" s="24"/>
      <c r="FZ344" s="24"/>
      <c r="GA344" s="24"/>
      <c r="GB344" t="s" s="84">
        <v>46</v>
      </c>
      <c r="GC344" s="26">
        <f>(DL231+BV153+AN82+AB55)/4</f>
        <v>38</v>
      </c>
      <c r="GD344" s="15">
        <f>(DM231+BW153+AO82+AC55)/4</f>
        <v>27.5</v>
      </c>
      <c r="GE344" s="15">
        <f>(DN231+BX153+AP82+AD55)/4</f>
        <v>44.25</v>
      </c>
      <c r="GF344" s="15">
        <f>(DO231+BY153+AQ82+AE55)/4</f>
        <v>35.5</v>
      </c>
      <c r="GG344" s="15">
        <f>(DP231+BZ153+AR82+AF55)/4</f>
        <v>31</v>
      </c>
      <c r="GH344" s="15">
        <f>(DQ231+CA153+AS82+AG55)/4</f>
        <v>35.75</v>
      </c>
      <c r="GI344" s="15">
        <f>(DR231+CB153+AT82+AH55)/4</f>
        <v>20</v>
      </c>
      <c r="GJ344" s="15">
        <f>(DS231+CC153+AU82+AI55)/4</f>
        <v>8.690717933959521</v>
      </c>
      <c r="GK344" s="15">
        <v>19.1808436181718</v>
      </c>
    </row>
    <row r="345" ht="32" customHeight="1">
      <c r="FY345" s="24"/>
      <c r="FZ345" s="24"/>
      <c r="GA345" s="24"/>
      <c r="GB345" t="s" s="84">
        <v>48</v>
      </c>
      <c r="GC345" s="26">
        <f>(DL232+BV154+AN83+AB56)/4</f>
        <v>27</v>
      </c>
      <c r="GD345" s="15">
        <f>(DM232+BW154+AO83+AC56)/4</f>
        <v>27</v>
      </c>
      <c r="GE345" s="15">
        <f>(DN232+BX154+AP83+AD56)/4</f>
        <v>34</v>
      </c>
      <c r="GF345" s="15">
        <f>(DO232+BY154+AQ83+AE56)/4</f>
        <v>28.25</v>
      </c>
      <c r="GG345" s="15">
        <f>(DP232+BZ154+AR83+AF56)/4</f>
        <v>28.25</v>
      </c>
      <c r="GH345" s="15">
        <f>(DQ232+CA154+AS83+AG56)/4</f>
        <v>24</v>
      </c>
      <c r="GI345" s="15">
        <f>(DR232+CB154+AT83+AH56)/4</f>
        <v>20.25</v>
      </c>
      <c r="GJ345" s="15">
        <f>(DS232+CC154+AU83+AI56)/4</f>
        <v>4.98143119355647</v>
      </c>
      <c r="GK345" s="15">
        <v>18.4801838672454</v>
      </c>
    </row>
    <row r="346" ht="20.05" customHeight="1">
      <c r="FY346" s="24"/>
      <c r="FZ346" s="24"/>
      <c r="GA346" s="24"/>
      <c r="GB346" t="s" s="84">
        <v>70</v>
      </c>
      <c r="GC346" s="26">
        <f>(DL233+BV155+AN84+AB57)/4</f>
        <v>48</v>
      </c>
      <c r="GD346" s="15">
        <f>(DM233+BW155+AO84+AC57)/4</f>
        <v>41.5</v>
      </c>
      <c r="GE346" s="15">
        <f>(DN233+BX155+AP84+AD57)/4</f>
        <v>46.25</v>
      </c>
      <c r="GF346" s="15">
        <f>(DO233+BY155+AQ84+AE57)/4</f>
        <v>47.75</v>
      </c>
      <c r="GG346" s="15">
        <f>(DP233+BZ155+AR84+AF57)/4</f>
        <v>43.75</v>
      </c>
      <c r="GH346" s="15">
        <f>(DQ233+CA155+AS84+AG57)/4</f>
        <v>44.25</v>
      </c>
      <c r="GI346" s="15">
        <f>(DR233+CB155+AT84+AH57)/4</f>
        <v>21.25</v>
      </c>
      <c r="GJ346" s="15">
        <f>(DS233+CC155+AU84+AI57)/4</f>
        <v>9.66273941909971</v>
      </c>
      <c r="GK346" s="15">
        <v>11.3986794928138</v>
      </c>
    </row>
    <row r="347" ht="20.05" customHeight="1">
      <c r="FY347" s="24"/>
      <c r="FZ347" s="24"/>
      <c r="GA347" s="24"/>
      <c r="GB347" t="s" s="85">
        <v>37</v>
      </c>
      <c r="GC347" s="26">
        <f>(DL234+BV156+AN85+AB58)/4</f>
        <v>32.75</v>
      </c>
      <c r="GD347" s="15">
        <f>(DM234+BW156+AO85+AC58)/4</f>
        <v>15.75</v>
      </c>
      <c r="GE347" s="15">
        <f>(DN234+BX156+AP85+AD58)/4</f>
        <v>42.75</v>
      </c>
      <c r="GF347" s="15">
        <f>(DO234+BY156+AQ85+AE58)/4</f>
        <v>28.25</v>
      </c>
      <c r="GG347" s="15">
        <f>(DP234+BZ156+AR85+AF58)/4</f>
        <v>25.75</v>
      </c>
      <c r="GH347" s="15">
        <f>(DQ234+CA156+AS85+AG58)/4</f>
        <v>24.25</v>
      </c>
      <c r="GI347" s="15">
        <f>(DR234+CB156+AT85+AH58)/4</f>
        <v>18</v>
      </c>
      <c r="GJ347" s="20">
        <f>(DS234+CC156+AU85+AI58)/4</f>
        <v>11.1884144782265</v>
      </c>
      <c r="GK347" s="20">
        <v>20.7709860727377</v>
      </c>
    </row>
    <row r="348" ht="20.05" customHeight="1">
      <c r="FY348" s="24"/>
      <c r="FZ348" s="24"/>
      <c r="GA348" s="24"/>
      <c r="GB348" t="s" s="85">
        <v>41</v>
      </c>
      <c r="GC348" s="26">
        <f>(DL235+BV157+AN86+AB59)/4</f>
        <v>35.75</v>
      </c>
      <c r="GD348" s="15">
        <f>(DM235+BW157+AO86+AC59)/4</f>
        <v>25</v>
      </c>
      <c r="GE348" s="15">
        <f>(DN235+BX157+AP86+AD59)/4</f>
        <v>40.5</v>
      </c>
      <c r="GF348" s="15">
        <f>(DO235+BY157+AQ86+AE59)/4</f>
        <v>28.75</v>
      </c>
      <c r="GG348" s="15">
        <f>(DP235+BZ157+AR86+AF59)/4</f>
        <v>25.25</v>
      </c>
      <c r="GH348" s="15">
        <f>(DQ235+CA157+AS86+AG59)/4</f>
        <v>29.75</v>
      </c>
      <c r="GI348" s="15">
        <f>(DR235+CB157+AT86+AH59)/4</f>
        <v>23</v>
      </c>
      <c r="GJ348" s="15">
        <f>(DS235+CC157+AU86+AI59)/4</f>
        <v>7.26250484676391</v>
      </c>
      <c r="GK348" s="20">
        <v>22.8357373314483</v>
      </c>
    </row>
    <row r="349" ht="20.05" customHeight="1">
      <c r="FY349" s="24"/>
      <c r="FZ349" s="24"/>
      <c r="GA349" s="24"/>
      <c r="GB349" t="s" s="85">
        <v>42</v>
      </c>
      <c r="GC349" s="26">
        <f>(DL236+BV158+AN87+AB60)/4</f>
        <v>45.25</v>
      </c>
      <c r="GD349" s="15">
        <f>(DM236+BW158+AO87+AC60)/4</f>
        <v>42.75</v>
      </c>
      <c r="GE349" s="15">
        <f>(DN236+BX158+AP87+AD60)/4</f>
        <v>48.5</v>
      </c>
      <c r="GF349" s="15">
        <f>(DO236+BY158+AQ87+AE60)/4</f>
        <v>43.75</v>
      </c>
      <c r="GG349" s="15">
        <f>(DP236+BZ158+AR87+AF60)/4</f>
        <v>39.25</v>
      </c>
      <c r="GH349" s="15">
        <f>(DQ236+CA158+AS87+AG60)/4</f>
        <v>41.75</v>
      </c>
      <c r="GI349" s="15">
        <f>(DR236+CB158+AT87+AH60)/4</f>
        <v>23</v>
      </c>
      <c r="GJ349" s="15">
        <f>(DS236+CC158+AU87+AI60)/4</f>
        <v>8.66622621179647</v>
      </c>
      <c r="GK349" s="15">
        <v>12.6207920327684</v>
      </c>
    </row>
    <row r="350" ht="20.05" customHeight="1">
      <c r="FY350" s="24"/>
      <c r="FZ350" s="24"/>
      <c r="GA350" s="24"/>
      <c r="GB350" t="s" s="85">
        <v>32</v>
      </c>
      <c r="GC350" s="26">
        <f>(DL237+BV159+AN88+AB61)/4</f>
        <v>38</v>
      </c>
      <c r="GD350" s="15">
        <f>(DM237+BW159+AO88+AC61)/4</f>
        <v>27</v>
      </c>
      <c r="GE350" s="15">
        <f>(DN237+BX159+AP88+AD61)/4</f>
        <v>21</v>
      </c>
      <c r="GF350" s="15">
        <f>(DO237+BY159+AQ88+AE61)/4</f>
        <v>33.25</v>
      </c>
      <c r="GG350" s="15">
        <f>(DP237+BZ159+AR88+AF61)/4</f>
        <v>28.25</v>
      </c>
      <c r="GH350" s="15">
        <f>(DQ237+CA159+AS88+AG61)/4</f>
        <v>31.75</v>
      </c>
      <c r="GI350" s="15">
        <f>(DR237+CB159+AT88+AH61)/4</f>
        <v>21.5</v>
      </c>
      <c r="GJ350" s="20">
        <f>(DS237+CC159+AU88+AI61)/4</f>
        <v>10.1856536235406</v>
      </c>
      <c r="GK350" s="15">
        <v>17.7431334061598</v>
      </c>
    </row>
    <row r="351" ht="20.05" customHeight="1">
      <c r="FY351" s="24"/>
      <c r="FZ351" s="24"/>
      <c r="GA351" s="24"/>
      <c r="GB351" t="s" s="85">
        <v>34</v>
      </c>
      <c r="GC351" s="26">
        <f>(DL238+BV160+AN89+AB62)/4</f>
        <v>41</v>
      </c>
      <c r="GD351" s="15">
        <f>(DM238+BW160+AO89+AC62)/4</f>
        <v>25.5</v>
      </c>
      <c r="GE351" s="15">
        <f>(DN238+BX160+AP89+AD62)/4</f>
        <v>27.5</v>
      </c>
      <c r="GF351" s="15">
        <f>(DO238+BY160+AQ89+AE62)/4</f>
        <v>36.25</v>
      </c>
      <c r="GG351" s="15">
        <f>(DP238+BZ160+AR89+AF62)/4</f>
        <v>27</v>
      </c>
      <c r="GH351" s="15">
        <f>(DQ238+CA160+AS89+AG62)/4</f>
        <v>33.25</v>
      </c>
      <c r="GI351" s="15">
        <f>(DR238+CB160+AT89+AH62)/4</f>
        <v>17.25</v>
      </c>
      <c r="GJ351" s="20">
        <f>(DS238+CC160+AU89+AI62)/4</f>
        <v>11.5769647891894</v>
      </c>
      <c r="GK351" s="15">
        <v>18.3606938693798</v>
      </c>
    </row>
    <row r="352" ht="20.05" customHeight="1">
      <c r="FY352" s="24"/>
      <c r="FZ352" s="24"/>
      <c r="GA352" s="24"/>
      <c r="GB352" t="s" s="85">
        <v>44</v>
      </c>
      <c r="GC352" s="26">
        <f>(DL239+BV161+AN90+AB63)/4</f>
        <v>37</v>
      </c>
      <c r="GD352" s="15">
        <f>(DM239+BW161+AO90+AC63)/4</f>
        <v>25</v>
      </c>
      <c r="GE352" s="15">
        <f>(DN239+BX161+AP90+AD63)/4</f>
        <v>34.75</v>
      </c>
      <c r="GF352" s="15">
        <f>(DO239+BY161+AQ90+AE63)/4</f>
        <v>26.5</v>
      </c>
      <c r="GG352" s="15">
        <f>(DP239+BZ161+AR90+AF63)/4</f>
        <v>25.25</v>
      </c>
      <c r="GH352" s="15">
        <f>(DQ239+CA161+AS90+AG63)/4</f>
        <v>25</v>
      </c>
      <c r="GI352" s="15">
        <f>(DR239+CB161+AT90+AH63)/4</f>
        <v>27.5</v>
      </c>
      <c r="GJ352" s="15">
        <f>(DS239+CC161+AU90+AI63)/4</f>
        <v>5.06254381715231</v>
      </c>
      <c r="GK352" s="20">
        <v>24.1903824520119</v>
      </c>
    </row>
    <row r="353" ht="20.05" customHeight="1">
      <c r="FY353" s="24"/>
      <c r="FZ353" s="24"/>
      <c r="GA353" s="24"/>
      <c r="GB353" t="s" s="85">
        <v>27</v>
      </c>
      <c r="GC353" s="26">
        <f>(DL241+BV163+AN92+AB65)/4</f>
        <v>33.75</v>
      </c>
      <c r="GD353" s="15">
        <f>(DM241+BW163+AO92+AC65)/4</f>
        <v>27</v>
      </c>
      <c r="GE353" s="15">
        <f>(DN241+BX163+AP92+AD65)/4</f>
        <v>47.25</v>
      </c>
      <c r="GF353" s="15">
        <f>(DO241+BY163+AQ92+AE65)/4</f>
        <v>36.25</v>
      </c>
      <c r="GG353" s="15">
        <f>(DP241+BZ163+AR92+AF65)/4</f>
        <v>32.75</v>
      </c>
      <c r="GH353" s="15">
        <f>(DQ241+CA163+AS92+AG65)/4</f>
        <v>35</v>
      </c>
      <c r="GI353" s="15">
        <f>(DR241+CB163+AT92+AH65)/4</f>
        <v>25.75</v>
      </c>
      <c r="GJ353" s="15">
        <f>(DS241+CC163+AU92+AI65)/4</f>
        <v>8.26946846853645</v>
      </c>
      <c r="GK353" s="20">
        <v>23.3692184373027</v>
      </c>
    </row>
    <row r="354" ht="20.05" customHeight="1">
      <c r="FY354" s="24"/>
      <c r="FZ354" s="24"/>
      <c r="GA354" s="24"/>
      <c r="GB354" t="s" s="85">
        <v>26</v>
      </c>
      <c r="GC354" s="26">
        <f>(DL240+BV162+AN91+AB64)/4</f>
        <v>30.5</v>
      </c>
      <c r="GD354" s="15">
        <f>(DM240+BW162+AO91+AC64)/4</f>
        <v>25</v>
      </c>
      <c r="GE354" s="15">
        <f>(DN240+BX162+AP91+AD64)/4</f>
        <v>30.5</v>
      </c>
      <c r="GF354" s="15">
        <f>(DO240+BY162+AQ91+AE64)/4</f>
        <v>28.75</v>
      </c>
      <c r="GG354" s="15">
        <f>(DP240+BZ162+AR91+AF64)/4</f>
        <v>25</v>
      </c>
      <c r="GH354" s="15">
        <f>(DQ240+CA162+AS91+AG64)/4</f>
        <v>25.5</v>
      </c>
      <c r="GI354" s="15">
        <f>(DR240+CB162+AT91+AH64)/4</f>
        <v>22</v>
      </c>
      <c r="GJ354" s="15">
        <f>(DS240+CC162+AU91+AI64)/4</f>
        <v>4.60417864999488</v>
      </c>
      <c r="GK354" s="20">
        <v>21.5191252452964</v>
      </c>
    </row>
    <row r="355" ht="32" customHeight="1">
      <c r="FY355" s="24"/>
      <c r="FZ355" s="24"/>
      <c r="GA355" s="24"/>
      <c r="GB355" t="s" s="85">
        <v>51</v>
      </c>
      <c r="GC355" s="26">
        <f>(DL242+BV164+AN93+AB66)/4</f>
        <v>19.25</v>
      </c>
      <c r="GD355" s="15">
        <f>(DM242+BW164+AO93+AC66)/4</f>
        <v>15.25</v>
      </c>
      <c r="GE355" s="15">
        <f>(DN242+BX164+AP93+AD66)/4</f>
        <v>16.25</v>
      </c>
      <c r="GF355" s="15">
        <f>(DO242+BY164+AQ93+AE66)/4</f>
        <v>12.25</v>
      </c>
      <c r="GG355" s="15">
        <f>(DP242+BZ164+AR93+AF66)/4</f>
        <v>14</v>
      </c>
      <c r="GH355" s="15">
        <f>(DQ242+CA164+AS93+AG66)/4</f>
        <v>19.75</v>
      </c>
      <c r="GI355" s="15">
        <f>(DR242+CB164+AT93+AH66)/4</f>
        <v>18.75</v>
      </c>
      <c r="GJ355" s="15">
        <f>(DS242+CC164+AU93+AI66)/4</f>
        <v>5.47234250690965</v>
      </c>
      <c r="GK355" s="15">
        <v>11.2661406846322</v>
      </c>
    </row>
    <row r="356" ht="20.25" customHeight="1">
      <c r="FY356" s="45"/>
      <c r="FZ356" s="45"/>
      <c r="GA356" s="45"/>
      <c r="GB356" t="s" s="86">
        <v>29</v>
      </c>
      <c r="GC356" s="47">
        <f>(DL243+BV165+AN94+AB67)/4</f>
        <v>49.25</v>
      </c>
      <c r="GD356" s="49">
        <f>(DM243+BW165+AO94+AC67)/4</f>
        <v>49</v>
      </c>
      <c r="GE356" s="49">
        <f>(DN243+BX165+AP94+AD67)/4</f>
        <v>50</v>
      </c>
      <c r="GF356" s="49">
        <f>(DO243+BY165+AQ94+AE67)/4</f>
        <v>49.5</v>
      </c>
      <c r="GG356" s="49">
        <f>(DP243+BZ165+AR94+AF67)/4</f>
        <v>46.75</v>
      </c>
      <c r="GH356" s="49">
        <f>(DQ243+CA165+AS94+AG67)/4</f>
        <v>45</v>
      </c>
      <c r="GI356" s="49">
        <f>(DR243+CB165+AT94+AH67)/4</f>
        <v>35.75</v>
      </c>
      <c r="GJ356" s="49">
        <f>(DS243+CC165+AU94+AI67)/4</f>
        <v>5.09715594754057</v>
      </c>
      <c r="GK356" s="49">
        <v>10.156122557198</v>
      </c>
    </row>
    <row r="357" ht="20.25" customHeight="1">
      <c r="FY357" s="50"/>
      <c r="FZ357" s="50"/>
      <c r="GA357" s="50"/>
      <c r="GB357" s="50"/>
      <c r="GC357" s="51">
        <f>DL246+BV168+AN97+AB70</f>
        <v>2554</v>
      </c>
      <c r="GD357" s="51">
        <f>DM246+BW168+AO97+AC70</f>
        <v>1982</v>
      </c>
      <c r="GE357" s="51">
        <f>DN246+BX168+AP97+AD70</f>
        <v>2563</v>
      </c>
      <c r="GF357" s="51">
        <f>DO246+BY168+AQ97+AE70</f>
        <v>2297</v>
      </c>
      <c r="GG357" s="51">
        <f>DP246+BZ168+AR97+AF70</f>
        <v>2056</v>
      </c>
      <c r="GH357" s="51">
        <f>DQ246+CA168+AS97+AG70</f>
        <v>2173</v>
      </c>
      <c r="GI357" s="51">
        <f>DR246+CB168+AT97+AH70</f>
        <v>1531</v>
      </c>
      <c r="GJ357" s="51">
        <f>DS246+CC168+AU97+AI70</f>
        <v>544.397237219917</v>
      </c>
      <c r="GK357" s="50">
        <f>DT246+CD168+AV97+AJ70</f>
      </c>
    </row>
    <row r="358" ht="20.05" customHeight="1">
      <c r="FY358" s="52"/>
      <c r="FZ358" s="52"/>
      <c r="GA358" s="52"/>
      <c r="GB358" s="52"/>
      <c r="GC358" s="118">
        <f>AVERAGE(DL$249,BV$171,AN$100,AB$73)</f>
        <v>0.771875</v>
      </c>
      <c r="GD358" s="118">
        <f>AVERAGE(DM$249,BW$171,AO$100,AC$73)</f>
        <v>0.585</v>
      </c>
      <c r="GE358" s="118">
        <f>AVERAGE(DN$249,BX$171,AP$100,AD$73)</f>
        <v>0.81125</v>
      </c>
      <c r="GF358" s="118">
        <f>AVERAGE(DO$249,BY$171,AQ$100,AE$73)</f>
        <v>0.6975</v>
      </c>
      <c r="GG358" s="118">
        <f>AVERAGE(DP$249,BZ$171,AR$100,AF$73)</f>
        <v>0.62625</v>
      </c>
      <c r="GH358" s="118">
        <f>AVERAGE(DQ$249,CA$171,AS$100,AG$73)</f>
        <v>0.64125</v>
      </c>
      <c r="GI358" s="118">
        <f>AVERAGE(DR$249,CB$171,AT$100,AH$73)</f>
        <v>0.420625</v>
      </c>
      <c r="GJ358" s="118">
        <f>AVERAGE(DS$249,CC$171,AU$100,AI$73)</f>
        <v>0.361925053161386</v>
      </c>
      <c r="GK358" s="118">
        <f>AVERAGE(DT$249,CD$171,AV$100,AJ$73)</f>
      </c>
    </row>
    <row r="360" ht="27.65" customHeight="1">
      <c r="GL360" t="s" s="2">
        <v>100</v>
      </c>
      <c r="GM360" s="2"/>
      <c r="GN360" s="2"/>
      <c r="GO360" s="2"/>
      <c r="GP360" s="2"/>
      <c r="GQ360" s="2"/>
      <c r="GR360" s="2"/>
      <c r="GS360" s="2"/>
      <c r="GT360" s="2"/>
      <c r="GU360" s="2"/>
      <c r="GV360" s="2"/>
    </row>
    <row r="361" ht="20.25" customHeight="1">
      <c r="GL361" t="s" s="3">
        <v>1</v>
      </c>
      <c r="GM361" t="s" s="3">
        <v>2</v>
      </c>
      <c r="GN361" t="s" s="3">
        <v>3</v>
      </c>
      <c r="GO361" t="s" s="3">
        <v>5</v>
      </c>
      <c r="GP361" t="s" s="3">
        <v>8</v>
      </c>
      <c r="GQ361" t="s" s="3">
        <v>6</v>
      </c>
      <c r="GR361" t="s" s="3">
        <v>7</v>
      </c>
      <c r="GS361" t="s" s="3">
        <v>9</v>
      </c>
      <c r="GT361" t="s" s="3">
        <v>12</v>
      </c>
      <c r="GU361" t="s" s="3">
        <v>10</v>
      </c>
      <c r="GV361" t="s" s="3">
        <v>14</v>
      </c>
    </row>
    <row r="362" ht="20.25" customHeight="1">
      <c r="GL362" s="82"/>
      <c r="GM362" s="82"/>
      <c r="GN362" s="82"/>
      <c r="GO362" t="s" s="83">
        <v>20</v>
      </c>
      <c r="GP362" s="55">
        <f>FR318+GC340</f>
        <v>49.75</v>
      </c>
      <c r="GQ362" s="9">
        <f>FS318+GD340</f>
        <v>39.75</v>
      </c>
      <c r="GR362" s="9">
        <f>FT318+GE340</f>
        <v>50</v>
      </c>
      <c r="GS362" s="9">
        <f>FU318+GF340</f>
        <v>40.5</v>
      </c>
      <c r="GT362" s="9">
        <f>FV318+GG340</f>
        <v>38</v>
      </c>
      <c r="GU362" s="9">
        <f>FW318+GH340</f>
        <v>41.75</v>
      </c>
      <c r="GV362" s="9">
        <f>FX318+GI340</f>
        <v>22.75</v>
      </c>
    </row>
    <row r="363" ht="20.05" customHeight="1">
      <c r="GL363" s="24"/>
      <c r="GM363" s="24"/>
      <c r="GN363" s="24"/>
      <c r="GO363" t="s" s="84">
        <v>25</v>
      </c>
      <c r="GP363" s="26">
        <f>FR319+GC341</f>
        <v>50</v>
      </c>
      <c r="GQ363" s="15">
        <f>FS319+GD341</f>
        <v>41.25</v>
      </c>
      <c r="GR363" s="15">
        <f>FT319+GE341</f>
        <v>50</v>
      </c>
      <c r="GS363" s="15">
        <f>FU319+GF341</f>
        <v>50</v>
      </c>
      <c r="GT363" s="15">
        <f>FV319+GG341</f>
        <v>49</v>
      </c>
      <c r="GU363" s="15">
        <f>FW319+GH341</f>
        <v>50</v>
      </c>
      <c r="GV363" s="15">
        <f>FX319+GI341</f>
        <v>40.5</v>
      </c>
    </row>
    <row r="364" ht="20.05" customHeight="1">
      <c r="GL364" s="24"/>
      <c r="GM364" s="24"/>
      <c r="GN364" s="24"/>
      <c r="GO364" t="s" s="84">
        <v>40</v>
      </c>
      <c r="GP364" s="26">
        <f>FR320+GC342</f>
        <v>50</v>
      </c>
      <c r="GQ364" s="15">
        <f>FS320+GD342</f>
        <v>50</v>
      </c>
      <c r="GR364" s="15">
        <f>FT320+GE342</f>
        <v>50</v>
      </c>
      <c r="GS364" s="15">
        <f>FU320+GF342</f>
        <v>50</v>
      </c>
      <c r="GT364" s="15">
        <f>FV320+GG342</f>
        <v>50</v>
      </c>
      <c r="GU364" s="15">
        <f>FW320+GH342</f>
        <v>50</v>
      </c>
      <c r="GV364" s="15">
        <f>FX320+GI342</f>
        <v>50</v>
      </c>
    </row>
    <row r="365" ht="20.05" customHeight="1">
      <c r="GL365" s="24"/>
      <c r="GM365" s="24"/>
      <c r="GN365" s="24"/>
      <c r="GO365" t="s" s="84">
        <v>39</v>
      </c>
      <c r="GP365" s="26">
        <f>FR321+GC343</f>
        <v>50</v>
      </c>
      <c r="GQ365" s="15">
        <f>FS321+GD343</f>
        <v>50</v>
      </c>
      <c r="GR365" s="15">
        <f>FT321+GE343</f>
        <v>50</v>
      </c>
      <c r="GS365" s="15">
        <f>FU321+GF343</f>
        <v>50</v>
      </c>
      <c r="GT365" s="15">
        <f>FV321+GG343</f>
        <v>50</v>
      </c>
      <c r="GU365" s="15">
        <f>FW321+GH343</f>
        <v>50</v>
      </c>
      <c r="GV365" s="15">
        <f>FX321+GI343</f>
        <v>50</v>
      </c>
    </row>
    <row r="366" ht="20.05" customHeight="1">
      <c r="GL366" s="24"/>
      <c r="GM366" s="24"/>
      <c r="GN366" s="24"/>
      <c r="GO366" t="s" s="84">
        <v>46</v>
      </c>
      <c r="GP366" s="26">
        <f>FR322+GC344</f>
        <v>50</v>
      </c>
      <c r="GQ366" s="15">
        <f>FS322+GD344</f>
        <v>50</v>
      </c>
      <c r="GR366" s="15">
        <f>FT322+GE344</f>
        <v>50</v>
      </c>
      <c r="GS366" s="15">
        <f>FU322+GF344</f>
        <v>50</v>
      </c>
      <c r="GT366" s="15">
        <f>FV322+GG344</f>
        <v>50</v>
      </c>
      <c r="GU366" s="15">
        <f>FW322+GH344</f>
        <v>50</v>
      </c>
      <c r="GV366" s="15">
        <f>FX322+GI344</f>
        <v>50</v>
      </c>
    </row>
    <row r="367" ht="32" customHeight="1">
      <c r="GL367" s="24"/>
      <c r="GM367" s="24"/>
      <c r="GN367" s="24"/>
      <c r="GO367" t="s" s="84">
        <v>48</v>
      </c>
      <c r="GP367" s="26">
        <f>FR323+GC345</f>
        <v>50</v>
      </c>
      <c r="GQ367" s="15">
        <f>FS323+GD345</f>
        <v>50</v>
      </c>
      <c r="GR367" s="15">
        <f>FT323+GE345</f>
        <v>50</v>
      </c>
      <c r="GS367" s="15">
        <f>FU323+GF345</f>
        <v>50</v>
      </c>
      <c r="GT367" s="15">
        <f>FV323+GG345</f>
        <v>50</v>
      </c>
      <c r="GU367" s="15">
        <f>FW323+GH345</f>
        <v>50</v>
      </c>
      <c r="GV367" s="15">
        <f>FX323+GI345</f>
        <v>50</v>
      </c>
    </row>
    <row r="368" ht="20.05" customHeight="1">
      <c r="GL368" s="24"/>
      <c r="GM368" s="24"/>
      <c r="GN368" s="24"/>
      <c r="GO368" t="s" s="84">
        <v>70</v>
      </c>
      <c r="GP368" s="26">
        <f>FR324+GC346</f>
        <v>50</v>
      </c>
      <c r="GQ368" s="15">
        <f>FS324+GD346</f>
        <v>50</v>
      </c>
      <c r="GR368" s="15">
        <f>FT324+GE346</f>
        <v>50</v>
      </c>
      <c r="GS368" s="15">
        <f>FU324+GF346</f>
        <v>50</v>
      </c>
      <c r="GT368" s="15">
        <f>FV324+GG346</f>
        <v>50</v>
      </c>
      <c r="GU368" s="15">
        <f>FW324+GH346</f>
        <v>50</v>
      </c>
      <c r="GV368" s="15">
        <f>FX324+GI346</f>
        <v>50</v>
      </c>
    </row>
    <row r="369" ht="20.05" customHeight="1">
      <c r="GL369" s="24"/>
      <c r="GM369" s="24"/>
      <c r="GN369" s="24"/>
      <c r="GO369" t="s" s="85">
        <v>37</v>
      </c>
      <c r="GP369" s="26">
        <f>FR325+GC347</f>
        <v>40</v>
      </c>
      <c r="GQ369" s="15">
        <f>FS325+GD347</f>
        <v>18</v>
      </c>
      <c r="GR369" s="15">
        <f>FT325+GE347</f>
        <v>48.75</v>
      </c>
      <c r="GS369" s="15">
        <f>FU325+GF347</f>
        <v>34.5</v>
      </c>
      <c r="GT369" s="15">
        <f>FV325+GG347</f>
        <v>39.5</v>
      </c>
      <c r="GU369" s="15">
        <f>FW325+GH347</f>
        <v>34</v>
      </c>
      <c r="GV369" s="15">
        <f>FX325+GI347</f>
        <v>22.25</v>
      </c>
    </row>
    <row r="370" ht="20.05" customHeight="1">
      <c r="GL370" s="24"/>
      <c r="GM370" s="24"/>
      <c r="GN370" s="24"/>
      <c r="GO370" t="s" s="85">
        <v>41</v>
      </c>
      <c r="GP370" s="26">
        <f>FR326+GC348</f>
        <v>46</v>
      </c>
      <c r="GQ370" s="15">
        <f>FS326+GD348</f>
        <v>31.75</v>
      </c>
      <c r="GR370" s="15">
        <f>FT326+GE348</f>
        <v>48</v>
      </c>
      <c r="GS370" s="15">
        <f>FU326+GF348</f>
        <v>36.75</v>
      </c>
      <c r="GT370" s="15">
        <f>FV326+GG348</f>
        <v>31.75</v>
      </c>
      <c r="GU370" s="15">
        <f>FW326+GH348</f>
        <v>37.75</v>
      </c>
      <c r="GV370" s="15">
        <f>FX326+GI348</f>
        <v>25.75</v>
      </c>
    </row>
    <row r="371" ht="20.05" customHeight="1">
      <c r="GL371" s="24"/>
      <c r="GM371" s="24"/>
      <c r="GN371" s="24"/>
      <c r="GO371" t="s" s="85">
        <v>42</v>
      </c>
      <c r="GP371" s="26">
        <f>FR327+GC349</f>
        <v>50</v>
      </c>
      <c r="GQ371" s="15">
        <f>FS327+GD349</f>
        <v>50</v>
      </c>
      <c r="GR371" s="15">
        <f>FT327+GE349</f>
        <v>50</v>
      </c>
      <c r="GS371" s="15">
        <f>FU327+GF349</f>
        <v>50</v>
      </c>
      <c r="GT371" s="15">
        <f>FV327+GG349</f>
        <v>50</v>
      </c>
      <c r="GU371" s="15">
        <f>FW327+GH349</f>
        <v>50</v>
      </c>
      <c r="GV371" s="15">
        <f>FX327+GI349</f>
        <v>37.25</v>
      </c>
    </row>
    <row r="372" ht="20.05" customHeight="1">
      <c r="GL372" s="24"/>
      <c r="GM372" s="24"/>
      <c r="GN372" s="24"/>
      <c r="GO372" t="s" s="85">
        <v>32</v>
      </c>
      <c r="GP372" s="26">
        <f>FR328+GC350</f>
        <v>50</v>
      </c>
      <c r="GQ372" s="15">
        <f>FS328+GD350</f>
        <v>40.5</v>
      </c>
      <c r="GR372" s="15">
        <f>FT328+GE350</f>
        <v>50</v>
      </c>
      <c r="GS372" s="15">
        <f>FU328+GF350</f>
        <v>44.5</v>
      </c>
      <c r="GT372" s="15">
        <f>FV328+GG350</f>
        <v>46.5</v>
      </c>
      <c r="GU372" s="15">
        <f>FW328+GH350</f>
        <v>46.75</v>
      </c>
      <c r="GV372" s="15">
        <f>FX328+GI350</f>
        <v>36.75</v>
      </c>
    </row>
    <row r="373" ht="20.05" customHeight="1">
      <c r="GL373" s="24"/>
      <c r="GM373" s="24"/>
      <c r="GN373" s="24"/>
      <c r="GO373" t="s" s="85">
        <v>34</v>
      </c>
      <c r="GP373" s="26">
        <f>FR329+GC351</f>
        <v>49.5</v>
      </c>
      <c r="GQ373" s="15">
        <f>FS329+GD351</f>
        <v>31.25</v>
      </c>
      <c r="GR373" s="15">
        <f>FT329+GE351</f>
        <v>47.5</v>
      </c>
      <c r="GS373" s="15">
        <f>FU329+GF351</f>
        <v>44.75</v>
      </c>
      <c r="GT373" s="15">
        <f>FV329+GG351</f>
        <v>41.75</v>
      </c>
      <c r="GU373" s="15">
        <f>FW329+GH351</f>
        <v>46.75</v>
      </c>
      <c r="GV373" s="15">
        <f>FX329+GI351</f>
        <v>29</v>
      </c>
    </row>
    <row r="374" ht="20.05" customHeight="1">
      <c r="GL374" s="24"/>
      <c r="GM374" s="24"/>
      <c r="GN374" s="24"/>
      <c r="GO374" t="s" s="85">
        <v>44</v>
      </c>
      <c r="GP374" s="26">
        <f>FR330+GC352</f>
        <v>49.75</v>
      </c>
      <c r="GQ374" s="15">
        <f>FS330+GD352</f>
        <v>29.75</v>
      </c>
      <c r="GR374" s="15">
        <f>FT330+GE352</f>
        <v>47.5</v>
      </c>
      <c r="GS374" s="15">
        <f>FU330+GF352</f>
        <v>37.25</v>
      </c>
      <c r="GT374" s="15">
        <f>FV330+GG352</f>
        <v>34.5</v>
      </c>
      <c r="GU374" s="15">
        <f>FW330+GH352</f>
        <v>37.25</v>
      </c>
      <c r="GV374" s="15">
        <f>FX330+GI352</f>
        <v>37.5</v>
      </c>
    </row>
    <row r="375" ht="20.05" customHeight="1">
      <c r="GL375" s="24"/>
      <c r="GM375" s="24"/>
      <c r="GN375" s="24"/>
      <c r="GO375" t="s" s="85">
        <v>26</v>
      </c>
      <c r="GP375" s="26">
        <f>FR331+GC353</f>
        <v>53.25</v>
      </c>
      <c r="GQ375" s="15">
        <f>FS331+GD353</f>
        <v>30.5</v>
      </c>
      <c r="GR375" s="15">
        <f>FT331+GE353</f>
        <v>65</v>
      </c>
      <c r="GS375" s="15">
        <f>FU331+GF353</f>
        <v>45.75</v>
      </c>
      <c r="GT375" s="15">
        <f>FV331+GG353</f>
        <v>44.75</v>
      </c>
      <c r="GU375" s="15">
        <f>FW331+GH353</f>
        <v>55.5</v>
      </c>
      <c r="GV375" s="15">
        <f>FX331+GI353</f>
        <v>34.5</v>
      </c>
    </row>
    <row r="376" ht="20.05" customHeight="1">
      <c r="GL376" s="24"/>
      <c r="GM376" s="24"/>
      <c r="GN376" s="24"/>
      <c r="GO376" t="s" s="85">
        <v>27</v>
      </c>
      <c r="GP376" s="26">
        <f>FR332+GC354</f>
        <v>45.5</v>
      </c>
      <c r="GQ376" s="15">
        <f>FS332+GD354</f>
        <v>35</v>
      </c>
      <c r="GR376" s="15">
        <f>FT332+GE354</f>
        <v>33.25</v>
      </c>
      <c r="GS376" s="15">
        <f>FU332+GF354</f>
        <v>39</v>
      </c>
      <c r="GT376" s="15">
        <f>FV332+GG354</f>
        <v>38</v>
      </c>
      <c r="GU376" s="15">
        <f>FW332+GH354</f>
        <v>37.25</v>
      </c>
      <c r="GV376" s="15">
        <f>FX332+GI354</f>
        <v>29.5</v>
      </c>
    </row>
    <row r="377" ht="32" customHeight="1">
      <c r="GL377" s="24"/>
      <c r="GM377" s="24"/>
      <c r="GN377" s="24"/>
      <c r="GO377" t="s" s="85">
        <v>51</v>
      </c>
      <c r="GP377" s="26">
        <f>FR333+GC355</f>
        <v>50</v>
      </c>
      <c r="GQ377" s="15">
        <f>FS333+GD355</f>
        <v>50</v>
      </c>
      <c r="GR377" s="15">
        <f>FT333+GE355</f>
        <v>50</v>
      </c>
      <c r="GS377" s="15">
        <f>FU333+GF355</f>
        <v>50</v>
      </c>
      <c r="GT377" s="15">
        <f>FV333+GG355</f>
        <v>50</v>
      </c>
      <c r="GU377" s="15">
        <f>FW333+GH355</f>
        <v>50</v>
      </c>
      <c r="GV377" s="15">
        <f>FX333+GI355</f>
        <v>50</v>
      </c>
    </row>
    <row r="378" ht="20.25" customHeight="1">
      <c r="GL378" s="45"/>
      <c r="GM378" s="45"/>
      <c r="GN378" s="45"/>
      <c r="GO378" t="s" s="86">
        <v>29</v>
      </c>
      <c r="GP378" s="47">
        <f>FR334+GC356</f>
        <v>50</v>
      </c>
      <c r="GQ378" s="49">
        <f>FS334+GD356</f>
        <v>50</v>
      </c>
      <c r="GR378" s="49">
        <f>FT334+GE356</f>
        <v>50</v>
      </c>
      <c r="GS378" s="49">
        <f>FU334+GF356</f>
        <v>50</v>
      </c>
      <c r="GT378" s="49">
        <f>FV334+GG356</f>
        <v>50</v>
      </c>
      <c r="GU378" s="49">
        <f>FW334+GH356</f>
        <v>50</v>
      </c>
      <c r="GV378" s="49">
        <f>FX334+GI356</f>
        <v>39.75</v>
      </c>
    </row>
    <row r="379" ht="20.25" customHeight="1">
      <c r="GL379" s="50"/>
      <c r="GM379" s="50"/>
      <c r="GN379" s="50"/>
      <c r="GO379" s="50"/>
      <c r="GP379" s="51">
        <f>SUM(GP362:GP369)</f>
        <v>389.75</v>
      </c>
      <c r="GQ379" s="51">
        <f>SUM(GQ362:GQ369)</f>
        <v>349</v>
      </c>
      <c r="GR379" s="51">
        <f>SUM(GR362:GR369)</f>
        <v>398.75</v>
      </c>
      <c r="GS379" s="51">
        <f>SUM(GS362:GS369)</f>
        <v>375</v>
      </c>
      <c r="GT379" s="51">
        <f>SUM(GT362:GT369)</f>
        <v>376.5</v>
      </c>
      <c r="GU379" s="51">
        <f>SUM(GU362:GU369)</f>
        <v>375.75</v>
      </c>
      <c r="GV379" s="51">
        <f>SUM(GV362:GV369)</f>
        <v>335.5</v>
      </c>
    </row>
    <row r="380" ht="20.05" customHeight="1">
      <c r="GL380" s="52"/>
      <c r="GM380" s="52"/>
      <c r="GN380" s="52"/>
      <c r="GO380" s="52"/>
      <c r="GP380" s="53">
        <f>AVERAGE(DX$272,Q$47,AZ$124,CH$195)/50</f>
        <v>0.974375</v>
      </c>
      <c r="GQ380" s="53">
        <f>AVERAGE(DY$272,R$47,BA$124,CI$195)/50</f>
        <v>0.8515</v>
      </c>
      <c r="GR380" s="53">
        <f>AVERAGE(DZ$272,S$47,BB$124,CJ$195)/50</f>
        <v>0.992375</v>
      </c>
      <c r="GS380" s="53">
        <f>AVERAGE(EA$272,T$47,BC$124,CK$195)/50</f>
        <v>0.94025</v>
      </c>
      <c r="GT380" s="53">
        <f>AVERAGE(EB$272,U$47,BD$124,CL$195)/50</f>
        <v>0.947</v>
      </c>
      <c r="GU380" s="53">
        <f>AVERAGE(EC$272,V$47,BE$124,CM$195)/50</f>
        <v>0.94275</v>
      </c>
      <c r="GV380" s="53">
        <f>AVERAGE(ED$272,W$47,BF$124,CN$195)/50</f>
        <v>0.8205</v>
      </c>
    </row>
    <row r="382" ht="27.65" customHeight="1">
      <c r="GW382" t="s" s="2">
        <v>101</v>
      </c>
      <c r="GX382" s="2"/>
      <c r="GY382" s="2"/>
      <c r="GZ382" s="2"/>
      <c r="HA382" s="2"/>
      <c r="HB382" s="2"/>
      <c r="HC382" s="2"/>
      <c r="HD382" s="2"/>
      <c r="HE382" s="2"/>
      <c r="HF382" s="2"/>
      <c r="HG382" s="2"/>
    </row>
    <row r="383" ht="20.25" customHeight="1">
      <c r="GW383" t="s" s="3">
        <v>5</v>
      </c>
      <c r="GX383" t="s" s="3">
        <v>8</v>
      </c>
      <c r="GY383" t="s" s="3">
        <v>6</v>
      </c>
      <c r="GZ383" t="s" s="3">
        <v>7</v>
      </c>
      <c r="HA383" t="s" s="3">
        <v>9</v>
      </c>
      <c r="HB383" t="s" s="3">
        <v>12</v>
      </c>
      <c r="HC383" t="s" s="3">
        <v>10</v>
      </c>
      <c r="HD383" t="s" s="3">
        <v>14</v>
      </c>
      <c r="HE383" s="4"/>
      <c r="HF383" s="4"/>
      <c r="HG383" s="4"/>
    </row>
    <row r="384" ht="20.25" customHeight="1">
      <c r="GW384" t="s" s="83">
        <v>20</v>
      </c>
      <c r="GX384" s="122">
        <f>GC340/50</f>
        <v>0.8100000000000001</v>
      </c>
      <c r="GY384" s="123">
        <f>GD340/50</f>
        <v>0.695</v>
      </c>
      <c r="GZ384" s="124">
        <f>GE340/50</f>
        <v>0.925</v>
      </c>
      <c r="HA384" s="124">
        <f>GF340/50</f>
        <v>0.7</v>
      </c>
      <c r="HB384" s="123">
        <f>GG340/50</f>
        <v>0.505</v>
      </c>
      <c r="HC384" s="123">
        <f>GH340/50</f>
        <v>0.655</v>
      </c>
      <c r="HD384" s="125">
        <f>GI340/50</f>
        <v>0.265</v>
      </c>
      <c r="HE384" s="126">
        <f>AVERAGE(GX384:HD384)</f>
        <v>0.650714285714286</v>
      </c>
      <c r="HF384" s="126">
        <f>CORREL(GX384:HD384,GX$392:HD$392)</f>
        <v>0.730674594550292</v>
      </c>
      <c r="HG384" s="126"/>
    </row>
    <row r="385" ht="20.05" customHeight="1">
      <c r="GW385" t="s" s="84">
        <v>25</v>
      </c>
      <c r="GX385" s="127">
        <f>GC341/50</f>
        <v>0.91</v>
      </c>
      <c r="GY385" s="128">
        <f>GD341/50</f>
        <v>0.6</v>
      </c>
      <c r="GZ385" s="129">
        <f>GE341/50</f>
        <v>0.9</v>
      </c>
      <c r="HA385" s="129">
        <f>GF341/50</f>
        <v>0.9</v>
      </c>
      <c r="HB385" s="128">
        <f>GG341/50</f>
        <v>0.78</v>
      </c>
      <c r="HC385" s="128">
        <f>GH341/50</f>
        <v>0.77</v>
      </c>
      <c r="HD385" s="128">
        <f>GI341/50</f>
        <v>0.495</v>
      </c>
      <c r="HE385" s="130">
        <f>AVERAGE(GX385:HD385)</f>
        <v>0.765</v>
      </c>
      <c r="HF385" s="130">
        <f>CORREL(GX385:HD385,GX$392:HD$392)</f>
        <v>0.5791287959468721</v>
      </c>
      <c r="HG385" s="130"/>
    </row>
    <row r="386" ht="20.05" customHeight="1">
      <c r="GW386" t="s" s="84">
        <v>40</v>
      </c>
      <c r="GX386" s="127">
        <f>GC342/50</f>
        <v>0.855</v>
      </c>
      <c r="GY386" s="129">
        <f>GD342/50</f>
        <v>0.695</v>
      </c>
      <c r="GZ386" s="129">
        <f>GE342/50</f>
        <v>0.76</v>
      </c>
      <c r="HA386" s="128">
        <f>GF342/50</f>
        <v>0.6850000000000001</v>
      </c>
      <c r="HB386" s="128">
        <f>GG342/50</f>
        <v>0.635</v>
      </c>
      <c r="HC386" s="128">
        <f>GH342/50</f>
        <v>0.64</v>
      </c>
      <c r="HD386" s="128">
        <f>GI342/50</f>
        <v>0.505</v>
      </c>
      <c r="HE386" s="130">
        <f>AVERAGE(GX386:HD386)</f>
        <v>0.6821428571428571</v>
      </c>
      <c r="HF386" s="130">
        <f>CORREL(GX386:HD386,GX$392:HD$392)</f>
        <v>0.934513721193684</v>
      </c>
      <c r="HG386" s="130"/>
    </row>
    <row r="387" ht="20.05" customHeight="1">
      <c r="GW387" t="s" s="84">
        <v>39</v>
      </c>
      <c r="GX387" s="127">
        <f>GC343/50</f>
        <v>0.6850000000000001</v>
      </c>
      <c r="GY387" s="131">
        <f>GD343/50</f>
        <v>0.455</v>
      </c>
      <c r="GZ387" s="129">
        <f>GE343/50</f>
        <v>0.5600000000000001</v>
      </c>
      <c r="HA387" s="128">
        <f>GF343/50</f>
        <v>0.5</v>
      </c>
      <c r="HB387" s="129">
        <f>GG343/50</f>
        <v>0.515</v>
      </c>
      <c r="HC387" s="128">
        <f>GH343/50</f>
        <v>0.5</v>
      </c>
      <c r="HD387" s="128">
        <f>GI343/50</f>
        <v>0.51</v>
      </c>
      <c r="HE387" s="130">
        <f>AVERAGE(GX387:HD387)</f>
        <v>0.532142857142857</v>
      </c>
      <c r="HF387" s="130">
        <f>CORREL(GX387:HD387,GX$392:HD$392)</f>
        <v>0.597898294354402</v>
      </c>
      <c r="HG387" s="130"/>
    </row>
    <row r="388" ht="20.05" customHeight="1">
      <c r="GW388" t="s" s="84">
        <v>46</v>
      </c>
      <c r="GX388" s="127">
        <f>GC344/50</f>
        <v>0.76</v>
      </c>
      <c r="GY388" s="128">
        <f>GD344/50</f>
        <v>0.55</v>
      </c>
      <c r="GZ388" s="129">
        <f>GE344/50</f>
        <v>0.885</v>
      </c>
      <c r="HA388" s="128">
        <f>GF344/50</f>
        <v>0.71</v>
      </c>
      <c r="HB388" s="128">
        <f>GG344/50</f>
        <v>0.62</v>
      </c>
      <c r="HC388" s="129">
        <f>GH344/50</f>
        <v>0.715</v>
      </c>
      <c r="HD388" s="128">
        <f>GI344/50</f>
        <v>0.4</v>
      </c>
      <c r="HE388" s="130">
        <f>AVERAGE(GX388:HD388)</f>
        <v>0.662857142857143</v>
      </c>
      <c r="HF388" s="130">
        <f>CORREL(GX388:HD388,GX$392:HD$392)</f>
        <v>0.525976182800162</v>
      </c>
      <c r="HG388" s="130"/>
    </row>
    <row r="389" ht="32" customHeight="1">
      <c r="GW389" t="s" s="84">
        <v>48</v>
      </c>
      <c r="GX389" s="132">
        <f>GC345/50</f>
        <v>0.54</v>
      </c>
      <c r="GY389" s="131">
        <f>GD345/50</f>
        <v>0.54</v>
      </c>
      <c r="GZ389" s="129">
        <f>GE345/50</f>
        <v>0.68</v>
      </c>
      <c r="HA389" s="129">
        <f>GF345/50</f>
        <v>0.5649999999999999</v>
      </c>
      <c r="HB389" s="129">
        <f>GG345/50</f>
        <v>0.5649999999999999</v>
      </c>
      <c r="HC389" s="128">
        <f>GH345/50</f>
        <v>0.48</v>
      </c>
      <c r="HD389" s="128">
        <f>GI345/50</f>
        <v>0.405</v>
      </c>
      <c r="HE389" s="130">
        <f>AVERAGE(GX389:HD389)</f>
        <v>0.539285714285714</v>
      </c>
      <c r="HF389" s="130">
        <f>CORREL(GX389:HD389,GX$392:HD$392)</f>
        <v>0.515925277671118</v>
      </c>
      <c r="HG389" s="130"/>
    </row>
    <row r="390" ht="20.05" customHeight="1">
      <c r="GW390" t="s" s="84">
        <v>70</v>
      </c>
      <c r="GX390" s="127">
        <f>GC346/50</f>
        <v>0.96</v>
      </c>
      <c r="GY390" s="128">
        <f>GD346/50</f>
        <v>0.83</v>
      </c>
      <c r="GZ390" s="129">
        <f>GE346/50</f>
        <v>0.925</v>
      </c>
      <c r="HA390" s="129">
        <f>GF346/50</f>
        <v>0.955</v>
      </c>
      <c r="HB390" s="128">
        <f>GG346/50</f>
        <v>0.875</v>
      </c>
      <c r="HC390" s="128">
        <f>GH346/50</f>
        <v>0.885</v>
      </c>
      <c r="HD390" s="128">
        <f>GI346/50</f>
        <v>0.425</v>
      </c>
      <c r="HE390" s="130">
        <f>AVERAGE(GX390:HD390)</f>
        <v>0.836428571428571</v>
      </c>
      <c r="HF390" s="130">
        <f>CORREL(GX390:HD390,GX$392:HD$392)</f>
        <v>0.721275138057946</v>
      </c>
      <c r="HG390" s="130"/>
    </row>
    <row r="391" ht="20.25" customHeight="1">
      <c r="GW391" t="s" s="86">
        <v>37</v>
      </c>
      <c r="GX391" s="133">
        <f>GC347/50</f>
        <v>0.655</v>
      </c>
      <c r="GY391" s="134">
        <f>GD347/50</f>
        <v>0.315</v>
      </c>
      <c r="GZ391" s="135">
        <f>GE347/50</f>
        <v>0.855</v>
      </c>
      <c r="HA391" s="135">
        <f>GF347/50</f>
        <v>0.5649999999999999</v>
      </c>
      <c r="HB391" s="136">
        <f>GG347/50</f>
        <v>0.515</v>
      </c>
      <c r="HC391" s="136">
        <f>GH347/50</f>
        <v>0.485</v>
      </c>
      <c r="HD391" s="134">
        <f>GI347/50</f>
        <v>0.36</v>
      </c>
      <c r="HE391" s="137">
        <f>AVERAGE(GX391:HD391)</f>
        <v>0.535714285714286</v>
      </c>
      <c r="HF391" s="137">
        <f>CORREL(GX391:HD391,GX$392:HD$392)</f>
        <v>0.369017580528985</v>
      </c>
      <c r="HG391" s="137"/>
    </row>
    <row r="392" ht="32.25" customHeight="1">
      <c r="GW392" t="s" s="75">
        <v>60</v>
      </c>
      <c r="GX392" s="138">
        <v>0.63</v>
      </c>
      <c r="GY392" s="138">
        <v>0.55</v>
      </c>
      <c r="GZ392" s="138">
        <v>0.51</v>
      </c>
      <c r="HA392" s="138">
        <v>0.5</v>
      </c>
      <c r="HB392" s="138">
        <v>0.49</v>
      </c>
      <c r="HC392" s="138">
        <v>0.45</v>
      </c>
      <c r="HD392" s="138">
        <v>0.38</v>
      </c>
      <c r="HE392" s="138">
        <f>AVERAGE(GX392:HD392)</f>
        <v>0.501428571428571</v>
      </c>
      <c r="HF392" s="138"/>
      <c r="HG392" s="138"/>
    </row>
    <row r="393" ht="20.05" customHeight="1">
      <c r="GW393" t="s" s="57">
        <v>102</v>
      </c>
      <c r="GX393" s="139">
        <v>0.39</v>
      </c>
      <c r="GY393" s="140">
        <v>0.31</v>
      </c>
      <c r="GZ393" s="141">
        <v>0.36</v>
      </c>
      <c r="HA393" s="140">
        <v>0.3</v>
      </c>
      <c r="HB393" s="118">
        <v>0.35</v>
      </c>
      <c r="HC393" s="140">
        <v>0.28</v>
      </c>
      <c r="HD393" s="118">
        <v>0.35</v>
      </c>
      <c r="HE393" s="140">
        <f>AVERAGE(GX393:HD393)</f>
        <v>0.334285714285714</v>
      </c>
      <c r="HF393" s="140"/>
      <c r="HG393" s="140"/>
    </row>
    <row r="394" ht="20.05" customHeight="1">
      <c r="GW394" s="52"/>
      <c r="GX394" s="141">
        <f>AVERAGE(GX384:GX391)</f>
        <v>0.771875</v>
      </c>
      <c r="GY394" s="140">
        <f>AVERAGE(GY384:GY391)</f>
        <v>0.585</v>
      </c>
      <c r="GZ394" s="139">
        <f>AVERAGE(GZ384:GZ391)</f>
        <v>0.81125</v>
      </c>
      <c r="HA394" s="118">
        <f>AVERAGE(HA384:HA391)</f>
        <v>0.6975</v>
      </c>
      <c r="HB394" s="140">
        <f>AVERAGE(HB384:HB391)</f>
        <v>0.62625</v>
      </c>
      <c r="HC394" s="140">
        <f>AVERAGE(HC384:HC391)</f>
        <v>0.64125</v>
      </c>
      <c r="HD394" s="140">
        <f>AVERAGE(HD384:HD391)</f>
        <v>0.420625</v>
      </c>
      <c r="HE394" s="140">
        <f>AVERAGE(HE384:HE391)</f>
        <v>0.650535714285714</v>
      </c>
      <c r="HF394" s="140">
        <f>AVERAGE(HF384:HF391)</f>
        <v>0.621801198137933</v>
      </c>
      <c r="HG394" s="140">
        <f>AVERAGE(HG384:HG391)</f>
      </c>
    </row>
    <row r="396" ht="27.65" customHeight="1">
      <c r="HH396" t="s" s="2">
        <v>103</v>
      </c>
      <c r="HI396" s="2"/>
      <c r="HJ396" s="2"/>
      <c r="HK396" s="2"/>
      <c r="HL396" s="2"/>
      <c r="HM396" s="2"/>
      <c r="HN396" s="2"/>
      <c r="HO396" s="2"/>
      <c r="HP396" s="2"/>
    </row>
    <row r="397" ht="20.25" customHeight="1">
      <c r="HH397" t="s" s="3">
        <v>5</v>
      </c>
      <c r="HI397" t="s" s="3">
        <v>8</v>
      </c>
      <c r="HJ397" t="s" s="3">
        <v>6</v>
      </c>
      <c r="HK397" t="s" s="3">
        <v>7</v>
      </c>
      <c r="HL397" t="s" s="3">
        <v>9</v>
      </c>
      <c r="HM397" t="s" s="3">
        <v>12</v>
      </c>
      <c r="HN397" t="s" s="3">
        <v>10</v>
      </c>
      <c r="HO397" t="s" s="3">
        <v>14</v>
      </c>
      <c r="HP397" s="4"/>
    </row>
    <row r="398" ht="20.25" customHeight="1">
      <c r="HH398" t="s" s="83">
        <v>20</v>
      </c>
      <c r="HI398" s="143">
        <f>GP362/50</f>
        <v>0.995</v>
      </c>
      <c r="HJ398" s="144">
        <f>GQ362/50</f>
        <v>0.795</v>
      </c>
      <c r="HK398" s="145">
        <f>GR362/50</f>
        <v>1</v>
      </c>
      <c r="HL398" s="145">
        <f>GS362/50</f>
        <v>0.8100000000000001</v>
      </c>
      <c r="HM398" s="146">
        <f>GT362/50</f>
        <v>0.76</v>
      </c>
      <c r="HN398" s="126">
        <f>GU362/50</f>
        <v>0.835</v>
      </c>
      <c r="HO398" s="144">
        <f>GV362/50</f>
        <v>0.455</v>
      </c>
      <c r="HP398" s="126">
        <f>AVERAGE(HI398:HO398)</f>
        <v>0.8071428571428571</v>
      </c>
    </row>
    <row r="399" ht="20.05" customHeight="1">
      <c r="HH399" t="s" s="84">
        <v>25</v>
      </c>
      <c r="HI399" s="147">
        <f>GP363/50</f>
        <v>1</v>
      </c>
      <c r="HJ399" s="130">
        <f>GQ363/50</f>
        <v>0.825</v>
      </c>
      <c r="HK399" s="148">
        <f>GR363/50</f>
        <v>1</v>
      </c>
      <c r="HL399" s="148">
        <f>GS363/50</f>
        <v>1</v>
      </c>
      <c r="HM399" s="148">
        <f>GT363/50</f>
        <v>0.98</v>
      </c>
      <c r="HN399" s="148">
        <f>GU363/50</f>
        <v>1</v>
      </c>
      <c r="HO399" s="148">
        <f>GV363/50</f>
        <v>0.8100000000000001</v>
      </c>
      <c r="HP399" s="130">
        <f>AVERAGE(HI399:HO399)</f>
        <v>0.945</v>
      </c>
    </row>
    <row r="400" ht="20.05" customHeight="1">
      <c r="HH400" t="s" s="84">
        <v>40</v>
      </c>
      <c r="HI400" s="147">
        <f>GP364/50</f>
        <v>1</v>
      </c>
      <c r="HJ400" s="148">
        <f>GQ364/50</f>
        <v>1</v>
      </c>
      <c r="HK400" s="148">
        <f>GR364/50</f>
        <v>1</v>
      </c>
      <c r="HL400" s="148">
        <f>GS364/50</f>
        <v>1</v>
      </c>
      <c r="HM400" s="148">
        <f>GT364/50</f>
        <v>1</v>
      </c>
      <c r="HN400" s="148">
        <f>GU364/50</f>
        <v>1</v>
      </c>
      <c r="HO400" s="148">
        <f>GV364/50</f>
        <v>1</v>
      </c>
      <c r="HP400" s="130">
        <f>AVERAGE(HI400:HO400)</f>
        <v>1</v>
      </c>
    </row>
    <row r="401" ht="20.05" customHeight="1">
      <c r="HH401" t="s" s="84">
        <v>39</v>
      </c>
      <c r="HI401" s="147">
        <f>GP365/50</f>
        <v>1</v>
      </c>
      <c r="HJ401" s="148">
        <f>GQ365/50</f>
        <v>1</v>
      </c>
      <c r="HK401" s="148">
        <f>GR365/50</f>
        <v>1</v>
      </c>
      <c r="HL401" s="148">
        <f>GS365/50</f>
        <v>1</v>
      </c>
      <c r="HM401" s="148">
        <f>GT365/50</f>
        <v>1</v>
      </c>
      <c r="HN401" s="148">
        <f>GU365/50</f>
        <v>1</v>
      </c>
      <c r="HO401" s="148">
        <f>GV365/50</f>
        <v>1</v>
      </c>
      <c r="HP401" s="130">
        <f>AVERAGE(HI401:HO401)</f>
        <v>1</v>
      </c>
    </row>
    <row r="402" ht="20.05" customHeight="1">
      <c r="HH402" t="s" s="84">
        <v>46</v>
      </c>
      <c r="HI402" s="147">
        <f>GP366/50</f>
        <v>1</v>
      </c>
      <c r="HJ402" s="148">
        <f>GQ366/50</f>
        <v>1</v>
      </c>
      <c r="HK402" s="148">
        <f>GR366/50</f>
        <v>1</v>
      </c>
      <c r="HL402" s="148">
        <f>GS366/50</f>
        <v>1</v>
      </c>
      <c r="HM402" s="148">
        <f>GT366/50</f>
        <v>1</v>
      </c>
      <c r="HN402" s="148">
        <f>GU366/50</f>
        <v>1</v>
      </c>
      <c r="HO402" s="148">
        <f>GV366/50</f>
        <v>1</v>
      </c>
      <c r="HP402" s="130">
        <f>AVERAGE(HI402:HO402)</f>
        <v>1</v>
      </c>
    </row>
    <row r="403" ht="32" customHeight="1">
      <c r="HH403" t="s" s="84">
        <v>48</v>
      </c>
      <c r="HI403" s="147">
        <f>GP367/50</f>
        <v>1</v>
      </c>
      <c r="HJ403" s="148">
        <f>GQ367/50</f>
        <v>1</v>
      </c>
      <c r="HK403" s="148">
        <f>GR367/50</f>
        <v>1</v>
      </c>
      <c r="HL403" s="148">
        <f>GS367/50</f>
        <v>1</v>
      </c>
      <c r="HM403" s="148">
        <f>GT367/50</f>
        <v>1</v>
      </c>
      <c r="HN403" s="148">
        <f>GU367/50</f>
        <v>1</v>
      </c>
      <c r="HO403" s="148">
        <f>GV367/50</f>
        <v>1</v>
      </c>
      <c r="HP403" s="130">
        <f>AVERAGE(HI403:HO403)</f>
        <v>1</v>
      </c>
    </row>
    <row r="404" ht="20.05" customHeight="1">
      <c r="HH404" t="s" s="84">
        <v>70</v>
      </c>
      <c r="HI404" s="147">
        <f>GP368/50</f>
        <v>1</v>
      </c>
      <c r="HJ404" s="148">
        <f>GQ368/50</f>
        <v>1</v>
      </c>
      <c r="HK404" s="148">
        <f>GR368/50</f>
        <v>1</v>
      </c>
      <c r="HL404" s="148">
        <f>GS368/50</f>
        <v>1</v>
      </c>
      <c r="HM404" s="148">
        <f>GT368/50</f>
        <v>1</v>
      </c>
      <c r="HN404" s="148">
        <f>GU368/50</f>
        <v>1</v>
      </c>
      <c r="HO404" s="148">
        <f>GV368/50</f>
        <v>1</v>
      </c>
      <c r="HP404" s="130">
        <f>AVERAGE(HI404:HO404)</f>
        <v>1</v>
      </c>
    </row>
    <row r="405" ht="20.25" customHeight="1">
      <c r="HH405" t="s" s="86">
        <v>37</v>
      </c>
      <c r="HI405" s="149">
        <f>GP369/50</f>
        <v>0.8</v>
      </c>
      <c r="HJ405" s="150">
        <f>GQ369/50</f>
        <v>0.36</v>
      </c>
      <c r="HK405" s="137">
        <f>GR369/50</f>
        <v>0.975</v>
      </c>
      <c r="HL405" s="150">
        <f>GS369/50</f>
        <v>0.6899999999999999</v>
      </c>
      <c r="HM405" s="150">
        <f>GT369/50</f>
        <v>0.79</v>
      </c>
      <c r="HN405" s="150">
        <f>GU369/50</f>
        <v>0.68</v>
      </c>
      <c r="HO405" s="151">
        <f>GV369/50</f>
        <v>0.445</v>
      </c>
      <c r="HP405" s="137">
        <f>AVERAGE(HI405:HO405)</f>
        <v>0.677142857142857</v>
      </c>
    </row>
    <row r="406" ht="32.25" customHeight="1">
      <c r="HH406" t="s" s="75">
        <v>60</v>
      </c>
      <c r="HI406" s="152">
        <v>0.87</v>
      </c>
      <c r="HJ406" s="152">
        <v>0.8100000000000001</v>
      </c>
      <c r="HK406" s="152">
        <v>0.78</v>
      </c>
      <c r="HL406" s="152">
        <v>0.78</v>
      </c>
      <c r="HM406" s="138">
        <v>0.8</v>
      </c>
      <c r="HN406" s="152">
        <v>0.76</v>
      </c>
      <c r="HO406" s="152">
        <v>0.71</v>
      </c>
      <c r="HP406" s="153">
        <f>AVERAGE(HI$406:HO$406)</f>
        <v>0.787142857142857</v>
      </c>
    </row>
    <row r="407" ht="20.05" customHeight="1">
      <c r="HH407" t="s" s="57">
        <v>102</v>
      </c>
      <c r="HI407" s="154">
        <v>0.79</v>
      </c>
      <c r="HJ407" s="154">
        <v>0.75</v>
      </c>
      <c r="HK407" s="154">
        <v>0.73</v>
      </c>
      <c r="HL407" s="154">
        <v>0.65</v>
      </c>
      <c r="HM407" s="140">
        <v>0.7</v>
      </c>
      <c r="HN407" s="154">
        <v>0.72</v>
      </c>
      <c r="HO407" s="154">
        <v>0.76</v>
      </c>
      <c r="HP407" s="52"/>
    </row>
    <row r="408" ht="20.05" customHeight="1">
      <c r="HH408" s="52"/>
      <c r="HI408" s="155">
        <f>AVERAGE(HI398:HI405)</f>
        <v>0.974375</v>
      </c>
      <c r="HJ408" s="156">
        <f>AVERAGE(HJ398:HJ405)</f>
        <v>0.8725000000000001</v>
      </c>
      <c r="HK408" s="155">
        <f>AVERAGE(HK398:HK405)</f>
        <v>0.996875</v>
      </c>
      <c r="HL408" s="156">
        <f>AVERAGE(HL398:HL405)</f>
        <v>0.9375</v>
      </c>
      <c r="HM408" s="157">
        <f>AVERAGE(HM398:HM405)</f>
        <v>0.94125</v>
      </c>
      <c r="HN408" s="155">
        <f>AVERAGE(HN398:HN405)</f>
        <v>0.939375</v>
      </c>
      <c r="HO408" s="157">
        <f>AVERAGE(HO398:HO405)</f>
        <v>0.83875</v>
      </c>
      <c r="HP408" s="140">
        <f>AVERAGE(HP398:HP405)</f>
        <v>0.928660714285714</v>
      </c>
    </row>
    <row r="410" ht="27.65" customHeight="1">
      <c r="HQ410" t="s" s="2">
        <v>104</v>
      </c>
      <c r="HR410" s="2"/>
      <c r="HS410" s="2"/>
      <c r="HT410" s="2"/>
      <c r="HU410" s="2"/>
      <c r="HV410" s="2"/>
      <c r="HW410" s="2"/>
      <c r="HX410" s="2"/>
      <c r="HY410" s="2"/>
      <c r="HZ410" s="2"/>
      <c r="IA410" s="2"/>
    </row>
    <row r="411" ht="20.25" customHeight="1">
      <c r="HQ411" t="s" s="3">
        <v>5</v>
      </c>
      <c r="HR411" t="s" s="3">
        <v>8</v>
      </c>
      <c r="HS411" t="s" s="3">
        <v>6</v>
      </c>
      <c r="HT411" t="s" s="3">
        <v>7</v>
      </c>
      <c r="HU411" t="s" s="3">
        <v>9</v>
      </c>
      <c r="HV411" t="s" s="3">
        <v>12</v>
      </c>
      <c r="HW411" t="s" s="3">
        <v>10</v>
      </c>
      <c r="HX411" t="s" s="3">
        <v>14</v>
      </c>
      <c r="HY411" s="4"/>
      <c r="HZ411" s="4"/>
      <c r="IA411" s="4"/>
    </row>
    <row r="412" ht="20.25" customHeight="1">
      <c r="HQ412" t="s" s="83">
        <v>20</v>
      </c>
      <c r="HR412" s="159">
        <f>GC340/50</f>
        <v>0.8100000000000001</v>
      </c>
      <c r="HS412" s="123">
        <f>GD340/50</f>
        <v>0.695</v>
      </c>
      <c r="HT412" s="123">
        <f>GE340/50</f>
        <v>0.925</v>
      </c>
      <c r="HU412" s="123">
        <f>GF340/50</f>
        <v>0.7</v>
      </c>
      <c r="HV412" s="123">
        <f>GG340/50</f>
        <v>0.505</v>
      </c>
      <c r="HW412" s="123">
        <f>GH340/50</f>
        <v>0.655</v>
      </c>
      <c r="HX412" s="123">
        <f>GI340/50</f>
        <v>0.265</v>
      </c>
      <c r="HY412" s="126">
        <f>AVERAGE(HR412:HX412)</f>
        <v>0.650714285714286</v>
      </c>
      <c r="HZ412" s="126">
        <f>CORREL(HR412:HX412,HR$429:HX$429)</f>
        <v>0.730674594550292</v>
      </c>
      <c r="IA412" s="126"/>
    </row>
    <row r="413" ht="20.05" customHeight="1">
      <c r="HQ413" t="s" s="84">
        <v>25</v>
      </c>
      <c r="HR413" s="160">
        <f>GC341/50</f>
        <v>0.91</v>
      </c>
      <c r="HS413" s="128">
        <f>GD341/50</f>
        <v>0.6</v>
      </c>
      <c r="HT413" s="128">
        <f>GE341/50</f>
        <v>0.9</v>
      </c>
      <c r="HU413" s="128">
        <f>GF341/50</f>
        <v>0.9</v>
      </c>
      <c r="HV413" s="128">
        <f>GG341/50</f>
        <v>0.78</v>
      </c>
      <c r="HW413" s="128">
        <f>GH341/50</f>
        <v>0.77</v>
      </c>
      <c r="HX413" s="128">
        <f>GI341/50</f>
        <v>0.495</v>
      </c>
      <c r="HY413" s="130">
        <f>AVERAGE(HR413:HX413)</f>
        <v>0.765</v>
      </c>
      <c r="HZ413" s="130">
        <f>CORREL(HR413:HX413,HR$429:HX$429)</f>
        <v>0.5791287959468721</v>
      </c>
      <c r="IA413" s="130"/>
    </row>
    <row r="414" ht="20.05" customHeight="1">
      <c r="HQ414" t="s" s="84">
        <v>40</v>
      </c>
      <c r="HR414" s="160">
        <f>GC342/50</f>
        <v>0.855</v>
      </c>
      <c r="HS414" s="128">
        <f>GD342/50</f>
        <v>0.695</v>
      </c>
      <c r="HT414" s="128">
        <f>GE342/50</f>
        <v>0.76</v>
      </c>
      <c r="HU414" s="128">
        <f>GF342/50</f>
        <v>0.6850000000000001</v>
      </c>
      <c r="HV414" s="128">
        <f>GG342/50</f>
        <v>0.635</v>
      </c>
      <c r="HW414" s="128">
        <f>GH342/50</f>
        <v>0.64</v>
      </c>
      <c r="HX414" s="128">
        <f>GI342/50</f>
        <v>0.505</v>
      </c>
      <c r="HY414" s="130">
        <f>AVERAGE(HR414:HX414)</f>
        <v>0.6821428571428571</v>
      </c>
      <c r="HZ414" s="130">
        <f>CORREL(HR414:HX414,HR$429:HX$429)</f>
        <v>0.934513721193684</v>
      </c>
      <c r="IA414" s="130"/>
    </row>
    <row r="415" ht="20.05" customHeight="1">
      <c r="HQ415" t="s" s="84">
        <v>39</v>
      </c>
      <c r="HR415" s="160">
        <f>GC343/50</f>
        <v>0.6850000000000001</v>
      </c>
      <c r="HS415" s="128">
        <f>GD343/50</f>
        <v>0.455</v>
      </c>
      <c r="HT415" s="128">
        <f>GE343/50</f>
        <v>0.5600000000000001</v>
      </c>
      <c r="HU415" s="128">
        <f>GF343/50</f>
        <v>0.5</v>
      </c>
      <c r="HV415" s="128">
        <f>GG343/50</f>
        <v>0.515</v>
      </c>
      <c r="HW415" s="128">
        <f>GH343/50</f>
        <v>0.5</v>
      </c>
      <c r="HX415" s="128">
        <f>GI343/50</f>
        <v>0.51</v>
      </c>
      <c r="HY415" s="130">
        <f>AVERAGE(HR415:HX415)</f>
        <v>0.532142857142857</v>
      </c>
      <c r="HZ415" s="130">
        <f>CORREL(HR415:HX415,HR$429:HX$429)</f>
        <v>0.597898294354402</v>
      </c>
      <c r="IA415" s="130"/>
    </row>
    <row r="416" ht="20.05" customHeight="1">
      <c r="HQ416" t="s" s="84">
        <v>46</v>
      </c>
      <c r="HR416" s="160">
        <f>GC344/50</f>
        <v>0.76</v>
      </c>
      <c r="HS416" s="128">
        <f>GD344/50</f>
        <v>0.55</v>
      </c>
      <c r="HT416" s="128">
        <f>GE344/50</f>
        <v>0.885</v>
      </c>
      <c r="HU416" s="128">
        <f>GF344/50</f>
        <v>0.71</v>
      </c>
      <c r="HV416" s="128">
        <f>GG344/50</f>
        <v>0.62</v>
      </c>
      <c r="HW416" s="128">
        <f>GH344/50</f>
        <v>0.715</v>
      </c>
      <c r="HX416" s="128">
        <f>GI344/50</f>
        <v>0.4</v>
      </c>
      <c r="HY416" s="130">
        <f>AVERAGE(HR416:HX416)</f>
        <v>0.662857142857143</v>
      </c>
      <c r="HZ416" s="130">
        <f>CORREL(HR416:HX416,HR$429:HX$429)</f>
        <v>0.525976182800162</v>
      </c>
      <c r="IA416" s="130"/>
    </row>
    <row r="417" ht="32" customHeight="1">
      <c r="HQ417" t="s" s="84">
        <v>48</v>
      </c>
      <c r="HR417" s="160">
        <f>GC345/50</f>
        <v>0.54</v>
      </c>
      <c r="HS417" s="128">
        <f>GD345/50</f>
        <v>0.54</v>
      </c>
      <c r="HT417" s="128">
        <f>GE345/50</f>
        <v>0.68</v>
      </c>
      <c r="HU417" s="128">
        <f>GF345/50</f>
        <v>0.5649999999999999</v>
      </c>
      <c r="HV417" s="128">
        <f>GG345/50</f>
        <v>0.5649999999999999</v>
      </c>
      <c r="HW417" s="128">
        <f>GH345/50</f>
        <v>0.48</v>
      </c>
      <c r="HX417" s="128">
        <f>GI345/50</f>
        <v>0.405</v>
      </c>
      <c r="HY417" s="130">
        <f>AVERAGE(HR417:HX417)</f>
        <v>0.539285714285714</v>
      </c>
      <c r="HZ417" s="130">
        <f>CORREL(HR417:HX417,HR$429:HX$429)</f>
        <v>0.515925277671118</v>
      </c>
      <c r="IA417" s="130"/>
    </row>
    <row r="418" ht="20.05" customHeight="1">
      <c r="HQ418" t="s" s="84">
        <v>70</v>
      </c>
      <c r="HR418" s="160">
        <f>GC346/50</f>
        <v>0.96</v>
      </c>
      <c r="HS418" s="128">
        <f>GD346/50</f>
        <v>0.83</v>
      </c>
      <c r="HT418" s="128">
        <f>GE346/50</f>
        <v>0.925</v>
      </c>
      <c r="HU418" s="128">
        <f>GF346/50</f>
        <v>0.955</v>
      </c>
      <c r="HV418" s="128">
        <f>GG346/50</f>
        <v>0.875</v>
      </c>
      <c r="HW418" s="128">
        <f>GH346/50</f>
        <v>0.885</v>
      </c>
      <c r="HX418" s="128">
        <f>GI346/50</f>
        <v>0.425</v>
      </c>
      <c r="HY418" s="130">
        <f>AVERAGE(HR418:HX418)</f>
        <v>0.836428571428571</v>
      </c>
      <c r="HZ418" s="130">
        <f>CORREL(HR418:HX418,HR$429:HX$429)</f>
        <v>0.721275138057946</v>
      </c>
      <c r="IA418" s="130"/>
    </row>
    <row r="419" ht="20.05" customHeight="1">
      <c r="HQ419" t="s" s="85">
        <v>37</v>
      </c>
      <c r="HR419" s="160">
        <f>GC347/50</f>
        <v>0.655</v>
      </c>
      <c r="HS419" s="128">
        <f>GD347/50</f>
        <v>0.315</v>
      </c>
      <c r="HT419" s="128">
        <f>GE347/50</f>
        <v>0.855</v>
      </c>
      <c r="HU419" s="128">
        <f>GF347/50</f>
        <v>0.5649999999999999</v>
      </c>
      <c r="HV419" s="128">
        <f>GG347/50</f>
        <v>0.515</v>
      </c>
      <c r="HW419" s="128">
        <f>GH347/50</f>
        <v>0.485</v>
      </c>
      <c r="HX419" s="128">
        <f>GI347/50</f>
        <v>0.36</v>
      </c>
      <c r="HY419" s="130">
        <f>AVERAGE(HR419:HX419)</f>
        <v>0.535714285714286</v>
      </c>
      <c r="HZ419" s="130">
        <f>CORREL(HR419:HX419,HR$429:HX$429)</f>
        <v>0.369017580528985</v>
      </c>
      <c r="IA419" s="130"/>
    </row>
    <row r="420" ht="20.05" customHeight="1">
      <c r="HQ420" t="s" s="85">
        <v>41</v>
      </c>
      <c r="HR420" s="160">
        <f>GC348/50</f>
        <v>0.715</v>
      </c>
      <c r="HS420" s="128">
        <f>GD348/50</f>
        <v>0.5</v>
      </c>
      <c r="HT420" s="128">
        <f>GE348/50</f>
        <v>0.8100000000000001</v>
      </c>
      <c r="HU420" s="128">
        <f>GF348/50</f>
        <v>0.575</v>
      </c>
      <c r="HV420" s="128">
        <f>GG348/50</f>
        <v>0.505</v>
      </c>
      <c r="HW420" s="128">
        <f>GH348/50</f>
        <v>0.595</v>
      </c>
      <c r="HX420" s="128">
        <f>GI348/50</f>
        <v>0.46</v>
      </c>
      <c r="HY420" s="130">
        <f>AVERAGE(HR420:HX420)</f>
        <v>0.594285714285714</v>
      </c>
      <c r="HZ420" s="130">
        <f>CORREL(HR420:HX420,HR$429:HX$429)</f>
        <v>0.5077313366160729</v>
      </c>
      <c r="IA420" s="130"/>
    </row>
    <row r="421" ht="20.05" customHeight="1">
      <c r="HQ421" t="s" s="85">
        <v>42</v>
      </c>
      <c r="HR421" s="160">
        <f>GC349/50</f>
        <v>0.905</v>
      </c>
      <c r="HS421" s="128">
        <f>GD349/50</f>
        <v>0.855</v>
      </c>
      <c r="HT421" s="128">
        <f>GE349/50</f>
        <v>0.97</v>
      </c>
      <c r="HU421" s="128">
        <f>GF349/50</f>
        <v>0.875</v>
      </c>
      <c r="HV421" s="128">
        <f>GG349/50</f>
        <v>0.785</v>
      </c>
      <c r="HW421" s="128">
        <f>GH349/50</f>
        <v>0.835</v>
      </c>
      <c r="HX421" s="128">
        <f>GI349/50</f>
        <v>0.46</v>
      </c>
      <c r="HY421" s="130">
        <f>AVERAGE(HR421:HX421)</f>
        <v>0.8121428571428571</v>
      </c>
      <c r="HZ421" s="130">
        <f>CORREL(HR421:HX421,HR$429:HX$429)</f>
        <v>0.737847112498946</v>
      </c>
      <c r="IA421" s="130"/>
    </row>
    <row r="422" ht="20.05" customHeight="1">
      <c r="HQ422" t="s" s="85">
        <v>32</v>
      </c>
      <c r="HR422" s="160">
        <f>GC350/50</f>
        <v>0.76</v>
      </c>
      <c r="HS422" s="128">
        <f>GD350/50</f>
        <v>0.54</v>
      </c>
      <c r="HT422" s="128">
        <f>GE350/50</f>
        <v>0.42</v>
      </c>
      <c r="HU422" s="128">
        <f>GF350/50</f>
        <v>0.665</v>
      </c>
      <c r="HV422" s="128">
        <f>GG350/50</f>
        <v>0.5649999999999999</v>
      </c>
      <c r="HW422" s="128">
        <f>GH350/50</f>
        <v>0.635</v>
      </c>
      <c r="HX422" s="128">
        <f>GI350/50</f>
        <v>0.43</v>
      </c>
      <c r="HY422" s="130">
        <f>AVERAGE(HR422:HX422)</f>
        <v>0.573571428571429</v>
      </c>
      <c r="HZ422" s="130">
        <f>CORREL(HR422:HX422,HR$429:HX$429)</f>
        <v>0.607724053761723</v>
      </c>
      <c r="IA422" s="130"/>
    </row>
    <row r="423" ht="20.05" customHeight="1">
      <c r="HQ423" t="s" s="85">
        <v>34</v>
      </c>
      <c r="HR423" s="160">
        <f>GC351/50</f>
        <v>0.82</v>
      </c>
      <c r="HS423" s="128">
        <f>GD351/50</f>
        <v>0.51</v>
      </c>
      <c r="HT423" s="128">
        <f>GE351/50</f>
        <v>0.55</v>
      </c>
      <c r="HU423" s="128">
        <f>GF351/50</f>
        <v>0.725</v>
      </c>
      <c r="HV423" s="128">
        <f>GG351/50</f>
        <v>0.54</v>
      </c>
      <c r="HW423" s="128">
        <f>GH351/50</f>
        <v>0.665</v>
      </c>
      <c r="HX423" s="128">
        <f>GI351/50</f>
        <v>0.345</v>
      </c>
      <c r="HY423" s="130">
        <f>AVERAGE(HR423:HX423)</f>
        <v>0.593571428571429</v>
      </c>
      <c r="HZ423" s="130">
        <f>CORREL(HR423:HX423,HR$429:HX$429)</f>
        <v>0.704329153770495</v>
      </c>
      <c r="IA423" s="130"/>
    </row>
    <row r="424" ht="20.05" customHeight="1">
      <c r="HQ424" t="s" s="85">
        <v>44</v>
      </c>
      <c r="HR424" s="160">
        <f>GC352/50</f>
        <v>0.74</v>
      </c>
      <c r="HS424" s="128">
        <f>GD352/50</f>
        <v>0.5</v>
      </c>
      <c r="HT424" s="128">
        <f>GE352/50</f>
        <v>0.695</v>
      </c>
      <c r="HU424" s="128">
        <f>GF352/50</f>
        <v>0.53</v>
      </c>
      <c r="HV424" s="128">
        <f>GG352/50</f>
        <v>0.505</v>
      </c>
      <c r="HW424" s="128">
        <f>GH352/50</f>
        <v>0.5</v>
      </c>
      <c r="HX424" s="128">
        <f>GI352/50</f>
        <v>0.55</v>
      </c>
      <c r="HY424" s="130">
        <f>AVERAGE(HR424:HX424)</f>
        <v>0.574285714285714</v>
      </c>
      <c r="HZ424" s="130">
        <f>CORREL(HR424:HX424,HR$429:HX$429)</f>
        <v>0.561359930023367</v>
      </c>
      <c r="IA424" s="130"/>
    </row>
    <row r="425" ht="20.05" customHeight="1">
      <c r="HQ425" t="s" s="85">
        <v>27</v>
      </c>
      <c r="HR425" s="160">
        <f>GC353/50</f>
        <v>0.675</v>
      </c>
      <c r="HS425" s="128">
        <f>GD353/50</f>
        <v>0.54</v>
      </c>
      <c r="HT425" s="128">
        <f>GE353/50</f>
        <v>0.945</v>
      </c>
      <c r="HU425" s="128">
        <f>GF353/50</f>
        <v>0.725</v>
      </c>
      <c r="HV425" s="128">
        <f>GG353/50</f>
        <v>0.655</v>
      </c>
      <c r="HW425" s="128">
        <f>GH353/50</f>
        <v>0.7</v>
      </c>
      <c r="HX425" s="128">
        <f>GI353/50</f>
        <v>0.515</v>
      </c>
      <c r="HY425" s="130">
        <f>AVERAGE(HR425:HX425)</f>
        <v>0.679285714285714</v>
      </c>
      <c r="HZ425" s="130">
        <f>CORREL(HR425:HX425,HR$429:HX$429)</f>
        <v>0.212336858489317</v>
      </c>
      <c r="IA425" s="130"/>
    </row>
    <row r="426" ht="20.05" customHeight="1">
      <c r="HQ426" t="s" s="85">
        <v>26</v>
      </c>
      <c r="HR426" s="160">
        <f>GC354/50</f>
        <v>0.61</v>
      </c>
      <c r="HS426" s="128">
        <f>GD354/50</f>
        <v>0.5</v>
      </c>
      <c r="HT426" s="128">
        <f>GE354/50</f>
        <v>0.61</v>
      </c>
      <c r="HU426" s="128">
        <f>GF354/50</f>
        <v>0.575</v>
      </c>
      <c r="HV426" s="128">
        <f>GG354/50</f>
        <v>0.5</v>
      </c>
      <c r="HW426" s="128">
        <f>GH354/50</f>
        <v>0.51</v>
      </c>
      <c r="HX426" s="128">
        <f>GI354/50</f>
        <v>0.44</v>
      </c>
      <c r="HY426" s="130">
        <f>AVERAGE(HR426:HX426)</f>
        <v>0.535</v>
      </c>
      <c r="HZ426" s="130">
        <f>CORREL(HR426:HX426,HR$429:HX$429)</f>
        <v>0.720879308113925</v>
      </c>
      <c r="IA426" s="130"/>
    </row>
    <row r="427" ht="32" customHeight="1">
      <c r="HQ427" t="s" s="85">
        <v>51</v>
      </c>
      <c r="HR427" s="160">
        <f>GC355/50</f>
        <v>0.385</v>
      </c>
      <c r="HS427" s="128">
        <f>GD355/50</f>
        <v>0.305</v>
      </c>
      <c r="HT427" s="128">
        <f>GE355/50</f>
        <v>0.325</v>
      </c>
      <c r="HU427" s="128">
        <f>GF355/50</f>
        <v>0.245</v>
      </c>
      <c r="HV427" s="128">
        <f>GG355/50</f>
        <v>0.28</v>
      </c>
      <c r="HW427" s="128">
        <f>GH355/50</f>
        <v>0.395</v>
      </c>
      <c r="HX427" s="128">
        <f>GI355/50</f>
        <v>0.375</v>
      </c>
      <c r="HY427" s="130">
        <f>AVERAGE(HR427:HX427)</f>
        <v>0.33</v>
      </c>
      <c r="HZ427" s="130">
        <f>CORREL(HR427:HX427,HR$429:HX$429)</f>
        <v>-0.08589841142285309</v>
      </c>
      <c r="IA427" s="130"/>
    </row>
    <row r="428" ht="20.25" customHeight="1">
      <c r="HQ428" t="s" s="86">
        <v>29</v>
      </c>
      <c r="HR428" s="161">
        <f>GC356/50</f>
        <v>0.985</v>
      </c>
      <c r="HS428" s="136">
        <f>GD356/50</f>
        <v>0.98</v>
      </c>
      <c r="HT428" s="136">
        <f>GE356/50</f>
        <v>1</v>
      </c>
      <c r="HU428" s="136">
        <f>GF356/50</f>
        <v>0.99</v>
      </c>
      <c r="HV428" s="136">
        <f>GG356/50</f>
        <v>0.9350000000000001</v>
      </c>
      <c r="HW428" s="136">
        <f>GH356/50</f>
        <v>0.9</v>
      </c>
      <c r="HX428" s="136">
        <f>GI356/50</f>
        <v>0.715</v>
      </c>
      <c r="HY428" s="137">
        <f>AVERAGE(HR428:HX428)</f>
        <v>0.929285714285714</v>
      </c>
      <c r="HZ428" s="137">
        <f>CORREL(HR428:HX428,HR$429:HX$429)</f>
        <v>0.796039470061302</v>
      </c>
      <c r="IA428" s="137"/>
    </row>
    <row r="429" ht="32.25" customHeight="1">
      <c r="HQ429" t="s" s="75">
        <v>60</v>
      </c>
      <c r="HR429" s="138">
        <v>0.63</v>
      </c>
      <c r="HS429" s="138">
        <v>0.55</v>
      </c>
      <c r="HT429" s="138">
        <v>0.51</v>
      </c>
      <c r="HU429" s="138">
        <v>0.5</v>
      </c>
      <c r="HV429" s="138">
        <v>0.49</v>
      </c>
      <c r="HW429" s="138">
        <v>0.45</v>
      </c>
      <c r="HX429" s="138">
        <v>0.38</v>
      </c>
      <c r="HY429" s="138">
        <f>AVERAGE(HR429:HX429)</f>
        <v>0.501428571428571</v>
      </c>
      <c r="HZ429" s="138"/>
      <c r="IA429" s="138"/>
    </row>
    <row r="430" ht="20.05" customHeight="1">
      <c r="HQ430" t="s" s="57">
        <v>102</v>
      </c>
      <c r="HR430" s="140">
        <v>0.39</v>
      </c>
      <c r="HS430" s="140">
        <v>0.31</v>
      </c>
      <c r="HT430" s="140">
        <v>0.36</v>
      </c>
      <c r="HU430" s="140">
        <v>0.3</v>
      </c>
      <c r="HV430" s="140">
        <v>0.35</v>
      </c>
      <c r="HW430" s="140">
        <v>0.28</v>
      </c>
      <c r="HX430" s="140">
        <v>0.35</v>
      </c>
      <c r="HY430" s="140">
        <f>AVERAGE(HR430:HX430)</f>
        <v>0.334285714285714</v>
      </c>
      <c r="HZ430" s="140"/>
      <c r="IA430" s="140"/>
    </row>
    <row r="431" ht="32.05" customHeight="1">
      <c r="HQ431" t="s" s="57">
        <v>66</v>
      </c>
      <c r="HR431" s="140">
        <f>AVERAGE(HR412:HR418)</f>
        <v>0.788571428571429</v>
      </c>
      <c r="HS431" s="140">
        <f>AVERAGE(HS412:HS418)</f>
        <v>0.623571428571429</v>
      </c>
      <c r="HT431" s="140">
        <f>AVERAGE(HT412:HT418)</f>
        <v>0.805</v>
      </c>
      <c r="HU431" s="140">
        <f>AVERAGE(HU412:HU418)</f>
        <v>0.716428571428571</v>
      </c>
      <c r="HV431" s="140">
        <f>AVERAGE(HV412:HV418)</f>
        <v>0.642142857142857</v>
      </c>
      <c r="HW431" s="140">
        <f>AVERAGE(HW412:HW418)</f>
        <v>0.663571428571429</v>
      </c>
      <c r="HX431" s="140">
        <f>AVERAGE(HX412:HX418)</f>
        <v>0.429285714285714</v>
      </c>
      <c r="HY431" s="140">
        <f>AVERAGE(HY412:HY428)</f>
        <v>0.636806722689076</v>
      </c>
      <c r="HZ431" s="140">
        <f>AVERAGE(HZ412:HZ428)</f>
        <v>0.572750493942103</v>
      </c>
      <c r="IA431" s="140">
        <f>AVERAGE(IA412:IA428)</f>
      </c>
    </row>
    <row r="433" ht="27.65" customHeight="1">
      <c r="IB433" t="s" s="2">
        <v>61</v>
      </c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</row>
    <row r="434" ht="44.25" customHeight="1">
      <c r="IB434" t="s" s="3">
        <v>105</v>
      </c>
      <c r="IC434" t="s" s="3">
        <v>106</v>
      </c>
      <c r="ID434" t="s" s="3">
        <v>107</v>
      </c>
      <c r="IE434" t="s" s="3">
        <v>108</v>
      </c>
      <c r="IF434" t="s" s="3">
        <v>109</v>
      </c>
      <c r="IG434" t="s" s="3">
        <v>110</v>
      </c>
      <c r="IH434" t="s" s="3">
        <v>111</v>
      </c>
      <c r="II434" t="s" s="3">
        <v>112</v>
      </c>
      <c r="IJ434" t="s" s="3">
        <v>113</v>
      </c>
      <c r="IK434" t="s" s="3">
        <v>114</v>
      </c>
      <c r="IL434" t="s" s="3">
        <v>115</v>
      </c>
      <c r="IM434" t="s" s="3">
        <v>116</v>
      </c>
      <c r="IN434" t="s" s="3">
        <v>117</v>
      </c>
      <c r="IO434" t="s" s="3">
        <v>118</v>
      </c>
      <c r="IP434" t="s" s="3">
        <v>119</v>
      </c>
      <c r="IQ434" t="s" s="3">
        <v>120</v>
      </c>
      <c r="IR434" t="s" s="3">
        <v>121</v>
      </c>
      <c r="IS434" t="s" s="3">
        <v>122</v>
      </c>
      <c r="IT434" t="s" s="3">
        <v>123</v>
      </c>
      <c r="IU434" t="s" s="3">
        <v>124</v>
      </c>
      <c r="IV434" t="s" s="3">
        <v>125</v>
      </c>
      <c r="IW434" t="s" s="3">
        <v>126</v>
      </c>
      <c r="IX434" t="s" s="3">
        <v>127</v>
      </c>
      <c r="IY434" t="s" s="3">
        <v>128</v>
      </c>
      <c r="IZ434" t="s" s="3">
        <v>129</v>
      </c>
    </row>
    <row r="435" ht="20.25" customHeight="1">
      <c r="IB435" t="s" s="83">
        <v>20</v>
      </c>
      <c r="IC435" s="55">
        <v>1</v>
      </c>
      <c r="ID435" s="9">
        <v>2</v>
      </c>
      <c r="IE435" s="9">
        <v>3</v>
      </c>
      <c r="IF435" s="9">
        <v>4</v>
      </c>
      <c r="IG435" s="9">
        <v>6</v>
      </c>
      <c r="IH435" s="9">
        <v>5</v>
      </c>
      <c r="II435" s="9">
        <v>4</v>
      </c>
      <c r="IJ435" s="9">
        <v>2</v>
      </c>
      <c r="IK435" s="9">
        <v>1</v>
      </c>
      <c r="IL435" s="9">
        <v>3</v>
      </c>
      <c r="IM435" s="9">
        <v>6</v>
      </c>
      <c r="IN435" s="9">
        <v>5</v>
      </c>
      <c r="IO435" s="9">
        <v>1</v>
      </c>
      <c r="IP435" s="9">
        <v>2</v>
      </c>
      <c r="IQ435" s="9">
        <v>3</v>
      </c>
      <c r="IR435" s="9">
        <v>4.5</v>
      </c>
      <c r="IS435" s="9">
        <v>4.5</v>
      </c>
      <c r="IT435" s="9">
        <v>5</v>
      </c>
      <c r="IU435" s="9">
        <v>2</v>
      </c>
      <c r="IV435" s="9">
        <v>1</v>
      </c>
      <c r="IW435" s="9">
        <v>3</v>
      </c>
      <c r="IX435" s="9">
        <v>4</v>
      </c>
      <c r="IY435" s="9">
        <v>5</v>
      </c>
      <c r="IZ435" s="9">
        <v>6</v>
      </c>
    </row>
    <row r="436" ht="20.05" customHeight="1">
      <c r="IB436" t="s" s="84">
        <v>25</v>
      </c>
      <c r="IC436" s="26">
        <v>1</v>
      </c>
      <c r="ID436" s="15">
        <v>2</v>
      </c>
      <c r="IE436" s="15">
        <v>3</v>
      </c>
      <c r="IF436" s="15">
        <v>5</v>
      </c>
      <c r="IG436" s="15">
        <v>4</v>
      </c>
      <c r="IH436" s="15">
        <v>6</v>
      </c>
      <c r="II436" s="15">
        <v>3</v>
      </c>
      <c r="IJ436" s="15">
        <v>4</v>
      </c>
      <c r="IK436" s="15">
        <v>1.5</v>
      </c>
      <c r="IL436" s="15">
        <v>1.5</v>
      </c>
      <c r="IM436" s="15">
        <v>6</v>
      </c>
      <c r="IN436" s="15">
        <v>5</v>
      </c>
      <c r="IO436" s="15">
        <v>1</v>
      </c>
      <c r="IP436" s="15">
        <v>2</v>
      </c>
      <c r="IQ436" s="15">
        <v>3</v>
      </c>
      <c r="IR436" s="15">
        <v>4</v>
      </c>
      <c r="IS436" s="15">
        <v>6</v>
      </c>
      <c r="IT436" s="15">
        <v>5</v>
      </c>
      <c r="IU436" s="15">
        <v>5</v>
      </c>
      <c r="IV436" s="15">
        <v>1</v>
      </c>
      <c r="IW436" s="15">
        <v>4</v>
      </c>
      <c r="IX436" s="15">
        <v>3</v>
      </c>
      <c r="IY436" s="15">
        <v>6</v>
      </c>
      <c r="IZ436" s="15">
        <v>2</v>
      </c>
    </row>
    <row r="437" ht="20.05" customHeight="1">
      <c r="IB437" t="s" s="84">
        <v>40</v>
      </c>
      <c r="IC437" s="26">
        <v>2</v>
      </c>
      <c r="ID437" s="15">
        <v>3</v>
      </c>
      <c r="IE437" s="15">
        <v>1</v>
      </c>
      <c r="IF437" s="15">
        <v>4.5</v>
      </c>
      <c r="IG437" s="15">
        <v>6</v>
      </c>
      <c r="IH437" s="15">
        <v>4.5</v>
      </c>
      <c r="II437" s="15">
        <v>4</v>
      </c>
      <c r="IJ437" s="15">
        <v>2</v>
      </c>
      <c r="IK437" s="15">
        <v>1</v>
      </c>
      <c r="IL437" s="15">
        <v>3</v>
      </c>
      <c r="IM437" s="15">
        <v>5</v>
      </c>
      <c r="IN437" s="15">
        <v>6</v>
      </c>
      <c r="IO437" s="15">
        <v>1</v>
      </c>
      <c r="IP437" s="15">
        <v>2.5</v>
      </c>
      <c r="IQ437" s="15">
        <v>4</v>
      </c>
      <c r="IR437" s="15">
        <v>2.5</v>
      </c>
      <c r="IS437" s="15">
        <v>5</v>
      </c>
      <c r="IT437" s="15">
        <v>6</v>
      </c>
      <c r="IU437" s="15">
        <v>2</v>
      </c>
      <c r="IV437" s="15">
        <v>1</v>
      </c>
      <c r="IW437" s="15">
        <v>3</v>
      </c>
      <c r="IX437" s="15">
        <v>5</v>
      </c>
      <c r="IY437" s="15">
        <v>6</v>
      </c>
      <c r="IZ437" s="15">
        <v>4</v>
      </c>
    </row>
    <row r="438" ht="20.05" customHeight="1">
      <c r="IB438" t="s" s="84">
        <v>39</v>
      </c>
      <c r="IC438" s="26">
        <v>1</v>
      </c>
      <c r="ID438" s="15">
        <v>3</v>
      </c>
      <c r="IE438" s="15">
        <v>2</v>
      </c>
      <c r="IF438" s="15">
        <v>4</v>
      </c>
      <c r="IG438" s="15">
        <v>5</v>
      </c>
      <c r="IH438" s="15">
        <v>6</v>
      </c>
      <c r="II438" s="15">
        <v>4</v>
      </c>
      <c r="IJ438" s="15">
        <v>3</v>
      </c>
      <c r="IK438" s="15">
        <v>2</v>
      </c>
      <c r="IL438" s="15">
        <v>1</v>
      </c>
      <c r="IM438" s="15">
        <v>5</v>
      </c>
      <c r="IN438" s="15">
        <v>6</v>
      </c>
      <c r="IO438" s="15">
        <v>4</v>
      </c>
      <c r="IP438" s="15">
        <v>1</v>
      </c>
      <c r="IQ438" s="15">
        <v>2</v>
      </c>
      <c r="IR438" s="15">
        <v>3</v>
      </c>
      <c r="IS438" s="15">
        <v>6</v>
      </c>
      <c r="IT438" s="15">
        <v>5</v>
      </c>
      <c r="IU438" s="15">
        <v>2</v>
      </c>
      <c r="IV438" s="15">
        <v>1</v>
      </c>
      <c r="IW438" s="15">
        <v>3</v>
      </c>
      <c r="IX438" s="15">
        <v>5</v>
      </c>
      <c r="IY438" s="15">
        <v>6</v>
      </c>
      <c r="IZ438" s="15">
        <v>4</v>
      </c>
    </row>
    <row r="439" ht="20.05" customHeight="1">
      <c r="IB439" t="s" s="84">
        <v>46</v>
      </c>
      <c r="IC439" s="26">
        <v>1</v>
      </c>
      <c r="ID439" s="15">
        <v>2</v>
      </c>
      <c r="IE439" s="15">
        <v>3</v>
      </c>
      <c r="IF439" s="15">
        <v>5</v>
      </c>
      <c r="IG439" s="15">
        <v>4</v>
      </c>
      <c r="IH439" s="15">
        <v>6</v>
      </c>
      <c r="II439" s="15">
        <v>3</v>
      </c>
      <c r="IJ439" s="15">
        <v>2</v>
      </c>
      <c r="IK439" s="15">
        <v>1</v>
      </c>
      <c r="IL439" s="15">
        <v>4</v>
      </c>
      <c r="IM439" s="15">
        <v>5</v>
      </c>
      <c r="IN439" s="15">
        <v>6</v>
      </c>
      <c r="IO439" s="15">
        <v>3</v>
      </c>
      <c r="IP439" s="15">
        <v>1</v>
      </c>
      <c r="IQ439" s="15">
        <v>2</v>
      </c>
      <c r="IR439" s="15">
        <v>4</v>
      </c>
      <c r="IS439" s="15">
        <v>6</v>
      </c>
      <c r="IT439" s="15">
        <v>5</v>
      </c>
      <c r="IU439" s="15">
        <v>2</v>
      </c>
      <c r="IV439" s="15">
        <v>1</v>
      </c>
      <c r="IW439" s="15">
        <v>3.5</v>
      </c>
      <c r="IX439" s="15">
        <v>3.5</v>
      </c>
      <c r="IY439" s="15">
        <v>6</v>
      </c>
      <c r="IZ439" s="15">
        <v>5</v>
      </c>
    </row>
    <row r="440" ht="20.05" customHeight="1">
      <c r="IB440" t="s" s="84">
        <v>48</v>
      </c>
      <c r="IC440" s="26">
        <v>1</v>
      </c>
      <c r="ID440" s="15">
        <v>2</v>
      </c>
      <c r="IE440" s="15">
        <v>3</v>
      </c>
      <c r="IF440" s="15">
        <v>5</v>
      </c>
      <c r="IG440" s="15">
        <v>6</v>
      </c>
      <c r="IH440" s="15">
        <v>4</v>
      </c>
      <c r="II440" s="15">
        <v>4</v>
      </c>
      <c r="IJ440" s="15">
        <v>2</v>
      </c>
      <c r="IK440" s="15">
        <v>1</v>
      </c>
      <c r="IL440" s="15">
        <v>3</v>
      </c>
      <c r="IM440" s="15">
        <v>6</v>
      </c>
      <c r="IN440" s="15">
        <v>5</v>
      </c>
      <c r="IO440" s="15">
        <v>1</v>
      </c>
      <c r="IP440" s="15">
        <v>2.5</v>
      </c>
      <c r="IQ440" s="15">
        <v>2.5</v>
      </c>
      <c r="IR440" s="15">
        <v>5</v>
      </c>
      <c r="IS440" s="15">
        <v>4</v>
      </c>
      <c r="IT440" s="15">
        <v>6</v>
      </c>
      <c r="IU440" s="15">
        <v>2.5</v>
      </c>
      <c r="IV440" s="15">
        <v>1</v>
      </c>
      <c r="IW440" s="15">
        <v>2.5</v>
      </c>
      <c r="IX440" s="15">
        <v>5</v>
      </c>
      <c r="IY440" s="15">
        <v>6</v>
      </c>
      <c r="IZ440" s="15">
        <v>4</v>
      </c>
    </row>
    <row r="441" ht="20.05" customHeight="1">
      <c r="IB441" t="s" s="84">
        <v>55</v>
      </c>
      <c r="IC441" s="26">
        <v>1</v>
      </c>
      <c r="ID441" s="15">
        <v>2</v>
      </c>
      <c r="IE441" s="15">
        <v>3</v>
      </c>
      <c r="IF441" s="15">
        <v>5</v>
      </c>
      <c r="IG441" s="15">
        <v>4</v>
      </c>
      <c r="IH441" s="15">
        <v>6</v>
      </c>
      <c r="II441" s="15">
        <v>4</v>
      </c>
      <c r="IJ441" s="15">
        <v>2</v>
      </c>
      <c r="IK441" s="15">
        <v>1</v>
      </c>
      <c r="IL441" s="15">
        <v>3</v>
      </c>
      <c r="IM441" s="15">
        <v>6</v>
      </c>
      <c r="IN441" s="15">
        <v>5</v>
      </c>
      <c r="IO441" s="15">
        <v>1</v>
      </c>
      <c r="IP441" s="15">
        <v>2</v>
      </c>
      <c r="IQ441" s="15">
        <v>3</v>
      </c>
      <c r="IR441" s="15">
        <v>5.5</v>
      </c>
      <c r="IS441" s="15">
        <v>5.5</v>
      </c>
      <c r="IT441" s="15">
        <v>4</v>
      </c>
      <c r="IU441" s="15">
        <v>2</v>
      </c>
      <c r="IV441" s="15">
        <v>1</v>
      </c>
      <c r="IW441" s="15">
        <v>3</v>
      </c>
      <c r="IX441" s="15">
        <v>5</v>
      </c>
      <c r="IY441" s="15">
        <v>6</v>
      </c>
      <c r="IZ441" s="15">
        <v>4</v>
      </c>
    </row>
    <row r="442" ht="20.05" customHeight="1">
      <c r="IB442" t="s" s="85">
        <v>37</v>
      </c>
      <c r="IC442" s="26">
        <v>1</v>
      </c>
      <c r="ID442" s="15">
        <v>2</v>
      </c>
      <c r="IE442" s="15">
        <v>4</v>
      </c>
      <c r="IF442" s="15">
        <v>6</v>
      </c>
      <c r="IG442" s="15">
        <v>3</v>
      </c>
      <c r="IH442" s="15">
        <v>5</v>
      </c>
      <c r="II442" s="15">
        <v>6</v>
      </c>
      <c r="IJ442" s="15">
        <v>2</v>
      </c>
      <c r="IK442" s="15">
        <v>1</v>
      </c>
      <c r="IL442" s="15">
        <v>3</v>
      </c>
      <c r="IM442" s="15">
        <v>4</v>
      </c>
      <c r="IN442" s="15">
        <v>5</v>
      </c>
      <c r="IO442" s="15">
        <v>4</v>
      </c>
      <c r="IP442" s="15">
        <v>1</v>
      </c>
      <c r="IQ442" s="15">
        <v>2</v>
      </c>
      <c r="IR442" s="15">
        <v>3</v>
      </c>
      <c r="IS442" s="15">
        <v>5</v>
      </c>
      <c r="IT442" s="15">
        <v>6</v>
      </c>
      <c r="IU442" s="15">
        <v>2</v>
      </c>
      <c r="IV442" s="15">
        <v>1</v>
      </c>
      <c r="IW442" s="15">
        <v>6</v>
      </c>
      <c r="IX442" s="15">
        <v>4</v>
      </c>
      <c r="IY442" s="15">
        <v>5</v>
      </c>
      <c r="IZ442" s="15">
        <v>3</v>
      </c>
    </row>
    <row r="444" ht="27.65" customHeight="1">
      <c r="JA444" t="s" s="2">
        <v>0</v>
      </c>
      <c r="JB444" s="2"/>
      <c r="JC444" s="2"/>
      <c r="JD444" s="2"/>
      <c r="JE444" s="2"/>
      <c r="JF444" s="2"/>
      <c r="JG444" s="2"/>
      <c r="JH444" s="2"/>
      <c r="JI444" s="2"/>
      <c r="JJ444" s="2"/>
      <c r="JK444" s="2"/>
      <c r="JL444" s="2"/>
      <c r="JM444" s="2"/>
      <c r="JN444" s="2"/>
      <c r="JO444" s="2"/>
      <c r="JP444" s="2"/>
      <c r="JQ444" s="2"/>
      <c r="JR444" s="2"/>
      <c r="JS444" s="2"/>
      <c r="JT444" s="2"/>
      <c r="JU444" s="2"/>
      <c r="JV444" s="2"/>
      <c r="JW444" s="2"/>
      <c r="JX444" s="2"/>
      <c r="JY444" s="2"/>
    </row>
    <row r="445" ht="44.25" customHeight="1">
      <c r="JA445" t="s" s="3">
        <v>105</v>
      </c>
      <c r="JB445" t="s" s="3">
        <v>106</v>
      </c>
      <c r="JC445" t="s" s="3">
        <v>107</v>
      </c>
      <c r="JD445" t="s" s="3">
        <v>108</v>
      </c>
      <c r="JE445" t="s" s="3">
        <v>109</v>
      </c>
      <c r="JF445" t="s" s="3">
        <v>110</v>
      </c>
      <c r="JG445" t="s" s="3">
        <v>111</v>
      </c>
      <c r="JH445" t="s" s="3">
        <v>112</v>
      </c>
      <c r="JI445" t="s" s="3">
        <v>113</v>
      </c>
      <c r="JJ445" t="s" s="3">
        <v>114</v>
      </c>
      <c r="JK445" t="s" s="3">
        <v>115</v>
      </c>
      <c r="JL445" t="s" s="3">
        <v>116</v>
      </c>
      <c r="JM445" t="s" s="3">
        <v>117</v>
      </c>
      <c r="JN445" t="s" s="3">
        <v>118</v>
      </c>
      <c r="JO445" t="s" s="3">
        <v>119</v>
      </c>
      <c r="JP445" t="s" s="3">
        <v>120</v>
      </c>
      <c r="JQ445" t="s" s="3">
        <v>121</v>
      </c>
      <c r="JR445" t="s" s="3">
        <v>122</v>
      </c>
      <c r="JS445" t="s" s="3">
        <v>123</v>
      </c>
      <c r="JT445" t="s" s="3">
        <v>124</v>
      </c>
      <c r="JU445" t="s" s="3">
        <v>125</v>
      </c>
      <c r="JV445" t="s" s="3">
        <v>126</v>
      </c>
      <c r="JW445" t="s" s="3">
        <v>127</v>
      </c>
      <c r="JX445" t="s" s="3">
        <v>128</v>
      </c>
      <c r="JY445" t="s" s="3">
        <v>129</v>
      </c>
    </row>
    <row r="446" ht="20.25" customHeight="1">
      <c r="JA446" t="s" s="83">
        <v>20</v>
      </c>
      <c r="JB446" s="69">
        <v>50</v>
      </c>
      <c r="JC446" s="70">
        <v>50</v>
      </c>
      <c r="JD446" s="70">
        <v>50</v>
      </c>
      <c r="JE446" s="70">
        <v>50</v>
      </c>
      <c r="JF446" s="70">
        <v>50</v>
      </c>
      <c r="JG446" s="70">
        <v>50</v>
      </c>
      <c r="JH446" s="9">
        <v>48</v>
      </c>
      <c r="JI446" s="9">
        <v>50</v>
      </c>
      <c r="JJ446" s="9">
        <v>50</v>
      </c>
      <c r="JK446" s="9">
        <v>50</v>
      </c>
      <c r="JL446" s="9">
        <v>50</v>
      </c>
      <c r="JM446" s="9">
        <v>3</v>
      </c>
      <c r="JN446" s="70">
        <v>37</v>
      </c>
      <c r="JO446" s="70">
        <v>0</v>
      </c>
      <c r="JP446" s="70">
        <v>13</v>
      </c>
      <c r="JQ446" s="9">
        <v>0</v>
      </c>
      <c r="JR446" s="70">
        <v>8</v>
      </c>
      <c r="JS446" s="9">
        <v>0</v>
      </c>
      <c r="JT446" s="70">
        <v>50</v>
      </c>
      <c r="JU446" s="70">
        <v>39</v>
      </c>
      <c r="JV446" s="70">
        <v>49</v>
      </c>
      <c r="JW446" s="70">
        <v>1</v>
      </c>
      <c r="JX446" s="70">
        <v>23</v>
      </c>
      <c r="JY446" s="70">
        <v>0</v>
      </c>
    </row>
    <row r="447" ht="20.05" customHeight="1">
      <c r="JA447" t="s" s="84">
        <v>25</v>
      </c>
      <c r="JB447" s="14">
        <v>50</v>
      </c>
      <c r="JC447" s="16">
        <v>50</v>
      </c>
      <c r="JD447" s="16">
        <v>50</v>
      </c>
      <c r="JE447" s="16">
        <v>50</v>
      </c>
      <c r="JF447" s="16">
        <v>50</v>
      </c>
      <c r="JG447" s="16">
        <v>48</v>
      </c>
      <c r="JH447" s="16">
        <v>48</v>
      </c>
      <c r="JI447" s="16">
        <v>50</v>
      </c>
      <c r="JJ447" s="16">
        <v>50</v>
      </c>
      <c r="JK447" s="16">
        <v>50</v>
      </c>
      <c r="JL447" s="16">
        <v>50</v>
      </c>
      <c r="JM447" s="16">
        <v>47</v>
      </c>
      <c r="JN447" s="15">
        <v>36</v>
      </c>
      <c r="JO447" s="15">
        <v>0</v>
      </c>
      <c r="JP447" s="15">
        <v>40</v>
      </c>
      <c r="JQ447" s="15">
        <v>24</v>
      </c>
      <c r="JR447" s="15">
        <v>18</v>
      </c>
      <c r="JS447" s="15">
        <v>0</v>
      </c>
      <c r="JT447" s="16">
        <v>46</v>
      </c>
      <c r="JU447" s="16">
        <v>20</v>
      </c>
      <c r="JV447" s="16">
        <v>42</v>
      </c>
      <c r="JW447" s="15">
        <v>32</v>
      </c>
      <c r="JX447" s="16">
        <v>36</v>
      </c>
      <c r="JY447" s="15">
        <v>4</v>
      </c>
    </row>
    <row r="448" ht="20.05" customHeight="1">
      <c r="JA448" t="s" s="84">
        <v>40</v>
      </c>
      <c r="JB448" s="26">
        <v>48</v>
      </c>
      <c r="JC448" s="15">
        <v>50</v>
      </c>
      <c r="JD448" s="15">
        <v>48</v>
      </c>
      <c r="JE448" s="15">
        <v>50</v>
      </c>
      <c r="JF448" s="15">
        <v>48</v>
      </c>
      <c r="JG448" s="15">
        <v>45</v>
      </c>
      <c r="JH448" s="15">
        <v>42</v>
      </c>
      <c r="JI448" s="15">
        <v>43</v>
      </c>
      <c r="JJ448" s="15">
        <v>45</v>
      </c>
      <c r="JK448" s="15">
        <v>48</v>
      </c>
      <c r="JL448" s="15">
        <v>44</v>
      </c>
      <c r="JM448" s="15">
        <v>36</v>
      </c>
      <c r="JN448" s="15">
        <v>24</v>
      </c>
      <c r="JO448" s="15">
        <v>10</v>
      </c>
      <c r="JP448" s="15">
        <v>34</v>
      </c>
      <c r="JQ448" s="15">
        <v>11</v>
      </c>
      <c r="JR448" s="15">
        <v>7</v>
      </c>
      <c r="JS448" s="15">
        <v>2</v>
      </c>
      <c r="JT448" s="15">
        <v>38</v>
      </c>
      <c r="JU448" s="15">
        <v>36</v>
      </c>
      <c r="JV448" s="15">
        <v>44</v>
      </c>
      <c r="JW448" s="15">
        <v>18</v>
      </c>
      <c r="JX448" s="15">
        <v>29</v>
      </c>
      <c r="JY448" s="15">
        <v>18</v>
      </c>
    </row>
    <row r="449" ht="20.05" customHeight="1">
      <c r="JA449" t="s" s="84">
        <v>39</v>
      </c>
      <c r="JB449" s="26">
        <v>44</v>
      </c>
      <c r="JC449" s="15">
        <v>50</v>
      </c>
      <c r="JD449" s="15">
        <v>50</v>
      </c>
      <c r="JE449" s="15">
        <v>50</v>
      </c>
      <c r="JF449" s="15">
        <v>50</v>
      </c>
      <c r="JG449" s="15">
        <v>50</v>
      </c>
      <c r="JH449" s="15">
        <v>44</v>
      </c>
      <c r="JI449" s="15">
        <v>39</v>
      </c>
      <c r="JJ449" s="15">
        <v>46</v>
      </c>
      <c r="JK449" s="15">
        <v>50</v>
      </c>
      <c r="JL449" s="15">
        <v>50</v>
      </c>
      <c r="JM449" s="15">
        <v>50</v>
      </c>
      <c r="JN449" s="15">
        <v>8</v>
      </c>
      <c r="JO449" s="15">
        <v>0</v>
      </c>
      <c r="JP449" s="15">
        <v>6</v>
      </c>
      <c r="JQ449" s="15">
        <v>0</v>
      </c>
      <c r="JR449" s="15">
        <v>0</v>
      </c>
      <c r="JS449" s="15">
        <v>0</v>
      </c>
      <c r="JT449" s="15">
        <v>16</v>
      </c>
      <c r="JU449" s="15">
        <v>2</v>
      </c>
      <c r="JV449" s="15">
        <v>35</v>
      </c>
      <c r="JW449" s="15">
        <v>3</v>
      </c>
      <c r="JX449" s="15">
        <v>0</v>
      </c>
      <c r="JY449" s="15">
        <v>2</v>
      </c>
    </row>
    <row r="450" ht="20.05" customHeight="1">
      <c r="JA450" t="s" s="84">
        <v>46</v>
      </c>
      <c r="JB450" s="90">
        <v>50</v>
      </c>
      <c r="JC450" s="35">
        <v>50</v>
      </c>
      <c r="JD450" s="35">
        <v>50</v>
      </c>
      <c r="JE450" s="35">
        <v>49</v>
      </c>
      <c r="JF450" s="35">
        <v>50</v>
      </c>
      <c r="JG450" s="35">
        <v>44</v>
      </c>
      <c r="JH450" s="16">
        <v>49</v>
      </c>
      <c r="JI450" s="16">
        <v>46</v>
      </c>
      <c r="JJ450" s="16">
        <v>48</v>
      </c>
      <c r="JK450" s="16">
        <v>49</v>
      </c>
      <c r="JL450" s="16">
        <v>50</v>
      </c>
      <c r="JM450" s="16">
        <v>36</v>
      </c>
      <c r="JN450" s="16">
        <v>31</v>
      </c>
      <c r="JO450" s="15">
        <v>1</v>
      </c>
      <c r="JP450" s="16">
        <v>14</v>
      </c>
      <c r="JQ450" s="15">
        <v>1</v>
      </c>
      <c r="JR450" s="15">
        <v>8</v>
      </c>
      <c r="JS450" s="15">
        <v>0</v>
      </c>
      <c r="JT450" s="16">
        <v>47</v>
      </c>
      <c r="JU450" s="16">
        <v>13</v>
      </c>
      <c r="JV450" s="16">
        <v>40</v>
      </c>
      <c r="JW450" s="15">
        <v>25</v>
      </c>
      <c r="JX450" s="16">
        <v>35</v>
      </c>
      <c r="JY450" s="15">
        <v>0</v>
      </c>
    </row>
    <row r="451" ht="20.05" customHeight="1">
      <c r="JA451" t="s" s="84">
        <v>48</v>
      </c>
      <c r="JB451" s="90">
        <v>50</v>
      </c>
      <c r="JC451" s="35">
        <v>48</v>
      </c>
      <c r="JD451" s="35">
        <v>49</v>
      </c>
      <c r="JE451" s="35">
        <v>47</v>
      </c>
      <c r="JF451" s="35">
        <v>46</v>
      </c>
      <c r="JG451" s="35">
        <v>38</v>
      </c>
      <c r="JH451" s="16">
        <v>44</v>
      </c>
      <c r="JI451" s="16">
        <v>42</v>
      </c>
      <c r="JJ451" s="16">
        <v>44</v>
      </c>
      <c r="JK451" s="16">
        <v>44</v>
      </c>
      <c r="JL451" s="16">
        <v>44</v>
      </c>
      <c r="JM451" s="16">
        <v>33</v>
      </c>
      <c r="JN451" s="16">
        <v>21</v>
      </c>
      <c r="JO451" s="15">
        <v>9</v>
      </c>
      <c r="JP451" s="16">
        <v>5</v>
      </c>
      <c r="JQ451" s="15">
        <v>11</v>
      </c>
      <c r="JR451" s="15">
        <v>3</v>
      </c>
      <c r="JS451" s="15">
        <v>5</v>
      </c>
      <c r="JT451" s="16">
        <v>21</v>
      </c>
      <c r="JU451" s="16">
        <v>9</v>
      </c>
      <c r="JV451" s="16">
        <v>10</v>
      </c>
      <c r="JW451" s="15">
        <v>11</v>
      </c>
      <c r="JX451" s="16">
        <v>3</v>
      </c>
      <c r="JY451" s="15">
        <v>5</v>
      </c>
    </row>
    <row r="452" ht="20.05" customHeight="1">
      <c r="JA452" t="s" s="84">
        <v>55</v>
      </c>
      <c r="JB452" s="90">
        <v>50</v>
      </c>
      <c r="JC452" s="35">
        <v>49</v>
      </c>
      <c r="JD452" s="35">
        <v>50</v>
      </c>
      <c r="JE452" s="35">
        <v>47</v>
      </c>
      <c r="JF452" s="35">
        <v>48</v>
      </c>
      <c r="JG452" s="35">
        <v>35</v>
      </c>
      <c r="JH452" s="16">
        <v>45</v>
      </c>
      <c r="JI452" s="16">
        <v>49</v>
      </c>
      <c r="JJ452" s="16">
        <v>49</v>
      </c>
      <c r="JK452" s="16">
        <v>50</v>
      </c>
      <c r="JL452" s="16">
        <v>49</v>
      </c>
      <c r="JM452" s="16">
        <v>35</v>
      </c>
      <c r="JN452" s="16">
        <v>46</v>
      </c>
      <c r="JO452" s="15">
        <v>30</v>
      </c>
      <c r="JP452" s="16">
        <v>44</v>
      </c>
      <c r="JQ452" s="15">
        <v>32</v>
      </c>
      <c r="JR452" s="15">
        <v>36</v>
      </c>
      <c r="JS452" s="15">
        <v>3</v>
      </c>
      <c r="JT452" s="16">
        <v>44</v>
      </c>
      <c r="JU452" s="16">
        <v>38</v>
      </c>
      <c r="JV452" s="16">
        <v>49</v>
      </c>
      <c r="JW452" s="15">
        <v>46</v>
      </c>
      <c r="JX452" s="16">
        <v>44</v>
      </c>
      <c r="JY452" s="15">
        <v>12</v>
      </c>
    </row>
    <row r="453" ht="20.05" customHeight="1">
      <c r="JA453" t="s" s="85">
        <v>37</v>
      </c>
      <c r="JB453" s="26">
        <v>48</v>
      </c>
      <c r="JC453" s="15">
        <v>50</v>
      </c>
      <c r="JD453" s="15">
        <v>49</v>
      </c>
      <c r="JE453" s="15">
        <v>50</v>
      </c>
      <c r="JF453" s="15">
        <v>48</v>
      </c>
      <c r="JG453" s="15">
        <v>43</v>
      </c>
      <c r="JH453" s="15">
        <v>46</v>
      </c>
      <c r="JI453" s="16">
        <v>13</v>
      </c>
      <c r="JJ453" s="15">
        <v>44</v>
      </c>
      <c r="JK453" s="15">
        <v>50</v>
      </c>
      <c r="JL453" s="15">
        <v>40</v>
      </c>
      <c r="JM453" s="16">
        <v>29</v>
      </c>
      <c r="JN453" s="15">
        <v>38</v>
      </c>
      <c r="JO453" s="15">
        <v>0</v>
      </c>
      <c r="JP453" s="15">
        <v>10</v>
      </c>
      <c r="JQ453" s="15">
        <v>0</v>
      </c>
      <c r="JR453" s="15">
        <v>1</v>
      </c>
      <c r="JS453" s="15">
        <v>0</v>
      </c>
      <c r="JT453" s="15">
        <v>39</v>
      </c>
      <c r="JU453" s="15">
        <v>0</v>
      </c>
      <c r="JV453" s="15">
        <v>28</v>
      </c>
      <c r="JW453" s="15">
        <v>3</v>
      </c>
      <c r="JX453" s="15">
        <v>8</v>
      </c>
      <c r="JY453" s="15">
        <v>0</v>
      </c>
    </row>
  </sheetData>
  <mergeCells count="24">
    <mergeCell ref="B4:L4"/>
    <mergeCell ref="M26:W26"/>
    <mergeCell ref="X49:AI49"/>
    <mergeCell ref="AJ76:AU76"/>
    <mergeCell ref="AV103:BF103"/>
    <mergeCell ref="BG126:BQ126"/>
    <mergeCell ref="BR147:CC147"/>
    <mergeCell ref="CD174:CN174"/>
    <mergeCell ref="CO197:CY197"/>
    <mergeCell ref="CZ218:DG218"/>
    <mergeCell ref="DH225:DS225"/>
    <mergeCell ref="DT251:ED251"/>
    <mergeCell ref="EE274:EO274"/>
    <mergeCell ref="EP295:EW295"/>
    <mergeCell ref="EX302:FE302"/>
    <mergeCell ref="FF309:FM309"/>
    <mergeCell ref="FN316:FX316"/>
    <mergeCell ref="FY338:GK338"/>
    <mergeCell ref="GL360:GV360"/>
    <mergeCell ref="GW382:HG382"/>
    <mergeCell ref="HH396:HP396"/>
    <mergeCell ref="HQ410:IA410"/>
    <mergeCell ref="IB433:IZ433"/>
    <mergeCell ref="JA444:JY444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2:HH615"/>
  <sheetViews>
    <sheetView workbookViewId="0" showGridLines="0" defaultGridColor="1">
      <pane topLeftCell="F3" xSplit="5" ySplit="2" activePane="bottomRight" state="frozen"/>
    </sheetView>
  </sheetViews>
  <sheetFormatPr defaultColWidth="16.3333" defaultRowHeight="19.9" customHeight="1" outlineLevelRow="0" outlineLevelCol="0"/>
  <cols>
    <col min="1" max="2" width="16.3516" style="164" customWidth="1"/>
    <col min="3" max="3" width="5.90625" style="164" customWidth="1"/>
    <col min="4" max="4" width="4.90625" style="164" customWidth="1"/>
    <col min="5" max="5" width="18.9062" style="164" customWidth="1"/>
    <col min="6" max="8" width="16.3516" style="164" customWidth="1"/>
    <col min="9" max="9" width="20.0547" style="164" customWidth="1"/>
    <col min="10" max="10" width="19.5859" style="164" customWidth="1"/>
    <col min="11" max="12" width="16.3516" style="164" customWidth="1"/>
    <col min="13" max="14" width="16.3516" style="167" customWidth="1"/>
    <col min="15" max="15" width="5.90625" style="167" customWidth="1"/>
    <col min="16" max="16" width="4.90625" style="167" customWidth="1"/>
    <col min="17" max="17" width="19.0625" style="167" customWidth="1"/>
    <col min="18" max="20" width="16.3516" style="167" customWidth="1"/>
    <col min="21" max="21" width="20.0547" style="167" customWidth="1"/>
    <col min="22" max="22" width="19.5859" style="167" customWidth="1"/>
    <col min="23" max="24" width="16.3516" style="167" customWidth="1"/>
    <col min="25" max="26" width="16.3516" style="168" customWidth="1"/>
    <col min="27" max="27" width="5.90625" style="168" customWidth="1"/>
    <col min="28" max="28" width="4.90625" style="168" customWidth="1"/>
    <col min="29" max="29" width="20.3594" style="168" customWidth="1"/>
    <col min="30" max="32" width="16.3516" style="168" customWidth="1"/>
    <col min="33" max="33" width="20.0547" style="168" customWidth="1"/>
    <col min="34" max="34" width="19.5859" style="168" customWidth="1"/>
    <col min="35" max="36" width="16.3516" style="168" customWidth="1"/>
    <col min="37" max="38" width="16.3516" style="169" customWidth="1"/>
    <col min="39" max="39" width="5.90625" style="169" customWidth="1"/>
    <col min="40" max="40" width="4.90625" style="169" customWidth="1"/>
    <col min="41" max="41" width="23.2656" style="169" customWidth="1"/>
    <col min="42" max="44" width="16.3516" style="169" customWidth="1"/>
    <col min="45" max="45" width="20.0547" style="169" customWidth="1"/>
    <col min="46" max="46" width="19.5859" style="169" customWidth="1"/>
    <col min="47" max="48" width="16.3516" style="169" customWidth="1"/>
    <col min="49" max="50" width="16.3516" style="170" customWidth="1"/>
    <col min="51" max="51" width="5.90625" style="170" customWidth="1"/>
    <col min="52" max="52" width="4.90625" style="170" customWidth="1"/>
    <col min="53" max="53" width="19.4688" style="170" customWidth="1"/>
    <col min="54" max="56" width="16.3516" style="170" customWidth="1"/>
    <col min="57" max="57" width="20.0547" style="170" customWidth="1"/>
    <col min="58" max="58" width="19.5859" style="170" customWidth="1"/>
    <col min="59" max="60" width="16.3516" style="170" customWidth="1"/>
    <col min="61" max="66" width="16.3516" style="171" customWidth="1"/>
    <col min="67" max="72" width="16.3516" style="172" customWidth="1"/>
    <col min="73" max="78" width="16.3516" style="173" customWidth="1"/>
    <col min="79" max="84" width="16.3516" style="174" customWidth="1"/>
    <col min="85" max="90" width="16.3516" style="175" customWidth="1"/>
    <col min="91" max="96" width="16.3516" style="176" customWidth="1"/>
    <col min="97" max="102" width="16.3516" style="177" customWidth="1"/>
    <col min="103" max="108" width="16.3516" style="178" customWidth="1"/>
    <col min="109" max="114" width="16.3516" style="179" customWidth="1"/>
    <col min="115" max="120" width="16.3516" style="180" customWidth="1"/>
    <col min="121" max="126" width="16.3516" style="181" customWidth="1"/>
    <col min="127" max="132" width="16.3516" style="182" customWidth="1"/>
    <col min="133" max="138" width="16.3516" style="183" customWidth="1"/>
    <col min="139" max="144" width="16.3516" style="184" customWidth="1"/>
    <col min="145" max="150" width="16.3516" style="185" customWidth="1"/>
    <col min="151" max="156" width="16.3516" style="186" customWidth="1"/>
    <col min="157" max="162" width="16.3516" style="187" customWidth="1"/>
    <col min="163" max="168" width="16.3516" style="188" customWidth="1"/>
    <col min="169" max="174" width="16.3516" style="189" customWidth="1"/>
    <col min="175" max="180" width="16.3516" style="194" customWidth="1"/>
    <col min="181" max="186" width="16.3516" style="195" customWidth="1"/>
    <col min="187" max="192" width="16.3516" style="196" customWidth="1"/>
    <col min="193" max="198" width="16.3516" style="197" customWidth="1"/>
    <col min="199" max="204" width="16.3516" style="198" customWidth="1"/>
    <col min="205" max="210" width="16.3516" style="209" customWidth="1"/>
    <col min="211" max="216" width="16.3516" style="211" customWidth="1"/>
    <col min="217" max="16384" width="16.3516" style="211" customWidth="1"/>
  </cols>
  <sheetData>
    <row r="1" ht="27.65" customHeight="1">
      <c r="A1" t="s" s="2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25" customHeight="1">
      <c r="A2" t="s" s="3">
        <v>131</v>
      </c>
      <c r="B2" t="s" s="3">
        <v>1</v>
      </c>
      <c r="C2" t="s" s="3">
        <v>2</v>
      </c>
      <c r="D2" t="s" s="3">
        <v>3</v>
      </c>
      <c r="E2" t="s" s="3">
        <v>5</v>
      </c>
      <c r="F2" t="s" s="3">
        <v>132</v>
      </c>
      <c r="G2" t="s" s="3">
        <v>133</v>
      </c>
      <c r="H2" t="s" s="3">
        <v>134</v>
      </c>
      <c r="I2" t="s" s="3">
        <v>135</v>
      </c>
      <c r="J2" t="s" s="3">
        <v>136</v>
      </c>
      <c r="K2" t="s" s="3">
        <v>137</v>
      </c>
      <c r="L2" t="s" s="3">
        <v>138</v>
      </c>
    </row>
    <row r="3" ht="20.25" customHeight="1">
      <c r="A3" t="s" s="5">
        <v>87</v>
      </c>
      <c r="B3" t="s" s="5">
        <v>139</v>
      </c>
      <c r="C3" s="82"/>
      <c r="D3" s="82"/>
      <c r="E3" t="s" s="60">
        <v>20</v>
      </c>
      <c r="F3" s="55">
        <v>0</v>
      </c>
      <c r="G3" s="9">
        <v>39</v>
      </c>
      <c r="H3" s="9">
        <v>9</v>
      </c>
      <c r="I3" s="9">
        <v>2</v>
      </c>
      <c r="J3" s="9">
        <v>0</v>
      </c>
      <c r="K3" s="9">
        <v>1</v>
      </c>
      <c r="L3" s="9">
        <f>STDEV(F3:J3)</f>
        <v>16.6282891483159</v>
      </c>
    </row>
    <row r="4" ht="20.05" customHeight="1">
      <c r="A4" t="s" s="11">
        <v>87</v>
      </c>
      <c r="B4" t="s" s="11">
        <v>139</v>
      </c>
      <c r="C4" s="24"/>
      <c r="D4" s="24"/>
      <c r="E4" t="s" s="13">
        <v>25</v>
      </c>
      <c r="F4" s="26">
        <v>0</v>
      </c>
      <c r="G4" s="15">
        <v>15</v>
      </c>
      <c r="H4" s="15">
        <v>35</v>
      </c>
      <c r="I4" s="15">
        <v>0</v>
      </c>
      <c r="J4" s="15">
        <v>0</v>
      </c>
      <c r="K4" s="15">
        <v>2</v>
      </c>
      <c r="L4" s="15">
        <f>STDEV(F4:J4)</f>
        <v>15.4110350074224</v>
      </c>
    </row>
    <row r="5" ht="20.05" customHeight="1">
      <c r="A5" t="s" s="11">
        <v>87</v>
      </c>
      <c r="B5" t="s" s="11">
        <v>38</v>
      </c>
      <c r="C5" s="24"/>
      <c r="D5" s="24"/>
      <c r="E5" t="s" s="13">
        <v>39</v>
      </c>
      <c r="F5" s="26">
        <v>11</v>
      </c>
      <c r="G5" s="15">
        <v>8</v>
      </c>
      <c r="H5" s="15">
        <v>5</v>
      </c>
      <c r="I5" s="20">
        <v>26</v>
      </c>
      <c r="J5" s="15">
        <v>0</v>
      </c>
      <c r="K5" s="15">
        <v>3</v>
      </c>
      <c r="L5" s="15">
        <f>STDEV(F5:J5)</f>
        <v>9.82344135219425</v>
      </c>
    </row>
    <row r="6" ht="20.05" customHeight="1">
      <c r="A6" t="s" s="11">
        <v>87</v>
      </c>
      <c r="B6" t="s" s="11">
        <v>38</v>
      </c>
      <c r="C6" s="24"/>
      <c r="D6" s="24"/>
      <c r="E6" t="s" s="13">
        <v>40</v>
      </c>
      <c r="F6" s="26">
        <v>21</v>
      </c>
      <c r="G6" s="15">
        <v>20</v>
      </c>
      <c r="H6" s="15">
        <v>2</v>
      </c>
      <c r="I6" s="15">
        <v>6</v>
      </c>
      <c r="J6" s="15">
        <v>1</v>
      </c>
      <c r="K6" s="15">
        <v>4</v>
      </c>
      <c r="L6" s="15">
        <f>STDEV(F6:J6)</f>
        <v>9.772410142846031</v>
      </c>
    </row>
    <row r="7" ht="20.05" customHeight="1">
      <c r="A7" t="s" s="11">
        <v>87</v>
      </c>
      <c r="B7" s="24"/>
      <c r="C7" s="24"/>
      <c r="D7" s="24"/>
      <c r="E7" t="s" s="13">
        <v>46</v>
      </c>
      <c r="F7" s="26">
        <v>6</v>
      </c>
      <c r="G7" s="15">
        <v>43</v>
      </c>
      <c r="H7" s="15">
        <v>0</v>
      </c>
      <c r="I7" s="15">
        <v>1</v>
      </c>
      <c r="J7" s="15">
        <v>0</v>
      </c>
      <c r="K7" s="15">
        <v>5</v>
      </c>
      <c r="L7" s="15">
        <f>STDEV(F7:J7)</f>
        <v>18.6145104689863</v>
      </c>
    </row>
    <row r="8" ht="20.05" customHeight="1">
      <c r="A8" t="s" s="11">
        <v>87</v>
      </c>
      <c r="B8" t="s" s="11">
        <v>140</v>
      </c>
      <c r="C8" s="24"/>
      <c r="D8" s="24"/>
      <c r="E8" t="s" s="13">
        <v>48</v>
      </c>
      <c r="F8" s="26">
        <v>12</v>
      </c>
      <c r="G8" s="15">
        <v>25</v>
      </c>
      <c r="H8" s="15">
        <v>3</v>
      </c>
      <c r="I8" s="15">
        <v>9</v>
      </c>
      <c r="J8" s="15">
        <v>1</v>
      </c>
      <c r="K8" s="15">
        <v>6</v>
      </c>
      <c r="L8" s="15">
        <f>STDEV(F8:J8)</f>
        <v>9.48683298050514</v>
      </c>
    </row>
    <row r="9" ht="20.05" customHeight="1">
      <c r="A9" t="s" s="11">
        <v>87</v>
      </c>
      <c r="B9" t="s" s="11">
        <v>140</v>
      </c>
      <c r="C9" s="24"/>
      <c r="D9" s="24"/>
      <c r="E9" t="s" s="13">
        <v>70</v>
      </c>
      <c r="F9" s="26">
        <v>7</v>
      </c>
      <c r="G9" s="15">
        <v>3</v>
      </c>
      <c r="H9" s="15">
        <v>17</v>
      </c>
      <c r="I9" s="15">
        <v>5</v>
      </c>
      <c r="J9" s="20">
        <v>18</v>
      </c>
      <c r="K9" s="15">
        <v>7</v>
      </c>
      <c r="L9" s="15">
        <f>STDEV(F9:J9)</f>
        <v>7</v>
      </c>
    </row>
    <row r="10" ht="20.05" customHeight="1">
      <c r="A10" t="s" s="11">
        <v>87</v>
      </c>
      <c r="B10" t="s" s="11">
        <v>31</v>
      </c>
      <c r="C10" s="24"/>
      <c r="D10" s="24"/>
      <c r="E10" t="s" s="13">
        <v>37</v>
      </c>
      <c r="F10" s="26">
        <v>1</v>
      </c>
      <c r="G10" s="15">
        <v>49</v>
      </c>
      <c r="H10" s="15">
        <v>0</v>
      </c>
      <c r="I10" s="15">
        <v>0</v>
      </c>
      <c r="J10" s="15">
        <v>0</v>
      </c>
      <c r="K10" s="15">
        <v>8</v>
      </c>
      <c r="L10" s="15">
        <f>STDEV(F10:J10)</f>
        <v>21.8059624873565</v>
      </c>
    </row>
    <row r="11" ht="20.05" customHeight="1">
      <c r="A11" t="s" s="11">
        <v>87</v>
      </c>
      <c r="B11" t="s" s="11">
        <v>38</v>
      </c>
      <c r="C11" s="24"/>
      <c r="D11" s="12">
        <v>2</v>
      </c>
      <c r="E11" t="s" s="71">
        <v>41</v>
      </c>
      <c r="F11" s="26">
        <v>0</v>
      </c>
      <c r="G11" s="15">
        <v>0</v>
      </c>
      <c r="H11" s="15">
        <v>50</v>
      </c>
      <c r="I11" s="15">
        <v>0</v>
      </c>
      <c r="J11" s="15">
        <v>0</v>
      </c>
      <c r="K11" s="15">
        <v>9</v>
      </c>
      <c r="L11" s="15">
        <f>STDEV(F11:J11)</f>
        <v>22.3606797749979</v>
      </c>
    </row>
    <row r="12" ht="20.05" customHeight="1">
      <c r="A12" t="s" s="11">
        <v>87</v>
      </c>
      <c r="B12" t="s" s="11">
        <v>38</v>
      </c>
      <c r="C12" s="24"/>
      <c r="D12" s="12">
        <v>2</v>
      </c>
      <c r="E12" t="s" s="71">
        <v>42</v>
      </c>
      <c r="F12" s="26">
        <v>1</v>
      </c>
      <c r="G12" s="15">
        <v>17</v>
      </c>
      <c r="H12" s="15">
        <v>32</v>
      </c>
      <c r="I12" s="15">
        <v>0</v>
      </c>
      <c r="J12" s="15">
        <v>0</v>
      </c>
      <c r="K12" s="15">
        <v>10</v>
      </c>
      <c r="L12" s="15">
        <f>STDEV(F12:J12)</f>
        <v>14.2653426176871</v>
      </c>
    </row>
    <row r="13" ht="20.05" customHeight="1">
      <c r="A13" t="s" s="11">
        <v>87</v>
      </c>
      <c r="B13" t="s" s="11">
        <v>31</v>
      </c>
      <c r="C13" s="24"/>
      <c r="D13" s="12">
        <v>2</v>
      </c>
      <c r="E13" t="s" s="71">
        <v>32</v>
      </c>
      <c r="F13" s="26">
        <v>50</v>
      </c>
      <c r="G13" s="15">
        <v>0</v>
      </c>
      <c r="H13" s="15">
        <v>0</v>
      </c>
      <c r="I13" s="15">
        <v>0</v>
      </c>
      <c r="J13" s="15">
        <v>0</v>
      </c>
      <c r="K13" s="15">
        <v>11</v>
      </c>
      <c r="L13" s="15">
        <f>STDEV(F13:J13)</f>
        <v>22.3606797749979</v>
      </c>
    </row>
    <row r="14" ht="20.05" customHeight="1">
      <c r="A14" t="s" s="11">
        <v>87</v>
      </c>
      <c r="B14" t="s" s="11">
        <v>31</v>
      </c>
      <c r="C14" s="24"/>
      <c r="D14" s="12">
        <v>2</v>
      </c>
      <c r="E14" t="s" s="71">
        <v>34</v>
      </c>
      <c r="F14" s="26">
        <v>42</v>
      </c>
      <c r="G14" s="15">
        <v>8</v>
      </c>
      <c r="H14" s="15">
        <v>0</v>
      </c>
      <c r="I14" s="15">
        <v>0</v>
      </c>
      <c r="J14" s="15">
        <v>0</v>
      </c>
      <c r="K14" s="15">
        <v>12</v>
      </c>
      <c r="L14" s="15">
        <f>STDEV(F14:J14)</f>
        <v>18.2208671582886</v>
      </c>
    </row>
    <row r="15" ht="20.05" customHeight="1">
      <c r="A15" t="s" s="11">
        <v>87</v>
      </c>
      <c r="B15" t="s" s="11">
        <v>43</v>
      </c>
      <c r="C15" s="24"/>
      <c r="D15" s="12">
        <v>2</v>
      </c>
      <c r="E15" t="s" s="71">
        <v>44</v>
      </c>
      <c r="F15" s="26">
        <v>7</v>
      </c>
      <c r="G15" s="15">
        <v>13</v>
      </c>
      <c r="H15" s="15">
        <v>5</v>
      </c>
      <c r="I15" s="15">
        <v>25</v>
      </c>
      <c r="J15" s="15">
        <v>0</v>
      </c>
      <c r="K15" s="15">
        <v>13</v>
      </c>
      <c r="L15" s="15">
        <f>STDEV(F15:J15)</f>
        <v>9.59166304662544</v>
      </c>
    </row>
    <row r="16" ht="20.05" customHeight="1">
      <c r="A16" t="s" s="11">
        <v>87</v>
      </c>
      <c r="B16" t="s" s="11">
        <v>18</v>
      </c>
      <c r="C16" s="24"/>
      <c r="D16" s="12">
        <v>2</v>
      </c>
      <c r="E16" t="s" s="71">
        <v>26</v>
      </c>
      <c r="F16" s="26">
        <v>0</v>
      </c>
      <c r="G16" s="15">
        <v>43</v>
      </c>
      <c r="H16" s="15">
        <v>7</v>
      </c>
      <c r="I16" s="15">
        <v>0</v>
      </c>
      <c r="J16" s="15">
        <v>0</v>
      </c>
      <c r="K16" s="15">
        <v>14</v>
      </c>
      <c r="L16" s="15">
        <f>STDEV(F16:J16)</f>
        <v>18.6949190958399</v>
      </c>
    </row>
    <row r="17" ht="20.05" customHeight="1">
      <c r="A17" t="s" s="11">
        <v>87</v>
      </c>
      <c r="B17" t="s" s="11">
        <v>18</v>
      </c>
      <c r="C17" s="24"/>
      <c r="D17" s="12">
        <v>2</v>
      </c>
      <c r="E17" t="s" s="71">
        <v>27</v>
      </c>
      <c r="F17" s="26">
        <v>0</v>
      </c>
      <c r="G17" s="15">
        <v>4</v>
      </c>
      <c r="H17" s="15">
        <v>46</v>
      </c>
      <c r="I17" s="15">
        <v>0</v>
      </c>
      <c r="J17" s="15">
        <v>0</v>
      </c>
      <c r="K17" s="15">
        <v>15</v>
      </c>
      <c r="L17" s="15">
        <f>STDEV(F17:J17)</f>
        <v>20.1990098767242</v>
      </c>
    </row>
    <row r="18" ht="20.05" customHeight="1">
      <c r="A18" t="s" s="11">
        <v>87</v>
      </c>
      <c r="B18" t="s" s="11">
        <v>49</v>
      </c>
      <c r="C18" s="24"/>
      <c r="D18" s="12">
        <v>2</v>
      </c>
      <c r="E18" t="s" s="165">
        <v>51</v>
      </c>
      <c r="F18" s="26">
        <v>29</v>
      </c>
      <c r="G18" s="15">
        <v>2</v>
      </c>
      <c r="H18" s="15">
        <v>0</v>
      </c>
      <c r="I18" s="15">
        <v>7</v>
      </c>
      <c r="J18" s="15">
        <v>12</v>
      </c>
      <c r="K18" s="15">
        <v>16</v>
      </c>
      <c r="L18" s="15">
        <f>STDEV(F18:J18)</f>
        <v>11.5974135047432</v>
      </c>
    </row>
    <row r="19" ht="20.05" customHeight="1">
      <c r="A19" t="s" s="11">
        <v>90</v>
      </c>
      <c r="B19" t="s" s="11">
        <v>139</v>
      </c>
      <c r="C19" s="24"/>
      <c r="D19" s="24"/>
      <c r="E19" t="s" s="13">
        <v>20</v>
      </c>
      <c r="F19" s="26">
        <v>0</v>
      </c>
      <c r="G19" s="15">
        <v>24</v>
      </c>
      <c r="H19" s="15">
        <v>7</v>
      </c>
      <c r="I19" s="20">
        <v>19</v>
      </c>
      <c r="J19" s="15">
        <v>0</v>
      </c>
      <c r="K19" s="15">
        <v>17</v>
      </c>
      <c r="L19" s="15">
        <f>STDEV(F19:J19)</f>
        <v>11.0227038425243</v>
      </c>
    </row>
    <row r="20" ht="20.05" customHeight="1">
      <c r="A20" t="s" s="11">
        <v>90</v>
      </c>
      <c r="B20" t="s" s="11">
        <v>139</v>
      </c>
      <c r="C20" s="24"/>
      <c r="D20" s="24"/>
      <c r="E20" t="s" s="13">
        <v>25</v>
      </c>
      <c r="F20" s="26">
        <v>0</v>
      </c>
      <c r="G20" s="15">
        <v>10</v>
      </c>
      <c r="H20" s="15">
        <v>40</v>
      </c>
      <c r="I20" s="15">
        <v>0</v>
      </c>
      <c r="J20" s="15">
        <v>0</v>
      </c>
      <c r="K20" s="15">
        <v>18</v>
      </c>
      <c r="L20" s="15">
        <f>STDEV(F20:J20)</f>
        <v>17.3205080756888</v>
      </c>
    </row>
    <row r="21" ht="20.05" customHeight="1">
      <c r="A21" t="s" s="11">
        <v>90</v>
      </c>
      <c r="B21" t="s" s="11">
        <v>38</v>
      </c>
      <c r="C21" s="24"/>
      <c r="D21" s="24"/>
      <c r="E21" t="s" s="13">
        <v>39</v>
      </c>
      <c r="F21" s="26">
        <v>27</v>
      </c>
      <c r="G21" s="15">
        <v>21</v>
      </c>
      <c r="H21" s="15">
        <v>0</v>
      </c>
      <c r="I21" s="15">
        <v>2</v>
      </c>
      <c r="J21" s="15">
        <v>0</v>
      </c>
      <c r="K21" s="15">
        <v>19</v>
      </c>
      <c r="L21" s="15">
        <f>STDEV(F21:J21)</f>
        <v>12.9807549857472</v>
      </c>
    </row>
    <row r="22" ht="20.05" customHeight="1">
      <c r="A22" t="s" s="11">
        <v>90</v>
      </c>
      <c r="B22" t="s" s="11">
        <v>38</v>
      </c>
      <c r="C22" s="24"/>
      <c r="D22" s="24"/>
      <c r="E22" t="s" s="13">
        <v>40</v>
      </c>
      <c r="F22" s="26">
        <v>5</v>
      </c>
      <c r="G22" s="15">
        <v>40</v>
      </c>
      <c r="H22" s="15">
        <v>5</v>
      </c>
      <c r="I22" s="15">
        <v>0</v>
      </c>
      <c r="J22" s="15">
        <v>0</v>
      </c>
      <c r="K22" s="15">
        <v>20</v>
      </c>
      <c r="L22" s="15">
        <f>STDEV(F22:J22)</f>
        <v>16.9558249578132</v>
      </c>
    </row>
    <row r="23" ht="20.05" customHeight="1">
      <c r="A23" t="s" s="11">
        <v>90</v>
      </c>
      <c r="B23" s="24"/>
      <c r="C23" s="24"/>
      <c r="D23" s="24"/>
      <c r="E23" t="s" s="13">
        <v>46</v>
      </c>
      <c r="F23" s="26">
        <v>1</v>
      </c>
      <c r="G23" s="15">
        <v>28</v>
      </c>
      <c r="H23" s="15">
        <v>0</v>
      </c>
      <c r="I23" s="20">
        <v>21</v>
      </c>
      <c r="J23" s="15">
        <v>0</v>
      </c>
      <c r="K23" s="15">
        <v>21</v>
      </c>
      <c r="L23" s="15">
        <f>STDEV(F23:J23)</f>
        <v>13.4721935853075</v>
      </c>
    </row>
    <row r="24" ht="20.05" customHeight="1">
      <c r="A24" t="s" s="11">
        <v>90</v>
      </c>
      <c r="B24" t="s" s="11">
        <v>140</v>
      </c>
      <c r="C24" s="24"/>
      <c r="D24" s="24"/>
      <c r="E24" t="s" s="13">
        <v>48</v>
      </c>
      <c r="F24" s="26">
        <v>3</v>
      </c>
      <c r="G24" s="15">
        <v>33</v>
      </c>
      <c r="H24" s="15">
        <v>2</v>
      </c>
      <c r="I24" s="20">
        <v>12</v>
      </c>
      <c r="J24" s="15">
        <v>0</v>
      </c>
      <c r="K24" s="15">
        <v>22</v>
      </c>
      <c r="L24" s="15">
        <f>STDEV(F24:J24)</f>
        <v>13.6565002837477</v>
      </c>
    </row>
    <row r="25" ht="20.05" customHeight="1">
      <c r="A25" t="s" s="11">
        <v>90</v>
      </c>
      <c r="B25" t="s" s="11">
        <v>140</v>
      </c>
      <c r="C25" s="24"/>
      <c r="D25" s="24"/>
      <c r="E25" t="s" s="13">
        <v>70</v>
      </c>
      <c r="F25" s="26">
        <v>3</v>
      </c>
      <c r="G25" s="15">
        <v>3</v>
      </c>
      <c r="H25" s="15">
        <v>25</v>
      </c>
      <c r="I25" s="15">
        <v>3</v>
      </c>
      <c r="J25" s="20">
        <v>16</v>
      </c>
      <c r="K25" s="15">
        <v>23</v>
      </c>
      <c r="L25" s="15">
        <f>STDEV(F25:J25)</f>
        <v>10.0995049383621</v>
      </c>
    </row>
    <row r="26" ht="20.05" customHeight="1">
      <c r="A26" t="s" s="11">
        <v>90</v>
      </c>
      <c r="B26" t="s" s="11">
        <v>31</v>
      </c>
      <c r="C26" s="24"/>
      <c r="D26" s="24"/>
      <c r="E26" t="s" s="13">
        <v>37</v>
      </c>
      <c r="F26" s="26">
        <v>1</v>
      </c>
      <c r="G26" s="15">
        <v>49</v>
      </c>
      <c r="H26" s="15">
        <v>0</v>
      </c>
      <c r="I26" s="15">
        <v>0</v>
      </c>
      <c r="J26" s="15">
        <v>0</v>
      </c>
      <c r="K26" s="15">
        <v>24</v>
      </c>
      <c r="L26" s="15">
        <f>STDEV(F26:J26)</f>
        <v>21.8059624873565</v>
      </c>
    </row>
    <row r="27" ht="20.05" customHeight="1">
      <c r="A27" t="s" s="11">
        <v>90</v>
      </c>
      <c r="B27" t="s" s="11">
        <v>38</v>
      </c>
      <c r="C27" s="24"/>
      <c r="D27" s="12">
        <v>2</v>
      </c>
      <c r="E27" t="s" s="71">
        <v>41</v>
      </c>
      <c r="F27" s="26">
        <v>0</v>
      </c>
      <c r="G27" s="15">
        <v>0</v>
      </c>
      <c r="H27" s="15">
        <v>50</v>
      </c>
      <c r="I27" s="15">
        <v>0</v>
      </c>
      <c r="J27" s="15">
        <v>0</v>
      </c>
      <c r="K27" s="15">
        <v>25</v>
      </c>
      <c r="L27" s="15">
        <f>STDEV(F27:J27)</f>
        <v>22.3606797749979</v>
      </c>
    </row>
    <row r="28" ht="20.05" customHeight="1">
      <c r="A28" t="s" s="11">
        <v>90</v>
      </c>
      <c r="B28" t="s" s="11">
        <v>38</v>
      </c>
      <c r="C28" s="24"/>
      <c r="D28" s="12">
        <v>2</v>
      </c>
      <c r="E28" t="s" s="71">
        <v>42</v>
      </c>
      <c r="F28" s="26">
        <v>0</v>
      </c>
      <c r="G28" s="15">
        <v>0</v>
      </c>
      <c r="H28" s="15">
        <v>50</v>
      </c>
      <c r="I28" s="15">
        <v>0</v>
      </c>
      <c r="J28" s="15">
        <v>0</v>
      </c>
      <c r="K28" s="15">
        <v>26</v>
      </c>
      <c r="L28" s="15">
        <f>STDEV(F28:J28)</f>
        <v>22.3606797749979</v>
      </c>
    </row>
    <row r="29" ht="20.05" customHeight="1">
      <c r="A29" t="s" s="11">
        <v>90</v>
      </c>
      <c r="B29" t="s" s="11">
        <v>31</v>
      </c>
      <c r="C29" s="24"/>
      <c r="D29" s="12">
        <v>2</v>
      </c>
      <c r="E29" t="s" s="71">
        <v>32</v>
      </c>
      <c r="F29" s="26">
        <v>49</v>
      </c>
      <c r="G29" s="15">
        <v>1</v>
      </c>
      <c r="H29" s="15">
        <v>0</v>
      </c>
      <c r="I29" s="15">
        <v>0</v>
      </c>
      <c r="J29" s="15">
        <v>0</v>
      </c>
      <c r="K29" s="15">
        <v>27</v>
      </c>
      <c r="L29" s="15">
        <f>STDEV(F29:J29)</f>
        <v>21.8059624873565</v>
      </c>
    </row>
    <row r="30" ht="20.05" customHeight="1">
      <c r="A30" t="s" s="11">
        <v>90</v>
      </c>
      <c r="B30" t="s" s="11">
        <v>31</v>
      </c>
      <c r="C30" s="24"/>
      <c r="D30" s="12">
        <v>2</v>
      </c>
      <c r="E30" t="s" s="71">
        <v>34</v>
      </c>
      <c r="F30" s="26">
        <v>44</v>
      </c>
      <c r="G30" s="15">
        <v>6</v>
      </c>
      <c r="H30" s="15">
        <v>0</v>
      </c>
      <c r="I30" s="15">
        <v>0</v>
      </c>
      <c r="J30" s="15">
        <v>0</v>
      </c>
      <c r="K30" s="15">
        <v>28</v>
      </c>
      <c r="L30" s="15">
        <f>STDEV(F30:J30)</f>
        <v>19.1833260932509</v>
      </c>
    </row>
    <row r="31" ht="20.05" customHeight="1">
      <c r="A31" t="s" s="11">
        <v>90</v>
      </c>
      <c r="B31" t="s" s="11">
        <v>43</v>
      </c>
      <c r="C31" s="24"/>
      <c r="D31" s="12">
        <v>2</v>
      </c>
      <c r="E31" t="s" s="71">
        <v>44</v>
      </c>
      <c r="F31" s="26">
        <v>0</v>
      </c>
      <c r="G31" s="15">
        <v>18</v>
      </c>
      <c r="H31" s="15">
        <v>0</v>
      </c>
      <c r="I31" s="15">
        <v>32</v>
      </c>
      <c r="J31" s="15">
        <v>0</v>
      </c>
      <c r="K31" s="15">
        <v>29</v>
      </c>
      <c r="L31" s="15">
        <f>STDEV(F31:J31)</f>
        <v>14.560219778561</v>
      </c>
    </row>
    <row r="32" ht="20.05" customHeight="1">
      <c r="A32" t="s" s="11">
        <v>90</v>
      </c>
      <c r="B32" t="s" s="11">
        <v>18</v>
      </c>
      <c r="C32" s="24"/>
      <c r="D32" s="12">
        <v>2</v>
      </c>
      <c r="E32" t="s" s="71">
        <v>26</v>
      </c>
      <c r="F32" s="26">
        <v>0</v>
      </c>
      <c r="G32" s="15">
        <v>39</v>
      </c>
      <c r="H32" s="15">
        <v>11</v>
      </c>
      <c r="I32" s="15">
        <v>0</v>
      </c>
      <c r="J32" s="15">
        <v>0</v>
      </c>
      <c r="K32" s="15">
        <v>30</v>
      </c>
      <c r="L32" s="15">
        <f>STDEV(F32:J32)</f>
        <v>16.8967452487158</v>
      </c>
    </row>
    <row r="33" ht="20.05" customHeight="1">
      <c r="A33" t="s" s="11">
        <v>90</v>
      </c>
      <c r="B33" t="s" s="11">
        <v>18</v>
      </c>
      <c r="C33" s="24"/>
      <c r="D33" s="12">
        <v>2</v>
      </c>
      <c r="E33" t="s" s="71">
        <v>27</v>
      </c>
      <c r="F33" s="26">
        <v>0</v>
      </c>
      <c r="G33" s="15">
        <v>1</v>
      </c>
      <c r="H33" s="15">
        <v>49</v>
      </c>
      <c r="I33" s="15">
        <v>0</v>
      </c>
      <c r="J33" s="15">
        <v>0</v>
      </c>
      <c r="K33" s="15">
        <v>31</v>
      </c>
      <c r="L33" s="15">
        <f>STDEV(F33:J33)</f>
        <v>21.8059624873565</v>
      </c>
    </row>
    <row r="34" ht="20.05" customHeight="1">
      <c r="A34" t="s" s="11">
        <v>90</v>
      </c>
      <c r="B34" t="s" s="11">
        <v>49</v>
      </c>
      <c r="C34" s="24"/>
      <c r="D34" s="12">
        <v>2</v>
      </c>
      <c r="E34" t="s" s="165">
        <v>51</v>
      </c>
      <c r="F34" s="26">
        <v>28</v>
      </c>
      <c r="G34" s="15">
        <v>1</v>
      </c>
      <c r="H34" s="15">
        <v>0</v>
      </c>
      <c r="I34" s="15">
        <v>6</v>
      </c>
      <c r="J34" s="15">
        <v>14</v>
      </c>
      <c r="K34" s="15">
        <v>32</v>
      </c>
      <c r="L34" s="15">
        <f>STDEV(F34:J34)</f>
        <v>11.5844723660597</v>
      </c>
    </row>
    <row r="35" ht="20.05" customHeight="1">
      <c r="A35" t="s" s="11">
        <v>88</v>
      </c>
      <c r="B35" t="s" s="11">
        <v>139</v>
      </c>
      <c r="C35" s="24"/>
      <c r="D35" s="24"/>
      <c r="E35" t="s" s="13">
        <v>20</v>
      </c>
      <c r="F35" s="26">
        <v>1</v>
      </c>
      <c r="G35" s="15">
        <v>40</v>
      </c>
      <c r="H35" s="15">
        <v>10</v>
      </c>
      <c r="I35" s="15">
        <v>0</v>
      </c>
      <c r="J35" s="15">
        <v>0</v>
      </c>
      <c r="K35" s="15">
        <v>33</v>
      </c>
      <c r="L35" s="15">
        <f>STDEV(F35:J35)</f>
        <v>17.1813852759316</v>
      </c>
    </row>
    <row r="36" ht="20.05" customHeight="1">
      <c r="A36" t="s" s="11">
        <v>88</v>
      </c>
      <c r="B36" t="s" s="11">
        <v>139</v>
      </c>
      <c r="C36" s="24"/>
      <c r="D36" s="24"/>
      <c r="E36" t="s" s="13">
        <v>25</v>
      </c>
      <c r="F36" s="26">
        <v>0</v>
      </c>
      <c r="G36" s="15">
        <v>14</v>
      </c>
      <c r="H36" s="15">
        <v>36</v>
      </c>
      <c r="I36" s="15">
        <v>0</v>
      </c>
      <c r="J36" s="15">
        <v>0</v>
      </c>
      <c r="K36" s="15">
        <v>34</v>
      </c>
      <c r="L36" s="15">
        <f>STDEV(F36:J36)</f>
        <v>15.7480157480236</v>
      </c>
    </row>
    <row r="37" ht="20.05" customHeight="1">
      <c r="A37" t="s" s="11">
        <v>88</v>
      </c>
      <c r="B37" t="s" s="11">
        <v>38</v>
      </c>
      <c r="C37" s="24"/>
      <c r="D37" s="24"/>
      <c r="E37" t="s" s="13">
        <v>39</v>
      </c>
      <c r="F37" s="26">
        <v>41</v>
      </c>
      <c r="G37" s="15">
        <v>8</v>
      </c>
      <c r="H37" s="15">
        <v>1</v>
      </c>
      <c r="I37" s="15">
        <v>0</v>
      </c>
      <c r="J37" s="15">
        <v>0</v>
      </c>
      <c r="K37" s="15">
        <v>35</v>
      </c>
      <c r="L37" s="15">
        <f>STDEV(F37:J37)</f>
        <v>17.6493625947228</v>
      </c>
    </row>
    <row r="38" ht="20.05" customHeight="1">
      <c r="A38" t="s" s="11">
        <v>88</v>
      </c>
      <c r="B38" t="s" s="11">
        <v>38</v>
      </c>
      <c r="C38" s="24"/>
      <c r="D38" s="24"/>
      <c r="E38" t="s" s="13">
        <v>40</v>
      </c>
      <c r="F38" s="26">
        <v>17</v>
      </c>
      <c r="G38" s="15">
        <v>31</v>
      </c>
      <c r="H38" s="15">
        <v>2</v>
      </c>
      <c r="I38" s="15">
        <v>0</v>
      </c>
      <c r="J38" s="15">
        <v>0</v>
      </c>
      <c r="K38" s="15">
        <v>36</v>
      </c>
      <c r="L38" s="15">
        <f>STDEV(F38:J38)</f>
        <v>13.729530217746</v>
      </c>
    </row>
    <row r="39" ht="20.05" customHeight="1">
      <c r="A39" t="s" s="11">
        <v>88</v>
      </c>
      <c r="B39" s="24"/>
      <c r="C39" s="24"/>
      <c r="D39" s="24"/>
      <c r="E39" t="s" s="13">
        <v>46</v>
      </c>
      <c r="F39" s="26">
        <v>20</v>
      </c>
      <c r="G39" s="15">
        <v>30</v>
      </c>
      <c r="H39" s="15">
        <v>0</v>
      </c>
      <c r="I39" s="15">
        <v>0</v>
      </c>
      <c r="J39" s="15">
        <v>0</v>
      </c>
      <c r="K39" s="15">
        <v>37</v>
      </c>
      <c r="L39" s="15">
        <f>STDEV(F39:J39)</f>
        <v>14.142135623731</v>
      </c>
    </row>
    <row r="40" ht="20.05" customHeight="1">
      <c r="A40" t="s" s="11">
        <v>88</v>
      </c>
      <c r="B40" t="s" s="11">
        <v>140</v>
      </c>
      <c r="C40" s="24"/>
      <c r="D40" s="24"/>
      <c r="E40" t="s" s="13">
        <v>48</v>
      </c>
      <c r="F40" s="26">
        <v>15</v>
      </c>
      <c r="G40" s="15">
        <v>32</v>
      </c>
      <c r="H40" s="15">
        <v>2</v>
      </c>
      <c r="I40" s="15">
        <v>1</v>
      </c>
      <c r="J40" s="15">
        <v>0</v>
      </c>
      <c r="K40" s="15">
        <v>38</v>
      </c>
      <c r="L40" s="15">
        <f>STDEV(F40:J40)</f>
        <v>13.729530217746</v>
      </c>
    </row>
    <row r="41" ht="20.05" customHeight="1">
      <c r="A41" t="s" s="11">
        <v>88</v>
      </c>
      <c r="B41" t="s" s="11">
        <v>140</v>
      </c>
      <c r="C41" s="24"/>
      <c r="D41" s="24"/>
      <c r="E41" t="s" s="13">
        <v>70</v>
      </c>
      <c r="F41" s="26">
        <v>5</v>
      </c>
      <c r="G41" s="15">
        <v>4</v>
      </c>
      <c r="H41" s="15">
        <v>21</v>
      </c>
      <c r="I41" s="15">
        <v>4</v>
      </c>
      <c r="J41" s="20">
        <v>16</v>
      </c>
      <c r="K41" s="15">
        <v>39</v>
      </c>
      <c r="L41" s="15">
        <f>STDEV(F41:J41)</f>
        <v>7.96868872525461</v>
      </c>
    </row>
    <row r="42" ht="20.05" customHeight="1">
      <c r="A42" t="s" s="11">
        <v>88</v>
      </c>
      <c r="B42" t="s" s="11">
        <v>31</v>
      </c>
      <c r="C42" s="24"/>
      <c r="D42" s="24"/>
      <c r="E42" t="s" s="13">
        <v>37</v>
      </c>
      <c r="F42" s="26">
        <v>10</v>
      </c>
      <c r="G42" s="15">
        <v>40</v>
      </c>
      <c r="H42" s="15">
        <v>0</v>
      </c>
      <c r="I42" s="15">
        <v>0</v>
      </c>
      <c r="J42" s="15">
        <v>0</v>
      </c>
      <c r="K42" s="15">
        <v>40</v>
      </c>
      <c r="L42" s="15">
        <f>STDEV(F42:J42)</f>
        <v>17.3205080756888</v>
      </c>
    </row>
    <row r="43" ht="20.05" customHeight="1">
      <c r="A43" t="s" s="11">
        <v>88</v>
      </c>
      <c r="B43" t="s" s="11">
        <v>38</v>
      </c>
      <c r="C43" s="24"/>
      <c r="D43" s="12">
        <v>2</v>
      </c>
      <c r="E43" t="s" s="71">
        <v>41</v>
      </c>
      <c r="F43" s="26">
        <v>0</v>
      </c>
      <c r="G43" s="15">
        <v>1</v>
      </c>
      <c r="H43" s="15">
        <v>49</v>
      </c>
      <c r="I43" s="15">
        <v>0</v>
      </c>
      <c r="J43" s="15">
        <v>0</v>
      </c>
      <c r="K43" s="15">
        <v>41</v>
      </c>
      <c r="L43" s="15">
        <f>STDEV(F43:J43)</f>
        <v>21.8059624873565</v>
      </c>
    </row>
    <row r="44" ht="20.05" customHeight="1">
      <c r="A44" t="s" s="11">
        <v>88</v>
      </c>
      <c r="B44" t="s" s="11">
        <v>38</v>
      </c>
      <c r="C44" s="24"/>
      <c r="D44" s="12">
        <v>2</v>
      </c>
      <c r="E44" t="s" s="71">
        <v>42</v>
      </c>
      <c r="F44" s="26">
        <v>0</v>
      </c>
      <c r="G44" s="15">
        <v>9</v>
      </c>
      <c r="H44" s="15">
        <v>41</v>
      </c>
      <c r="I44" s="15">
        <v>0</v>
      </c>
      <c r="J44" s="15">
        <v>0</v>
      </c>
      <c r="K44" s="15">
        <v>42</v>
      </c>
      <c r="L44" s="15">
        <f>STDEV(F44:J44)</f>
        <v>17.7623196683316</v>
      </c>
    </row>
    <row r="45" ht="20.05" customHeight="1">
      <c r="A45" t="s" s="11">
        <v>88</v>
      </c>
      <c r="B45" t="s" s="11">
        <v>31</v>
      </c>
      <c r="C45" s="24"/>
      <c r="D45" s="12">
        <v>2</v>
      </c>
      <c r="E45" t="s" s="71">
        <v>32</v>
      </c>
      <c r="F45" s="26">
        <v>50</v>
      </c>
      <c r="G45" s="15">
        <v>0</v>
      </c>
      <c r="H45" s="15">
        <v>0</v>
      </c>
      <c r="I45" s="15">
        <v>0</v>
      </c>
      <c r="J45" s="15">
        <v>0</v>
      </c>
      <c r="K45" s="15">
        <v>43</v>
      </c>
      <c r="L45" s="15">
        <f>STDEV(F45:J45)</f>
        <v>22.3606797749979</v>
      </c>
    </row>
    <row r="46" ht="20.05" customHeight="1">
      <c r="A46" t="s" s="11">
        <v>88</v>
      </c>
      <c r="B46" t="s" s="11">
        <v>31</v>
      </c>
      <c r="C46" s="24"/>
      <c r="D46" s="12">
        <v>2</v>
      </c>
      <c r="E46" t="s" s="71">
        <v>34</v>
      </c>
      <c r="F46" s="26">
        <v>45</v>
      </c>
      <c r="G46" s="15">
        <v>5</v>
      </c>
      <c r="H46" s="15">
        <v>0</v>
      </c>
      <c r="I46" s="15">
        <v>0</v>
      </c>
      <c r="J46" s="15">
        <v>0</v>
      </c>
      <c r="K46" s="15">
        <v>44</v>
      </c>
      <c r="L46" s="15">
        <f>STDEV(F46:J46)</f>
        <v>19.6850196850295</v>
      </c>
    </row>
    <row r="47" ht="20.05" customHeight="1">
      <c r="A47" t="s" s="11">
        <v>88</v>
      </c>
      <c r="B47" t="s" s="11">
        <v>43</v>
      </c>
      <c r="C47" s="24"/>
      <c r="D47" s="12">
        <v>2</v>
      </c>
      <c r="E47" t="s" s="71">
        <v>44</v>
      </c>
      <c r="F47" s="26">
        <v>0</v>
      </c>
      <c r="G47" s="15">
        <v>49</v>
      </c>
      <c r="H47" s="15">
        <v>1</v>
      </c>
      <c r="I47" s="15">
        <v>0</v>
      </c>
      <c r="J47" s="15">
        <v>0</v>
      </c>
      <c r="K47" s="15">
        <v>45</v>
      </c>
      <c r="L47" s="15">
        <f>STDEV(F47:J47)</f>
        <v>21.8059624873565</v>
      </c>
    </row>
    <row r="48" ht="20.05" customHeight="1">
      <c r="A48" t="s" s="11">
        <v>88</v>
      </c>
      <c r="B48" t="s" s="11">
        <v>18</v>
      </c>
      <c r="C48" s="24"/>
      <c r="D48" s="12">
        <v>2</v>
      </c>
      <c r="E48" t="s" s="71">
        <v>26</v>
      </c>
      <c r="F48" s="26">
        <v>0</v>
      </c>
      <c r="G48" s="15">
        <v>49</v>
      </c>
      <c r="H48" s="15">
        <v>1</v>
      </c>
      <c r="I48" s="15">
        <v>0</v>
      </c>
      <c r="J48" s="15">
        <v>0</v>
      </c>
      <c r="K48" s="15">
        <v>46</v>
      </c>
      <c r="L48" s="15">
        <f>STDEV(F48:J48)</f>
        <v>21.8059624873565</v>
      </c>
    </row>
    <row r="49" ht="20.05" customHeight="1">
      <c r="A49" t="s" s="11">
        <v>88</v>
      </c>
      <c r="B49" t="s" s="11">
        <v>18</v>
      </c>
      <c r="C49" s="24"/>
      <c r="D49" s="12">
        <v>2</v>
      </c>
      <c r="E49" t="s" s="71">
        <v>27</v>
      </c>
      <c r="F49" s="26">
        <v>0</v>
      </c>
      <c r="G49" s="15">
        <v>4</v>
      </c>
      <c r="H49" s="15">
        <v>46</v>
      </c>
      <c r="I49" s="15">
        <v>0</v>
      </c>
      <c r="J49" s="15">
        <v>0</v>
      </c>
      <c r="K49" s="15">
        <v>47</v>
      </c>
      <c r="L49" s="15">
        <f>STDEV(F49:J49)</f>
        <v>20.1990098767242</v>
      </c>
    </row>
    <row r="50" ht="20.05" customHeight="1">
      <c r="A50" t="s" s="11">
        <v>88</v>
      </c>
      <c r="B50" t="s" s="11">
        <v>49</v>
      </c>
      <c r="C50" s="24"/>
      <c r="D50" s="12">
        <v>2</v>
      </c>
      <c r="E50" t="s" s="165">
        <v>51</v>
      </c>
      <c r="F50" s="26">
        <v>12</v>
      </c>
      <c r="G50" s="15">
        <v>1</v>
      </c>
      <c r="H50" s="15">
        <v>0</v>
      </c>
      <c r="I50" s="15">
        <v>7</v>
      </c>
      <c r="J50" s="15">
        <v>30</v>
      </c>
      <c r="K50" s="15">
        <v>48</v>
      </c>
      <c r="L50" s="15">
        <f>STDEV(F50:J50)</f>
        <v>12.1860576069539</v>
      </c>
    </row>
    <row r="51" ht="20.05" customHeight="1">
      <c r="A51" t="s" s="11">
        <v>89</v>
      </c>
      <c r="B51" t="s" s="11">
        <v>139</v>
      </c>
      <c r="C51" s="24"/>
      <c r="D51" s="24"/>
      <c r="E51" t="s" s="13">
        <v>20</v>
      </c>
      <c r="F51" s="26">
        <v>0</v>
      </c>
      <c r="G51" s="15">
        <v>19</v>
      </c>
      <c r="H51" s="15">
        <v>14</v>
      </c>
      <c r="I51" s="20">
        <v>17</v>
      </c>
      <c r="J51" s="15">
        <v>0</v>
      </c>
      <c r="K51" s="15">
        <v>49</v>
      </c>
      <c r="L51" s="15">
        <f>STDEV(F51:J51)</f>
        <v>9.300537618869139</v>
      </c>
    </row>
    <row r="52" ht="20.05" customHeight="1">
      <c r="A52" t="s" s="11">
        <v>89</v>
      </c>
      <c r="B52" t="s" s="11">
        <v>139</v>
      </c>
      <c r="C52" s="24"/>
      <c r="D52" s="24"/>
      <c r="E52" t="s" s="13">
        <v>25</v>
      </c>
      <c r="F52" s="26">
        <v>0</v>
      </c>
      <c r="G52" s="15">
        <v>5</v>
      </c>
      <c r="H52" s="15">
        <v>43</v>
      </c>
      <c r="I52" s="15">
        <v>2</v>
      </c>
      <c r="J52" s="15">
        <v>0</v>
      </c>
      <c r="K52" s="15">
        <v>50</v>
      </c>
      <c r="L52" s="15">
        <f>STDEV(F52:J52)</f>
        <v>18.5607111932706</v>
      </c>
    </row>
    <row r="53" ht="20.05" customHeight="1">
      <c r="A53" t="s" s="11">
        <v>89</v>
      </c>
      <c r="B53" t="s" s="11">
        <v>38</v>
      </c>
      <c r="C53" s="24"/>
      <c r="D53" s="24"/>
      <c r="E53" t="s" s="13">
        <v>39</v>
      </c>
      <c r="F53" s="26">
        <v>38</v>
      </c>
      <c r="G53" s="15">
        <v>10</v>
      </c>
      <c r="H53" s="15">
        <v>0</v>
      </c>
      <c r="I53" s="15">
        <v>2</v>
      </c>
      <c r="J53" s="15">
        <v>0</v>
      </c>
      <c r="K53" s="15">
        <v>51</v>
      </c>
      <c r="L53" s="15">
        <f>STDEV(F53:J53)</f>
        <v>16.1864140562386</v>
      </c>
    </row>
    <row r="54" ht="20.05" customHeight="1">
      <c r="A54" t="s" s="11">
        <v>89</v>
      </c>
      <c r="B54" t="s" s="11">
        <v>38</v>
      </c>
      <c r="C54" s="24"/>
      <c r="D54" s="24"/>
      <c r="E54" t="s" s="13">
        <v>40</v>
      </c>
      <c r="F54" s="26">
        <v>7</v>
      </c>
      <c r="G54" s="15">
        <v>35</v>
      </c>
      <c r="H54" s="15">
        <v>5</v>
      </c>
      <c r="I54" s="15">
        <v>3</v>
      </c>
      <c r="J54" s="15">
        <v>0</v>
      </c>
      <c r="K54" s="15">
        <v>52</v>
      </c>
      <c r="L54" s="15">
        <f>STDEV(F54:J54)</f>
        <v>14.2126704035519</v>
      </c>
    </row>
    <row r="55" ht="20.05" customHeight="1">
      <c r="A55" t="s" s="11">
        <v>89</v>
      </c>
      <c r="B55" s="24"/>
      <c r="C55" s="24"/>
      <c r="D55" s="24"/>
      <c r="E55" t="s" s="13">
        <v>46</v>
      </c>
      <c r="F55" s="26">
        <v>5</v>
      </c>
      <c r="G55" s="15">
        <v>34</v>
      </c>
      <c r="H55" s="15">
        <v>0</v>
      </c>
      <c r="I55" s="15">
        <v>11</v>
      </c>
      <c r="J55" s="15">
        <v>0</v>
      </c>
      <c r="K55" s="15">
        <v>53</v>
      </c>
      <c r="L55" s="15">
        <f>STDEV(F55:J55)</f>
        <v>14.1598022585063</v>
      </c>
    </row>
    <row r="56" ht="20.05" customHeight="1">
      <c r="A56" t="s" s="11">
        <v>89</v>
      </c>
      <c r="B56" t="s" s="11">
        <v>140</v>
      </c>
      <c r="C56" s="24"/>
      <c r="D56" s="24"/>
      <c r="E56" t="s" s="13">
        <v>48</v>
      </c>
      <c r="F56" s="26">
        <v>5</v>
      </c>
      <c r="G56" s="15">
        <v>30</v>
      </c>
      <c r="H56" s="15">
        <v>1</v>
      </c>
      <c r="I56" s="15">
        <v>13</v>
      </c>
      <c r="J56" s="15">
        <v>1</v>
      </c>
      <c r="K56" s="15">
        <v>54</v>
      </c>
      <c r="L56" s="15">
        <f>STDEV(F56:J56)</f>
        <v>12.2065556157337</v>
      </c>
    </row>
    <row r="57" ht="20.05" customHeight="1">
      <c r="A57" t="s" s="11">
        <v>89</v>
      </c>
      <c r="B57" t="s" s="11">
        <v>140</v>
      </c>
      <c r="C57" s="24"/>
      <c r="D57" s="24"/>
      <c r="E57" t="s" s="13">
        <v>70</v>
      </c>
      <c r="F57" s="26">
        <v>6</v>
      </c>
      <c r="G57" s="15">
        <v>1</v>
      </c>
      <c r="H57" s="15">
        <v>21</v>
      </c>
      <c r="I57" s="15">
        <v>2</v>
      </c>
      <c r="J57" s="20">
        <v>20</v>
      </c>
      <c r="K57" s="15">
        <v>55</v>
      </c>
      <c r="L57" s="15">
        <f>STDEV(F57:J57)</f>
        <v>9.772410142846031</v>
      </c>
    </row>
    <row r="58" ht="20.05" customHeight="1">
      <c r="A58" t="s" s="11">
        <v>89</v>
      </c>
      <c r="B58" t="s" s="11">
        <v>31</v>
      </c>
      <c r="C58" s="24"/>
      <c r="D58" s="24"/>
      <c r="E58" t="s" s="13">
        <v>37</v>
      </c>
      <c r="F58" s="26">
        <v>7</v>
      </c>
      <c r="G58" s="15">
        <v>43</v>
      </c>
      <c r="H58" s="15">
        <v>0</v>
      </c>
      <c r="I58" s="15">
        <v>0</v>
      </c>
      <c r="J58" s="15">
        <v>0</v>
      </c>
      <c r="K58" s="15">
        <v>56</v>
      </c>
      <c r="L58" s="15">
        <f>STDEV(F58:J58)</f>
        <v>18.6949190958399</v>
      </c>
    </row>
    <row r="59" ht="20.05" customHeight="1">
      <c r="A59" t="s" s="11">
        <v>89</v>
      </c>
      <c r="B59" t="s" s="11">
        <v>38</v>
      </c>
      <c r="C59" s="24"/>
      <c r="D59" s="12">
        <v>2</v>
      </c>
      <c r="E59" t="s" s="71">
        <v>41</v>
      </c>
      <c r="F59" s="26">
        <v>0</v>
      </c>
      <c r="G59" s="15">
        <v>2</v>
      </c>
      <c r="H59" s="15">
        <v>48</v>
      </c>
      <c r="I59" s="15">
        <v>0</v>
      </c>
      <c r="J59" s="15">
        <v>0</v>
      </c>
      <c r="K59" s="15">
        <v>57</v>
      </c>
      <c r="L59" s="15">
        <f>STDEV(F59:J59)</f>
        <v>21.2602916254693</v>
      </c>
    </row>
    <row r="60" ht="20.05" customHeight="1">
      <c r="A60" t="s" s="11">
        <v>89</v>
      </c>
      <c r="B60" t="s" s="11">
        <v>38</v>
      </c>
      <c r="C60" s="24"/>
      <c r="D60" s="12">
        <v>2</v>
      </c>
      <c r="E60" t="s" s="71">
        <v>42</v>
      </c>
      <c r="F60" s="26">
        <v>0</v>
      </c>
      <c r="G60" s="15">
        <v>5</v>
      </c>
      <c r="H60" s="15">
        <v>44</v>
      </c>
      <c r="I60" s="15">
        <v>1</v>
      </c>
      <c r="J60" s="15">
        <v>0</v>
      </c>
      <c r="K60" s="15">
        <v>58</v>
      </c>
      <c r="L60" s="15">
        <f>STDEV(F60:J60)</f>
        <v>19.1180542943052</v>
      </c>
    </row>
    <row r="61" ht="20.05" customHeight="1">
      <c r="A61" t="s" s="11">
        <v>89</v>
      </c>
      <c r="B61" t="s" s="11">
        <v>31</v>
      </c>
      <c r="C61" s="24"/>
      <c r="D61" s="12">
        <v>2</v>
      </c>
      <c r="E61" t="s" s="71">
        <v>32</v>
      </c>
      <c r="F61" s="26">
        <v>46</v>
      </c>
      <c r="G61" s="15">
        <v>4</v>
      </c>
      <c r="H61" s="15">
        <v>0</v>
      </c>
      <c r="I61" s="15">
        <v>0</v>
      </c>
      <c r="J61" s="15">
        <v>0</v>
      </c>
      <c r="K61" s="15">
        <v>59</v>
      </c>
      <c r="L61" s="15">
        <f>STDEV(F61:J61)</f>
        <v>20.1990098767242</v>
      </c>
    </row>
    <row r="62" ht="20.05" customHeight="1">
      <c r="A62" t="s" s="11">
        <v>89</v>
      </c>
      <c r="B62" t="s" s="11">
        <v>31</v>
      </c>
      <c r="C62" s="24"/>
      <c r="D62" s="12">
        <v>2</v>
      </c>
      <c r="E62" t="s" s="71">
        <v>34</v>
      </c>
      <c r="F62" s="26">
        <v>46</v>
      </c>
      <c r="G62" s="15">
        <v>4</v>
      </c>
      <c r="H62" s="15">
        <v>0</v>
      </c>
      <c r="I62" s="15">
        <v>0</v>
      </c>
      <c r="J62" s="15">
        <v>0</v>
      </c>
      <c r="K62" s="15">
        <v>60</v>
      </c>
      <c r="L62" s="15">
        <f>STDEV(F62:J62)</f>
        <v>20.1990098767242</v>
      </c>
    </row>
    <row r="63" ht="20.05" customHeight="1">
      <c r="A63" t="s" s="11">
        <v>89</v>
      </c>
      <c r="B63" t="s" s="11">
        <v>43</v>
      </c>
      <c r="C63" s="24"/>
      <c r="D63" s="12">
        <v>2</v>
      </c>
      <c r="E63" t="s" s="71">
        <v>44</v>
      </c>
      <c r="F63" s="166">
        <v>0</v>
      </c>
      <c r="G63" s="33">
        <v>49</v>
      </c>
      <c r="H63" s="33">
        <v>0</v>
      </c>
      <c r="I63" s="33">
        <v>1</v>
      </c>
      <c r="J63" s="33">
        <v>0</v>
      </c>
      <c r="K63" s="15">
        <v>61</v>
      </c>
      <c r="L63" s="15">
        <f>STDEV(F63:J63)</f>
        <v>21.8059624873565</v>
      </c>
    </row>
    <row r="64" ht="20.05" customHeight="1">
      <c r="A64" t="s" s="11">
        <v>89</v>
      </c>
      <c r="B64" t="s" s="11">
        <v>18</v>
      </c>
      <c r="C64" s="24"/>
      <c r="D64" s="12">
        <v>2</v>
      </c>
      <c r="E64" t="s" s="71">
        <v>26</v>
      </c>
      <c r="F64" s="26">
        <v>0</v>
      </c>
      <c r="G64" s="15">
        <v>49</v>
      </c>
      <c r="H64" s="15">
        <v>1</v>
      </c>
      <c r="I64" s="15">
        <v>0</v>
      </c>
      <c r="J64" s="15">
        <v>0</v>
      </c>
      <c r="K64" s="15">
        <v>62</v>
      </c>
      <c r="L64" s="15">
        <f>STDEV(F64:J64)</f>
        <v>21.8059624873565</v>
      </c>
    </row>
    <row r="65" ht="20.05" customHeight="1">
      <c r="A65" t="s" s="11">
        <v>89</v>
      </c>
      <c r="B65" t="s" s="11">
        <v>18</v>
      </c>
      <c r="C65" s="24"/>
      <c r="D65" s="12">
        <v>2</v>
      </c>
      <c r="E65" t="s" s="71">
        <v>27</v>
      </c>
      <c r="F65" s="26">
        <v>0</v>
      </c>
      <c r="G65" s="15">
        <v>3</v>
      </c>
      <c r="H65" s="15">
        <v>46</v>
      </c>
      <c r="I65" s="15">
        <v>1</v>
      </c>
      <c r="J65" s="15">
        <v>0</v>
      </c>
      <c r="K65" s="15">
        <v>63</v>
      </c>
      <c r="L65" s="15">
        <f>STDEV(F65:J65)</f>
        <v>20.161845153656</v>
      </c>
    </row>
    <row r="66" ht="20.25" customHeight="1">
      <c r="A66" t="s" s="43">
        <v>89</v>
      </c>
      <c r="B66" t="s" s="43">
        <v>49</v>
      </c>
      <c r="C66" s="45"/>
      <c r="D66" s="44">
        <v>2</v>
      </c>
      <c r="E66" t="s" s="72">
        <v>51</v>
      </c>
      <c r="F66" s="47">
        <v>26</v>
      </c>
      <c r="G66" s="49">
        <v>6</v>
      </c>
      <c r="H66" s="49">
        <v>0</v>
      </c>
      <c r="I66" s="49">
        <v>15</v>
      </c>
      <c r="J66" s="49">
        <v>3</v>
      </c>
      <c r="K66" s="49">
        <v>64</v>
      </c>
      <c r="L66" s="49">
        <f>STDEV(F66:J66)</f>
        <v>10.5593560409714</v>
      </c>
    </row>
    <row r="67" ht="20.25" customHeight="1">
      <c r="A67" s="50"/>
      <c r="B67" s="50"/>
      <c r="C67" s="50"/>
      <c r="D67" s="50"/>
      <c r="E67" s="50"/>
      <c r="F67" s="51">
        <f>SUM(F3:F66)</f>
        <v>750</v>
      </c>
      <c r="G67" s="51">
        <f>SUM(G3:G66)</f>
        <v>1179</v>
      </c>
      <c r="H67" s="51">
        <f>SUM(H3:H66)</f>
        <v>883</v>
      </c>
      <c r="I67" s="51">
        <f>SUM(I3:I66)</f>
        <v>256</v>
      </c>
      <c r="J67" s="51">
        <f>SUM(J3:J66)</f>
        <v>132</v>
      </c>
      <c r="K67" s="51">
        <f>SUM(K3:K66)</f>
        <v>2080</v>
      </c>
      <c r="L67" s="51">
        <f>AVERAGE(L3:L66)</f>
        <v>16.5154484435273</v>
      </c>
    </row>
    <row r="69" ht="27.65" customHeight="1">
      <c r="M69" t="s" s="2">
        <v>141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20.25" customHeight="1">
      <c r="M70" t="s" s="3">
        <v>131</v>
      </c>
      <c r="N70" t="s" s="3">
        <v>1</v>
      </c>
      <c r="O70" t="s" s="3">
        <v>2</v>
      </c>
      <c r="P70" t="s" s="3">
        <v>3</v>
      </c>
      <c r="Q70" t="s" s="3">
        <v>5</v>
      </c>
      <c r="R70" t="s" s="3">
        <v>132</v>
      </c>
      <c r="S70" t="s" s="3">
        <v>133</v>
      </c>
      <c r="T70" t="s" s="3">
        <v>134</v>
      </c>
      <c r="U70" t="s" s="3">
        <v>142</v>
      </c>
      <c r="V70" t="s" s="3">
        <v>143</v>
      </c>
      <c r="W70" t="s" s="3">
        <v>137</v>
      </c>
      <c r="X70" s="4"/>
    </row>
    <row r="71" ht="20.25" customHeight="1">
      <c r="M71" t="s" s="5">
        <v>87</v>
      </c>
      <c r="N71" t="s" s="5">
        <v>139</v>
      </c>
      <c r="O71" s="82"/>
      <c r="P71" s="82"/>
      <c r="Q71" t="s" s="60">
        <v>20</v>
      </c>
      <c r="R71" s="55">
        <v>0</v>
      </c>
      <c r="S71" s="9">
        <v>11</v>
      </c>
      <c r="T71" s="9">
        <v>38</v>
      </c>
      <c r="U71" s="9">
        <v>1</v>
      </c>
      <c r="V71" s="9">
        <v>0</v>
      </c>
      <c r="W71" s="9">
        <v>1</v>
      </c>
      <c r="X71" s="9">
        <f>STDEV(R71:V71)</f>
        <v>16.3248277173145</v>
      </c>
    </row>
    <row r="72" ht="20.05" customHeight="1">
      <c r="M72" t="s" s="11">
        <v>87</v>
      </c>
      <c r="N72" t="s" s="11">
        <v>139</v>
      </c>
      <c r="O72" s="24"/>
      <c r="P72" s="24"/>
      <c r="Q72" t="s" s="13">
        <v>25</v>
      </c>
      <c r="R72" s="26">
        <v>0</v>
      </c>
      <c r="S72" s="15">
        <v>5</v>
      </c>
      <c r="T72" s="15">
        <v>45</v>
      </c>
      <c r="U72" s="15">
        <v>0</v>
      </c>
      <c r="V72" s="15">
        <v>0</v>
      </c>
      <c r="W72" s="15">
        <v>2</v>
      </c>
      <c r="X72" s="15">
        <f>STDEV(R72:V72)</f>
        <v>19.6850196850295</v>
      </c>
    </row>
    <row r="73" ht="20.05" customHeight="1">
      <c r="M73" t="s" s="11">
        <v>87</v>
      </c>
      <c r="N73" t="s" s="11">
        <v>38</v>
      </c>
      <c r="O73" s="24"/>
      <c r="P73" s="24"/>
      <c r="Q73" t="s" s="13">
        <v>39</v>
      </c>
      <c r="R73" s="26">
        <v>10</v>
      </c>
      <c r="S73" s="15">
        <v>38</v>
      </c>
      <c r="T73" s="15">
        <v>1</v>
      </c>
      <c r="U73" s="15">
        <v>0</v>
      </c>
      <c r="V73" s="15">
        <v>1</v>
      </c>
      <c r="W73" s="15">
        <v>3</v>
      </c>
      <c r="X73" s="15">
        <f>STDEV(R73:V73)</f>
        <v>16.1709616287962</v>
      </c>
    </row>
    <row r="74" ht="20.05" customHeight="1">
      <c r="M74" t="s" s="11">
        <v>87</v>
      </c>
      <c r="N74" t="s" s="11">
        <v>38</v>
      </c>
      <c r="O74" s="24"/>
      <c r="P74" s="24"/>
      <c r="Q74" t="s" s="13">
        <v>40</v>
      </c>
      <c r="R74" s="26">
        <v>0</v>
      </c>
      <c r="S74" s="15">
        <v>7</v>
      </c>
      <c r="T74" s="15">
        <v>11</v>
      </c>
      <c r="U74" s="15">
        <v>18</v>
      </c>
      <c r="V74" s="15">
        <v>14</v>
      </c>
      <c r="W74" s="15">
        <v>4</v>
      </c>
      <c r="X74" s="15">
        <f>STDEV(R74:V74)</f>
        <v>6.89202437604511</v>
      </c>
    </row>
    <row r="75" ht="20.05" customHeight="1">
      <c r="M75" t="s" s="11">
        <v>87</v>
      </c>
      <c r="N75" s="24"/>
      <c r="O75" s="24"/>
      <c r="P75" s="24"/>
      <c r="Q75" t="s" s="13">
        <v>46</v>
      </c>
      <c r="R75" s="26">
        <v>0</v>
      </c>
      <c r="S75" s="15">
        <v>32</v>
      </c>
      <c r="T75" s="15">
        <v>2</v>
      </c>
      <c r="U75" s="15">
        <v>16</v>
      </c>
      <c r="V75" s="15">
        <v>0</v>
      </c>
      <c r="W75" s="15">
        <v>5</v>
      </c>
      <c r="X75" s="15">
        <f>STDEV(R75:V75)</f>
        <v>14</v>
      </c>
    </row>
    <row r="76" ht="20.05" customHeight="1">
      <c r="M76" t="s" s="11">
        <v>87</v>
      </c>
      <c r="N76" t="s" s="11">
        <v>140</v>
      </c>
      <c r="O76" s="24"/>
      <c r="P76" s="24"/>
      <c r="Q76" t="s" s="13">
        <v>48</v>
      </c>
      <c r="R76" s="26">
        <v>4</v>
      </c>
      <c r="S76" s="15">
        <v>17</v>
      </c>
      <c r="T76" s="15">
        <v>17</v>
      </c>
      <c r="U76" s="15">
        <v>11</v>
      </c>
      <c r="V76" s="15">
        <v>1</v>
      </c>
      <c r="W76" s="15">
        <v>6</v>
      </c>
      <c r="X76" s="15">
        <f>STDEV(R76:V76)</f>
        <v>7.34846922834953</v>
      </c>
    </row>
    <row r="77" ht="20.05" customHeight="1">
      <c r="M77" t="s" s="11">
        <v>87</v>
      </c>
      <c r="N77" t="s" s="11">
        <v>140</v>
      </c>
      <c r="O77" s="24"/>
      <c r="P77" s="24"/>
      <c r="Q77" t="s" s="13">
        <v>70</v>
      </c>
      <c r="R77" s="26">
        <v>13</v>
      </c>
      <c r="S77" s="15">
        <v>1</v>
      </c>
      <c r="T77" s="15">
        <v>28</v>
      </c>
      <c r="U77" s="15">
        <v>2</v>
      </c>
      <c r="V77" s="15">
        <v>6</v>
      </c>
      <c r="W77" s="15">
        <v>7</v>
      </c>
      <c r="X77" s="15">
        <f>STDEV(R77:V77)</f>
        <v>11.1130553854464</v>
      </c>
    </row>
    <row r="78" ht="20.05" customHeight="1">
      <c r="M78" t="s" s="11">
        <v>87</v>
      </c>
      <c r="N78" t="s" s="11">
        <v>31</v>
      </c>
      <c r="O78" s="24"/>
      <c r="P78" s="24"/>
      <c r="Q78" t="s" s="13">
        <v>37</v>
      </c>
      <c r="R78" s="26">
        <v>0</v>
      </c>
      <c r="S78" s="15">
        <v>25</v>
      </c>
      <c r="T78" s="15">
        <v>0</v>
      </c>
      <c r="U78" s="15">
        <v>25</v>
      </c>
      <c r="V78" s="15">
        <v>0</v>
      </c>
      <c r="W78" s="15">
        <v>8</v>
      </c>
      <c r="X78" s="15">
        <f>STDEV(R78:V78)</f>
        <v>13.6930639376292</v>
      </c>
    </row>
    <row r="79" ht="20.05" customHeight="1">
      <c r="M79" t="s" s="11">
        <v>87</v>
      </c>
      <c r="N79" t="s" s="11">
        <v>38</v>
      </c>
      <c r="O79" s="24"/>
      <c r="P79" s="12">
        <v>2</v>
      </c>
      <c r="Q79" t="s" s="71">
        <v>41</v>
      </c>
      <c r="R79" s="26">
        <v>0</v>
      </c>
      <c r="S79" s="15">
        <v>1</v>
      </c>
      <c r="T79" s="15">
        <v>49</v>
      </c>
      <c r="U79" s="15">
        <v>0</v>
      </c>
      <c r="V79" s="15">
        <v>0</v>
      </c>
      <c r="W79" s="15">
        <v>9</v>
      </c>
      <c r="X79" s="15">
        <f>STDEV(R79:V79)</f>
        <v>21.8059624873565</v>
      </c>
    </row>
    <row r="80" ht="20.05" customHeight="1">
      <c r="M80" t="s" s="11">
        <v>87</v>
      </c>
      <c r="N80" t="s" s="11">
        <v>38</v>
      </c>
      <c r="O80" s="24"/>
      <c r="P80" s="12">
        <v>2</v>
      </c>
      <c r="Q80" t="s" s="71">
        <v>42</v>
      </c>
      <c r="R80" s="26">
        <v>0</v>
      </c>
      <c r="S80" s="15">
        <v>1</v>
      </c>
      <c r="T80" s="15">
        <v>47</v>
      </c>
      <c r="U80" s="15">
        <v>2</v>
      </c>
      <c r="V80" s="15">
        <v>0</v>
      </c>
      <c r="W80" s="15">
        <v>10</v>
      </c>
      <c r="X80" s="15">
        <f>STDEV(R80:V80)</f>
        <v>20.7002415444845</v>
      </c>
    </row>
    <row r="81" ht="20.05" customHeight="1">
      <c r="M81" t="s" s="11">
        <v>87</v>
      </c>
      <c r="N81" t="s" s="11">
        <v>31</v>
      </c>
      <c r="O81" s="24"/>
      <c r="P81" s="12">
        <v>2</v>
      </c>
      <c r="Q81" t="s" s="71">
        <v>32</v>
      </c>
      <c r="R81" s="26">
        <v>20</v>
      </c>
      <c r="S81" s="15">
        <v>22</v>
      </c>
      <c r="T81" s="15">
        <v>0</v>
      </c>
      <c r="U81" s="15">
        <v>2</v>
      </c>
      <c r="V81" s="15">
        <v>6</v>
      </c>
      <c r="W81" s="15">
        <v>11</v>
      </c>
      <c r="X81" s="15">
        <f>STDEV(R81:V81)</f>
        <v>10.295630140987</v>
      </c>
    </row>
    <row r="82" ht="20.05" customHeight="1">
      <c r="M82" t="s" s="11">
        <v>87</v>
      </c>
      <c r="N82" t="s" s="11">
        <v>31</v>
      </c>
      <c r="O82" s="24"/>
      <c r="P82" s="12">
        <v>2</v>
      </c>
      <c r="Q82" t="s" s="71">
        <v>34</v>
      </c>
      <c r="R82" s="26">
        <v>21</v>
      </c>
      <c r="S82" s="15">
        <v>15</v>
      </c>
      <c r="T82" s="15">
        <v>0</v>
      </c>
      <c r="U82" s="15">
        <v>4</v>
      </c>
      <c r="V82" s="15">
        <v>10</v>
      </c>
      <c r="W82" s="15">
        <v>12</v>
      </c>
      <c r="X82" s="15">
        <f>STDEV(R82:V82)</f>
        <v>8.39642781187333</v>
      </c>
    </row>
    <row r="83" ht="20.05" customHeight="1">
      <c r="M83" t="s" s="11">
        <v>87</v>
      </c>
      <c r="N83" t="s" s="11">
        <v>43</v>
      </c>
      <c r="O83" s="24"/>
      <c r="P83" s="12">
        <v>2</v>
      </c>
      <c r="Q83" t="s" s="71">
        <v>44</v>
      </c>
      <c r="R83" s="26">
        <v>0</v>
      </c>
      <c r="S83" s="15">
        <v>50</v>
      </c>
      <c r="T83" s="15">
        <v>0</v>
      </c>
      <c r="U83" s="15">
        <v>0</v>
      </c>
      <c r="V83" s="15">
        <v>0</v>
      </c>
      <c r="W83" s="15">
        <v>13</v>
      </c>
      <c r="X83" s="15">
        <f>STDEV(R83:V83)</f>
        <v>22.3606797749979</v>
      </c>
    </row>
    <row r="84" ht="20.05" customHeight="1">
      <c r="M84" t="s" s="11">
        <v>87</v>
      </c>
      <c r="N84" t="s" s="11">
        <v>18</v>
      </c>
      <c r="O84" s="24"/>
      <c r="P84" s="12">
        <v>2</v>
      </c>
      <c r="Q84" t="s" s="71">
        <v>26</v>
      </c>
      <c r="R84" s="26">
        <v>0</v>
      </c>
      <c r="S84" s="15">
        <v>9</v>
      </c>
      <c r="T84" s="15">
        <v>38</v>
      </c>
      <c r="U84" s="15">
        <v>3</v>
      </c>
      <c r="V84" s="15">
        <v>0</v>
      </c>
      <c r="W84" s="15">
        <v>14</v>
      </c>
      <c r="X84" s="15">
        <f>STDEV(R84:V84)</f>
        <v>16.0779351908135</v>
      </c>
    </row>
    <row r="85" ht="20.05" customHeight="1">
      <c r="M85" t="s" s="11">
        <v>87</v>
      </c>
      <c r="N85" t="s" s="11">
        <v>18</v>
      </c>
      <c r="O85" s="24"/>
      <c r="P85" s="12">
        <v>2</v>
      </c>
      <c r="Q85" t="s" s="71">
        <v>27</v>
      </c>
      <c r="R85" s="26">
        <v>0</v>
      </c>
      <c r="S85" s="15">
        <v>0</v>
      </c>
      <c r="T85" s="15">
        <v>47</v>
      </c>
      <c r="U85" s="15">
        <v>3</v>
      </c>
      <c r="V85" s="15">
        <v>0</v>
      </c>
      <c r="W85" s="15">
        <v>15</v>
      </c>
      <c r="X85" s="15">
        <f>STDEV(R85:V85)</f>
        <v>20.7243817760627</v>
      </c>
    </row>
    <row r="86" ht="20.05" customHeight="1">
      <c r="M86" t="s" s="11">
        <v>87</v>
      </c>
      <c r="N86" t="s" s="11">
        <v>49</v>
      </c>
      <c r="O86" s="24"/>
      <c r="P86" s="12">
        <v>2</v>
      </c>
      <c r="Q86" t="s" s="165">
        <v>51</v>
      </c>
      <c r="R86" s="26">
        <v>45</v>
      </c>
      <c r="S86" s="15">
        <v>3</v>
      </c>
      <c r="T86" s="15">
        <v>0</v>
      </c>
      <c r="U86" s="15">
        <v>0</v>
      </c>
      <c r="V86" s="15">
        <v>2</v>
      </c>
      <c r="W86" s="15">
        <v>16</v>
      </c>
      <c r="X86" s="15">
        <f>STDEV(R86:V86)</f>
        <v>19.6086715511276</v>
      </c>
    </row>
    <row r="87" ht="20.05" customHeight="1">
      <c r="M87" t="s" s="11">
        <v>90</v>
      </c>
      <c r="N87" t="s" s="11">
        <v>139</v>
      </c>
      <c r="O87" s="24"/>
      <c r="P87" s="24"/>
      <c r="Q87" t="s" s="13">
        <v>20</v>
      </c>
      <c r="R87" s="26">
        <v>0</v>
      </c>
      <c r="S87" s="15">
        <v>9</v>
      </c>
      <c r="T87" s="15">
        <v>21</v>
      </c>
      <c r="U87" s="15">
        <v>20</v>
      </c>
      <c r="V87" s="15">
        <v>0</v>
      </c>
      <c r="W87" s="15">
        <v>17</v>
      </c>
      <c r="X87" s="15">
        <f>STDEV(R87:V87)</f>
        <v>10.2713192920871</v>
      </c>
    </row>
    <row r="88" ht="20.05" customHeight="1">
      <c r="M88" t="s" s="11">
        <v>90</v>
      </c>
      <c r="N88" t="s" s="11">
        <v>139</v>
      </c>
      <c r="O88" s="24"/>
      <c r="P88" s="24"/>
      <c r="Q88" t="s" s="13">
        <v>25</v>
      </c>
      <c r="R88" s="26">
        <v>0</v>
      </c>
      <c r="S88" s="15">
        <v>0</v>
      </c>
      <c r="T88" s="15">
        <v>50</v>
      </c>
      <c r="U88" s="15">
        <v>0</v>
      </c>
      <c r="V88" s="15">
        <v>0</v>
      </c>
      <c r="W88" s="15">
        <v>18</v>
      </c>
      <c r="X88" s="15">
        <f>STDEV(R88:V88)</f>
        <v>22.3606797749979</v>
      </c>
    </row>
    <row r="89" ht="20.05" customHeight="1">
      <c r="M89" t="s" s="11">
        <v>90</v>
      </c>
      <c r="N89" t="s" s="11">
        <v>38</v>
      </c>
      <c r="O89" s="24"/>
      <c r="P89" s="24"/>
      <c r="Q89" t="s" s="13">
        <v>39</v>
      </c>
      <c r="R89" s="26">
        <v>0</v>
      </c>
      <c r="S89" s="15">
        <v>1</v>
      </c>
      <c r="T89" s="15">
        <v>3</v>
      </c>
      <c r="U89" s="15">
        <v>32</v>
      </c>
      <c r="V89" s="15">
        <v>14</v>
      </c>
      <c r="W89" s="15">
        <v>19</v>
      </c>
      <c r="X89" s="15">
        <f>STDEV(R89:V89)</f>
        <v>13.5092560861063</v>
      </c>
    </row>
    <row r="90" ht="20.05" customHeight="1">
      <c r="M90" t="s" s="11">
        <v>90</v>
      </c>
      <c r="N90" t="s" s="11">
        <v>38</v>
      </c>
      <c r="O90" s="24"/>
      <c r="P90" s="24"/>
      <c r="Q90" t="s" s="13">
        <v>40</v>
      </c>
      <c r="R90" s="26">
        <v>1</v>
      </c>
      <c r="S90" s="15">
        <v>4</v>
      </c>
      <c r="T90" s="15">
        <v>5</v>
      </c>
      <c r="U90" s="15">
        <v>37</v>
      </c>
      <c r="V90" s="15">
        <v>3</v>
      </c>
      <c r="W90" s="15">
        <v>20</v>
      </c>
      <c r="X90" s="15">
        <f>STDEV(R90:V90)</f>
        <v>15.1657508881031</v>
      </c>
    </row>
    <row r="91" ht="20.05" customHeight="1">
      <c r="M91" t="s" s="11">
        <v>90</v>
      </c>
      <c r="N91" s="24"/>
      <c r="O91" s="24"/>
      <c r="P91" s="24"/>
      <c r="Q91" t="s" s="13">
        <v>46</v>
      </c>
      <c r="R91" s="26">
        <v>0</v>
      </c>
      <c r="S91" s="15">
        <v>14</v>
      </c>
      <c r="T91" s="15">
        <v>2</v>
      </c>
      <c r="U91" s="15">
        <v>32</v>
      </c>
      <c r="V91" s="15">
        <v>2</v>
      </c>
      <c r="W91" s="15">
        <v>21</v>
      </c>
      <c r="X91" s="15">
        <f>STDEV(R91:V91)</f>
        <v>13.490737563232</v>
      </c>
    </row>
    <row r="92" ht="20.05" customHeight="1">
      <c r="M92" t="s" s="11">
        <v>90</v>
      </c>
      <c r="N92" t="s" s="11">
        <v>140</v>
      </c>
      <c r="O92" s="24"/>
      <c r="P92" s="24"/>
      <c r="Q92" t="s" s="13">
        <v>48</v>
      </c>
      <c r="R92" s="26">
        <v>2</v>
      </c>
      <c r="S92" s="15">
        <v>11</v>
      </c>
      <c r="T92" s="15">
        <v>17</v>
      </c>
      <c r="U92" s="15">
        <v>15</v>
      </c>
      <c r="V92" s="15">
        <v>5</v>
      </c>
      <c r="W92" s="15">
        <v>22</v>
      </c>
      <c r="X92" s="15">
        <f>STDEV(R92:V92)</f>
        <v>6.40312423743285</v>
      </c>
    </row>
    <row r="93" ht="20.05" customHeight="1">
      <c r="M93" t="s" s="11">
        <v>90</v>
      </c>
      <c r="N93" t="s" s="11">
        <v>140</v>
      </c>
      <c r="O93" s="24"/>
      <c r="P93" s="24"/>
      <c r="Q93" t="s" s="13">
        <v>70</v>
      </c>
      <c r="R93" s="26">
        <v>6</v>
      </c>
      <c r="S93" s="15">
        <v>5</v>
      </c>
      <c r="T93" s="15">
        <v>28</v>
      </c>
      <c r="U93" s="15">
        <v>1</v>
      </c>
      <c r="V93" s="15">
        <v>10</v>
      </c>
      <c r="W93" s="15">
        <v>23</v>
      </c>
      <c r="X93" s="15">
        <f>STDEV(R93:V93)</f>
        <v>10.5593560409714</v>
      </c>
    </row>
    <row r="94" ht="20.05" customHeight="1">
      <c r="M94" t="s" s="11">
        <v>90</v>
      </c>
      <c r="N94" t="s" s="11">
        <v>31</v>
      </c>
      <c r="O94" s="24"/>
      <c r="P94" s="24"/>
      <c r="Q94" t="s" s="13">
        <v>37</v>
      </c>
      <c r="R94" s="26">
        <v>0</v>
      </c>
      <c r="S94" s="15">
        <v>25</v>
      </c>
      <c r="T94" s="15">
        <v>0</v>
      </c>
      <c r="U94" s="15">
        <v>25</v>
      </c>
      <c r="V94" s="15">
        <v>0</v>
      </c>
      <c r="W94" s="15">
        <v>24</v>
      </c>
      <c r="X94" s="15">
        <f>STDEV(R94:V94)</f>
        <v>13.6930639376292</v>
      </c>
    </row>
    <row r="95" ht="20.05" customHeight="1">
      <c r="M95" t="s" s="11">
        <v>90</v>
      </c>
      <c r="N95" t="s" s="11">
        <v>38</v>
      </c>
      <c r="O95" s="24"/>
      <c r="P95" s="12">
        <v>2</v>
      </c>
      <c r="Q95" t="s" s="71">
        <v>41</v>
      </c>
      <c r="R95" s="26">
        <v>0</v>
      </c>
      <c r="S95" s="15">
        <v>0</v>
      </c>
      <c r="T95" s="15">
        <v>50</v>
      </c>
      <c r="U95" s="15">
        <v>0</v>
      </c>
      <c r="V95" s="15">
        <v>0</v>
      </c>
      <c r="W95" s="15">
        <v>25</v>
      </c>
      <c r="X95" s="15">
        <f>STDEV(R95:V95)</f>
        <v>22.3606797749979</v>
      </c>
    </row>
    <row r="96" ht="20.05" customHeight="1">
      <c r="M96" t="s" s="11">
        <v>90</v>
      </c>
      <c r="N96" t="s" s="11">
        <v>38</v>
      </c>
      <c r="O96" s="24"/>
      <c r="P96" s="12">
        <v>2</v>
      </c>
      <c r="Q96" t="s" s="71">
        <v>42</v>
      </c>
      <c r="R96" s="26">
        <v>0</v>
      </c>
      <c r="S96" s="15">
        <v>5</v>
      </c>
      <c r="T96" s="15">
        <v>41</v>
      </c>
      <c r="U96" s="15">
        <v>4</v>
      </c>
      <c r="V96" s="15">
        <v>0</v>
      </c>
      <c r="W96" s="15">
        <v>26</v>
      </c>
      <c r="X96" s="15">
        <f>STDEV(R96:V96)</f>
        <v>17.4785582929485</v>
      </c>
    </row>
    <row r="97" ht="20.05" customHeight="1">
      <c r="M97" t="s" s="11">
        <v>90</v>
      </c>
      <c r="N97" t="s" s="11">
        <v>31</v>
      </c>
      <c r="O97" s="24"/>
      <c r="P97" s="12">
        <v>2</v>
      </c>
      <c r="Q97" t="s" s="71">
        <v>32</v>
      </c>
      <c r="R97" s="26">
        <v>2</v>
      </c>
      <c r="S97" s="15">
        <v>1</v>
      </c>
      <c r="T97" s="15">
        <v>0</v>
      </c>
      <c r="U97" s="15">
        <v>26</v>
      </c>
      <c r="V97" s="15">
        <v>21</v>
      </c>
      <c r="W97" s="15">
        <v>27</v>
      </c>
      <c r="X97" s="15">
        <f>STDEV(R97:V97)</f>
        <v>12.4699639133399</v>
      </c>
    </row>
    <row r="98" ht="20.05" customHeight="1">
      <c r="M98" t="s" s="11">
        <v>90</v>
      </c>
      <c r="N98" t="s" s="11">
        <v>31</v>
      </c>
      <c r="O98" s="24"/>
      <c r="P98" s="12">
        <v>2</v>
      </c>
      <c r="Q98" t="s" s="71">
        <v>34</v>
      </c>
      <c r="R98" s="26">
        <v>1</v>
      </c>
      <c r="S98" s="15">
        <v>4</v>
      </c>
      <c r="T98" s="15">
        <v>0</v>
      </c>
      <c r="U98" s="15">
        <v>10</v>
      </c>
      <c r="V98" s="15">
        <v>35</v>
      </c>
      <c r="W98" s="15">
        <v>28</v>
      </c>
      <c r="X98" s="15">
        <f>STDEV(R98:V98)</f>
        <v>14.5086181285469</v>
      </c>
    </row>
    <row r="99" ht="20.05" customHeight="1">
      <c r="M99" t="s" s="11">
        <v>90</v>
      </c>
      <c r="N99" t="s" s="11">
        <v>43</v>
      </c>
      <c r="O99" s="24"/>
      <c r="P99" s="12">
        <v>2</v>
      </c>
      <c r="Q99" t="s" s="71">
        <v>44</v>
      </c>
      <c r="R99" s="26">
        <v>0</v>
      </c>
      <c r="S99" s="15">
        <v>0</v>
      </c>
      <c r="T99" s="15">
        <v>0</v>
      </c>
      <c r="U99" s="15">
        <v>50</v>
      </c>
      <c r="V99" s="15">
        <v>0</v>
      </c>
      <c r="W99" s="15">
        <v>29</v>
      </c>
      <c r="X99" s="15">
        <f>STDEV(R99:V99)</f>
        <v>22.3606797749979</v>
      </c>
    </row>
    <row r="100" ht="20.05" customHeight="1">
      <c r="M100" t="s" s="11">
        <v>90</v>
      </c>
      <c r="N100" t="s" s="11">
        <v>18</v>
      </c>
      <c r="O100" s="24"/>
      <c r="P100" s="12">
        <v>2</v>
      </c>
      <c r="Q100" t="s" s="71">
        <v>26</v>
      </c>
      <c r="R100" s="26">
        <v>0</v>
      </c>
      <c r="S100" s="15">
        <v>1</v>
      </c>
      <c r="T100" s="15">
        <v>17</v>
      </c>
      <c r="U100" s="15">
        <v>32</v>
      </c>
      <c r="V100" s="15">
        <v>0</v>
      </c>
      <c r="W100" s="15">
        <v>30</v>
      </c>
      <c r="X100" s="15">
        <f>STDEV(R100:V100)</f>
        <v>14.2653426176871</v>
      </c>
    </row>
    <row r="101" ht="20.05" customHeight="1">
      <c r="M101" t="s" s="11">
        <v>90</v>
      </c>
      <c r="N101" t="s" s="11">
        <v>18</v>
      </c>
      <c r="O101" s="24"/>
      <c r="P101" s="12">
        <v>2</v>
      </c>
      <c r="Q101" t="s" s="71">
        <v>27</v>
      </c>
      <c r="R101" s="26">
        <v>0</v>
      </c>
      <c r="S101" s="15">
        <v>0</v>
      </c>
      <c r="T101" s="15">
        <v>35</v>
      </c>
      <c r="U101" s="15">
        <v>15</v>
      </c>
      <c r="V101" s="15">
        <v>0</v>
      </c>
      <c r="W101" s="15">
        <v>31</v>
      </c>
      <c r="X101" s="15">
        <f>STDEV(R101:V101)</f>
        <v>15.4110350074224</v>
      </c>
    </row>
    <row r="102" ht="20.05" customHeight="1">
      <c r="M102" t="s" s="11">
        <v>90</v>
      </c>
      <c r="N102" t="s" s="11">
        <v>49</v>
      </c>
      <c r="O102" s="24"/>
      <c r="P102" s="12">
        <v>2</v>
      </c>
      <c r="Q102" t="s" s="165">
        <v>51</v>
      </c>
      <c r="R102" s="26">
        <v>35</v>
      </c>
      <c r="S102" s="15">
        <v>10</v>
      </c>
      <c r="T102" s="15">
        <v>5</v>
      </c>
      <c r="U102" s="15">
        <v>0</v>
      </c>
      <c r="V102" s="15">
        <v>0</v>
      </c>
      <c r="W102" s="15">
        <v>32</v>
      </c>
      <c r="X102" s="15">
        <f>STDEV(R102:V102)</f>
        <v>14.5773797371133</v>
      </c>
    </row>
    <row r="103" ht="20.05" customHeight="1">
      <c r="M103" t="s" s="11">
        <v>88</v>
      </c>
      <c r="N103" t="s" s="11">
        <v>139</v>
      </c>
      <c r="O103" s="24"/>
      <c r="P103" s="24"/>
      <c r="Q103" t="s" s="13">
        <v>20</v>
      </c>
      <c r="R103" s="26">
        <v>0</v>
      </c>
      <c r="S103" s="15">
        <v>15</v>
      </c>
      <c r="T103" s="15">
        <v>35</v>
      </c>
      <c r="U103" s="15">
        <v>0</v>
      </c>
      <c r="V103" s="15">
        <v>0</v>
      </c>
      <c r="W103" s="15">
        <v>33</v>
      </c>
      <c r="X103" s="15">
        <f>STDEV(R103:V103)</f>
        <v>15.4110350074224</v>
      </c>
    </row>
    <row r="104" ht="20.05" customHeight="1">
      <c r="M104" t="s" s="11">
        <v>88</v>
      </c>
      <c r="N104" t="s" s="11">
        <v>139</v>
      </c>
      <c r="O104" s="24"/>
      <c r="P104" s="24"/>
      <c r="Q104" t="s" s="13">
        <v>25</v>
      </c>
      <c r="R104" s="26">
        <v>0</v>
      </c>
      <c r="S104" s="15">
        <v>3</v>
      </c>
      <c r="T104" s="15">
        <v>47</v>
      </c>
      <c r="U104" s="15">
        <v>0</v>
      </c>
      <c r="V104" s="15">
        <v>0</v>
      </c>
      <c r="W104" s="15">
        <v>34</v>
      </c>
      <c r="X104" s="15">
        <f>STDEV(R104:V104)</f>
        <v>20.7243817760627</v>
      </c>
    </row>
    <row r="105" ht="20.05" customHeight="1">
      <c r="M105" t="s" s="11">
        <v>88</v>
      </c>
      <c r="N105" t="s" s="11">
        <v>38</v>
      </c>
      <c r="O105" s="24"/>
      <c r="P105" s="24"/>
      <c r="Q105" t="s" s="13">
        <v>39</v>
      </c>
      <c r="R105" s="26">
        <v>19</v>
      </c>
      <c r="S105" s="15">
        <v>29</v>
      </c>
      <c r="T105" s="15">
        <v>2</v>
      </c>
      <c r="U105" s="15">
        <v>0</v>
      </c>
      <c r="V105" s="15">
        <v>0</v>
      </c>
      <c r="W105" s="15">
        <v>35</v>
      </c>
      <c r="X105" s="15">
        <f>STDEV(R105:V105)</f>
        <v>13.2853302555864</v>
      </c>
    </row>
    <row r="106" ht="20.05" customHeight="1">
      <c r="M106" t="s" s="11">
        <v>88</v>
      </c>
      <c r="N106" t="s" s="11">
        <v>38</v>
      </c>
      <c r="O106" s="24"/>
      <c r="P106" s="24"/>
      <c r="Q106" t="s" s="13">
        <v>40</v>
      </c>
      <c r="R106" s="26">
        <v>12</v>
      </c>
      <c r="S106" s="15">
        <v>20</v>
      </c>
      <c r="T106" s="15">
        <v>8</v>
      </c>
      <c r="U106" s="15">
        <v>9</v>
      </c>
      <c r="V106" s="15">
        <v>1</v>
      </c>
      <c r="W106" s="15">
        <v>36</v>
      </c>
      <c r="X106" s="15">
        <f>STDEV(R106:V106)</f>
        <v>6.89202437604511</v>
      </c>
    </row>
    <row r="107" ht="20.05" customHeight="1">
      <c r="M107" t="s" s="11">
        <v>88</v>
      </c>
      <c r="N107" s="24"/>
      <c r="O107" s="24"/>
      <c r="P107" s="24"/>
      <c r="Q107" t="s" s="13">
        <v>46</v>
      </c>
      <c r="R107" s="26">
        <v>0</v>
      </c>
      <c r="S107" s="15">
        <v>41</v>
      </c>
      <c r="T107" s="15">
        <v>3</v>
      </c>
      <c r="U107" s="15">
        <v>6</v>
      </c>
      <c r="V107" s="15">
        <v>0</v>
      </c>
      <c r="W107" s="15">
        <v>37</v>
      </c>
      <c r="X107" s="15">
        <f>STDEV(R107:V107)</f>
        <v>17.5071414000116</v>
      </c>
    </row>
    <row r="108" ht="20.05" customHeight="1">
      <c r="M108" t="s" s="11">
        <v>88</v>
      </c>
      <c r="N108" t="s" s="11">
        <v>140</v>
      </c>
      <c r="O108" s="24"/>
      <c r="P108" s="24"/>
      <c r="Q108" t="s" s="13">
        <v>48</v>
      </c>
      <c r="R108" s="26">
        <v>5</v>
      </c>
      <c r="S108" s="15">
        <v>37</v>
      </c>
      <c r="T108" s="15">
        <v>7</v>
      </c>
      <c r="U108" s="15">
        <v>1</v>
      </c>
      <c r="V108" s="15">
        <v>0</v>
      </c>
      <c r="W108" s="15">
        <v>38</v>
      </c>
      <c r="X108" s="15">
        <f>STDEV(R108:V108)</f>
        <v>15.3622914957372</v>
      </c>
    </row>
    <row r="109" ht="20.05" customHeight="1">
      <c r="M109" t="s" s="11">
        <v>88</v>
      </c>
      <c r="N109" t="s" s="11">
        <v>140</v>
      </c>
      <c r="O109" s="24"/>
      <c r="P109" s="24"/>
      <c r="Q109" t="s" s="13">
        <v>70</v>
      </c>
      <c r="R109" s="26">
        <v>12</v>
      </c>
      <c r="S109" s="15">
        <v>3</v>
      </c>
      <c r="T109" s="15">
        <v>31</v>
      </c>
      <c r="U109" s="15">
        <v>1</v>
      </c>
      <c r="V109" s="15">
        <v>3</v>
      </c>
      <c r="W109" s="15">
        <v>39</v>
      </c>
      <c r="X109" s="15">
        <f>STDEV(R109:V109)</f>
        <v>12.4899959967968</v>
      </c>
    </row>
    <row r="110" ht="20.05" customHeight="1">
      <c r="M110" t="s" s="11">
        <v>88</v>
      </c>
      <c r="N110" t="s" s="11">
        <v>31</v>
      </c>
      <c r="O110" s="24"/>
      <c r="P110" s="24"/>
      <c r="Q110" t="s" s="13">
        <v>37</v>
      </c>
      <c r="R110" s="26">
        <v>0</v>
      </c>
      <c r="S110" s="15">
        <v>50</v>
      </c>
      <c r="T110" s="15">
        <v>0</v>
      </c>
      <c r="U110" s="15">
        <v>0</v>
      </c>
      <c r="V110" s="15">
        <v>0</v>
      </c>
      <c r="W110" s="15">
        <v>40</v>
      </c>
      <c r="X110" s="15">
        <f>STDEV(R110:V110)</f>
        <v>22.3606797749979</v>
      </c>
    </row>
    <row r="111" ht="20.05" customHeight="1">
      <c r="M111" t="s" s="11">
        <v>88</v>
      </c>
      <c r="N111" t="s" s="11">
        <v>38</v>
      </c>
      <c r="O111" s="24"/>
      <c r="P111" s="12">
        <v>2</v>
      </c>
      <c r="Q111" t="s" s="71">
        <v>41</v>
      </c>
      <c r="R111" s="26">
        <v>0</v>
      </c>
      <c r="S111" s="15">
        <v>0</v>
      </c>
      <c r="T111" s="15">
        <v>50</v>
      </c>
      <c r="U111" s="15">
        <v>0</v>
      </c>
      <c r="V111" s="15">
        <v>0</v>
      </c>
      <c r="W111" s="15">
        <v>41</v>
      </c>
      <c r="X111" s="15">
        <f>STDEV(R111:V111)</f>
        <v>22.3606797749979</v>
      </c>
    </row>
    <row r="112" ht="20.05" customHeight="1">
      <c r="M112" t="s" s="11">
        <v>88</v>
      </c>
      <c r="N112" t="s" s="11">
        <v>38</v>
      </c>
      <c r="O112" s="24"/>
      <c r="P112" s="12">
        <v>2</v>
      </c>
      <c r="Q112" t="s" s="71">
        <v>42</v>
      </c>
      <c r="R112" s="26">
        <v>0</v>
      </c>
      <c r="S112" s="15">
        <v>2</v>
      </c>
      <c r="T112" s="15">
        <v>48</v>
      </c>
      <c r="U112" s="15">
        <v>0</v>
      </c>
      <c r="V112" s="15">
        <v>0</v>
      </c>
      <c r="W112" s="15">
        <v>42</v>
      </c>
      <c r="X112" s="15">
        <f>STDEV(R112:V112)</f>
        <v>21.2602916254693</v>
      </c>
    </row>
    <row r="113" ht="20.05" customHeight="1">
      <c r="M113" t="s" s="11">
        <v>88</v>
      </c>
      <c r="N113" t="s" s="11">
        <v>31</v>
      </c>
      <c r="O113" s="24"/>
      <c r="P113" s="12">
        <v>2</v>
      </c>
      <c r="Q113" t="s" s="71">
        <v>32</v>
      </c>
      <c r="R113" s="26">
        <v>26</v>
      </c>
      <c r="S113" s="15">
        <v>24</v>
      </c>
      <c r="T113" s="15">
        <v>0</v>
      </c>
      <c r="U113" s="15">
        <v>0</v>
      </c>
      <c r="V113" s="15">
        <v>0</v>
      </c>
      <c r="W113" s="15">
        <v>43</v>
      </c>
      <c r="X113" s="15">
        <f>STDEV(R113:V113)</f>
        <v>13.7113092008021</v>
      </c>
    </row>
    <row r="114" ht="20.05" customHeight="1">
      <c r="M114" t="s" s="11">
        <v>88</v>
      </c>
      <c r="N114" t="s" s="11">
        <v>31</v>
      </c>
      <c r="O114" s="24"/>
      <c r="P114" s="12">
        <v>2</v>
      </c>
      <c r="Q114" t="s" s="71">
        <v>34</v>
      </c>
      <c r="R114" s="26">
        <v>31</v>
      </c>
      <c r="S114" s="15">
        <v>19</v>
      </c>
      <c r="T114" s="15">
        <v>0</v>
      </c>
      <c r="U114" s="15">
        <v>0</v>
      </c>
      <c r="V114" s="15">
        <v>0</v>
      </c>
      <c r="W114" s="15">
        <v>44</v>
      </c>
      <c r="X114" s="15">
        <f>STDEV(R114:V114)</f>
        <v>14.3352711868315</v>
      </c>
    </row>
    <row r="115" ht="20.05" customHeight="1">
      <c r="M115" t="s" s="11">
        <v>88</v>
      </c>
      <c r="N115" t="s" s="11">
        <v>43</v>
      </c>
      <c r="O115" s="24"/>
      <c r="P115" s="12">
        <v>2</v>
      </c>
      <c r="Q115" t="s" s="71">
        <v>44</v>
      </c>
      <c r="R115" s="26">
        <v>0</v>
      </c>
      <c r="S115" s="15">
        <v>50</v>
      </c>
      <c r="T115" s="15">
        <v>0</v>
      </c>
      <c r="U115" s="15">
        <v>0</v>
      </c>
      <c r="V115" s="15">
        <v>0</v>
      </c>
      <c r="W115" s="15">
        <v>45</v>
      </c>
      <c r="X115" s="15">
        <f>STDEV(R115:V115)</f>
        <v>22.3606797749979</v>
      </c>
    </row>
    <row r="116" ht="20.05" customHeight="1">
      <c r="M116" t="s" s="11">
        <v>88</v>
      </c>
      <c r="N116" t="s" s="11">
        <v>18</v>
      </c>
      <c r="O116" s="24"/>
      <c r="P116" s="12">
        <v>2</v>
      </c>
      <c r="Q116" t="s" s="71">
        <v>26</v>
      </c>
      <c r="R116" s="26">
        <v>0</v>
      </c>
      <c r="S116" s="15">
        <v>22</v>
      </c>
      <c r="T116" s="15">
        <v>28</v>
      </c>
      <c r="U116" s="15">
        <v>0</v>
      </c>
      <c r="V116" s="15">
        <v>0</v>
      </c>
      <c r="W116" s="15">
        <v>46</v>
      </c>
      <c r="X116" s="15">
        <f>STDEV(R116:V116)</f>
        <v>13.856406460551</v>
      </c>
    </row>
    <row r="117" ht="20.05" customHeight="1">
      <c r="M117" t="s" s="11">
        <v>88</v>
      </c>
      <c r="N117" t="s" s="11">
        <v>18</v>
      </c>
      <c r="O117" s="24"/>
      <c r="P117" s="12">
        <v>2</v>
      </c>
      <c r="Q117" t="s" s="71">
        <v>27</v>
      </c>
      <c r="R117" s="26">
        <v>0</v>
      </c>
      <c r="S117" s="15">
        <v>0</v>
      </c>
      <c r="T117" s="15">
        <v>50</v>
      </c>
      <c r="U117" s="15">
        <v>0</v>
      </c>
      <c r="V117" s="15">
        <v>0</v>
      </c>
      <c r="W117" s="15">
        <v>47</v>
      </c>
      <c r="X117" s="15">
        <f>STDEV(R117:V117)</f>
        <v>22.3606797749979</v>
      </c>
    </row>
    <row r="118" ht="20.05" customHeight="1">
      <c r="M118" t="s" s="11">
        <v>88</v>
      </c>
      <c r="N118" t="s" s="11">
        <v>49</v>
      </c>
      <c r="O118" s="24"/>
      <c r="P118" s="12">
        <v>2</v>
      </c>
      <c r="Q118" t="s" s="165">
        <v>51</v>
      </c>
      <c r="R118" s="26">
        <v>41</v>
      </c>
      <c r="S118" s="15">
        <v>6</v>
      </c>
      <c r="T118" s="15">
        <v>0</v>
      </c>
      <c r="U118" s="15">
        <v>3</v>
      </c>
      <c r="V118" s="15">
        <v>0</v>
      </c>
      <c r="W118" s="15">
        <v>48</v>
      </c>
      <c r="X118" s="15">
        <f>STDEV(R118:V118)</f>
        <v>17.5071414000116</v>
      </c>
    </row>
    <row r="119" ht="20.05" customHeight="1">
      <c r="M119" t="s" s="11">
        <v>89</v>
      </c>
      <c r="N119" t="s" s="11">
        <v>139</v>
      </c>
      <c r="O119" s="24"/>
      <c r="P119" s="24"/>
      <c r="Q119" t="s" s="13">
        <v>20</v>
      </c>
      <c r="R119" s="26">
        <v>0</v>
      </c>
      <c r="S119" s="15">
        <v>2</v>
      </c>
      <c r="T119" s="15">
        <v>23</v>
      </c>
      <c r="U119" s="15">
        <v>25</v>
      </c>
      <c r="V119" s="15">
        <v>0</v>
      </c>
      <c r="W119" s="15">
        <v>49</v>
      </c>
      <c r="X119" s="15">
        <f>STDEV(R119:V119)</f>
        <v>12.8257553383807</v>
      </c>
    </row>
    <row r="120" ht="20.05" customHeight="1">
      <c r="M120" t="s" s="11">
        <v>89</v>
      </c>
      <c r="N120" t="s" s="11">
        <v>139</v>
      </c>
      <c r="O120" s="24"/>
      <c r="P120" s="24"/>
      <c r="Q120" t="s" s="13">
        <v>25</v>
      </c>
      <c r="R120" s="26">
        <v>0</v>
      </c>
      <c r="S120" s="15">
        <v>0</v>
      </c>
      <c r="T120" s="15">
        <v>47</v>
      </c>
      <c r="U120" s="15">
        <v>3</v>
      </c>
      <c r="V120" s="15">
        <v>0</v>
      </c>
      <c r="W120" s="15">
        <v>50</v>
      </c>
      <c r="X120" s="15">
        <f>STDEV(R120:V120)</f>
        <v>20.7243817760627</v>
      </c>
    </row>
    <row r="121" ht="20.05" customHeight="1">
      <c r="M121" t="s" s="11">
        <v>89</v>
      </c>
      <c r="N121" t="s" s="11">
        <v>38</v>
      </c>
      <c r="O121" s="24"/>
      <c r="P121" s="24"/>
      <c r="Q121" t="s" s="13">
        <v>39</v>
      </c>
      <c r="R121" s="26">
        <v>1</v>
      </c>
      <c r="S121" s="15">
        <v>7</v>
      </c>
      <c r="T121" s="15">
        <v>2</v>
      </c>
      <c r="U121" s="15">
        <v>25</v>
      </c>
      <c r="V121" s="15">
        <v>15</v>
      </c>
      <c r="W121" s="15">
        <v>51</v>
      </c>
      <c r="X121" s="15">
        <f>STDEV(R121:V121)</f>
        <v>10.0498756211209</v>
      </c>
    </row>
    <row r="122" ht="20.05" customHeight="1">
      <c r="M122" t="s" s="11">
        <v>89</v>
      </c>
      <c r="N122" t="s" s="11">
        <v>38</v>
      </c>
      <c r="O122" s="24"/>
      <c r="P122" s="24"/>
      <c r="Q122" t="s" s="13">
        <v>40</v>
      </c>
      <c r="R122" s="26">
        <v>0</v>
      </c>
      <c r="S122" s="15">
        <v>2</v>
      </c>
      <c r="T122" s="15">
        <v>8</v>
      </c>
      <c r="U122" s="15">
        <v>36</v>
      </c>
      <c r="V122" s="15">
        <v>4</v>
      </c>
      <c r="W122" s="15">
        <v>52</v>
      </c>
      <c r="X122" s="15">
        <f>STDEV(R122:V122)</f>
        <v>14.8323969741913</v>
      </c>
    </row>
    <row r="123" ht="20.05" customHeight="1">
      <c r="M123" t="s" s="11">
        <v>89</v>
      </c>
      <c r="N123" s="24"/>
      <c r="O123" s="24"/>
      <c r="P123" s="24"/>
      <c r="Q123" t="s" s="13">
        <v>46</v>
      </c>
      <c r="R123" s="26">
        <v>0</v>
      </c>
      <c r="S123" s="15">
        <v>16</v>
      </c>
      <c r="T123" s="15">
        <v>3</v>
      </c>
      <c r="U123" s="15">
        <v>30</v>
      </c>
      <c r="V123" s="15">
        <v>1</v>
      </c>
      <c r="W123" s="15">
        <v>53</v>
      </c>
      <c r="X123" s="15">
        <f>STDEV(R123:V123)</f>
        <v>12.9034879005639</v>
      </c>
    </row>
    <row r="124" ht="20.05" customHeight="1">
      <c r="M124" t="s" s="11">
        <v>89</v>
      </c>
      <c r="N124" t="s" s="11">
        <v>140</v>
      </c>
      <c r="O124" s="24"/>
      <c r="P124" s="24"/>
      <c r="Q124" t="s" s="13">
        <v>48</v>
      </c>
      <c r="R124" s="26">
        <v>1</v>
      </c>
      <c r="S124" s="15">
        <v>15</v>
      </c>
      <c r="T124" s="15">
        <v>13</v>
      </c>
      <c r="U124" s="15">
        <v>19</v>
      </c>
      <c r="V124" s="15">
        <v>2</v>
      </c>
      <c r="W124" s="15">
        <v>54</v>
      </c>
      <c r="X124" s="15">
        <f>STDEV(R124:V124)</f>
        <v>8.062257748298549</v>
      </c>
    </row>
    <row r="125" ht="20.05" customHeight="1">
      <c r="M125" t="s" s="11">
        <v>89</v>
      </c>
      <c r="N125" t="s" s="11">
        <v>140</v>
      </c>
      <c r="O125" s="24"/>
      <c r="P125" s="24"/>
      <c r="Q125" t="s" s="13">
        <v>70</v>
      </c>
      <c r="R125" s="26">
        <v>13</v>
      </c>
      <c r="S125" s="15">
        <v>1</v>
      </c>
      <c r="T125" s="15">
        <v>25</v>
      </c>
      <c r="U125" s="15">
        <v>3</v>
      </c>
      <c r="V125" s="15">
        <v>8</v>
      </c>
      <c r="W125" s="15">
        <v>55</v>
      </c>
      <c r="X125" s="15">
        <f>STDEV(R125:V125)</f>
        <v>9.59166304662544</v>
      </c>
    </row>
    <row r="126" ht="20.05" customHeight="1">
      <c r="M126" t="s" s="11">
        <v>89</v>
      </c>
      <c r="N126" t="s" s="11">
        <v>31</v>
      </c>
      <c r="O126" s="24"/>
      <c r="P126" s="24"/>
      <c r="Q126" t="s" s="13">
        <v>37</v>
      </c>
      <c r="R126" s="26">
        <v>0</v>
      </c>
      <c r="S126" s="15">
        <v>16</v>
      </c>
      <c r="T126" s="15">
        <v>3</v>
      </c>
      <c r="U126" s="15">
        <v>31</v>
      </c>
      <c r="V126" s="15">
        <v>0</v>
      </c>
      <c r="W126" s="15">
        <v>56</v>
      </c>
      <c r="X126" s="15">
        <f>STDEV(R126:V126)</f>
        <v>13.4721935853075</v>
      </c>
    </row>
    <row r="127" ht="20.05" customHeight="1">
      <c r="M127" t="s" s="11">
        <v>89</v>
      </c>
      <c r="N127" t="s" s="11">
        <v>38</v>
      </c>
      <c r="O127" s="24"/>
      <c r="P127" s="12">
        <v>2</v>
      </c>
      <c r="Q127" t="s" s="71">
        <v>41</v>
      </c>
      <c r="R127" s="26">
        <v>0</v>
      </c>
      <c r="S127" s="15">
        <v>0</v>
      </c>
      <c r="T127" s="15">
        <v>50</v>
      </c>
      <c r="U127" s="15">
        <v>0</v>
      </c>
      <c r="V127" s="15">
        <v>0</v>
      </c>
      <c r="W127" s="15">
        <v>57</v>
      </c>
      <c r="X127" s="15">
        <f>STDEV(R127:V127)</f>
        <v>22.3606797749979</v>
      </c>
    </row>
    <row r="128" ht="20.05" customHeight="1">
      <c r="M128" t="s" s="11">
        <v>89</v>
      </c>
      <c r="N128" t="s" s="11">
        <v>38</v>
      </c>
      <c r="O128" s="24"/>
      <c r="P128" s="12">
        <v>2</v>
      </c>
      <c r="Q128" t="s" s="71">
        <v>42</v>
      </c>
      <c r="R128" s="26">
        <v>0</v>
      </c>
      <c r="S128" s="15">
        <v>6</v>
      </c>
      <c r="T128" s="15">
        <v>41</v>
      </c>
      <c r="U128" s="15">
        <v>3</v>
      </c>
      <c r="V128" s="15">
        <v>0</v>
      </c>
      <c r="W128" s="15">
        <v>58</v>
      </c>
      <c r="X128" s="15">
        <f>STDEV(R128:V128)</f>
        <v>17.5071414000116</v>
      </c>
    </row>
    <row r="129" ht="20.05" customHeight="1">
      <c r="M129" t="s" s="11">
        <v>89</v>
      </c>
      <c r="N129" t="s" s="11">
        <v>31</v>
      </c>
      <c r="O129" s="24"/>
      <c r="P129" s="12">
        <v>2</v>
      </c>
      <c r="Q129" t="s" s="71">
        <v>32</v>
      </c>
      <c r="R129" s="26">
        <v>1</v>
      </c>
      <c r="S129" s="15">
        <v>14</v>
      </c>
      <c r="T129" s="15">
        <v>0</v>
      </c>
      <c r="U129" s="15">
        <v>14</v>
      </c>
      <c r="V129" s="15">
        <v>21</v>
      </c>
      <c r="W129" s="15">
        <v>59</v>
      </c>
      <c r="X129" s="15">
        <f>STDEV(R129:V129)</f>
        <v>9.13783344124853</v>
      </c>
    </row>
    <row r="130" ht="20.05" customHeight="1">
      <c r="M130" t="s" s="11">
        <v>89</v>
      </c>
      <c r="N130" t="s" s="11">
        <v>31</v>
      </c>
      <c r="O130" s="24"/>
      <c r="P130" s="12">
        <v>2</v>
      </c>
      <c r="Q130" t="s" s="71">
        <v>34</v>
      </c>
      <c r="R130" s="26">
        <v>4</v>
      </c>
      <c r="S130" s="15">
        <v>6</v>
      </c>
      <c r="T130" s="15">
        <v>0</v>
      </c>
      <c r="U130" s="15">
        <v>7</v>
      </c>
      <c r="V130" s="15">
        <v>33</v>
      </c>
      <c r="W130" s="15">
        <v>60</v>
      </c>
      <c r="X130" s="15">
        <f>STDEV(R130:V130)</f>
        <v>13.1339255365637</v>
      </c>
    </row>
    <row r="131" ht="20.05" customHeight="1">
      <c r="M131" t="s" s="11">
        <v>89</v>
      </c>
      <c r="N131" t="s" s="11">
        <v>43</v>
      </c>
      <c r="O131" s="24"/>
      <c r="P131" s="12">
        <v>2</v>
      </c>
      <c r="Q131" t="s" s="71">
        <v>44</v>
      </c>
      <c r="R131" s="26">
        <v>0</v>
      </c>
      <c r="S131" s="15">
        <v>0</v>
      </c>
      <c r="T131" s="15">
        <v>0</v>
      </c>
      <c r="U131" s="15">
        <v>48</v>
      </c>
      <c r="V131" s="15">
        <v>2</v>
      </c>
      <c r="W131" s="15">
        <v>61</v>
      </c>
      <c r="X131" s="15">
        <f>STDEV(R131:V131)</f>
        <v>21.2602916254693</v>
      </c>
    </row>
    <row r="132" ht="20.05" customHeight="1">
      <c r="M132" t="s" s="11">
        <v>89</v>
      </c>
      <c r="N132" t="s" s="11">
        <v>18</v>
      </c>
      <c r="O132" s="24"/>
      <c r="P132" s="12">
        <v>2</v>
      </c>
      <c r="Q132" t="s" s="71">
        <v>26</v>
      </c>
      <c r="R132" s="26">
        <v>0</v>
      </c>
      <c r="S132" s="15">
        <v>0</v>
      </c>
      <c r="T132" s="15">
        <v>10</v>
      </c>
      <c r="U132" s="15">
        <v>40</v>
      </c>
      <c r="V132" s="15">
        <v>0</v>
      </c>
      <c r="W132" s="15">
        <v>62</v>
      </c>
      <c r="X132" s="15">
        <f>STDEV(R132:V132)</f>
        <v>17.3205080756888</v>
      </c>
    </row>
    <row r="133" ht="20.05" customHeight="1">
      <c r="M133" t="s" s="11">
        <v>89</v>
      </c>
      <c r="N133" t="s" s="11">
        <v>18</v>
      </c>
      <c r="O133" s="24"/>
      <c r="P133" s="12">
        <v>2</v>
      </c>
      <c r="Q133" t="s" s="71">
        <v>27</v>
      </c>
      <c r="R133" s="26">
        <v>0</v>
      </c>
      <c r="S133" s="15">
        <v>1</v>
      </c>
      <c r="T133" s="15">
        <v>34</v>
      </c>
      <c r="U133" s="15">
        <v>15</v>
      </c>
      <c r="V133" s="15">
        <v>0</v>
      </c>
      <c r="W133" s="15">
        <v>63</v>
      </c>
      <c r="X133" s="15">
        <f>STDEV(R133:V133)</f>
        <v>14.8492424049175</v>
      </c>
    </row>
    <row r="134" ht="20.25" customHeight="1">
      <c r="M134" t="s" s="43">
        <v>89</v>
      </c>
      <c r="N134" t="s" s="43">
        <v>49</v>
      </c>
      <c r="O134" s="45"/>
      <c r="P134" s="44">
        <v>2</v>
      </c>
      <c r="Q134" t="s" s="72">
        <v>51</v>
      </c>
      <c r="R134" s="47">
        <v>41</v>
      </c>
      <c r="S134" s="49">
        <v>8</v>
      </c>
      <c r="T134" s="49">
        <v>0</v>
      </c>
      <c r="U134" s="49">
        <v>1</v>
      </c>
      <c r="V134" s="49">
        <v>0</v>
      </c>
      <c r="W134" s="49">
        <v>64</v>
      </c>
      <c r="X134" s="49">
        <f>STDEV(R134:V134)</f>
        <v>17.6493625947228</v>
      </c>
    </row>
    <row r="135" ht="20.25" customHeight="1">
      <c r="M135" s="50"/>
      <c r="N135" s="50"/>
      <c r="O135" s="50"/>
      <c r="P135" s="50"/>
      <c r="Q135" s="50"/>
      <c r="R135" s="51">
        <f>SUM(R71:R134)</f>
        <v>367</v>
      </c>
      <c r="S135" s="51">
        <f>SUM(S71:S134)</f>
        <v>742</v>
      </c>
      <c r="T135" s="51">
        <f>SUM(T71:T134)</f>
        <v>1165</v>
      </c>
      <c r="U135" s="51">
        <f>SUM(U71:U134)</f>
        <v>706</v>
      </c>
      <c r="V135" s="51">
        <f>SUM(V71:V134)</f>
        <v>220</v>
      </c>
      <c r="W135" s="51">
        <f>SUM(W71:W134)</f>
        <v>2080</v>
      </c>
      <c r="X135" s="51">
        <f>AVERAGE(X71:X134)</f>
        <v>15.4929567723347</v>
      </c>
    </row>
    <row r="137" ht="27.65" customHeight="1">
      <c r="Y137" t="s" s="2">
        <v>144</v>
      </c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20.25" customHeight="1">
      <c r="Y138" t="s" s="3">
        <v>131</v>
      </c>
      <c r="Z138" t="s" s="3">
        <v>1</v>
      </c>
      <c r="AA138" t="s" s="3">
        <v>2</v>
      </c>
      <c r="AB138" t="s" s="3">
        <v>3</v>
      </c>
      <c r="AC138" t="s" s="3">
        <v>5</v>
      </c>
      <c r="AD138" t="s" s="3">
        <v>143</v>
      </c>
      <c r="AE138" t="s" s="3">
        <v>142</v>
      </c>
      <c r="AF138" t="s" s="3">
        <v>134</v>
      </c>
      <c r="AG138" t="s" s="3">
        <v>135</v>
      </c>
      <c r="AH138" t="s" s="3">
        <v>136</v>
      </c>
      <c r="AI138" t="s" s="3">
        <v>137</v>
      </c>
      <c r="AJ138" s="4"/>
    </row>
    <row r="139" ht="20.25" customHeight="1">
      <c r="Y139" t="s" s="5">
        <v>87</v>
      </c>
      <c r="Z139" t="s" s="5">
        <v>139</v>
      </c>
      <c r="AA139" s="82"/>
      <c r="AB139" s="82"/>
      <c r="AC139" t="s" s="60">
        <v>20</v>
      </c>
      <c r="AD139" s="55">
        <v>0</v>
      </c>
      <c r="AE139" s="9">
        <v>19</v>
      </c>
      <c r="AF139" s="9">
        <v>21</v>
      </c>
      <c r="AG139" s="9">
        <v>10</v>
      </c>
      <c r="AH139" s="9">
        <v>0</v>
      </c>
      <c r="AI139" s="9">
        <v>1</v>
      </c>
      <c r="AJ139" s="9">
        <f>STDEV(AD139:AH139)</f>
        <v>10.0249688278817</v>
      </c>
    </row>
    <row r="140" ht="20.05" customHeight="1">
      <c r="Y140" t="s" s="11">
        <v>87</v>
      </c>
      <c r="Z140" t="s" s="11">
        <v>139</v>
      </c>
      <c r="AA140" s="24"/>
      <c r="AB140" s="24"/>
      <c r="AC140" t="s" s="13">
        <v>25</v>
      </c>
      <c r="AD140" s="26">
        <v>2</v>
      </c>
      <c r="AE140" s="15">
        <v>23</v>
      </c>
      <c r="AF140" s="15">
        <v>25</v>
      </c>
      <c r="AG140" s="15">
        <v>0</v>
      </c>
      <c r="AH140" s="15">
        <v>0</v>
      </c>
      <c r="AI140" s="15">
        <v>2</v>
      </c>
      <c r="AJ140" s="15">
        <f>STDEV(AD140:AH140)</f>
        <v>12.8257553383807</v>
      </c>
    </row>
    <row r="141" ht="20.05" customHeight="1">
      <c r="Y141" t="s" s="11">
        <v>87</v>
      </c>
      <c r="Z141" t="s" s="11">
        <v>38</v>
      </c>
      <c r="AA141" s="24"/>
      <c r="AB141" s="24"/>
      <c r="AC141" t="s" s="13">
        <v>39</v>
      </c>
      <c r="AD141" s="26">
        <v>6</v>
      </c>
      <c r="AE141" s="15">
        <v>15</v>
      </c>
      <c r="AF141" s="15">
        <v>2</v>
      </c>
      <c r="AG141" s="15">
        <v>25</v>
      </c>
      <c r="AH141" s="15">
        <v>2</v>
      </c>
      <c r="AI141" s="15">
        <v>3</v>
      </c>
      <c r="AJ141" s="15">
        <f>STDEV(AD141:AH141)</f>
        <v>9.9247166206396</v>
      </c>
    </row>
    <row r="142" ht="20.05" customHeight="1">
      <c r="Y142" t="s" s="11">
        <v>87</v>
      </c>
      <c r="Z142" t="s" s="11">
        <v>38</v>
      </c>
      <c r="AA142" s="24"/>
      <c r="AB142" s="24"/>
      <c r="AC142" t="s" s="13">
        <v>40</v>
      </c>
      <c r="AD142" s="26">
        <v>23</v>
      </c>
      <c r="AE142" s="15">
        <v>23</v>
      </c>
      <c r="AF142" s="15">
        <v>4</v>
      </c>
      <c r="AG142" s="15">
        <v>0</v>
      </c>
      <c r="AH142" s="15">
        <v>0</v>
      </c>
      <c r="AI142" s="15">
        <v>4</v>
      </c>
      <c r="AJ142" s="15">
        <f>STDEV(AD142:AH142)</f>
        <v>11.9791485507109</v>
      </c>
    </row>
    <row r="143" ht="20.05" customHeight="1">
      <c r="Y143" t="s" s="11">
        <v>87</v>
      </c>
      <c r="Z143" s="24"/>
      <c r="AA143" s="24"/>
      <c r="AB143" s="24"/>
      <c r="AC143" t="s" s="13">
        <v>46</v>
      </c>
      <c r="AD143" s="26">
        <v>0</v>
      </c>
      <c r="AE143" s="15">
        <v>43</v>
      </c>
      <c r="AF143" s="15">
        <v>1</v>
      </c>
      <c r="AG143" s="15">
        <v>6</v>
      </c>
      <c r="AH143" s="15">
        <v>0</v>
      </c>
      <c r="AI143" s="15">
        <v>5</v>
      </c>
      <c r="AJ143" s="15">
        <f>STDEV(AD143:AH143)</f>
        <v>18.6145104689863</v>
      </c>
    </row>
    <row r="144" ht="20.05" customHeight="1">
      <c r="Y144" t="s" s="11">
        <v>87</v>
      </c>
      <c r="Z144" t="s" s="11">
        <v>140</v>
      </c>
      <c r="AA144" s="24"/>
      <c r="AB144" s="24"/>
      <c r="AC144" t="s" s="13">
        <v>48</v>
      </c>
      <c r="AD144" s="26">
        <v>9</v>
      </c>
      <c r="AE144" s="15">
        <v>23</v>
      </c>
      <c r="AF144" s="15">
        <v>1</v>
      </c>
      <c r="AG144" s="15">
        <v>17</v>
      </c>
      <c r="AH144" s="15">
        <v>0</v>
      </c>
      <c r="AI144" s="15">
        <v>6</v>
      </c>
      <c r="AJ144" s="15">
        <f>STDEV(AD144:AH144)</f>
        <v>10</v>
      </c>
    </row>
    <row r="145" ht="20.05" customHeight="1">
      <c r="Y145" t="s" s="11">
        <v>87</v>
      </c>
      <c r="Z145" t="s" s="11">
        <v>140</v>
      </c>
      <c r="AA145" s="24"/>
      <c r="AB145" s="24"/>
      <c r="AC145" t="s" s="13">
        <v>70</v>
      </c>
      <c r="AD145" s="26">
        <v>15</v>
      </c>
      <c r="AE145" s="15">
        <v>6</v>
      </c>
      <c r="AF145" s="15">
        <v>15</v>
      </c>
      <c r="AG145" s="15">
        <v>3</v>
      </c>
      <c r="AH145" s="15">
        <v>11</v>
      </c>
      <c r="AI145" s="15">
        <v>7</v>
      </c>
      <c r="AJ145" s="15">
        <f>STDEV(AD145:AH145)</f>
        <v>5.3851648071345</v>
      </c>
    </row>
    <row r="146" ht="20.05" customHeight="1">
      <c r="Y146" t="s" s="11">
        <v>87</v>
      </c>
      <c r="Z146" t="s" s="11">
        <v>31</v>
      </c>
      <c r="AA146" s="24"/>
      <c r="AB146" s="24"/>
      <c r="AC146" t="s" s="13">
        <v>37</v>
      </c>
      <c r="AD146" s="26">
        <v>6</v>
      </c>
      <c r="AE146" s="15">
        <v>44</v>
      </c>
      <c r="AF146" s="15">
        <v>0</v>
      </c>
      <c r="AG146" s="15">
        <v>0</v>
      </c>
      <c r="AH146" s="15">
        <v>0</v>
      </c>
      <c r="AI146" s="15">
        <v>8</v>
      </c>
      <c r="AJ146" s="15">
        <f>STDEV(AD146:AH146)</f>
        <v>19.1833260932509</v>
      </c>
    </row>
    <row r="147" ht="20.05" customHeight="1">
      <c r="Y147" t="s" s="11">
        <v>87</v>
      </c>
      <c r="Z147" t="s" s="11">
        <v>38</v>
      </c>
      <c r="AA147" s="24"/>
      <c r="AB147" s="12">
        <v>2</v>
      </c>
      <c r="AC147" t="s" s="71">
        <v>41</v>
      </c>
      <c r="AD147" s="26">
        <v>0</v>
      </c>
      <c r="AE147" s="15">
        <v>4</v>
      </c>
      <c r="AF147" s="15">
        <v>46</v>
      </c>
      <c r="AG147" s="15">
        <v>0</v>
      </c>
      <c r="AH147" s="15">
        <v>0</v>
      </c>
      <c r="AI147" s="15">
        <v>9</v>
      </c>
      <c r="AJ147" s="15">
        <f>STDEV(AD147:AH147)</f>
        <v>20.1990098767242</v>
      </c>
    </row>
    <row r="148" ht="20.05" customHeight="1">
      <c r="Y148" t="s" s="11">
        <v>87</v>
      </c>
      <c r="Z148" t="s" s="11">
        <v>38</v>
      </c>
      <c r="AA148" s="24"/>
      <c r="AB148" s="12">
        <v>2</v>
      </c>
      <c r="AC148" t="s" s="71">
        <v>42</v>
      </c>
      <c r="AD148" s="26">
        <v>9</v>
      </c>
      <c r="AE148" s="15">
        <v>18</v>
      </c>
      <c r="AF148" s="15">
        <v>23</v>
      </c>
      <c r="AG148" s="15">
        <v>0</v>
      </c>
      <c r="AH148" s="15">
        <v>0</v>
      </c>
      <c r="AI148" s="15">
        <v>10</v>
      </c>
      <c r="AJ148" s="15">
        <f>STDEV(AD148:AH148)</f>
        <v>10.4163333279998</v>
      </c>
    </row>
    <row r="149" ht="20.05" customHeight="1">
      <c r="Y149" t="s" s="11">
        <v>87</v>
      </c>
      <c r="Z149" t="s" s="11">
        <v>31</v>
      </c>
      <c r="AA149" s="24"/>
      <c r="AB149" s="12">
        <v>2</v>
      </c>
      <c r="AC149" t="s" s="71">
        <v>32</v>
      </c>
      <c r="AD149" s="26">
        <v>38</v>
      </c>
      <c r="AE149" s="15">
        <v>12</v>
      </c>
      <c r="AF149" s="15">
        <v>0</v>
      </c>
      <c r="AG149" s="15">
        <v>0</v>
      </c>
      <c r="AH149" s="15">
        <v>0</v>
      </c>
      <c r="AI149" s="15">
        <v>11</v>
      </c>
      <c r="AJ149" s="15">
        <f>STDEV(AD149:AH149)</f>
        <v>16.4924225024706</v>
      </c>
    </row>
    <row r="150" ht="20.05" customHeight="1">
      <c r="Y150" t="s" s="11">
        <v>87</v>
      </c>
      <c r="Z150" t="s" s="11">
        <v>31</v>
      </c>
      <c r="AA150" s="24"/>
      <c r="AB150" s="12">
        <v>2</v>
      </c>
      <c r="AC150" t="s" s="71">
        <v>34</v>
      </c>
      <c r="AD150" s="26">
        <v>40</v>
      </c>
      <c r="AE150" s="15">
        <v>10</v>
      </c>
      <c r="AF150" s="15">
        <v>0</v>
      </c>
      <c r="AG150" s="15">
        <v>0</v>
      </c>
      <c r="AH150" s="15">
        <v>0</v>
      </c>
      <c r="AI150" s="15">
        <v>12</v>
      </c>
      <c r="AJ150" s="15">
        <f>STDEV(AD150:AH150)</f>
        <v>17.3205080756888</v>
      </c>
    </row>
    <row r="151" ht="20.05" customHeight="1">
      <c r="Y151" t="s" s="11">
        <v>87</v>
      </c>
      <c r="Z151" t="s" s="11">
        <v>43</v>
      </c>
      <c r="AA151" s="24"/>
      <c r="AB151" s="12">
        <v>2</v>
      </c>
      <c r="AC151" t="s" s="71">
        <v>44</v>
      </c>
      <c r="AD151" s="26">
        <v>0</v>
      </c>
      <c r="AE151" s="15">
        <v>4</v>
      </c>
      <c r="AF151" s="41"/>
      <c r="AG151" s="15">
        <v>46</v>
      </c>
      <c r="AH151" s="15">
        <v>0</v>
      </c>
      <c r="AI151" s="15">
        <v>13</v>
      </c>
      <c r="AJ151" s="15">
        <f>STDEV(AD151:AH151)</f>
        <v>22.4127939653523</v>
      </c>
    </row>
    <row r="152" ht="20.05" customHeight="1">
      <c r="Y152" t="s" s="11">
        <v>87</v>
      </c>
      <c r="Z152" t="s" s="11">
        <v>18</v>
      </c>
      <c r="AA152" s="24"/>
      <c r="AB152" s="12">
        <v>2</v>
      </c>
      <c r="AC152" t="s" s="71">
        <v>26</v>
      </c>
      <c r="AD152" s="26">
        <v>0</v>
      </c>
      <c r="AE152" s="15">
        <v>49</v>
      </c>
      <c r="AF152" s="15">
        <v>1</v>
      </c>
      <c r="AG152" s="15">
        <v>0</v>
      </c>
      <c r="AH152" s="15">
        <v>0</v>
      </c>
      <c r="AI152" s="15">
        <v>14</v>
      </c>
      <c r="AJ152" s="15">
        <f>STDEV(AD152:AH152)</f>
        <v>21.8059624873565</v>
      </c>
    </row>
    <row r="153" ht="20.05" customHeight="1">
      <c r="Y153" t="s" s="11">
        <v>87</v>
      </c>
      <c r="Z153" t="s" s="11">
        <v>18</v>
      </c>
      <c r="AA153" s="24"/>
      <c r="AB153" s="12">
        <v>2</v>
      </c>
      <c r="AC153" t="s" s="71">
        <v>27</v>
      </c>
      <c r="AD153" s="26">
        <v>0</v>
      </c>
      <c r="AE153" s="15">
        <v>0</v>
      </c>
      <c r="AF153" s="15">
        <v>18</v>
      </c>
      <c r="AG153" s="15">
        <v>32</v>
      </c>
      <c r="AH153" s="15">
        <v>0</v>
      </c>
      <c r="AI153" s="15">
        <v>15</v>
      </c>
      <c r="AJ153" s="15">
        <f>STDEV(AD153:AH153)</f>
        <v>14.560219778561</v>
      </c>
    </row>
    <row r="154" ht="20.05" customHeight="1">
      <c r="Y154" t="s" s="11">
        <v>87</v>
      </c>
      <c r="Z154" t="s" s="11">
        <v>49</v>
      </c>
      <c r="AA154" s="24"/>
      <c r="AB154" s="12">
        <v>2</v>
      </c>
      <c r="AC154" t="s" s="165">
        <v>51</v>
      </c>
      <c r="AD154" s="26">
        <v>0</v>
      </c>
      <c r="AE154" s="15">
        <v>1</v>
      </c>
      <c r="AF154" s="15">
        <v>1</v>
      </c>
      <c r="AG154" s="15">
        <v>6</v>
      </c>
      <c r="AH154" s="15">
        <v>42</v>
      </c>
      <c r="AI154" s="15">
        <v>16</v>
      </c>
      <c r="AJ154" s="15">
        <f>STDEV(AD154:AH154)</f>
        <v>18.0416185526687</v>
      </c>
    </row>
    <row r="155" ht="20.05" customHeight="1">
      <c r="Y155" t="s" s="11">
        <v>90</v>
      </c>
      <c r="Z155" t="s" s="11">
        <v>139</v>
      </c>
      <c r="AA155" s="24"/>
      <c r="AB155" s="24"/>
      <c r="AC155" t="s" s="13">
        <v>20</v>
      </c>
      <c r="AD155" s="26">
        <v>0</v>
      </c>
      <c r="AE155" s="15">
        <v>34</v>
      </c>
      <c r="AF155" s="15">
        <v>10</v>
      </c>
      <c r="AG155" s="15">
        <v>6</v>
      </c>
      <c r="AH155" s="15">
        <v>0</v>
      </c>
      <c r="AI155" s="15">
        <v>17</v>
      </c>
      <c r="AJ155" s="15">
        <f>STDEV(AD155:AH155)</f>
        <v>14.0712472794703</v>
      </c>
    </row>
    <row r="156" ht="20.05" customHeight="1">
      <c r="Y156" t="s" s="11">
        <v>90</v>
      </c>
      <c r="Z156" t="s" s="11">
        <v>139</v>
      </c>
      <c r="AA156" s="24"/>
      <c r="AB156" s="24"/>
      <c r="AC156" t="s" s="13">
        <v>25</v>
      </c>
      <c r="AD156" s="26">
        <v>0</v>
      </c>
      <c r="AE156" s="15">
        <v>38</v>
      </c>
      <c r="AF156" s="15">
        <v>12</v>
      </c>
      <c r="AG156" s="15">
        <v>0</v>
      </c>
      <c r="AH156" s="15">
        <v>0</v>
      </c>
      <c r="AI156" s="15">
        <v>18</v>
      </c>
      <c r="AJ156" s="15">
        <f>STDEV(AD156:AH156)</f>
        <v>16.4924225024706</v>
      </c>
    </row>
    <row r="157" ht="20.05" customHeight="1">
      <c r="Y157" t="s" s="11">
        <v>90</v>
      </c>
      <c r="Z157" t="s" s="11">
        <v>38</v>
      </c>
      <c r="AA157" s="24"/>
      <c r="AB157" s="24"/>
      <c r="AC157" t="s" s="13">
        <v>39</v>
      </c>
      <c r="AD157" s="26">
        <v>43</v>
      </c>
      <c r="AE157" s="15">
        <v>7</v>
      </c>
      <c r="AF157" s="15">
        <v>0</v>
      </c>
      <c r="AG157" s="15">
        <v>0</v>
      </c>
      <c r="AH157" s="15">
        <v>0</v>
      </c>
      <c r="AI157" s="15">
        <v>19</v>
      </c>
      <c r="AJ157" s="15">
        <f>STDEV(AD157:AH157)</f>
        <v>18.6949190958399</v>
      </c>
    </row>
    <row r="158" ht="20.05" customHeight="1">
      <c r="Y158" t="s" s="11">
        <v>90</v>
      </c>
      <c r="Z158" t="s" s="11">
        <v>38</v>
      </c>
      <c r="AA158" s="24"/>
      <c r="AB158" s="24"/>
      <c r="AC158" t="s" s="13">
        <v>40</v>
      </c>
      <c r="AD158" s="26">
        <v>11</v>
      </c>
      <c r="AE158" s="15">
        <v>39</v>
      </c>
      <c r="AF158" s="15">
        <v>0</v>
      </c>
      <c r="AG158" s="15">
        <v>0</v>
      </c>
      <c r="AH158" s="15">
        <v>0</v>
      </c>
      <c r="AI158" s="15">
        <v>20</v>
      </c>
      <c r="AJ158" s="15">
        <f>STDEV(AD158:AH158)</f>
        <v>16.8967452487158</v>
      </c>
    </row>
    <row r="159" ht="20.05" customHeight="1">
      <c r="Y159" t="s" s="11">
        <v>90</v>
      </c>
      <c r="Z159" s="24"/>
      <c r="AA159" s="24"/>
      <c r="AB159" s="24"/>
      <c r="AC159" t="s" s="13">
        <v>46</v>
      </c>
      <c r="AD159" s="26">
        <v>4</v>
      </c>
      <c r="AE159" s="15">
        <v>33</v>
      </c>
      <c r="AF159" s="15">
        <v>0</v>
      </c>
      <c r="AG159" s="15">
        <v>13</v>
      </c>
      <c r="AH159" s="15">
        <v>0</v>
      </c>
      <c r="AI159" s="15">
        <v>21</v>
      </c>
      <c r="AJ159" s="15">
        <f>STDEV(AD159:AH159)</f>
        <v>13.9104277432436</v>
      </c>
    </row>
    <row r="160" ht="20.05" customHeight="1">
      <c r="Y160" t="s" s="11">
        <v>90</v>
      </c>
      <c r="Z160" t="s" s="11">
        <v>140</v>
      </c>
      <c r="AA160" s="24"/>
      <c r="AB160" s="24"/>
      <c r="AC160" t="s" s="13">
        <v>48</v>
      </c>
      <c r="AD160" s="26">
        <v>6</v>
      </c>
      <c r="AE160" s="15">
        <v>40</v>
      </c>
      <c r="AF160" s="15">
        <v>1</v>
      </c>
      <c r="AG160" s="15">
        <v>3</v>
      </c>
      <c r="AH160" s="15">
        <v>0</v>
      </c>
      <c r="AI160" s="15">
        <v>22</v>
      </c>
      <c r="AJ160" s="15">
        <f>STDEV(AD160:AH160)</f>
        <v>16.9263108798108</v>
      </c>
    </row>
    <row r="161" ht="20.05" customHeight="1">
      <c r="Y161" t="s" s="11">
        <v>90</v>
      </c>
      <c r="Z161" t="s" s="11">
        <v>140</v>
      </c>
      <c r="AA161" s="24"/>
      <c r="AB161" s="24"/>
      <c r="AC161" t="s" s="13">
        <v>70</v>
      </c>
      <c r="AD161" s="26">
        <v>16</v>
      </c>
      <c r="AE161" s="15">
        <v>5</v>
      </c>
      <c r="AF161" s="15">
        <v>11</v>
      </c>
      <c r="AG161" s="15">
        <v>9</v>
      </c>
      <c r="AH161" s="15">
        <v>9</v>
      </c>
      <c r="AI161" s="15">
        <v>23</v>
      </c>
      <c r="AJ161" s="15">
        <f>STDEV(AD161:AH161)</f>
        <v>4</v>
      </c>
    </row>
    <row r="162" ht="20.05" customHeight="1">
      <c r="Y162" t="s" s="11">
        <v>90</v>
      </c>
      <c r="Z162" t="s" s="11">
        <v>31</v>
      </c>
      <c r="AA162" s="24"/>
      <c r="AB162" s="24"/>
      <c r="AC162" t="s" s="13">
        <v>37</v>
      </c>
      <c r="AD162" s="26">
        <v>6</v>
      </c>
      <c r="AE162" s="15">
        <v>44</v>
      </c>
      <c r="AF162" s="15">
        <v>0</v>
      </c>
      <c r="AG162" s="15">
        <v>0</v>
      </c>
      <c r="AH162" s="15">
        <v>0</v>
      </c>
      <c r="AI162" s="15">
        <v>24</v>
      </c>
      <c r="AJ162" s="15">
        <f>STDEV(AD162:AH162)</f>
        <v>19.1833260932509</v>
      </c>
    </row>
    <row r="163" ht="20.05" customHeight="1">
      <c r="Y163" t="s" s="11">
        <v>90</v>
      </c>
      <c r="Z163" t="s" s="11">
        <v>38</v>
      </c>
      <c r="AA163" s="24"/>
      <c r="AB163" s="12">
        <v>2</v>
      </c>
      <c r="AC163" t="s" s="71">
        <v>41</v>
      </c>
      <c r="AD163" s="26">
        <v>1</v>
      </c>
      <c r="AE163" s="15">
        <v>17</v>
      </c>
      <c r="AF163" s="15">
        <v>32</v>
      </c>
      <c r="AG163" s="15">
        <v>0</v>
      </c>
      <c r="AH163" s="15">
        <v>0</v>
      </c>
      <c r="AI163" s="15">
        <v>25</v>
      </c>
      <c r="AJ163" s="15">
        <f>STDEV(AD163:AH163)</f>
        <v>14.2653426176871</v>
      </c>
    </row>
    <row r="164" ht="20.05" customHeight="1">
      <c r="Y164" t="s" s="11">
        <v>90</v>
      </c>
      <c r="Z164" t="s" s="11">
        <v>38</v>
      </c>
      <c r="AA164" s="24"/>
      <c r="AB164" s="12">
        <v>2</v>
      </c>
      <c r="AC164" t="s" s="71">
        <v>42</v>
      </c>
      <c r="AD164" s="26">
        <v>5</v>
      </c>
      <c r="AE164" s="15">
        <v>42</v>
      </c>
      <c r="AF164" s="15">
        <v>2</v>
      </c>
      <c r="AG164" s="15">
        <v>1</v>
      </c>
      <c r="AH164" s="15">
        <v>0</v>
      </c>
      <c r="AI164" s="15">
        <v>26</v>
      </c>
      <c r="AJ164" s="15">
        <f>STDEV(AD164:AH164)</f>
        <v>17.9861057486049</v>
      </c>
    </row>
    <row r="165" ht="20.05" customHeight="1">
      <c r="Y165" t="s" s="11">
        <v>90</v>
      </c>
      <c r="Z165" t="s" s="11">
        <v>31</v>
      </c>
      <c r="AA165" s="24"/>
      <c r="AB165" s="12">
        <v>2</v>
      </c>
      <c r="AC165" t="s" s="71">
        <v>32</v>
      </c>
      <c r="AD165" s="26">
        <v>43</v>
      </c>
      <c r="AE165" s="15">
        <v>7</v>
      </c>
      <c r="AF165" s="15">
        <v>0</v>
      </c>
      <c r="AG165" s="15">
        <v>0</v>
      </c>
      <c r="AH165" s="15">
        <v>0</v>
      </c>
      <c r="AI165" s="15">
        <v>27</v>
      </c>
      <c r="AJ165" s="15">
        <f>STDEV(AD165:AH165)</f>
        <v>18.6949190958399</v>
      </c>
    </row>
    <row r="166" ht="20.05" customHeight="1">
      <c r="Y166" t="s" s="11">
        <v>90</v>
      </c>
      <c r="Z166" t="s" s="11">
        <v>31</v>
      </c>
      <c r="AA166" s="24"/>
      <c r="AB166" s="12">
        <v>2</v>
      </c>
      <c r="AC166" t="s" s="71">
        <v>34</v>
      </c>
      <c r="AD166" s="26">
        <v>38</v>
      </c>
      <c r="AE166" s="15">
        <v>12</v>
      </c>
      <c r="AF166" s="15">
        <v>0</v>
      </c>
      <c r="AG166" s="15">
        <v>0</v>
      </c>
      <c r="AH166" s="15">
        <v>0</v>
      </c>
      <c r="AI166" s="15">
        <v>28</v>
      </c>
      <c r="AJ166" s="15">
        <f>STDEV(AD166:AH166)</f>
        <v>16.4924225024706</v>
      </c>
    </row>
    <row r="167" ht="20.05" customHeight="1">
      <c r="Y167" t="s" s="11">
        <v>90</v>
      </c>
      <c r="Z167" t="s" s="11">
        <v>43</v>
      </c>
      <c r="AA167" s="24"/>
      <c r="AB167" s="12">
        <v>2</v>
      </c>
      <c r="AC167" t="s" s="71">
        <v>44</v>
      </c>
      <c r="AD167" s="26">
        <v>0</v>
      </c>
      <c r="AE167" s="15">
        <v>50</v>
      </c>
      <c r="AF167" s="41"/>
      <c r="AG167" s="15">
        <v>0</v>
      </c>
      <c r="AH167" s="15">
        <v>0</v>
      </c>
      <c r="AI167" s="15">
        <v>29</v>
      </c>
      <c r="AJ167" s="15">
        <f>STDEV(AD167:AH167)</f>
        <v>25</v>
      </c>
    </row>
    <row r="168" ht="20.05" customHeight="1">
      <c r="Y168" t="s" s="11">
        <v>90</v>
      </c>
      <c r="Z168" t="s" s="11">
        <v>18</v>
      </c>
      <c r="AA168" s="24"/>
      <c r="AB168" s="12">
        <v>2</v>
      </c>
      <c r="AC168" t="s" s="71">
        <v>26</v>
      </c>
      <c r="AD168" s="26">
        <v>0</v>
      </c>
      <c r="AE168" s="15">
        <v>50</v>
      </c>
      <c r="AF168" s="15">
        <v>0</v>
      </c>
      <c r="AG168" s="15">
        <v>0</v>
      </c>
      <c r="AH168" s="15">
        <v>0</v>
      </c>
      <c r="AI168" s="15">
        <v>30</v>
      </c>
      <c r="AJ168" s="15">
        <f>STDEV(AD168:AH168)</f>
        <v>22.3606797749979</v>
      </c>
    </row>
    <row r="169" ht="20.05" customHeight="1">
      <c r="Y169" t="s" s="11">
        <v>90</v>
      </c>
      <c r="Z169" t="s" s="11">
        <v>18</v>
      </c>
      <c r="AA169" s="24"/>
      <c r="AB169" s="12">
        <v>2</v>
      </c>
      <c r="AC169" t="s" s="71">
        <v>27</v>
      </c>
      <c r="AD169" s="26">
        <v>0</v>
      </c>
      <c r="AE169" s="15">
        <v>32</v>
      </c>
      <c r="AF169" s="15">
        <v>18</v>
      </c>
      <c r="AG169" s="15">
        <v>0</v>
      </c>
      <c r="AH169" s="15">
        <v>0</v>
      </c>
      <c r="AI169" s="15">
        <v>31</v>
      </c>
      <c r="AJ169" s="15">
        <f>STDEV(AD169:AH169)</f>
        <v>14.560219778561</v>
      </c>
    </row>
    <row r="170" ht="20.05" customHeight="1">
      <c r="Y170" t="s" s="11">
        <v>90</v>
      </c>
      <c r="Z170" t="s" s="11">
        <v>49</v>
      </c>
      <c r="AA170" s="24"/>
      <c r="AB170" s="12">
        <v>2</v>
      </c>
      <c r="AC170" t="s" s="165">
        <v>51</v>
      </c>
      <c r="AD170" s="26">
        <v>1</v>
      </c>
      <c r="AE170" s="15">
        <v>0</v>
      </c>
      <c r="AF170" s="15">
        <v>0</v>
      </c>
      <c r="AG170" s="15">
        <v>7</v>
      </c>
      <c r="AH170" s="15">
        <v>42</v>
      </c>
      <c r="AI170" s="15">
        <v>32</v>
      </c>
      <c r="AJ170" s="15">
        <f>STDEV(AD170:AH170)</f>
        <v>18.1245689603919</v>
      </c>
    </row>
    <row r="171" ht="20.05" customHeight="1">
      <c r="Y171" t="s" s="11">
        <v>88</v>
      </c>
      <c r="Z171" t="s" s="11">
        <v>139</v>
      </c>
      <c r="AA171" s="24"/>
      <c r="AB171" s="24"/>
      <c r="AC171" t="s" s="13">
        <v>20</v>
      </c>
      <c r="AD171" s="26">
        <v>0</v>
      </c>
      <c r="AE171" s="15">
        <v>23</v>
      </c>
      <c r="AF171" s="15">
        <v>17</v>
      </c>
      <c r="AG171" s="15">
        <v>10</v>
      </c>
      <c r="AH171" s="15">
        <v>0</v>
      </c>
      <c r="AI171" s="15">
        <v>33</v>
      </c>
      <c r="AJ171" s="15">
        <f>STDEV(AD171:AH171)</f>
        <v>10.2225241501304</v>
      </c>
    </row>
    <row r="172" ht="20.05" customHeight="1">
      <c r="Y172" t="s" s="11">
        <v>88</v>
      </c>
      <c r="Z172" t="s" s="11">
        <v>139</v>
      </c>
      <c r="AA172" s="24"/>
      <c r="AB172" s="24"/>
      <c r="AC172" t="s" s="13">
        <v>25</v>
      </c>
      <c r="AD172" s="26">
        <v>0</v>
      </c>
      <c r="AE172" s="15">
        <v>28</v>
      </c>
      <c r="AF172" s="15">
        <v>22</v>
      </c>
      <c r="AG172" s="15">
        <v>0</v>
      </c>
      <c r="AH172" s="15">
        <v>0</v>
      </c>
      <c r="AI172" s="15">
        <v>34</v>
      </c>
      <c r="AJ172" s="15">
        <f>STDEV(AD172:AH172)</f>
        <v>13.856406460551</v>
      </c>
    </row>
    <row r="173" ht="20.05" customHeight="1">
      <c r="Y173" t="s" s="11">
        <v>88</v>
      </c>
      <c r="Z173" t="s" s="11">
        <v>38</v>
      </c>
      <c r="AA173" s="24"/>
      <c r="AB173" s="24"/>
      <c r="AC173" t="s" s="13">
        <v>39</v>
      </c>
      <c r="AD173" s="26">
        <v>25</v>
      </c>
      <c r="AE173" s="15">
        <v>19</v>
      </c>
      <c r="AF173" s="15">
        <v>2</v>
      </c>
      <c r="AG173" s="15">
        <v>4</v>
      </c>
      <c r="AH173" s="15">
        <v>0</v>
      </c>
      <c r="AI173" s="15">
        <v>35</v>
      </c>
      <c r="AJ173" s="15">
        <f>STDEV(AD173:AH173)</f>
        <v>11.247221879202</v>
      </c>
    </row>
    <row r="174" ht="20.05" customHeight="1">
      <c r="Y174" t="s" s="11">
        <v>88</v>
      </c>
      <c r="Z174" t="s" s="11">
        <v>38</v>
      </c>
      <c r="AA174" s="24"/>
      <c r="AB174" s="24"/>
      <c r="AC174" t="s" s="13">
        <v>40</v>
      </c>
      <c r="AD174" s="26">
        <v>12</v>
      </c>
      <c r="AE174" s="15">
        <v>36</v>
      </c>
      <c r="AF174" s="15">
        <v>1</v>
      </c>
      <c r="AG174" s="15">
        <v>1</v>
      </c>
      <c r="AH174" s="15">
        <v>0</v>
      </c>
      <c r="AI174" s="15">
        <v>36</v>
      </c>
      <c r="AJ174" s="15">
        <f>STDEV(AD174:AH174)</f>
        <v>15.3460092532228</v>
      </c>
    </row>
    <row r="175" ht="20.05" customHeight="1">
      <c r="Y175" t="s" s="11">
        <v>88</v>
      </c>
      <c r="Z175" s="24"/>
      <c r="AA175" s="24"/>
      <c r="AB175" s="24"/>
      <c r="AC175" t="s" s="13">
        <v>46</v>
      </c>
      <c r="AD175" s="26">
        <v>2</v>
      </c>
      <c r="AE175" s="15">
        <v>39</v>
      </c>
      <c r="AF175" s="15">
        <v>0</v>
      </c>
      <c r="AG175" s="15">
        <v>8</v>
      </c>
      <c r="AH175" s="15">
        <v>1</v>
      </c>
      <c r="AI175" s="15">
        <v>37</v>
      </c>
      <c r="AJ175" s="15">
        <f>STDEV(AD175:AH175)</f>
        <v>16.5075740192192</v>
      </c>
    </row>
    <row r="176" ht="20.05" customHeight="1">
      <c r="Y176" t="s" s="11">
        <v>88</v>
      </c>
      <c r="Z176" t="s" s="11">
        <v>140</v>
      </c>
      <c r="AA176" s="24"/>
      <c r="AB176" s="24"/>
      <c r="AC176" t="s" s="13">
        <v>48</v>
      </c>
      <c r="AD176" s="26">
        <v>5</v>
      </c>
      <c r="AE176" s="15">
        <v>29</v>
      </c>
      <c r="AF176" s="15">
        <v>1</v>
      </c>
      <c r="AG176" s="15">
        <v>13</v>
      </c>
      <c r="AH176" s="15">
        <v>2</v>
      </c>
      <c r="AI176" s="15">
        <v>38</v>
      </c>
      <c r="AJ176" s="15">
        <f>STDEV(AD176:AH176)</f>
        <v>11.6189500386223</v>
      </c>
    </row>
    <row r="177" ht="20.05" customHeight="1">
      <c r="Y177" t="s" s="11">
        <v>88</v>
      </c>
      <c r="Z177" t="s" s="11">
        <v>140</v>
      </c>
      <c r="AA177" s="24"/>
      <c r="AB177" s="24"/>
      <c r="AC177" t="s" s="13">
        <v>70</v>
      </c>
      <c r="AD177" s="26">
        <v>8</v>
      </c>
      <c r="AE177" s="15">
        <v>6</v>
      </c>
      <c r="AF177" s="15">
        <v>16</v>
      </c>
      <c r="AG177" s="15">
        <v>5</v>
      </c>
      <c r="AH177" s="15">
        <v>15</v>
      </c>
      <c r="AI177" s="15">
        <v>39</v>
      </c>
      <c r="AJ177" s="15">
        <f>STDEV(AD177:AH177)</f>
        <v>5.1478150704935</v>
      </c>
    </row>
    <row r="178" ht="20.05" customHeight="1">
      <c r="Y178" t="s" s="11">
        <v>88</v>
      </c>
      <c r="Z178" t="s" s="11">
        <v>31</v>
      </c>
      <c r="AA178" s="24"/>
      <c r="AB178" s="24"/>
      <c r="AC178" t="s" s="13">
        <v>37</v>
      </c>
      <c r="AD178" s="26">
        <v>7</v>
      </c>
      <c r="AE178" s="15">
        <v>43</v>
      </c>
      <c r="AF178" s="15">
        <v>0</v>
      </c>
      <c r="AG178" s="15">
        <v>0</v>
      </c>
      <c r="AH178" s="15">
        <v>0</v>
      </c>
      <c r="AI178" s="15">
        <v>40</v>
      </c>
      <c r="AJ178" s="15">
        <f>STDEV(AD178:AH178)</f>
        <v>18.6949190958399</v>
      </c>
    </row>
    <row r="179" ht="20.05" customHeight="1">
      <c r="Y179" t="s" s="11">
        <v>88</v>
      </c>
      <c r="Z179" t="s" s="11">
        <v>38</v>
      </c>
      <c r="AA179" s="24"/>
      <c r="AB179" s="12">
        <v>2</v>
      </c>
      <c r="AC179" t="s" s="71">
        <v>41</v>
      </c>
      <c r="AD179" s="26">
        <v>0</v>
      </c>
      <c r="AE179" s="15">
        <v>0</v>
      </c>
      <c r="AF179" s="15">
        <v>50</v>
      </c>
      <c r="AG179" s="15">
        <v>0</v>
      </c>
      <c r="AH179" s="15">
        <v>0</v>
      </c>
      <c r="AI179" s="15">
        <v>41</v>
      </c>
      <c r="AJ179" s="15">
        <f>STDEV(AD179:AH179)</f>
        <v>22.3606797749979</v>
      </c>
    </row>
    <row r="180" ht="20.05" customHeight="1">
      <c r="Y180" t="s" s="11">
        <v>88</v>
      </c>
      <c r="Z180" t="s" s="11">
        <v>38</v>
      </c>
      <c r="AA180" s="24"/>
      <c r="AB180" s="12">
        <v>2</v>
      </c>
      <c r="AC180" t="s" s="71">
        <v>42</v>
      </c>
      <c r="AD180" s="26">
        <v>3</v>
      </c>
      <c r="AE180" s="15">
        <v>32</v>
      </c>
      <c r="AF180" s="15">
        <v>14</v>
      </c>
      <c r="AG180" s="15">
        <v>1</v>
      </c>
      <c r="AH180" s="15">
        <v>0</v>
      </c>
      <c r="AI180" s="15">
        <v>42</v>
      </c>
      <c r="AJ180" s="15">
        <f>STDEV(AD180:AH180)</f>
        <v>13.5092560861063</v>
      </c>
    </row>
    <row r="181" ht="20.05" customHeight="1">
      <c r="Y181" t="s" s="11">
        <v>88</v>
      </c>
      <c r="Z181" t="s" s="11">
        <v>31</v>
      </c>
      <c r="AA181" s="24"/>
      <c r="AB181" s="12">
        <v>2</v>
      </c>
      <c r="AC181" t="s" s="71">
        <v>32</v>
      </c>
      <c r="AD181" s="26">
        <v>38</v>
      </c>
      <c r="AE181" s="15">
        <v>12</v>
      </c>
      <c r="AF181" s="15">
        <v>0</v>
      </c>
      <c r="AG181" s="15">
        <v>0</v>
      </c>
      <c r="AH181" s="15">
        <v>0</v>
      </c>
      <c r="AI181" s="15">
        <v>43</v>
      </c>
      <c r="AJ181" s="15">
        <f>STDEV(AD181:AH181)</f>
        <v>16.4924225024706</v>
      </c>
    </row>
    <row r="182" ht="20.05" customHeight="1">
      <c r="Y182" t="s" s="11">
        <v>88</v>
      </c>
      <c r="Z182" t="s" s="11">
        <v>31</v>
      </c>
      <c r="AA182" s="24"/>
      <c r="AB182" s="12">
        <v>2</v>
      </c>
      <c r="AC182" t="s" s="71">
        <v>34</v>
      </c>
      <c r="AD182" s="26">
        <v>35</v>
      </c>
      <c r="AE182" s="15">
        <v>15</v>
      </c>
      <c r="AF182" s="15">
        <v>0</v>
      </c>
      <c r="AG182" s="15">
        <v>0</v>
      </c>
      <c r="AH182" s="15">
        <v>0</v>
      </c>
      <c r="AI182" s="15">
        <v>44</v>
      </c>
      <c r="AJ182" s="15">
        <f>STDEV(AD182:AH182)</f>
        <v>15.4110350074224</v>
      </c>
    </row>
    <row r="183" ht="20.05" customHeight="1">
      <c r="Y183" t="s" s="11">
        <v>88</v>
      </c>
      <c r="Z183" t="s" s="11">
        <v>43</v>
      </c>
      <c r="AA183" s="24"/>
      <c r="AB183" s="12">
        <v>2</v>
      </c>
      <c r="AC183" t="s" s="71">
        <v>44</v>
      </c>
      <c r="AD183" s="26">
        <v>0</v>
      </c>
      <c r="AE183" s="15">
        <v>48</v>
      </c>
      <c r="AF183" s="15">
        <v>0</v>
      </c>
      <c r="AG183" s="15">
        <v>2</v>
      </c>
      <c r="AH183" s="15">
        <v>0</v>
      </c>
      <c r="AI183" s="15">
        <v>45</v>
      </c>
      <c r="AJ183" s="15">
        <f>STDEV(AD183:AH183)</f>
        <v>21.2602916254693</v>
      </c>
    </row>
    <row r="184" ht="20.05" customHeight="1">
      <c r="Y184" t="s" s="11">
        <v>88</v>
      </c>
      <c r="Z184" t="s" s="11">
        <v>18</v>
      </c>
      <c r="AA184" s="24"/>
      <c r="AB184" s="12">
        <v>2</v>
      </c>
      <c r="AC184" t="s" s="71">
        <v>26</v>
      </c>
      <c r="AD184" s="26">
        <v>0</v>
      </c>
      <c r="AE184" s="15">
        <v>50</v>
      </c>
      <c r="AF184" s="15">
        <v>0</v>
      </c>
      <c r="AG184" s="15">
        <v>0</v>
      </c>
      <c r="AH184" s="15">
        <v>0</v>
      </c>
      <c r="AI184" s="15">
        <v>46</v>
      </c>
      <c r="AJ184" s="15">
        <f>STDEV(AD184:AH184)</f>
        <v>22.3606797749979</v>
      </c>
    </row>
    <row r="185" ht="20.05" customHeight="1">
      <c r="Y185" t="s" s="11">
        <v>88</v>
      </c>
      <c r="Z185" t="s" s="11">
        <v>18</v>
      </c>
      <c r="AA185" s="24"/>
      <c r="AB185" s="12">
        <v>2</v>
      </c>
      <c r="AC185" t="s" s="71">
        <v>27</v>
      </c>
      <c r="AD185" s="26">
        <v>0</v>
      </c>
      <c r="AE185" s="15">
        <v>31</v>
      </c>
      <c r="AF185" s="15">
        <v>19</v>
      </c>
      <c r="AG185" s="15">
        <v>0</v>
      </c>
      <c r="AH185" s="15">
        <v>0</v>
      </c>
      <c r="AI185" s="15">
        <v>47</v>
      </c>
      <c r="AJ185" s="15">
        <f>STDEV(AD185:AH185)</f>
        <v>14.3352711868315</v>
      </c>
    </row>
    <row r="186" ht="20.05" customHeight="1">
      <c r="Y186" t="s" s="11">
        <v>88</v>
      </c>
      <c r="Z186" t="s" s="11">
        <v>49</v>
      </c>
      <c r="AA186" s="24"/>
      <c r="AB186" s="12">
        <v>2</v>
      </c>
      <c r="AC186" t="s" s="165">
        <v>51</v>
      </c>
      <c r="AD186" s="26">
        <v>0</v>
      </c>
      <c r="AE186" s="15">
        <v>2</v>
      </c>
      <c r="AF186" s="15">
        <v>0</v>
      </c>
      <c r="AG186" s="15">
        <v>19</v>
      </c>
      <c r="AH186" s="15">
        <v>29</v>
      </c>
      <c r="AI186" s="15">
        <v>48</v>
      </c>
      <c r="AJ186" s="15">
        <f>STDEV(AD186:AH186)</f>
        <v>13.2853302555864</v>
      </c>
    </row>
    <row r="187" ht="20.05" customHeight="1">
      <c r="Y187" t="s" s="11">
        <v>89</v>
      </c>
      <c r="Z187" t="s" s="11">
        <v>139</v>
      </c>
      <c r="AA187" s="24"/>
      <c r="AB187" s="24"/>
      <c r="AC187" t="s" s="13">
        <v>20</v>
      </c>
      <c r="AD187" s="26">
        <v>1</v>
      </c>
      <c r="AE187" s="15">
        <v>44</v>
      </c>
      <c r="AF187" s="15">
        <v>5</v>
      </c>
      <c r="AG187" s="15">
        <v>0</v>
      </c>
      <c r="AH187" s="15">
        <v>0</v>
      </c>
      <c r="AI187" s="15">
        <v>49</v>
      </c>
      <c r="AJ187" s="15">
        <f>STDEV(AD187:AH187)</f>
        <v>19.1180542943052</v>
      </c>
    </row>
    <row r="188" ht="20.05" customHeight="1">
      <c r="Y188" t="s" s="11">
        <v>89</v>
      </c>
      <c r="Z188" t="s" s="11">
        <v>139</v>
      </c>
      <c r="AA188" s="24"/>
      <c r="AB188" s="24"/>
      <c r="AC188" t="s" s="13">
        <v>25</v>
      </c>
      <c r="AD188" s="26">
        <v>0</v>
      </c>
      <c r="AE188" s="15">
        <v>34</v>
      </c>
      <c r="AF188" s="15">
        <v>16</v>
      </c>
      <c r="AG188" s="15">
        <v>0</v>
      </c>
      <c r="AH188" s="15">
        <v>0</v>
      </c>
      <c r="AI188" s="15">
        <v>50</v>
      </c>
      <c r="AJ188" s="15">
        <f>STDEV(AD188:AH188)</f>
        <v>15.0996688705415</v>
      </c>
    </row>
    <row r="189" ht="20.05" customHeight="1">
      <c r="Y189" t="s" s="11">
        <v>89</v>
      </c>
      <c r="Z189" t="s" s="11">
        <v>38</v>
      </c>
      <c r="AA189" s="24"/>
      <c r="AB189" s="24"/>
      <c r="AC189" t="s" s="13">
        <v>39</v>
      </c>
      <c r="AD189" s="26">
        <v>45</v>
      </c>
      <c r="AE189" s="15">
        <v>5</v>
      </c>
      <c r="AF189" s="15">
        <v>0</v>
      </c>
      <c r="AG189" s="15">
        <v>0</v>
      </c>
      <c r="AH189" s="15">
        <v>0</v>
      </c>
      <c r="AI189" s="15">
        <v>51</v>
      </c>
      <c r="AJ189" s="15">
        <f>STDEV(AD189:AH189)</f>
        <v>19.6850196850295</v>
      </c>
    </row>
    <row r="190" ht="20.05" customHeight="1">
      <c r="Y190" t="s" s="11">
        <v>89</v>
      </c>
      <c r="Z190" t="s" s="11">
        <v>38</v>
      </c>
      <c r="AA190" s="24"/>
      <c r="AB190" s="24"/>
      <c r="AC190" t="s" s="13">
        <v>40</v>
      </c>
      <c r="AD190" s="26">
        <v>19</v>
      </c>
      <c r="AE190" s="15">
        <v>31</v>
      </c>
      <c r="AF190" s="15">
        <v>0</v>
      </c>
      <c r="AG190" s="15">
        <v>0</v>
      </c>
      <c r="AH190" s="15">
        <v>0</v>
      </c>
      <c r="AI190" s="15">
        <v>52</v>
      </c>
      <c r="AJ190" s="15">
        <f>STDEV(AD190:AH190)</f>
        <v>14.3352711868315</v>
      </c>
    </row>
    <row r="191" ht="20.05" customHeight="1">
      <c r="Y191" t="s" s="11">
        <v>89</v>
      </c>
      <c r="Z191" s="24"/>
      <c r="AA191" s="24"/>
      <c r="AB191" s="24"/>
      <c r="AC191" t="s" s="13">
        <v>46</v>
      </c>
      <c r="AD191" s="26">
        <v>25</v>
      </c>
      <c r="AE191" s="15">
        <v>22</v>
      </c>
      <c r="AF191" s="15">
        <v>0</v>
      </c>
      <c r="AG191" s="15">
        <v>3</v>
      </c>
      <c r="AH191" s="15">
        <v>0</v>
      </c>
      <c r="AI191" s="15">
        <v>53</v>
      </c>
      <c r="AJ191" s="15">
        <f>STDEV(AD191:AH191)</f>
        <v>12.4298028946561</v>
      </c>
    </row>
    <row r="192" ht="20.05" customHeight="1">
      <c r="Y192" t="s" s="11">
        <v>89</v>
      </c>
      <c r="Z192" t="s" s="11">
        <v>140</v>
      </c>
      <c r="AA192" s="24"/>
      <c r="AB192" s="24"/>
      <c r="AC192" t="s" s="13">
        <v>48</v>
      </c>
      <c r="AD192" s="26">
        <v>7</v>
      </c>
      <c r="AE192" s="15">
        <v>39</v>
      </c>
      <c r="AF192" s="15">
        <v>1</v>
      </c>
      <c r="AG192" s="15">
        <v>3</v>
      </c>
      <c r="AH192" s="15">
        <v>0</v>
      </c>
      <c r="AI192" s="15">
        <v>54</v>
      </c>
      <c r="AJ192" s="15">
        <f>STDEV(AD192:AH192)</f>
        <v>16.431676725155</v>
      </c>
    </row>
    <row r="193" ht="20.05" customHeight="1">
      <c r="Y193" t="s" s="11">
        <v>89</v>
      </c>
      <c r="Z193" t="s" s="11">
        <v>140</v>
      </c>
      <c r="AA193" s="24"/>
      <c r="AB193" s="24"/>
      <c r="AC193" t="s" s="13">
        <v>70</v>
      </c>
      <c r="AD193" s="26">
        <v>15</v>
      </c>
      <c r="AE193" s="15">
        <v>6</v>
      </c>
      <c r="AF193" s="15">
        <v>8</v>
      </c>
      <c r="AG193" s="15">
        <v>10</v>
      </c>
      <c r="AH193" s="15">
        <v>11</v>
      </c>
      <c r="AI193" s="15">
        <v>55</v>
      </c>
      <c r="AJ193" s="15">
        <f>STDEV(AD193:AH193)</f>
        <v>3.39116499156263</v>
      </c>
    </row>
    <row r="194" ht="20.05" customHeight="1">
      <c r="Y194" t="s" s="11">
        <v>89</v>
      </c>
      <c r="Z194" t="s" s="11">
        <v>31</v>
      </c>
      <c r="AA194" s="24"/>
      <c r="AB194" s="24"/>
      <c r="AC194" t="s" s="13">
        <v>37</v>
      </c>
      <c r="AD194" s="26">
        <v>8</v>
      </c>
      <c r="AE194" s="15">
        <v>42</v>
      </c>
      <c r="AF194" s="15">
        <v>0</v>
      </c>
      <c r="AG194" s="15">
        <v>0</v>
      </c>
      <c r="AH194" s="15">
        <v>0</v>
      </c>
      <c r="AI194" s="15">
        <v>56</v>
      </c>
      <c r="AJ194" s="15">
        <f>STDEV(AD194:AH194)</f>
        <v>18.2208671582886</v>
      </c>
    </row>
    <row r="195" ht="20.05" customHeight="1">
      <c r="Y195" t="s" s="11">
        <v>89</v>
      </c>
      <c r="Z195" t="s" s="11">
        <v>38</v>
      </c>
      <c r="AA195" s="24"/>
      <c r="AB195" s="12">
        <v>2</v>
      </c>
      <c r="AC195" t="s" s="71">
        <v>41</v>
      </c>
      <c r="AD195" s="26">
        <v>1</v>
      </c>
      <c r="AE195" s="15">
        <v>23</v>
      </c>
      <c r="AF195" s="15">
        <v>26</v>
      </c>
      <c r="AG195" s="15">
        <v>0</v>
      </c>
      <c r="AH195" s="15">
        <v>0</v>
      </c>
      <c r="AI195" s="15">
        <v>57</v>
      </c>
      <c r="AJ195" s="15">
        <f>STDEV(AD195:AH195)</f>
        <v>13.2853302555864</v>
      </c>
    </row>
    <row r="196" ht="20.05" customHeight="1">
      <c r="Y196" t="s" s="11">
        <v>89</v>
      </c>
      <c r="Z196" t="s" s="11">
        <v>38</v>
      </c>
      <c r="AA196" s="24"/>
      <c r="AB196" s="12">
        <v>2</v>
      </c>
      <c r="AC196" t="s" s="71">
        <v>42</v>
      </c>
      <c r="AD196" s="26">
        <v>6</v>
      </c>
      <c r="AE196" s="15">
        <v>37</v>
      </c>
      <c r="AF196" s="15">
        <v>7</v>
      </c>
      <c r="AG196" s="15">
        <v>0</v>
      </c>
      <c r="AH196" s="15">
        <v>0</v>
      </c>
      <c r="AI196" s="15">
        <v>58</v>
      </c>
      <c r="AJ196" s="15">
        <f>STDEV(AD196:AH196)</f>
        <v>15.4434452114805</v>
      </c>
    </row>
    <row r="197" ht="20.05" customHeight="1">
      <c r="Y197" t="s" s="11">
        <v>89</v>
      </c>
      <c r="Z197" t="s" s="11">
        <v>31</v>
      </c>
      <c r="AA197" s="24"/>
      <c r="AB197" s="12">
        <v>2</v>
      </c>
      <c r="AC197" t="s" s="71">
        <v>32</v>
      </c>
      <c r="AD197" s="26">
        <v>41</v>
      </c>
      <c r="AE197" s="15">
        <v>9</v>
      </c>
      <c r="AF197" s="15">
        <v>0</v>
      </c>
      <c r="AG197" s="15">
        <v>0</v>
      </c>
      <c r="AH197" s="15">
        <v>0</v>
      </c>
      <c r="AI197" s="15">
        <v>59</v>
      </c>
      <c r="AJ197" s="15">
        <f>STDEV(AD197:AH197)</f>
        <v>17.7623196683316</v>
      </c>
    </row>
    <row r="198" ht="20.05" customHeight="1">
      <c r="Y198" t="s" s="11">
        <v>89</v>
      </c>
      <c r="Z198" t="s" s="11">
        <v>31</v>
      </c>
      <c r="AA198" s="24"/>
      <c r="AB198" s="12">
        <v>2</v>
      </c>
      <c r="AC198" t="s" s="71">
        <v>34</v>
      </c>
      <c r="AD198" s="26">
        <v>42</v>
      </c>
      <c r="AE198" s="15">
        <v>8</v>
      </c>
      <c r="AF198" s="15">
        <v>0</v>
      </c>
      <c r="AG198" s="15">
        <v>0</v>
      </c>
      <c r="AH198" s="15">
        <v>0</v>
      </c>
      <c r="AI198" s="15">
        <v>60</v>
      </c>
      <c r="AJ198" s="15">
        <f>STDEV(AD198:AH198)</f>
        <v>18.2208671582886</v>
      </c>
    </row>
    <row r="199" ht="20.05" customHeight="1">
      <c r="Y199" t="s" s="11">
        <v>89</v>
      </c>
      <c r="Z199" t="s" s="11">
        <v>43</v>
      </c>
      <c r="AA199" s="24"/>
      <c r="AB199" s="12">
        <v>2</v>
      </c>
      <c r="AC199" t="s" s="71">
        <v>44</v>
      </c>
      <c r="AD199" s="26">
        <v>19</v>
      </c>
      <c r="AE199" s="15">
        <v>31</v>
      </c>
      <c r="AF199" s="15">
        <v>0</v>
      </c>
      <c r="AG199" s="15">
        <v>0</v>
      </c>
      <c r="AH199" s="15">
        <v>0</v>
      </c>
      <c r="AI199" s="15">
        <v>61</v>
      </c>
      <c r="AJ199" s="15">
        <f>STDEV(AD199:AH199)</f>
        <v>14.3352711868315</v>
      </c>
    </row>
    <row r="200" ht="20.05" customHeight="1">
      <c r="Y200" t="s" s="11">
        <v>89</v>
      </c>
      <c r="Z200" t="s" s="11">
        <v>18</v>
      </c>
      <c r="AA200" s="24"/>
      <c r="AB200" s="12">
        <v>2</v>
      </c>
      <c r="AC200" t="s" s="71">
        <v>26</v>
      </c>
      <c r="AD200" s="26">
        <v>0</v>
      </c>
      <c r="AE200" s="15">
        <v>50</v>
      </c>
      <c r="AF200" s="15">
        <v>0</v>
      </c>
      <c r="AG200" s="15">
        <v>0</v>
      </c>
      <c r="AH200" s="15">
        <v>0</v>
      </c>
      <c r="AI200" s="15">
        <v>62</v>
      </c>
      <c r="AJ200" s="15">
        <f>STDEV(AD200:AH200)</f>
        <v>22.3606797749979</v>
      </c>
    </row>
    <row r="201" ht="20.05" customHeight="1">
      <c r="Y201" t="s" s="11">
        <v>89</v>
      </c>
      <c r="Z201" t="s" s="11">
        <v>18</v>
      </c>
      <c r="AA201" s="24"/>
      <c r="AB201" s="12">
        <v>2</v>
      </c>
      <c r="AC201" t="s" s="71">
        <v>27</v>
      </c>
      <c r="AD201" s="26">
        <v>0</v>
      </c>
      <c r="AE201" s="15">
        <v>33</v>
      </c>
      <c r="AF201" s="15">
        <v>17</v>
      </c>
      <c r="AG201" s="15">
        <v>0</v>
      </c>
      <c r="AH201" s="15">
        <v>0</v>
      </c>
      <c r="AI201" s="15">
        <v>63</v>
      </c>
      <c r="AJ201" s="15">
        <f>STDEV(AD201:AH201)</f>
        <v>14.8155323900291</v>
      </c>
    </row>
    <row r="202" ht="20.25" customHeight="1">
      <c r="Y202" t="s" s="43">
        <v>89</v>
      </c>
      <c r="Z202" t="s" s="43">
        <v>49</v>
      </c>
      <c r="AA202" s="45"/>
      <c r="AB202" s="44">
        <v>2</v>
      </c>
      <c r="AC202" t="s" s="72">
        <v>51</v>
      </c>
      <c r="AD202" s="47">
        <v>0</v>
      </c>
      <c r="AE202" s="49">
        <v>0</v>
      </c>
      <c r="AF202" s="49">
        <v>1</v>
      </c>
      <c r="AG202" s="49">
        <v>13</v>
      </c>
      <c r="AH202" s="49">
        <v>36</v>
      </c>
      <c r="AI202" s="49">
        <v>64</v>
      </c>
      <c r="AJ202" s="49">
        <f>STDEV(AD202:AH202)</f>
        <v>15.5402702679201</v>
      </c>
    </row>
    <row r="203" ht="20.25" customHeight="1">
      <c r="Y203" s="50"/>
      <c r="Z203" s="50"/>
      <c r="AA203" s="50"/>
      <c r="AB203" s="50"/>
      <c r="AC203" s="50"/>
      <c r="AD203" s="51">
        <f>SUM(AD139:AD202)</f>
        <v>686</v>
      </c>
      <c r="AE203" s="51">
        <f>SUM(AE139:AE202)</f>
        <v>1571</v>
      </c>
      <c r="AF203" s="51">
        <f>SUM(AF139:AF202)</f>
        <v>467</v>
      </c>
      <c r="AG203" s="51">
        <f>SUM(AG139:AG202)</f>
        <v>276</v>
      </c>
      <c r="AH203" s="51">
        <f>SUM(AH139:AH202)</f>
        <v>200</v>
      </c>
      <c r="AI203" s="51">
        <f>SUM(AI139:AI202)</f>
        <v>2080</v>
      </c>
      <c r="AJ203" s="51">
        <f>AVERAGE(AJ139:AJ202)</f>
        <v>15.6090272577525</v>
      </c>
    </row>
    <row r="205" ht="27.65" customHeight="1">
      <c r="AK205" t="s" s="2">
        <v>145</v>
      </c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</row>
    <row r="206" ht="20.25" customHeight="1">
      <c r="AK206" t="s" s="3">
        <v>131</v>
      </c>
      <c r="AL206" t="s" s="3">
        <v>1</v>
      </c>
      <c r="AM206" t="s" s="3">
        <v>2</v>
      </c>
      <c r="AN206" t="s" s="3">
        <v>3</v>
      </c>
      <c r="AO206" t="s" s="3">
        <v>5</v>
      </c>
      <c r="AP206" t="s" s="3">
        <v>146</v>
      </c>
      <c r="AQ206" t="s" s="3">
        <v>147</v>
      </c>
      <c r="AR206" t="s" s="3">
        <v>134</v>
      </c>
      <c r="AS206" t="s" s="3">
        <v>148</v>
      </c>
      <c r="AT206" t="s" s="3">
        <v>149</v>
      </c>
      <c r="AU206" t="s" s="3">
        <v>137</v>
      </c>
      <c r="AV206" s="4"/>
    </row>
    <row r="207" ht="20.25" customHeight="1">
      <c r="AK207" t="s" s="5">
        <v>87</v>
      </c>
      <c r="AL207" t="s" s="5">
        <v>139</v>
      </c>
      <c r="AM207" s="82"/>
      <c r="AN207" s="82"/>
      <c r="AO207" t="s" s="60">
        <v>20</v>
      </c>
      <c r="AP207" s="55">
        <v>6</v>
      </c>
      <c r="AQ207" s="9">
        <v>44</v>
      </c>
      <c r="AR207" s="9">
        <v>0</v>
      </c>
      <c r="AS207" s="9">
        <v>0</v>
      </c>
      <c r="AT207" s="9">
        <v>0</v>
      </c>
      <c r="AU207" s="9">
        <v>1</v>
      </c>
      <c r="AV207" s="9">
        <f>STDEV(AP207:AT207)</f>
        <v>19.1833260932509</v>
      </c>
    </row>
    <row r="208" ht="20.05" customHeight="1">
      <c r="AK208" t="s" s="11">
        <v>87</v>
      </c>
      <c r="AL208" t="s" s="11">
        <v>139</v>
      </c>
      <c r="AM208" s="24"/>
      <c r="AN208" s="24"/>
      <c r="AO208" t="s" s="13">
        <v>25</v>
      </c>
      <c r="AP208" s="26">
        <v>3</v>
      </c>
      <c r="AQ208" s="15">
        <v>47</v>
      </c>
      <c r="AR208" s="15">
        <v>0</v>
      </c>
      <c r="AS208" s="15">
        <v>0</v>
      </c>
      <c r="AT208" s="15">
        <v>0</v>
      </c>
      <c r="AU208" s="15">
        <v>2</v>
      </c>
      <c r="AV208" s="15">
        <f>STDEV(AP208:AT208)</f>
        <v>20.7243817760627</v>
      </c>
    </row>
    <row r="209" ht="20.05" customHeight="1">
      <c r="AK209" t="s" s="11">
        <v>87</v>
      </c>
      <c r="AL209" t="s" s="11">
        <v>38</v>
      </c>
      <c r="AM209" s="24"/>
      <c r="AN209" s="24"/>
      <c r="AO209" t="s" s="13">
        <v>39</v>
      </c>
      <c r="AP209" s="26">
        <v>22</v>
      </c>
      <c r="AQ209" s="15">
        <v>26</v>
      </c>
      <c r="AR209" s="15">
        <v>1</v>
      </c>
      <c r="AS209" s="15">
        <v>1</v>
      </c>
      <c r="AT209" s="15">
        <v>0</v>
      </c>
      <c r="AU209" s="15">
        <v>3</v>
      </c>
      <c r="AV209" s="15">
        <f>STDEV(AP209:AT209)</f>
        <v>12.8646803302686</v>
      </c>
    </row>
    <row r="210" ht="20.05" customHeight="1">
      <c r="AK210" t="s" s="11">
        <v>87</v>
      </c>
      <c r="AL210" t="s" s="11">
        <v>38</v>
      </c>
      <c r="AM210" s="24"/>
      <c r="AN210" s="24"/>
      <c r="AO210" t="s" s="13">
        <v>40</v>
      </c>
      <c r="AP210" s="26">
        <v>16</v>
      </c>
      <c r="AQ210" s="15">
        <v>34</v>
      </c>
      <c r="AR210" s="15">
        <v>0</v>
      </c>
      <c r="AS210" s="15">
        <v>0</v>
      </c>
      <c r="AT210" s="15">
        <v>0</v>
      </c>
      <c r="AU210" s="15">
        <v>4</v>
      </c>
      <c r="AV210" s="15">
        <f>STDEV(AP210:AT210)</f>
        <v>15.0996688705415</v>
      </c>
    </row>
    <row r="211" ht="20.05" customHeight="1">
      <c r="AK211" t="s" s="11">
        <v>87</v>
      </c>
      <c r="AL211" s="24"/>
      <c r="AM211" s="24"/>
      <c r="AN211" s="24"/>
      <c r="AO211" t="s" s="13">
        <v>46</v>
      </c>
      <c r="AP211" s="26">
        <v>11</v>
      </c>
      <c r="AQ211" s="15">
        <v>39</v>
      </c>
      <c r="AR211" s="15">
        <v>0</v>
      </c>
      <c r="AS211" s="15">
        <v>0</v>
      </c>
      <c r="AT211" s="15">
        <v>0</v>
      </c>
      <c r="AU211" s="15">
        <v>5</v>
      </c>
      <c r="AV211" s="15">
        <f>STDEV(AP211:AT211)</f>
        <v>16.8967452487158</v>
      </c>
    </row>
    <row r="212" ht="20.05" customHeight="1">
      <c r="AK212" t="s" s="11">
        <v>87</v>
      </c>
      <c r="AL212" t="s" s="11">
        <v>140</v>
      </c>
      <c r="AM212" s="24"/>
      <c r="AN212" s="24"/>
      <c r="AO212" t="s" s="13">
        <v>48</v>
      </c>
      <c r="AP212" s="26">
        <v>7</v>
      </c>
      <c r="AQ212" s="15">
        <v>43</v>
      </c>
      <c r="AR212" s="15">
        <v>0</v>
      </c>
      <c r="AS212" s="15">
        <v>0</v>
      </c>
      <c r="AT212" s="15">
        <v>0</v>
      </c>
      <c r="AU212" s="15">
        <v>6</v>
      </c>
      <c r="AV212" s="15">
        <f>STDEV(AP212:AT212)</f>
        <v>18.6949190958399</v>
      </c>
    </row>
    <row r="213" ht="20.05" customHeight="1">
      <c r="AK213" t="s" s="11">
        <v>87</v>
      </c>
      <c r="AL213" t="s" s="11">
        <v>140</v>
      </c>
      <c r="AM213" s="24"/>
      <c r="AN213" s="24"/>
      <c r="AO213" t="s" s="13">
        <v>70</v>
      </c>
      <c r="AP213" s="26">
        <v>10</v>
      </c>
      <c r="AQ213" s="15">
        <v>28</v>
      </c>
      <c r="AR213" s="15">
        <v>7</v>
      </c>
      <c r="AS213" s="15">
        <v>1</v>
      </c>
      <c r="AT213" s="15">
        <v>4</v>
      </c>
      <c r="AU213" s="15">
        <v>7</v>
      </c>
      <c r="AV213" s="15">
        <f>STDEV(AP213:AT213)</f>
        <v>10.6066017177982</v>
      </c>
    </row>
    <row r="214" ht="20.05" customHeight="1">
      <c r="AK214" t="s" s="11">
        <v>87</v>
      </c>
      <c r="AL214" t="s" s="11">
        <v>31</v>
      </c>
      <c r="AM214" s="24"/>
      <c r="AN214" s="24"/>
      <c r="AO214" t="s" s="13">
        <v>37</v>
      </c>
      <c r="AP214" s="26">
        <v>0</v>
      </c>
      <c r="AQ214" s="15">
        <v>45</v>
      </c>
      <c r="AR214" s="15">
        <v>0</v>
      </c>
      <c r="AS214" s="15">
        <v>5</v>
      </c>
      <c r="AT214" s="15">
        <v>0</v>
      </c>
      <c r="AU214" s="15">
        <v>8</v>
      </c>
      <c r="AV214" s="15">
        <f>STDEV(AP214:AT214)</f>
        <v>19.6850196850295</v>
      </c>
    </row>
    <row r="215" ht="20.05" customHeight="1">
      <c r="AK215" t="s" s="11">
        <v>87</v>
      </c>
      <c r="AL215" t="s" s="11">
        <v>38</v>
      </c>
      <c r="AM215" s="24"/>
      <c r="AN215" s="12">
        <v>2</v>
      </c>
      <c r="AO215" t="s" s="71">
        <v>41</v>
      </c>
      <c r="AP215" s="26">
        <v>6</v>
      </c>
      <c r="AQ215" s="15">
        <v>22</v>
      </c>
      <c r="AR215" s="15">
        <v>22</v>
      </c>
      <c r="AS215" s="15">
        <v>0</v>
      </c>
      <c r="AT215" s="15">
        <v>0</v>
      </c>
      <c r="AU215" s="15">
        <v>9</v>
      </c>
      <c r="AV215" s="15">
        <f>STDEV(AP215:AT215)</f>
        <v>11.2249721603218</v>
      </c>
    </row>
    <row r="216" ht="20.05" customHeight="1">
      <c r="AK216" t="s" s="11">
        <v>87</v>
      </c>
      <c r="AL216" t="s" s="11">
        <v>38</v>
      </c>
      <c r="AM216" s="24"/>
      <c r="AN216" s="12">
        <v>2</v>
      </c>
      <c r="AO216" t="s" s="71">
        <v>42</v>
      </c>
      <c r="AP216" s="26">
        <v>1</v>
      </c>
      <c r="AQ216" s="15">
        <v>32</v>
      </c>
      <c r="AR216" s="15">
        <v>17</v>
      </c>
      <c r="AS216" s="15">
        <v>0</v>
      </c>
      <c r="AT216" s="15">
        <v>0</v>
      </c>
      <c r="AU216" s="15">
        <v>10</v>
      </c>
      <c r="AV216" s="15">
        <f>STDEV(AP216:AT216)</f>
        <v>14.2653426176871</v>
      </c>
    </row>
    <row r="217" ht="20.05" customHeight="1">
      <c r="AK217" t="s" s="11">
        <v>87</v>
      </c>
      <c r="AL217" t="s" s="11">
        <v>31</v>
      </c>
      <c r="AM217" s="24"/>
      <c r="AN217" s="12">
        <v>2</v>
      </c>
      <c r="AO217" t="s" s="71">
        <v>32</v>
      </c>
      <c r="AP217" s="26">
        <v>39</v>
      </c>
      <c r="AQ217" s="15">
        <v>11</v>
      </c>
      <c r="AR217" s="15">
        <v>0</v>
      </c>
      <c r="AS217" s="15">
        <v>0</v>
      </c>
      <c r="AT217" s="15">
        <v>0</v>
      </c>
      <c r="AU217" s="15">
        <v>11</v>
      </c>
      <c r="AV217" s="15">
        <f>STDEV(AP217:AT217)</f>
        <v>16.8967452487158</v>
      </c>
    </row>
    <row r="218" ht="20.05" customHeight="1">
      <c r="AK218" t="s" s="11">
        <v>87</v>
      </c>
      <c r="AL218" t="s" s="11">
        <v>31</v>
      </c>
      <c r="AM218" s="24"/>
      <c r="AN218" s="12">
        <v>2</v>
      </c>
      <c r="AO218" t="s" s="71">
        <v>34</v>
      </c>
      <c r="AP218" s="26">
        <v>43</v>
      </c>
      <c r="AQ218" s="15">
        <v>7</v>
      </c>
      <c r="AR218" s="15">
        <v>0</v>
      </c>
      <c r="AS218" s="15">
        <v>0</v>
      </c>
      <c r="AT218" s="15">
        <v>0</v>
      </c>
      <c r="AU218" s="15">
        <v>12</v>
      </c>
      <c r="AV218" s="15">
        <f>STDEV(AP218:AT218)</f>
        <v>18.6949190958399</v>
      </c>
    </row>
    <row r="219" ht="20.05" customHeight="1">
      <c r="AK219" t="s" s="11">
        <v>87</v>
      </c>
      <c r="AL219" t="s" s="11">
        <v>43</v>
      </c>
      <c r="AM219" s="24"/>
      <c r="AN219" s="12">
        <v>2</v>
      </c>
      <c r="AO219" t="s" s="71">
        <v>44</v>
      </c>
      <c r="AP219" s="26">
        <v>13</v>
      </c>
      <c r="AQ219" s="15">
        <v>37</v>
      </c>
      <c r="AR219" s="15">
        <v>0</v>
      </c>
      <c r="AS219" s="15">
        <v>0</v>
      </c>
      <c r="AT219" s="15">
        <v>0</v>
      </c>
      <c r="AU219" s="15">
        <v>13</v>
      </c>
      <c r="AV219" s="15">
        <f>STDEV(AP219:AT219)</f>
        <v>16.109003693587</v>
      </c>
    </row>
    <row r="220" ht="20.05" customHeight="1">
      <c r="AK220" t="s" s="11">
        <v>87</v>
      </c>
      <c r="AL220" t="s" s="11">
        <v>18</v>
      </c>
      <c r="AM220" s="24"/>
      <c r="AN220" s="12">
        <v>2</v>
      </c>
      <c r="AO220" t="s" s="71">
        <v>26</v>
      </c>
      <c r="AP220" s="26">
        <v>0</v>
      </c>
      <c r="AQ220" s="15">
        <v>50</v>
      </c>
      <c r="AR220" s="15">
        <v>0</v>
      </c>
      <c r="AS220" s="15">
        <v>0</v>
      </c>
      <c r="AT220" s="15">
        <v>0</v>
      </c>
      <c r="AU220" s="15">
        <v>14</v>
      </c>
      <c r="AV220" s="15">
        <f>STDEV(AP220:AT220)</f>
        <v>22.3606797749979</v>
      </c>
    </row>
    <row r="221" ht="20.05" customHeight="1">
      <c r="AK221" t="s" s="11">
        <v>87</v>
      </c>
      <c r="AL221" t="s" s="11">
        <v>18</v>
      </c>
      <c r="AM221" s="24"/>
      <c r="AN221" s="12">
        <v>2</v>
      </c>
      <c r="AO221" t="s" s="71">
        <v>27</v>
      </c>
      <c r="AP221" s="26">
        <v>1</v>
      </c>
      <c r="AQ221" s="15">
        <v>35</v>
      </c>
      <c r="AR221" s="15">
        <v>14</v>
      </c>
      <c r="AS221" s="15">
        <v>0</v>
      </c>
      <c r="AT221" s="15">
        <v>0</v>
      </c>
      <c r="AU221" s="15">
        <v>15</v>
      </c>
      <c r="AV221" s="15">
        <f>STDEV(AP221:AT221)</f>
        <v>15.182226450689</v>
      </c>
    </row>
    <row r="222" ht="20.05" customHeight="1">
      <c r="AK222" t="s" s="11">
        <v>87</v>
      </c>
      <c r="AL222" t="s" s="11">
        <v>49</v>
      </c>
      <c r="AM222" s="24"/>
      <c r="AN222" s="12">
        <v>2</v>
      </c>
      <c r="AO222" t="s" s="165">
        <v>51</v>
      </c>
      <c r="AP222" s="26">
        <v>12</v>
      </c>
      <c r="AQ222" s="15">
        <v>1</v>
      </c>
      <c r="AR222" s="15">
        <v>0</v>
      </c>
      <c r="AS222" s="15">
        <v>4</v>
      </c>
      <c r="AT222" s="15">
        <v>33</v>
      </c>
      <c r="AU222" s="15">
        <v>16</v>
      </c>
      <c r="AV222" s="15">
        <f>STDEV(AP222:AT222)</f>
        <v>13.6930639376292</v>
      </c>
    </row>
    <row r="223" ht="20.05" customHeight="1">
      <c r="AK223" t="s" s="11">
        <v>90</v>
      </c>
      <c r="AL223" t="s" s="11">
        <v>139</v>
      </c>
      <c r="AM223" s="24"/>
      <c r="AN223" s="24"/>
      <c r="AO223" t="s" s="13">
        <v>20</v>
      </c>
      <c r="AP223" s="26">
        <v>0</v>
      </c>
      <c r="AQ223" s="15">
        <v>50</v>
      </c>
      <c r="AR223" s="15">
        <v>0</v>
      </c>
      <c r="AS223" s="15">
        <v>0</v>
      </c>
      <c r="AT223" s="15">
        <v>0</v>
      </c>
      <c r="AU223" s="15">
        <v>17</v>
      </c>
      <c r="AV223" s="15">
        <f>STDEV(AP223:AT223)</f>
        <v>22.3606797749979</v>
      </c>
    </row>
    <row r="224" ht="20.05" customHeight="1">
      <c r="AK224" t="s" s="11">
        <v>90</v>
      </c>
      <c r="AL224" t="s" s="11">
        <v>139</v>
      </c>
      <c r="AM224" s="24"/>
      <c r="AN224" s="24"/>
      <c r="AO224" t="s" s="13">
        <v>25</v>
      </c>
      <c r="AP224" s="26">
        <v>2</v>
      </c>
      <c r="AQ224" s="15">
        <v>26</v>
      </c>
      <c r="AR224" s="15">
        <v>22</v>
      </c>
      <c r="AS224" s="15">
        <v>0</v>
      </c>
      <c r="AT224" s="15">
        <v>0</v>
      </c>
      <c r="AU224" s="15">
        <v>18</v>
      </c>
      <c r="AV224" s="15">
        <f>STDEV(AP224:AT224)</f>
        <v>12.8840987267251</v>
      </c>
    </row>
    <row r="225" ht="20.05" customHeight="1">
      <c r="AK225" t="s" s="11">
        <v>90</v>
      </c>
      <c r="AL225" t="s" s="11">
        <v>38</v>
      </c>
      <c r="AM225" s="24"/>
      <c r="AN225" s="24"/>
      <c r="AO225" t="s" s="13">
        <v>39</v>
      </c>
      <c r="AP225" s="26">
        <v>17</v>
      </c>
      <c r="AQ225" s="15">
        <v>29</v>
      </c>
      <c r="AR225" s="15">
        <v>0</v>
      </c>
      <c r="AS225" s="15">
        <v>4</v>
      </c>
      <c r="AT225" s="15">
        <v>0</v>
      </c>
      <c r="AU225" s="15">
        <v>19</v>
      </c>
      <c r="AV225" s="15">
        <f>STDEV(AP225:AT225)</f>
        <v>12.7082650271388</v>
      </c>
    </row>
    <row r="226" ht="20.05" customHeight="1">
      <c r="AK226" t="s" s="11">
        <v>90</v>
      </c>
      <c r="AL226" t="s" s="11">
        <v>38</v>
      </c>
      <c r="AM226" s="24"/>
      <c r="AN226" s="24"/>
      <c r="AO226" t="s" s="13">
        <v>40</v>
      </c>
      <c r="AP226" s="26">
        <v>8</v>
      </c>
      <c r="AQ226" s="15">
        <v>42</v>
      </c>
      <c r="AR226" s="15">
        <v>0</v>
      </c>
      <c r="AS226" s="15">
        <v>0</v>
      </c>
      <c r="AT226" s="15">
        <v>0</v>
      </c>
      <c r="AU226" s="15">
        <v>20</v>
      </c>
      <c r="AV226" s="15">
        <f>STDEV(AP226:AT226)</f>
        <v>18.2208671582886</v>
      </c>
    </row>
    <row r="227" ht="20.05" customHeight="1">
      <c r="AK227" t="s" s="11">
        <v>90</v>
      </c>
      <c r="AL227" s="24"/>
      <c r="AM227" s="24"/>
      <c r="AN227" s="24"/>
      <c r="AO227" t="s" s="13">
        <v>46</v>
      </c>
      <c r="AP227" s="26">
        <v>0</v>
      </c>
      <c r="AQ227" s="15">
        <v>48</v>
      </c>
      <c r="AR227" s="15">
        <v>0</v>
      </c>
      <c r="AS227" s="15">
        <v>0</v>
      </c>
      <c r="AT227" s="15">
        <v>2</v>
      </c>
      <c r="AU227" s="15">
        <v>21</v>
      </c>
      <c r="AV227" s="15">
        <f>STDEV(AP227:AT227)</f>
        <v>21.2602916254693</v>
      </c>
    </row>
    <row r="228" ht="20.05" customHeight="1">
      <c r="AK228" t="s" s="11">
        <v>90</v>
      </c>
      <c r="AL228" t="s" s="11">
        <v>140</v>
      </c>
      <c r="AM228" s="24"/>
      <c r="AN228" s="24"/>
      <c r="AO228" t="s" s="13">
        <v>48</v>
      </c>
      <c r="AP228" s="26">
        <v>2</v>
      </c>
      <c r="AQ228" s="15">
        <v>40</v>
      </c>
      <c r="AR228" s="15">
        <v>0</v>
      </c>
      <c r="AS228" s="15">
        <v>7</v>
      </c>
      <c r="AT228" s="15">
        <v>1</v>
      </c>
      <c r="AU228" s="15">
        <v>22</v>
      </c>
      <c r="AV228" s="15">
        <f>STDEV(AP228:AT228)</f>
        <v>16.985287751463</v>
      </c>
    </row>
    <row r="229" ht="20.05" customHeight="1">
      <c r="AK229" t="s" s="11">
        <v>90</v>
      </c>
      <c r="AL229" t="s" s="11">
        <v>140</v>
      </c>
      <c r="AM229" s="24"/>
      <c r="AN229" s="24"/>
      <c r="AO229" t="s" s="13">
        <v>70</v>
      </c>
      <c r="AP229" s="26">
        <v>17</v>
      </c>
      <c r="AQ229" s="15">
        <v>5</v>
      </c>
      <c r="AR229" s="15">
        <v>16</v>
      </c>
      <c r="AS229" s="15">
        <v>8</v>
      </c>
      <c r="AT229" s="15">
        <v>4</v>
      </c>
      <c r="AU229" s="15">
        <v>23</v>
      </c>
      <c r="AV229" s="15">
        <f>STDEV(AP229:AT229)</f>
        <v>6.12372435695795</v>
      </c>
    </row>
    <row r="230" ht="20.05" customHeight="1">
      <c r="AK230" t="s" s="11">
        <v>90</v>
      </c>
      <c r="AL230" t="s" s="11">
        <v>31</v>
      </c>
      <c r="AM230" s="24"/>
      <c r="AN230" s="24"/>
      <c r="AO230" t="s" s="13">
        <v>37</v>
      </c>
      <c r="AP230" s="26">
        <v>0</v>
      </c>
      <c r="AQ230" s="15">
        <v>45</v>
      </c>
      <c r="AR230" s="15">
        <v>0</v>
      </c>
      <c r="AS230" s="15">
        <v>5</v>
      </c>
      <c r="AT230" s="15">
        <v>0</v>
      </c>
      <c r="AU230" s="15">
        <v>24</v>
      </c>
      <c r="AV230" s="15">
        <f>STDEV(AP230:AT230)</f>
        <v>19.6850196850295</v>
      </c>
    </row>
    <row r="231" ht="20.05" customHeight="1">
      <c r="AK231" t="s" s="11">
        <v>90</v>
      </c>
      <c r="AL231" t="s" s="11">
        <v>38</v>
      </c>
      <c r="AM231" s="24"/>
      <c r="AN231" s="12">
        <v>2</v>
      </c>
      <c r="AO231" t="s" s="71">
        <v>41</v>
      </c>
      <c r="AP231" s="26">
        <v>0</v>
      </c>
      <c r="AQ231" s="15">
        <v>5</v>
      </c>
      <c r="AR231" s="15">
        <v>45</v>
      </c>
      <c r="AS231" s="15">
        <v>0</v>
      </c>
      <c r="AT231" s="15">
        <v>0</v>
      </c>
      <c r="AU231" s="15">
        <v>25</v>
      </c>
      <c r="AV231" s="15">
        <f>STDEV(AP231:AT231)</f>
        <v>19.6850196850295</v>
      </c>
    </row>
    <row r="232" ht="20.05" customHeight="1">
      <c r="AK232" t="s" s="11">
        <v>90</v>
      </c>
      <c r="AL232" t="s" s="11">
        <v>38</v>
      </c>
      <c r="AM232" s="24"/>
      <c r="AN232" s="12">
        <v>2</v>
      </c>
      <c r="AO232" t="s" s="71">
        <v>42</v>
      </c>
      <c r="AP232" s="26">
        <v>0</v>
      </c>
      <c r="AQ232" s="15">
        <v>8</v>
      </c>
      <c r="AR232" s="15">
        <v>31</v>
      </c>
      <c r="AS232" s="15">
        <v>11</v>
      </c>
      <c r="AT232" s="15">
        <v>0</v>
      </c>
      <c r="AU232" s="15">
        <v>26</v>
      </c>
      <c r="AV232" s="15">
        <f>STDEV(AP232:AT232)</f>
        <v>12.7082650271388</v>
      </c>
    </row>
    <row r="233" ht="20.05" customHeight="1">
      <c r="AK233" t="s" s="11">
        <v>90</v>
      </c>
      <c r="AL233" t="s" s="11">
        <v>31</v>
      </c>
      <c r="AM233" s="24"/>
      <c r="AN233" s="12">
        <v>2</v>
      </c>
      <c r="AO233" t="s" s="71">
        <v>32</v>
      </c>
      <c r="AP233" s="26">
        <v>23</v>
      </c>
      <c r="AQ233" s="15">
        <v>27</v>
      </c>
      <c r="AR233" s="15">
        <v>0</v>
      </c>
      <c r="AS233" s="15">
        <v>0</v>
      </c>
      <c r="AT233" s="15">
        <v>0</v>
      </c>
      <c r="AU233" s="15">
        <v>27</v>
      </c>
      <c r="AV233" s="15">
        <f>STDEV(AP233:AT233)</f>
        <v>13.7658998979362</v>
      </c>
    </row>
    <row r="234" ht="20.05" customHeight="1">
      <c r="AK234" t="s" s="11">
        <v>90</v>
      </c>
      <c r="AL234" t="s" s="11">
        <v>31</v>
      </c>
      <c r="AM234" s="24"/>
      <c r="AN234" s="12">
        <v>2</v>
      </c>
      <c r="AO234" t="s" s="71">
        <v>34</v>
      </c>
      <c r="AP234" s="26">
        <v>12</v>
      </c>
      <c r="AQ234" s="15">
        <v>23</v>
      </c>
      <c r="AR234" s="15">
        <v>0</v>
      </c>
      <c r="AS234" s="15">
        <v>8</v>
      </c>
      <c r="AT234" s="15">
        <v>7</v>
      </c>
      <c r="AU234" s="15">
        <v>28</v>
      </c>
      <c r="AV234" s="15">
        <f>STDEV(AP234:AT234)</f>
        <v>8.45576726264388</v>
      </c>
    </row>
    <row r="235" ht="20.05" customHeight="1">
      <c r="AK235" t="s" s="11">
        <v>90</v>
      </c>
      <c r="AL235" t="s" s="11">
        <v>43</v>
      </c>
      <c r="AM235" s="24"/>
      <c r="AN235" s="12">
        <v>2</v>
      </c>
      <c r="AO235" t="s" s="71">
        <v>44</v>
      </c>
      <c r="AP235" s="26">
        <v>0</v>
      </c>
      <c r="AQ235" s="15">
        <v>1</v>
      </c>
      <c r="AR235" s="15">
        <v>0</v>
      </c>
      <c r="AS235" s="15">
        <v>49</v>
      </c>
      <c r="AT235" s="15">
        <v>0</v>
      </c>
      <c r="AU235" s="15">
        <v>29</v>
      </c>
      <c r="AV235" s="15">
        <f>STDEV(AP235:AT235)</f>
        <v>21.8059624873565</v>
      </c>
    </row>
    <row r="236" ht="20.05" customHeight="1">
      <c r="AK236" t="s" s="11">
        <v>90</v>
      </c>
      <c r="AL236" t="s" s="11">
        <v>18</v>
      </c>
      <c r="AM236" s="24"/>
      <c r="AN236" s="12">
        <v>2</v>
      </c>
      <c r="AO236" t="s" s="71">
        <v>26</v>
      </c>
      <c r="AP236" s="26">
        <v>0</v>
      </c>
      <c r="AQ236" s="15">
        <v>21</v>
      </c>
      <c r="AR236" s="15">
        <v>0</v>
      </c>
      <c r="AS236" s="15">
        <v>29</v>
      </c>
      <c r="AT236" s="15">
        <v>0</v>
      </c>
      <c r="AU236" s="15">
        <v>30</v>
      </c>
      <c r="AV236" s="15">
        <f>STDEV(AP236:AT236)</f>
        <v>13.9821314541096</v>
      </c>
    </row>
    <row r="237" ht="20.05" customHeight="1">
      <c r="AK237" t="s" s="11">
        <v>90</v>
      </c>
      <c r="AL237" t="s" s="11">
        <v>18</v>
      </c>
      <c r="AM237" s="24"/>
      <c r="AN237" s="12">
        <v>2</v>
      </c>
      <c r="AO237" t="s" s="71">
        <v>27</v>
      </c>
      <c r="AP237" s="26">
        <v>0</v>
      </c>
      <c r="AQ237" s="15">
        <v>13</v>
      </c>
      <c r="AR237" s="15">
        <v>33</v>
      </c>
      <c r="AS237" s="15">
        <v>4</v>
      </c>
      <c r="AT237" s="15">
        <v>0</v>
      </c>
      <c r="AU237" s="15">
        <v>31</v>
      </c>
      <c r="AV237" s="15">
        <f>STDEV(AP237:AT237)</f>
        <v>13.9104277432436</v>
      </c>
    </row>
    <row r="238" ht="20.05" customHeight="1">
      <c r="AK238" t="s" s="11">
        <v>90</v>
      </c>
      <c r="AL238" t="s" s="11">
        <v>49</v>
      </c>
      <c r="AM238" s="24"/>
      <c r="AN238" s="12">
        <v>2</v>
      </c>
      <c r="AO238" t="s" s="165">
        <v>51</v>
      </c>
      <c r="AP238" s="26">
        <v>9</v>
      </c>
      <c r="AQ238" s="15">
        <v>0</v>
      </c>
      <c r="AR238" s="15">
        <v>0</v>
      </c>
      <c r="AS238" s="15">
        <v>7</v>
      </c>
      <c r="AT238" s="15">
        <v>34</v>
      </c>
      <c r="AU238" s="15">
        <v>32</v>
      </c>
      <c r="AV238" s="15">
        <f>STDEV(AP238:AT238)</f>
        <v>14.0178457688762</v>
      </c>
    </row>
    <row r="239" ht="20.05" customHeight="1">
      <c r="AK239" t="s" s="11">
        <v>88</v>
      </c>
      <c r="AL239" t="s" s="11">
        <v>139</v>
      </c>
      <c r="AM239" s="24"/>
      <c r="AN239" s="24"/>
      <c r="AO239" t="s" s="13">
        <v>20</v>
      </c>
      <c r="AP239" s="26">
        <v>50</v>
      </c>
      <c r="AQ239" s="15">
        <v>0</v>
      </c>
      <c r="AR239" s="15">
        <v>0</v>
      </c>
      <c r="AS239" s="15">
        <v>0</v>
      </c>
      <c r="AT239" s="15">
        <v>0</v>
      </c>
      <c r="AU239" s="15">
        <v>33</v>
      </c>
      <c r="AV239" s="15">
        <f>STDEV(AP239:AT239)</f>
        <v>22.3606797749979</v>
      </c>
    </row>
    <row r="240" ht="20.05" customHeight="1">
      <c r="AK240" t="s" s="11">
        <v>88</v>
      </c>
      <c r="AL240" t="s" s="11">
        <v>139</v>
      </c>
      <c r="AM240" s="24"/>
      <c r="AN240" s="24"/>
      <c r="AO240" t="s" s="13">
        <v>25</v>
      </c>
      <c r="AP240" s="26">
        <v>0</v>
      </c>
      <c r="AQ240" s="15">
        <v>45</v>
      </c>
      <c r="AR240" s="15">
        <v>5</v>
      </c>
      <c r="AS240" s="15">
        <v>0</v>
      </c>
      <c r="AT240" s="15">
        <v>0</v>
      </c>
      <c r="AU240" s="15">
        <v>34</v>
      </c>
      <c r="AV240" s="15">
        <f>STDEV(AP240:AT240)</f>
        <v>19.6850196850295</v>
      </c>
    </row>
    <row r="241" ht="20.05" customHeight="1">
      <c r="AK241" t="s" s="11">
        <v>88</v>
      </c>
      <c r="AL241" t="s" s="11">
        <v>38</v>
      </c>
      <c r="AM241" s="24"/>
      <c r="AN241" s="24"/>
      <c r="AO241" t="s" s="13">
        <v>39</v>
      </c>
      <c r="AP241" s="26">
        <v>7</v>
      </c>
      <c r="AQ241" s="15">
        <v>37</v>
      </c>
      <c r="AR241" s="15">
        <v>1</v>
      </c>
      <c r="AS241" s="15">
        <v>5</v>
      </c>
      <c r="AT241" s="15">
        <v>0</v>
      </c>
      <c r="AU241" s="15">
        <v>35</v>
      </c>
      <c r="AV241" s="15">
        <f>STDEV(AP241:AT241)</f>
        <v>15.3622914957372</v>
      </c>
    </row>
    <row r="242" ht="20.05" customHeight="1">
      <c r="AK242" t="s" s="11">
        <v>88</v>
      </c>
      <c r="AL242" t="s" s="11">
        <v>38</v>
      </c>
      <c r="AM242" s="24"/>
      <c r="AN242" s="24"/>
      <c r="AO242" t="s" s="13">
        <v>40</v>
      </c>
      <c r="AP242" s="26">
        <v>5</v>
      </c>
      <c r="AQ242" s="15">
        <v>45</v>
      </c>
      <c r="AR242" s="15">
        <v>0</v>
      </c>
      <c r="AS242" s="15">
        <v>0</v>
      </c>
      <c r="AT242" s="15">
        <v>0</v>
      </c>
      <c r="AU242" s="15">
        <v>36</v>
      </c>
      <c r="AV242" s="15">
        <f>STDEV(AP242:AT242)</f>
        <v>19.6850196850295</v>
      </c>
    </row>
    <row r="243" ht="20.05" customHeight="1">
      <c r="AK243" t="s" s="11">
        <v>88</v>
      </c>
      <c r="AL243" s="24"/>
      <c r="AM243" s="24"/>
      <c r="AN243" s="24"/>
      <c r="AO243" t="s" s="13">
        <v>46</v>
      </c>
      <c r="AP243" s="26">
        <v>4</v>
      </c>
      <c r="AQ243" s="15">
        <v>46</v>
      </c>
      <c r="AR243" s="15">
        <v>0</v>
      </c>
      <c r="AS243" s="15">
        <v>0</v>
      </c>
      <c r="AT243" s="15">
        <v>0</v>
      </c>
      <c r="AU243" s="15">
        <v>37</v>
      </c>
      <c r="AV243" s="15">
        <f>STDEV(AP243:AT243)</f>
        <v>20.1990098767242</v>
      </c>
    </row>
    <row r="244" ht="20.05" customHeight="1">
      <c r="AK244" t="s" s="11">
        <v>88</v>
      </c>
      <c r="AL244" t="s" s="11">
        <v>140</v>
      </c>
      <c r="AM244" s="24"/>
      <c r="AN244" s="24"/>
      <c r="AO244" t="s" s="13">
        <v>48</v>
      </c>
      <c r="AP244" s="26">
        <v>1</v>
      </c>
      <c r="AQ244" s="15">
        <v>47</v>
      </c>
      <c r="AR244" s="15">
        <v>0</v>
      </c>
      <c r="AS244" s="15">
        <v>2</v>
      </c>
      <c r="AT244" s="15">
        <v>0</v>
      </c>
      <c r="AU244" s="15">
        <v>38</v>
      </c>
      <c r="AV244" s="15">
        <f>STDEV(AP244:AT244)</f>
        <v>20.7002415444845</v>
      </c>
    </row>
    <row r="245" ht="20.05" customHeight="1">
      <c r="AK245" t="s" s="11">
        <v>88</v>
      </c>
      <c r="AL245" t="s" s="11">
        <v>140</v>
      </c>
      <c r="AM245" s="24"/>
      <c r="AN245" s="24"/>
      <c r="AO245" t="s" s="13">
        <v>70</v>
      </c>
      <c r="AP245" s="26">
        <v>17</v>
      </c>
      <c r="AQ245" s="15">
        <v>16</v>
      </c>
      <c r="AR245" s="15">
        <v>8</v>
      </c>
      <c r="AS245" s="15">
        <v>6</v>
      </c>
      <c r="AT245" s="15">
        <v>3</v>
      </c>
      <c r="AU245" s="15">
        <v>39</v>
      </c>
      <c r="AV245" s="15">
        <f>STDEV(AP245:AT245)</f>
        <v>6.20483682299543</v>
      </c>
    </row>
    <row r="246" ht="20.05" customHeight="1">
      <c r="AK246" t="s" s="11">
        <v>88</v>
      </c>
      <c r="AL246" t="s" s="11">
        <v>31</v>
      </c>
      <c r="AM246" s="24"/>
      <c r="AN246" s="24"/>
      <c r="AO246" t="s" s="13">
        <v>37</v>
      </c>
      <c r="AP246" s="26">
        <v>4</v>
      </c>
      <c r="AQ246" s="15">
        <v>44</v>
      </c>
      <c r="AR246" s="15">
        <v>1</v>
      </c>
      <c r="AS246" s="15">
        <v>1</v>
      </c>
      <c r="AT246" s="15">
        <v>0</v>
      </c>
      <c r="AU246" s="15">
        <v>40</v>
      </c>
      <c r="AV246" s="15">
        <f>STDEV(AP246:AT246)</f>
        <v>19.0656759649376</v>
      </c>
    </row>
    <row r="247" ht="20.05" customHeight="1">
      <c r="AK247" t="s" s="11">
        <v>88</v>
      </c>
      <c r="AL247" t="s" s="11">
        <v>38</v>
      </c>
      <c r="AM247" s="24"/>
      <c r="AN247" s="12">
        <v>2</v>
      </c>
      <c r="AO247" t="s" s="71">
        <v>41</v>
      </c>
      <c r="AP247" s="26">
        <v>0</v>
      </c>
      <c r="AQ247" s="15">
        <v>15</v>
      </c>
      <c r="AR247" s="15">
        <v>35</v>
      </c>
      <c r="AS247" s="15">
        <v>0</v>
      </c>
      <c r="AT247" s="15">
        <v>0</v>
      </c>
      <c r="AU247" s="15">
        <v>41</v>
      </c>
      <c r="AV247" s="15">
        <f>STDEV(AP247:AT247)</f>
        <v>15.4110350074224</v>
      </c>
    </row>
    <row r="248" ht="20.05" customHeight="1">
      <c r="AK248" t="s" s="11">
        <v>88</v>
      </c>
      <c r="AL248" t="s" s="11">
        <v>38</v>
      </c>
      <c r="AM248" s="24"/>
      <c r="AN248" s="12">
        <v>2</v>
      </c>
      <c r="AO248" t="s" s="71">
        <v>42</v>
      </c>
      <c r="AP248" s="26">
        <v>1</v>
      </c>
      <c r="AQ248" s="15">
        <v>18</v>
      </c>
      <c r="AR248" s="15">
        <v>30</v>
      </c>
      <c r="AS248" s="15">
        <v>1</v>
      </c>
      <c r="AT248" s="15">
        <v>0</v>
      </c>
      <c r="AU248" s="15">
        <v>42</v>
      </c>
      <c r="AV248" s="15">
        <f>STDEV(AP248:AT248)</f>
        <v>13.4721935853075</v>
      </c>
    </row>
    <row r="249" ht="20.05" customHeight="1">
      <c r="AK249" t="s" s="11">
        <v>88</v>
      </c>
      <c r="AL249" t="s" s="11">
        <v>31</v>
      </c>
      <c r="AM249" s="24"/>
      <c r="AN249" s="12">
        <v>2</v>
      </c>
      <c r="AO249" t="s" s="71">
        <v>32</v>
      </c>
      <c r="AP249" s="26">
        <v>31</v>
      </c>
      <c r="AQ249" s="15">
        <v>19</v>
      </c>
      <c r="AR249" s="15">
        <v>0</v>
      </c>
      <c r="AS249" s="15">
        <v>0</v>
      </c>
      <c r="AT249" s="15">
        <v>0</v>
      </c>
      <c r="AU249" s="15">
        <v>43</v>
      </c>
      <c r="AV249" s="15">
        <f>STDEV(AP249:AT249)</f>
        <v>14.3352711868315</v>
      </c>
    </row>
    <row r="250" ht="20.05" customHeight="1">
      <c r="AK250" t="s" s="11">
        <v>88</v>
      </c>
      <c r="AL250" t="s" s="11">
        <v>31</v>
      </c>
      <c r="AM250" s="24"/>
      <c r="AN250" s="12">
        <v>2</v>
      </c>
      <c r="AO250" t="s" s="71">
        <v>34</v>
      </c>
      <c r="AP250" s="26">
        <v>27</v>
      </c>
      <c r="AQ250" s="15">
        <v>21</v>
      </c>
      <c r="AR250" s="15">
        <v>0</v>
      </c>
      <c r="AS250" s="15">
        <v>1</v>
      </c>
      <c r="AT250" s="15">
        <v>1</v>
      </c>
      <c r="AU250" s="15">
        <v>44</v>
      </c>
      <c r="AV250" s="15">
        <f>STDEV(AP250:AT250)</f>
        <v>12.9614813968157</v>
      </c>
    </row>
    <row r="251" ht="20.05" customHeight="1">
      <c r="AK251" t="s" s="11">
        <v>88</v>
      </c>
      <c r="AL251" t="s" s="11">
        <v>43</v>
      </c>
      <c r="AM251" s="24"/>
      <c r="AN251" s="12">
        <v>2</v>
      </c>
      <c r="AO251" t="s" s="71">
        <v>44</v>
      </c>
      <c r="AP251" s="26">
        <v>0</v>
      </c>
      <c r="AQ251" s="15">
        <v>48</v>
      </c>
      <c r="AR251" s="15">
        <v>1</v>
      </c>
      <c r="AS251" s="15">
        <v>1</v>
      </c>
      <c r="AT251" s="15">
        <v>0</v>
      </c>
      <c r="AU251" s="15">
        <v>45</v>
      </c>
      <c r="AV251" s="15">
        <f>STDEV(AP251:AT251)</f>
        <v>21.2485293608758</v>
      </c>
    </row>
    <row r="252" ht="20.05" customHeight="1">
      <c r="AK252" t="s" s="11">
        <v>88</v>
      </c>
      <c r="AL252" t="s" s="11">
        <v>18</v>
      </c>
      <c r="AM252" s="24"/>
      <c r="AN252" s="12">
        <v>2</v>
      </c>
      <c r="AO252" t="s" s="71">
        <v>26</v>
      </c>
      <c r="AP252" s="26">
        <v>48</v>
      </c>
      <c r="AQ252" s="15">
        <v>0</v>
      </c>
      <c r="AR252" s="15">
        <v>2</v>
      </c>
      <c r="AS252" s="15">
        <v>0</v>
      </c>
      <c r="AT252" s="15">
        <v>0</v>
      </c>
      <c r="AU252" s="15">
        <v>46</v>
      </c>
      <c r="AV252" s="15">
        <f>STDEV(AP252:AT252)</f>
        <v>21.2602916254693</v>
      </c>
    </row>
    <row r="253" ht="20.05" customHeight="1">
      <c r="AK253" t="s" s="11">
        <v>88</v>
      </c>
      <c r="AL253" t="s" s="11">
        <v>18</v>
      </c>
      <c r="AM253" s="24"/>
      <c r="AN253" s="12">
        <v>2</v>
      </c>
      <c r="AO253" t="s" s="71">
        <v>27</v>
      </c>
      <c r="AP253" s="26">
        <v>1</v>
      </c>
      <c r="AQ253" s="15">
        <v>27</v>
      </c>
      <c r="AR253" s="15">
        <v>23</v>
      </c>
      <c r="AS253" s="15">
        <v>0</v>
      </c>
      <c r="AT253" s="15">
        <v>0</v>
      </c>
      <c r="AU253" s="15">
        <v>47</v>
      </c>
      <c r="AV253" s="15">
        <f>STDEV(AP253:AT253)</f>
        <v>13.5904378148756</v>
      </c>
    </row>
    <row r="254" ht="20.05" customHeight="1">
      <c r="AK254" t="s" s="11">
        <v>88</v>
      </c>
      <c r="AL254" t="s" s="11">
        <v>49</v>
      </c>
      <c r="AM254" s="24"/>
      <c r="AN254" s="12">
        <v>2</v>
      </c>
      <c r="AO254" t="s" s="165">
        <v>51</v>
      </c>
      <c r="AP254" s="26">
        <v>1</v>
      </c>
      <c r="AQ254" s="15">
        <v>4</v>
      </c>
      <c r="AR254" s="15">
        <v>0</v>
      </c>
      <c r="AS254" s="15">
        <v>6</v>
      </c>
      <c r="AT254" s="15">
        <v>38</v>
      </c>
      <c r="AU254" s="15">
        <v>48</v>
      </c>
      <c r="AV254" s="15">
        <f>STDEV(AP254:AT254)</f>
        <v>15.9436507738974</v>
      </c>
    </row>
    <row r="255" ht="20.05" customHeight="1">
      <c r="AK255" t="s" s="11">
        <v>89</v>
      </c>
      <c r="AL255" t="s" s="11">
        <v>139</v>
      </c>
      <c r="AM255" s="24"/>
      <c r="AN255" s="24"/>
      <c r="AO255" t="s" s="13">
        <v>20</v>
      </c>
      <c r="AP255" s="26">
        <v>0</v>
      </c>
      <c r="AQ255" s="15">
        <v>50</v>
      </c>
      <c r="AR255" s="15">
        <v>0</v>
      </c>
      <c r="AS255" s="15">
        <v>0</v>
      </c>
      <c r="AT255" s="15">
        <v>0</v>
      </c>
      <c r="AU255" s="15">
        <v>49</v>
      </c>
      <c r="AV255" s="15">
        <f>STDEV(AP255:AT255)</f>
        <v>22.3606797749979</v>
      </c>
    </row>
    <row r="256" ht="20.05" customHeight="1">
      <c r="AK256" t="s" s="11">
        <v>89</v>
      </c>
      <c r="AL256" t="s" s="11">
        <v>139</v>
      </c>
      <c r="AM256" s="24"/>
      <c r="AN256" s="24"/>
      <c r="AO256" t="s" s="13">
        <v>25</v>
      </c>
      <c r="AP256" s="26">
        <v>0</v>
      </c>
      <c r="AQ256" s="15">
        <v>15</v>
      </c>
      <c r="AR256" s="15">
        <v>35</v>
      </c>
      <c r="AS256" s="15">
        <v>0</v>
      </c>
      <c r="AT256" s="15">
        <v>0</v>
      </c>
      <c r="AU256" s="15">
        <v>50</v>
      </c>
      <c r="AV256" s="15">
        <f>STDEV(AP256:AT256)</f>
        <v>15.4110350074224</v>
      </c>
    </row>
    <row r="257" ht="20.05" customHeight="1">
      <c r="AK257" t="s" s="11">
        <v>89</v>
      </c>
      <c r="AL257" t="s" s="11">
        <v>38</v>
      </c>
      <c r="AM257" s="24"/>
      <c r="AN257" s="24"/>
      <c r="AO257" t="s" s="13">
        <v>39</v>
      </c>
      <c r="AP257" s="26">
        <v>16</v>
      </c>
      <c r="AQ257" s="15">
        <v>28</v>
      </c>
      <c r="AR257" s="15">
        <v>0</v>
      </c>
      <c r="AS257" s="15">
        <v>5</v>
      </c>
      <c r="AT257" s="15">
        <v>1</v>
      </c>
      <c r="AU257" s="15">
        <v>51</v>
      </c>
      <c r="AV257" s="15">
        <f>STDEV(AP257:AT257)</f>
        <v>11.8953772533703</v>
      </c>
    </row>
    <row r="258" ht="20.05" customHeight="1">
      <c r="AK258" t="s" s="11">
        <v>89</v>
      </c>
      <c r="AL258" t="s" s="11">
        <v>38</v>
      </c>
      <c r="AM258" s="24"/>
      <c r="AN258" s="24"/>
      <c r="AO258" t="s" s="13">
        <v>40</v>
      </c>
      <c r="AP258" s="26">
        <v>7</v>
      </c>
      <c r="AQ258" s="15">
        <v>41</v>
      </c>
      <c r="AR258" s="15">
        <v>2</v>
      </c>
      <c r="AS258" s="15">
        <v>0</v>
      </c>
      <c r="AT258" s="15">
        <v>0</v>
      </c>
      <c r="AU258" s="15">
        <v>52</v>
      </c>
      <c r="AV258" s="15">
        <f>STDEV(AP258:AT258)</f>
        <v>17.5641680702503</v>
      </c>
    </row>
    <row r="259" ht="20.05" customHeight="1">
      <c r="AK259" t="s" s="11">
        <v>89</v>
      </c>
      <c r="AL259" s="24"/>
      <c r="AM259" s="24"/>
      <c r="AN259" s="24"/>
      <c r="AO259" t="s" s="13">
        <v>46</v>
      </c>
      <c r="AP259" s="26">
        <v>3</v>
      </c>
      <c r="AQ259" s="15">
        <v>47</v>
      </c>
      <c r="AR259" s="15">
        <v>0</v>
      </c>
      <c r="AS259" s="15">
        <v>0</v>
      </c>
      <c r="AT259" s="15">
        <v>0</v>
      </c>
      <c r="AU259" s="15">
        <v>53</v>
      </c>
      <c r="AV259" s="15">
        <f>STDEV(AP259:AT259)</f>
        <v>20.7243817760627</v>
      </c>
    </row>
    <row r="260" ht="20.05" customHeight="1">
      <c r="AK260" t="s" s="11">
        <v>89</v>
      </c>
      <c r="AL260" t="s" s="11">
        <v>140</v>
      </c>
      <c r="AM260" s="24"/>
      <c r="AN260" s="24"/>
      <c r="AO260" t="s" s="13">
        <v>48</v>
      </c>
      <c r="AP260" s="26">
        <v>2</v>
      </c>
      <c r="AQ260" s="15">
        <v>41</v>
      </c>
      <c r="AR260" s="15">
        <v>0</v>
      </c>
      <c r="AS260" s="15">
        <v>7</v>
      </c>
      <c r="AT260" s="15">
        <v>0</v>
      </c>
      <c r="AU260" s="15">
        <v>54</v>
      </c>
      <c r="AV260" s="15">
        <f>STDEV(AP260:AT260)</f>
        <v>17.5641680702503</v>
      </c>
    </row>
    <row r="261" ht="20.05" customHeight="1">
      <c r="AK261" t="s" s="11">
        <v>89</v>
      </c>
      <c r="AL261" t="s" s="11">
        <v>140</v>
      </c>
      <c r="AM261" s="24"/>
      <c r="AN261" s="24"/>
      <c r="AO261" t="s" s="13">
        <v>70</v>
      </c>
      <c r="AP261" s="26">
        <v>7</v>
      </c>
      <c r="AQ261" s="15">
        <v>10</v>
      </c>
      <c r="AR261" s="15">
        <v>19</v>
      </c>
      <c r="AS261" s="15">
        <v>7</v>
      </c>
      <c r="AT261" s="15">
        <v>7</v>
      </c>
      <c r="AU261" s="15">
        <v>55</v>
      </c>
      <c r="AV261" s="15">
        <f>STDEV(AP261:AT261)</f>
        <v>5.19615242270663</v>
      </c>
    </row>
    <row r="262" ht="20.05" customHeight="1">
      <c r="AK262" t="s" s="11">
        <v>89</v>
      </c>
      <c r="AL262" t="s" s="11">
        <v>31</v>
      </c>
      <c r="AM262" s="24"/>
      <c r="AN262" s="24"/>
      <c r="AO262" t="s" s="13">
        <v>37</v>
      </c>
      <c r="AP262" s="26">
        <v>0</v>
      </c>
      <c r="AQ262" s="15">
        <v>49</v>
      </c>
      <c r="AR262" s="15">
        <v>0</v>
      </c>
      <c r="AS262" s="15">
        <v>1</v>
      </c>
      <c r="AT262" s="15">
        <v>0</v>
      </c>
      <c r="AU262" s="15">
        <v>56</v>
      </c>
      <c r="AV262" s="15">
        <f>STDEV(AP262:AT262)</f>
        <v>21.8059624873565</v>
      </c>
    </row>
    <row r="263" ht="20.05" customHeight="1">
      <c r="AK263" t="s" s="11">
        <v>89</v>
      </c>
      <c r="AL263" t="s" s="11">
        <v>38</v>
      </c>
      <c r="AM263" s="24"/>
      <c r="AN263" s="12">
        <v>2</v>
      </c>
      <c r="AO263" t="s" s="71">
        <v>41</v>
      </c>
      <c r="AP263" s="26">
        <v>1</v>
      </c>
      <c r="AQ263" s="15">
        <v>10</v>
      </c>
      <c r="AR263" s="15">
        <v>39</v>
      </c>
      <c r="AS263" s="15">
        <v>0</v>
      </c>
      <c r="AT263" s="15">
        <v>0</v>
      </c>
      <c r="AU263" s="15">
        <v>57</v>
      </c>
      <c r="AV263" s="15">
        <f>STDEV(AP263:AT263)</f>
        <v>16.7481342244442</v>
      </c>
    </row>
    <row r="264" ht="20.05" customHeight="1">
      <c r="AK264" t="s" s="11">
        <v>89</v>
      </c>
      <c r="AL264" t="s" s="11">
        <v>38</v>
      </c>
      <c r="AM264" s="24"/>
      <c r="AN264" s="12">
        <v>2</v>
      </c>
      <c r="AO264" t="s" s="71">
        <v>42</v>
      </c>
      <c r="AP264" s="26">
        <v>0</v>
      </c>
      <c r="AQ264" s="15">
        <v>21</v>
      </c>
      <c r="AR264" s="15">
        <v>23</v>
      </c>
      <c r="AS264" s="15">
        <v>6</v>
      </c>
      <c r="AT264" s="15">
        <v>0</v>
      </c>
      <c r="AU264" s="15">
        <v>58</v>
      </c>
      <c r="AV264" s="15">
        <f>STDEV(AP264:AT264)</f>
        <v>11.247221879202</v>
      </c>
    </row>
    <row r="265" ht="20.05" customHeight="1">
      <c r="AK265" t="s" s="11">
        <v>89</v>
      </c>
      <c r="AL265" t="s" s="11">
        <v>31</v>
      </c>
      <c r="AM265" s="24"/>
      <c r="AN265" s="12">
        <v>2</v>
      </c>
      <c r="AO265" t="s" s="71">
        <v>32</v>
      </c>
      <c r="AP265" s="26">
        <v>26</v>
      </c>
      <c r="AQ265" s="15">
        <v>23</v>
      </c>
      <c r="AR265" s="15">
        <v>0</v>
      </c>
      <c r="AS265" s="15">
        <v>1</v>
      </c>
      <c r="AT265" s="15">
        <v>0</v>
      </c>
      <c r="AU265" s="15">
        <v>59</v>
      </c>
      <c r="AV265" s="15">
        <f>STDEV(AP265:AT265)</f>
        <v>13.2853302555864</v>
      </c>
    </row>
    <row r="266" ht="20.05" customHeight="1">
      <c r="AK266" t="s" s="11">
        <v>89</v>
      </c>
      <c r="AL266" t="s" s="11">
        <v>31</v>
      </c>
      <c r="AM266" s="24"/>
      <c r="AN266" s="12">
        <v>2</v>
      </c>
      <c r="AO266" t="s" s="71">
        <v>34</v>
      </c>
      <c r="AP266" s="26">
        <v>26</v>
      </c>
      <c r="AQ266" s="15">
        <v>21</v>
      </c>
      <c r="AR266" s="15">
        <v>0</v>
      </c>
      <c r="AS266" s="15">
        <v>2</v>
      </c>
      <c r="AT266" s="15">
        <v>1</v>
      </c>
      <c r="AU266" s="15">
        <v>60</v>
      </c>
      <c r="AV266" s="15">
        <f>STDEV(AP266:AT266)</f>
        <v>12.4699639133399</v>
      </c>
    </row>
    <row r="267" ht="20.05" customHeight="1">
      <c r="AK267" t="s" s="11">
        <v>89</v>
      </c>
      <c r="AL267" t="s" s="11">
        <v>43</v>
      </c>
      <c r="AM267" s="24"/>
      <c r="AN267" s="12">
        <v>2</v>
      </c>
      <c r="AO267" t="s" s="71">
        <v>44</v>
      </c>
      <c r="AP267" s="26">
        <v>0</v>
      </c>
      <c r="AQ267" s="15">
        <v>16</v>
      </c>
      <c r="AR267" s="15">
        <v>1</v>
      </c>
      <c r="AS267" s="15">
        <v>32</v>
      </c>
      <c r="AT267" s="15">
        <v>1</v>
      </c>
      <c r="AU267" s="15">
        <v>61</v>
      </c>
      <c r="AV267" s="15">
        <f>STDEV(AP267:AT267)</f>
        <v>13.9821314541096</v>
      </c>
    </row>
    <row r="268" ht="20.05" customHeight="1">
      <c r="AK268" t="s" s="11">
        <v>89</v>
      </c>
      <c r="AL268" t="s" s="11">
        <v>18</v>
      </c>
      <c r="AM268" s="24"/>
      <c r="AN268" s="12">
        <v>2</v>
      </c>
      <c r="AO268" t="s" s="71">
        <v>26</v>
      </c>
      <c r="AP268" s="26">
        <v>0</v>
      </c>
      <c r="AQ268" s="15">
        <v>27</v>
      </c>
      <c r="AR268" s="15">
        <v>0</v>
      </c>
      <c r="AS268" s="15">
        <v>23</v>
      </c>
      <c r="AT268" s="15">
        <v>0</v>
      </c>
      <c r="AU268" s="15">
        <v>62</v>
      </c>
      <c r="AV268" s="15">
        <f>STDEV(AP268:AT268)</f>
        <v>13.7658998979362</v>
      </c>
    </row>
    <row r="269" ht="20.05" customHeight="1">
      <c r="AK269" t="s" s="11">
        <v>89</v>
      </c>
      <c r="AL269" t="s" s="11">
        <v>18</v>
      </c>
      <c r="AM269" s="24"/>
      <c r="AN269" s="12">
        <v>2</v>
      </c>
      <c r="AO269" t="s" s="71">
        <v>27</v>
      </c>
      <c r="AP269" s="26">
        <v>0</v>
      </c>
      <c r="AQ269" s="15">
        <v>19</v>
      </c>
      <c r="AR269" s="15">
        <v>27</v>
      </c>
      <c r="AS269" s="15">
        <v>4</v>
      </c>
      <c r="AT269" s="15">
        <v>0</v>
      </c>
      <c r="AU269" s="15">
        <v>63</v>
      </c>
      <c r="AV269" s="15">
        <f>STDEV(AP269:AT269)</f>
        <v>12.3085336250912</v>
      </c>
    </row>
    <row r="270" ht="20.25" customHeight="1">
      <c r="AK270" t="s" s="43">
        <v>89</v>
      </c>
      <c r="AL270" t="s" s="43">
        <v>49</v>
      </c>
      <c r="AM270" s="45"/>
      <c r="AN270" s="44">
        <v>2</v>
      </c>
      <c r="AO270" t="s" s="72">
        <v>51</v>
      </c>
      <c r="AP270" s="47">
        <v>9</v>
      </c>
      <c r="AQ270" s="49">
        <v>4</v>
      </c>
      <c r="AR270" s="49">
        <v>0</v>
      </c>
      <c r="AS270" s="49">
        <v>9</v>
      </c>
      <c r="AT270" s="49">
        <v>28</v>
      </c>
      <c r="AU270" s="49">
        <v>64</v>
      </c>
      <c r="AV270" s="49">
        <f>STDEV(AP270:AT270)</f>
        <v>10.7470926301023</v>
      </c>
    </row>
    <row r="271" ht="20.25" customHeight="1">
      <c r="AK271" s="50"/>
      <c r="AL271" s="50"/>
      <c r="AM271" s="50"/>
      <c r="AN271" s="50"/>
      <c r="AO271" s="50"/>
      <c r="AP271" s="51">
        <f>SUM(AP207:AP270)</f>
        <v>574</v>
      </c>
      <c r="AQ271" s="51">
        <f>SUM(AQ207:AQ270)</f>
        <v>1738</v>
      </c>
      <c r="AR271" s="51">
        <f>SUM(AR207:AR270)</f>
        <v>460</v>
      </c>
      <c r="AS271" s="51">
        <f>SUM(AS207:AS270)</f>
        <v>263</v>
      </c>
      <c r="AT271" s="51">
        <f>SUM(AT207:AT270)</f>
        <v>165</v>
      </c>
      <c r="AU271" s="51">
        <f>SUM(AU207:AU270)</f>
        <v>2080</v>
      </c>
      <c r="AV271" s="51">
        <f>AVERAGE(AV207:AV270)</f>
        <v>15.9266210558287</v>
      </c>
    </row>
    <row r="273" ht="27.65" customHeight="1">
      <c r="AW273" t="s" s="2">
        <v>150</v>
      </c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</row>
    <row r="274" ht="20.25" customHeight="1">
      <c r="AW274" t="s" s="3">
        <v>131</v>
      </c>
      <c r="AX274" t="s" s="3">
        <v>1</v>
      </c>
      <c r="AY274" t="s" s="3">
        <v>2</v>
      </c>
      <c r="AZ274" t="s" s="3">
        <v>3</v>
      </c>
      <c r="BA274" t="s" s="3">
        <v>5</v>
      </c>
      <c r="BB274" t="s" s="3">
        <v>146</v>
      </c>
      <c r="BC274" t="s" s="3">
        <v>147</v>
      </c>
      <c r="BD274" t="s" s="3">
        <v>134</v>
      </c>
      <c r="BE274" t="s" s="3">
        <v>151</v>
      </c>
      <c r="BF274" t="s" s="3">
        <v>152</v>
      </c>
      <c r="BG274" t="s" s="3">
        <v>137</v>
      </c>
      <c r="BH274" s="4"/>
    </row>
    <row r="275" ht="20.25" customHeight="1">
      <c r="AW275" t="s" s="5">
        <v>87</v>
      </c>
      <c r="AX275" t="s" s="5">
        <v>139</v>
      </c>
      <c r="AY275" s="82"/>
      <c r="AZ275" s="82"/>
      <c r="BA275" t="s" s="60">
        <v>20</v>
      </c>
      <c r="BB275" s="55">
        <v>2</v>
      </c>
      <c r="BC275" s="9">
        <v>48</v>
      </c>
      <c r="BD275" s="9">
        <v>0</v>
      </c>
      <c r="BE275" s="9">
        <v>0</v>
      </c>
      <c r="BF275" s="9">
        <v>0</v>
      </c>
      <c r="BG275" s="9">
        <v>1</v>
      </c>
      <c r="BH275" s="9">
        <f>STDEV(BB275:BF275)</f>
        <v>21.2602916254693</v>
      </c>
    </row>
    <row r="276" ht="20.05" customHeight="1">
      <c r="AW276" t="s" s="11">
        <v>87</v>
      </c>
      <c r="AX276" t="s" s="11">
        <v>139</v>
      </c>
      <c r="AY276" s="24"/>
      <c r="AZ276" s="24"/>
      <c r="BA276" t="s" s="13">
        <v>25</v>
      </c>
      <c r="BB276" s="26">
        <v>0</v>
      </c>
      <c r="BC276" s="15">
        <v>50</v>
      </c>
      <c r="BD276" s="15">
        <v>0</v>
      </c>
      <c r="BE276" s="15">
        <v>0</v>
      </c>
      <c r="BF276" s="15">
        <v>0</v>
      </c>
      <c r="BG276" s="15">
        <v>2</v>
      </c>
      <c r="BH276" s="15">
        <f>STDEV(BB276:BF276)</f>
        <v>22.3606797749979</v>
      </c>
    </row>
    <row r="277" ht="20.05" customHeight="1">
      <c r="AW277" t="s" s="11">
        <v>87</v>
      </c>
      <c r="AX277" t="s" s="11">
        <v>38</v>
      </c>
      <c r="AY277" s="24"/>
      <c r="AZ277" s="24"/>
      <c r="BA277" t="s" s="13">
        <v>39</v>
      </c>
      <c r="BB277" s="26">
        <v>40</v>
      </c>
      <c r="BC277" s="15">
        <v>10</v>
      </c>
      <c r="BD277" s="15">
        <v>0</v>
      </c>
      <c r="BE277" s="15">
        <v>0</v>
      </c>
      <c r="BF277" s="15">
        <v>0</v>
      </c>
      <c r="BG277" s="15">
        <v>3</v>
      </c>
      <c r="BH277" s="15">
        <f>STDEV(BB277:BF277)</f>
        <v>17.3205080756888</v>
      </c>
    </row>
    <row r="278" ht="20.05" customHeight="1">
      <c r="AW278" t="s" s="11">
        <v>87</v>
      </c>
      <c r="AX278" t="s" s="11">
        <v>38</v>
      </c>
      <c r="AY278" s="24"/>
      <c r="AZ278" s="24"/>
      <c r="BA278" t="s" s="13">
        <v>40</v>
      </c>
      <c r="BB278" s="26">
        <v>25</v>
      </c>
      <c r="BC278" s="15">
        <v>25</v>
      </c>
      <c r="BD278" s="15">
        <v>0</v>
      </c>
      <c r="BE278" s="15">
        <v>0</v>
      </c>
      <c r="BF278" s="15">
        <v>0</v>
      </c>
      <c r="BG278" s="15">
        <v>4</v>
      </c>
      <c r="BH278" s="15">
        <f>STDEV(BB278:BF278)</f>
        <v>13.6930639376292</v>
      </c>
    </row>
    <row r="279" ht="20.05" customHeight="1">
      <c r="AW279" t="s" s="11">
        <v>87</v>
      </c>
      <c r="AX279" s="24"/>
      <c r="AY279" s="24"/>
      <c r="AZ279" s="24"/>
      <c r="BA279" t="s" s="13">
        <v>46</v>
      </c>
      <c r="BB279" s="26">
        <v>26</v>
      </c>
      <c r="BC279" s="15">
        <v>24</v>
      </c>
      <c r="BD279" s="15">
        <v>0</v>
      </c>
      <c r="BE279" s="15">
        <v>0</v>
      </c>
      <c r="BF279" s="15">
        <v>0</v>
      </c>
      <c r="BG279" s="15">
        <v>5</v>
      </c>
      <c r="BH279" s="15">
        <f>STDEV(BB279:BF279)</f>
        <v>13.7113092008021</v>
      </c>
    </row>
    <row r="280" ht="20.05" customHeight="1">
      <c r="AW280" t="s" s="11">
        <v>87</v>
      </c>
      <c r="AX280" t="s" s="11">
        <v>140</v>
      </c>
      <c r="AY280" s="24"/>
      <c r="AZ280" s="24"/>
      <c r="BA280" t="s" s="13">
        <v>48</v>
      </c>
      <c r="BB280" s="26">
        <v>10</v>
      </c>
      <c r="BC280" s="15">
        <v>40</v>
      </c>
      <c r="BD280" s="15">
        <v>0</v>
      </c>
      <c r="BE280" s="15">
        <v>0</v>
      </c>
      <c r="BF280" s="15">
        <v>0</v>
      </c>
      <c r="BG280" s="15">
        <v>6</v>
      </c>
      <c r="BH280" s="15">
        <f>STDEV(BB280:BF280)</f>
        <v>17.3205080756888</v>
      </c>
    </row>
    <row r="281" ht="20.05" customHeight="1">
      <c r="AW281" t="s" s="11">
        <v>87</v>
      </c>
      <c r="AX281" t="s" s="11">
        <v>140</v>
      </c>
      <c r="AY281" s="24"/>
      <c r="AZ281" s="24"/>
      <c r="BA281" t="s" s="13">
        <v>70</v>
      </c>
      <c r="BB281" s="26">
        <v>16</v>
      </c>
      <c r="BC281" s="15">
        <v>26</v>
      </c>
      <c r="BD281" s="15">
        <v>1</v>
      </c>
      <c r="BE281" s="15">
        <v>7</v>
      </c>
      <c r="BF281" s="15">
        <v>0</v>
      </c>
      <c r="BG281" s="15">
        <v>7</v>
      </c>
      <c r="BH281" s="15">
        <f>STDEV(BB281:BF281)</f>
        <v>10.9772492000501</v>
      </c>
    </row>
    <row r="282" ht="20.05" customHeight="1">
      <c r="AW282" t="s" s="11">
        <v>87</v>
      </c>
      <c r="AX282" t="s" s="11">
        <v>31</v>
      </c>
      <c r="AY282" s="24"/>
      <c r="AZ282" s="24"/>
      <c r="BA282" t="s" s="13">
        <v>37</v>
      </c>
      <c r="BB282" s="26">
        <v>3</v>
      </c>
      <c r="BC282" s="15">
        <v>47</v>
      </c>
      <c r="BD282" s="15">
        <v>0</v>
      </c>
      <c r="BE282" s="15">
        <v>0</v>
      </c>
      <c r="BF282" s="15">
        <v>0</v>
      </c>
      <c r="BG282" s="15">
        <v>8</v>
      </c>
      <c r="BH282" s="15">
        <f>STDEV(BB282:BF282)</f>
        <v>20.7243817760627</v>
      </c>
    </row>
    <row r="283" ht="20.05" customHeight="1">
      <c r="AW283" t="s" s="11">
        <v>87</v>
      </c>
      <c r="AX283" t="s" s="11">
        <v>38</v>
      </c>
      <c r="AY283" s="24"/>
      <c r="AZ283" s="12">
        <v>2</v>
      </c>
      <c r="BA283" t="s" s="71">
        <v>41</v>
      </c>
      <c r="BB283" s="26">
        <v>7</v>
      </c>
      <c r="BC283" s="15">
        <v>26</v>
      </c>
      <c r="BD283" s="15">
        <v>17</v>
      </c>
      <c r="BE283" s="15">
        <v>0</v>
      </c>
      <c r="BF283" s="15">
        <v>0</v>
      </c>
      <c r="BG283" s="15">
        <v>9</v>
      </c>
      <c r="BH283" s="15">
        <f>STDEV(BB283:BF283)</f>
        <v>11.3357840487546</v>
      </c>
    </row>
    <row r="284" ht="20.05" customHeight="1">
      <c r="AW284" t="s" s="11">
        <v>87</v>
      </c>
      <c r="AX284" t="s" s="11">
        <v>38</v>
      </c>
      <c r="AY284" s="24"/>
      <c r="AZ284" s="12">
        <v>2</v>
      </c>
      <c r="BA284" t="s" s="71">
        <v>42</v>
      </c>
      <c r="BB284" s="26">
        <v>7</v>
      </c>
      <c r="BC284" s="15">
        <v>39</v>
      </c>
      <c r="BD284" s="15">
        <v>4</v>
      </c>
      <c r="BE284" s="15">
        <v>0</v>
      </c>
      <c r="BF284" s="15">
        <v>0</v>
      </c>
      <c r="BG284" s="15">
        <v>10</v>
      </c>
      <c r="BH284" s="15">
        <f>STDEV(BB284:BF284)</f>
        <v>16.4772570532841</v>
      </c>
    </row>
    <row r="285" ht="20.05" customHeight="1">
      <c r="AW285" t="s" s="11">
        <v>87</v>
      </c>
      <c r="AX285" t="s" s="11">
        <v>31</v>
      </c>
      <c r="AY285" s="24"/>
      <c r="AZ285" s="12">
        <v>2</v>
      </c>
      <c r="BA285" t="s" s="71">
        <v>32</v>
      </c>
      <c r="BB285" s="26">
        <v>14</v>
      </c>
      <c r="BC285" s="15">
        <v>18</v>
      </c>
      <c r="BD285" s="15">
        <v>0</v>
      </c>
      <c r="BE285" s="15">
        <v>2</v>
      </c>
      <c r="BF285" s="15">
        <v>16</v>
      </c>
      <c r="BG285" s="15">
        <v>11</v>
      </c>
      <c r="BH285" s="15">
        <f>STDEV(BB285:BF285)</f>
        <v>8.366600265340759</v>
      </c>
    </row>
    <row r="286" ht="20.05" customHeight="1">
      <c r="AW286" t="s" s="11">
        <v>87</v>
      </c>
      <c r="AX286" t="s" s="11">
        <v>31</v>
      </c>
      <c r="AY286" s="24"/>
      <c r="AZ286" s="12">
        <v>2</v>
      </c>
      <c r="BA286" t="s" s="71">
        <v>34</v>
      </c>
      <c r="BB286" s="26">
        <v>20</v>
      </c>
      <c r="BC286" s="15">
        <v>8</v>
      </c>
      <c r="BD286" s="15">
        <v>0</v>
      </c>
      <c r="BE286" s="15">
        <v>7</v>
      </c>
      <c r="BF286" s="15">
        <v>15</v>
      </c>
      <c r="BG286" s="15">
        <v>12</v>
      </c>
      <c r="BH286" s="15">
        <f>STDEV(BB286:BF286)</f>
        <v>7.71362431027076</v>
      </c>
    </row>
    <row r="287" ht="20.05" customHeight="1">
      <c r="AW287" t="s" s="11">
        <v>87</v>
      </c>
      <c r="AX287" t="s" s="11">
        <v>43</v>
      </c>
      <c r="AY287" s="24"/>
      <c r="AZ287" s="12">
        <v>2</v>
      </c>
      <c r="BA287" t="s" s="71">
        <v>44</v>
      </c>
      <c r="BB287" s="26">
        <v>15</v>
      </c>
      <c r="BC287" s="15">
        <v>14</v>
      </c>
      <c r="BD287" s="15">
        <v>0</v>
      </c>
      <c r="BE287" s="15">
        <v>13</v>
      </c>
      <c r="BF287" s="15">
        <v>8</v>
      </c>
      <c r="BG287" s="15">
        <v>13</v>
      </c>
      <c r="BH287" s="15">
        <f>STDEV(BB287:BF287)</f>
        <v>6.20483682299543</v>
      </c>
    </row>
    <row r="288" ht="20.05" customHeight="1">
      <c r="AW288" t="s" s="11">
        <v>87</v>
      </c>
      <c r="AX288" t="s" s="11">
        <v>18</v>
      </c>
      <c r="AY288" s="24"/>
      <c r="AZ288" s="12">
        <v>2</v>
      </c>
      <c r="BA288" t="s" s="71">
        <v>26</v>
      </c>
      <c r="BB288" s="26">
        <v>0</v>
      </c>
      <c r="BC288" s="15">
        <v>50</v>
      </c>
      <c r="BD288" s="15">
        <v>0</v>
      </c>
      <c r="BE288" s="15">
        <v>0</v>
      </c>
      <c r="BF288" s="15">
        <v>0</v>
      </c>
      <c r="BG288" s="15">
        <v>14</v>
      </c>
      <c r="BH288" s="15">
        <f>STDEV(BB288:BF288)</f>
        <v>22.3606797749979</v>
      </c>
    </row>
    <row r="289" ht="20.05" customHeight="1">
      <c r="AW289" t="s" s="11">
        <v>87</v>
      </c>
      <c r="AX289" t="s" s="11">
        <v>18</v>
      </c>
      <c r="AY289" s="24"/>
      <c r="AZ289" s="12">
        <v>2</v>
      </c>
      <c r="BA289" t="s" s="71">
        <v>27</v>
      </c>
      <c r="BB289" s="26">
        <v>0</v>
      </c>
      <c r="BC289" s="15">
        <v>41</v>
      </c>
      <c r="BD289" s="15">
        <v>9</v>
      </c>
      <c r="BE289" s="15">
        <v>0</v>
      </c>
      <c r="BF289" s="15">
        <v>0</v>
      </c>
      <c r="BG289" s="15">
        <v>15</v>
      </c>
      <c r="BH289" s="15">
        <f>STDEV(BB289:BF289)</f>
        <v>17.7623196683316</v>
      </c>
    </row>
    <row r="290" ht="20.05" customHeight="1">
      <c r="AW290" t="s" s="11">
        <v>87</v>
      </c>
      <c r="AX290" t="s" s="11">
        <v>49</v>
      </c>
      <c r="AY290" s="24"/>
      <c r="AZ290" s="12">
        <v>2</v>
      </c>
      <c r="BA290" t="s" s="165">
        <v>51</v>
      </c>
      <c r="BB290" s="26">
        <v>0</v>
      </c>
      <c r="BC290" s="15">
        <v>1</v>
      </c>
      <c r="BD290" s="15">
        <v>0</v>
      </c>
      <c r="BE290" s="15">
        <v>6</v>
      </c>
      <c r="BF290" s="15">
        <v>43</v>
      </c>
      <c r="BG290" s="15">
        <v>16</v>
      </c>
      <c r="BH290" s="15">
        <f>STDEV(BB290:BF290)</f>
        <v>18.6145104689863</v>
      </c>
    </row>
    <row r="291" ht="20.05" customHeight="1">
      <c r="AW291" t="s" s="11">
        <v>90</v>
      </c>
      <c r="AX291" t="s" s="11">
        <v>139</v>
      </c>
      <c r="AY291" s="24"/>
      <c r="AZ291" s="24"/>
      <c r="BA291" t="s" s="13">
        <v>20</v>
      </c>
      <c r="BB291" s="26">
        <v>0</v>
      </c>
      <c r="BC291" s="15">
        <v>50</v>
      </c>
      <c r="BD291" s="15">
        <v>0</v>
      </c>
      <c r="BE291" s="15">
        <v>0</v>
      </c>
      <c r="BF291" s="15">
        <v>0</v>
      </c>
      <c r="BG291" s="15">
        <v>17</v>
      </c>
      <c r="BH291" s="15">
        <f>STDEV(BB291:BF291)</f>
        <v>22.3606797749979</v>
      </c>
    </row>
    <row r="292" ht="20.05" customHeight="1">
      <c r="AW292" t="s" s="11">
        <v>90</v>
      </c>
      <c r="AX292" t="s" s="11">
        <v>139</v>
      </c>
      <c r="AY292" s="24"/>
      <c r="AZ292" s="24"/>
      <c r="BA292" t="s" s="13">
        <v>25</v>
      </c>
      <c r="BB292" s="26">
        <v>2</v>
      </c>
      <c r="BC292" s="15">
        <v>48</v>
      </c>
      <c r="BD292" s="15">
        <v>0</v>
      </c>
      <c r="BE292" s="15">
        <v>0</v>
      </c>
      <c r="BF292" s="15">
        <v>0</v>
      </c>
      <c r="BG292" s="15">
        <v>18</v>
      </c>
      <c r="BH292" s="15">
        <f>STDEV(BB292:BF292)</f>
        <v>21.2602916254693</v>
      </c>
    </row>
    <row r="293" ht="20.05" customHeight="1">
      <c r="AW293" t="s" s="11">
        <v>90</v>
      </c>
      <c r="AX293" t="s" s="11">
        <v>38</v>
      </c>
      <c r="AY293" s="24"/>
      <c r="AZ293" s="24"/>
      <c r="BA293" t="s" s="13">
        <v>39</v>
      </c>
      <c r="BB293" s="26">
        <v>41</v>
      </c>
      <c r="BC293" s="15">
        <v>9</v>
      </c>
      <c r="BD293" s="15">
        <v>0</v>
      </c>
      <c r="BE293" s="15">
        <v>0</v>
      </c>
      <c r="BF293" s="15">
        <v>0</v>
      </c>
      <c r="BG293" s="15">
        <v>19</v>
      </c>
      <c r="BH293" s="15">
        <f>STDEV(BB293:BF293)</f>
        <v>17.7623196683316</v>
      </c>
    </row>
    <row r="294" ht="20.05" customHeight="1">
      <c r="AW294" t="s" s="11">
        <v>90</v>
      </c>
      <c r="AX294" t="s" s="11">
        <v>38</v>
      </c>
      <c r="AY294" s="24"/>
      <c r="AZ294" s="24"/>
      <c r="BA294" t="s" s="13">
        <v>40</v>
      </c>
      <c r="BB294" s="26">
        <v>16</v>
      </c>
      <c r="BC294" s="15">
        <v>34</v>
      </c>
      <c r="BD294" s="15">
        <v>0</v>
      </c>
      <c r="BE294" s="15">
        <v>0</v>
      </c>
      <c r="BF294" s="15">
        <v>0</v>
      </c>
      <c r="BG294" s="15">
        <v>20</v>
      </c>
      <c r="BH294" s="15">
        <f>STDEV(BB294:BF294)</f>
        <v>15.0996688705415</v>
      </c>
    </row>
    <row r="295" ht="20.05" customHeight="1">
      <c r="AW295" t="s" s="11">
        <v>90</v>
      </c>
      <c r="AX295" s="24"/>
      <c r="AY295" s="24"/>
      <c r="AZ295" s="24"/>
      <c r="BA295" t="s" s="13">
        <v>46</v>
      </c>
      <c r="BB295" s="26">
        <v>14</v>
      </c>
      <c r="BC295" s="15">
        <v>36</v>
      </c>
      <c r="BD295" s="15">
        <v>0</v>
      </c>
      <c r="BE295" s="15">
        <v>0</v>
      </c>
      <c r="BF295" s="15">
        <v>0</v>
      </c>
      <c r="BG295" s="15">
        <v>21</v>
      </c>
      <c r="BH295" s="15">
        <f>STDEV(BB295:BF295)</f>
        <v>15.7480157480236</v>
      </c>
    </row>
    <row r="296" ht="20.05" customHeight="1">
      <c r="AW296" t="s" s="11">
        <v>90</v>
      </c>
      <c r="AX296" t="s" s="11">
        <v>140</v>
      </c>
      <c r="AY296" s="24"/>
      <c r="AZ296" s="24"/>
      <c r="BA296" t="s" s="13">
        <v>48</v>
      </c>
      <c r="BB296" s="26">
        <v>3</v>
      </c>
      <c r="BC296" s="15">
        <v>41</v>
      </c>
      <c r="BD296" s="15">
        <v>0</v>
      </c>
      <c r="BE296" s="15">
        <v>5</v>
      </c>
      <c r="BF296" s="15">
        <v>1</v>
      </c>
      <c r="BG296" s="15">
        <v>22</v>
      </c>
      <c r="BH296" s="15">
        <f>STDEV(BB296:BF296)</f>
        <v>17.4355957741627</v>
      </c>
    </row>
    <row r="297" ht="20.05" customHeight="1">
      <c r="AW297" t="s" s="11">
        <v>90</v>
      </c>
      <c r="AX297" t="s" s="11">
        <v>140</v>
      </c>
      <c r="AY297" s="24"/>
      <c r="AZ297" s="24"/>
      <c r="BA297" t="s" s="13">
        <v>70</v>
      </c>
      <c r="BB297" s="26">
        <v>10</v>
      </c>
      <c r="BC297" s="15">
        <v>18</v>
      </c>
      <c r="BD297" s="15">
        <v>1</v>
      </c>
      <c r="BE297" s="15">
        <v>13</v>
      </c>
      <c r="BF297" s="15">
        <v>8</v>
      </c>
      <c r="BG297" s="15">
        <v>23</v>
      </c>
      <c r="BH297" s="15">
        <f>STDEV(BB297:BF297)</f>
        <v>6.28490254498827</v>
      </c>
    </row>
    <row r="298" ht="20.05" customHeight="1">
      <c r="AW298" t="s" s="11">
        <v>90</v>
      </c>
      <c r="AX298" t="s" s="11">
        <v>31</v>
      </c>
      <c r="AY298" s="24"/>
      <c r="AZ298" s="24"/>
      <c r="BA298" t="s" s="13">
        <v>37</v>
      </c>
      <c r="BB298" s="26">
        <v>3</v>
      </c>
      <c r="BC298" s="15">
        <v>47</v>
      </c>
      <c r="BD298" s="15">
        <v>0</v>
      </c>
      <c r="BE298" s="15">
        <v>0</v>
      </c>
      <c r="BF298" s="15">
        <v>0</v>
      </c>
      <c r="BG298" s="15">
        <v>24</v>
      </c>
      <c r="BH298" s="15">
        <f>STDEV(BB298:BF298)</f>
        <v>20.7243817760627</v>
      </c>
    </row>
    <row r="299" ht="20.05" customHeight="1">
      <c r="AW299" t="s" s="11">
        <v>90</v>
      </c>
      <c r="AX299" t="s" s="11">
        <v>38</v>
      </c>
      <c r="AY299" s="24"/>
      <c r="AZ299" s="12">
        <v>2</v>
      </c>
      <c r="BA299" t="s" s="71">
        <v>41</v>
      </c>
      <c r="BB299" s="26">
        <v>0</v>
      </c>
      <c r="BC299" s="15">
        <v>4</v>
      </c>
      <c r="BD299" s="15">
        <v>30</v>
      </c>
      <c r="BE299" s="15">
        <v>16</v>
      </c>
      <c r="BF299" s="15">
        <v>0</v>
      </c>
      <c r="BG299" s="15">
        <v>25</v>
      </c>
      <c r="BH299" s="15">
        <f>STDEV(BB299:BF299)</f>
        <v>12.9614813968157</v>
      </c>
    </row>
    <row r="300" ht="20.05" customHeight="1">
      <c r="AW300" t="s" s="11">
        <v>90</v>
      </c>
      <c r="AX300" t="s" s="11">
        <v>38</v>
      </c>
      <c r="AY300" s="24"/>
      <c r="AZ300" s="12">
        <v>2</v>
      </c>
      <c r="BA300" t="s" s="71">
        <v>42</v>
      </c>
      <c r="BB300" s="26">
        <v>1</v>
      </c>
      <c r="BC300" s="15">
        <v>44</v>
      </c>
      <c r="BD300" s="15">
        <v>4</v>
      </c>
      <c r="BE300" s="15">
        <v>1</v>
      </c>
      <c r="BF300" s="15">
        <v>0</v>
      </c>
      <c r="BG300" s="15">
        <v>26</v>
      </c>
      <c r="BH300" s="15">
        <f>STDEV(BB300:BF300)</f>
        <v>19.0656759649376</v>
      </c>
    </row>
    <row r="301" ht="20.05" customHeight="1">
      <c r="AW301" t="s" s="11">
        <v>90</v>
      </c>
      <c r="AX301" t="s" s="11">
        <v>31</v>
      </c>
      <c r="AY301" s="24"/>
      <c r="AZ301" s="12">
        <v>2</v>
      </c>
      <c r="BA301" t="s" s="71">
        <v>32</v>
      </c>
      <c r="BB301" s="26">
        <v>6</v>
      </c>
      <c r="BC301" s="15">
        <v>20</v>
      </c>
      <c r="BD301" s="15">
        <v>0</v>
      </c>
      <c r="BE301" s="15">
        <v>10</v>
      </c>
      <c r="BF301" s="15">
        <v>14</v>
      </c>
      <c r="BG301" s="15">
        <v>27</v>
      </c>
      <c r="BH301" s="15">
        <f>STDEV(BB301:BF301)</f>
        <v>7.61577310586391</v>
      </c>
    </row>
    <row r="302" ht="20.05" customHeight="1">
      <c r="AW302" t="s" s="11">
        <v>90</v>
      </c>
      <c r="AX302" t="s" s="11">
        <v>31</v>
      </c>
      <c r="AY302" s="24"/>
      <c r="AZ302" s="12">
        <v>2</v>
      </c>
      <c r="BA302" t="s" s="71">
        <v>34</v>
      </c>
      <c r="BB302" s="26">
        <v>9</v>
      </c>
      <c r="BC302" s="15">
        <v>9</v>
      </c>
      <c r="BD302" s="15">
        <v>0</v>
      </c>
      <c r="BE302" s="15">
        <v>9</v>
      </c>
      <c r="BF302" s="15">
        <v>23</v>
      </c>
      <c r="BG302" s="15">
        <v>28</v>
      </c>
      <c r="BH302" s="15">
        <f>STDEV(BB302:BF302)</f>
        <v>8.246211251235319</v>
      </c>
    </row>
    <row r="303" ht="20.05" customHeight="1">
      <c r="AW303" t="s" s="11">
        <v>90</v>
      </c>
      <c r="AX303" t="s" s="11">
        <v>43</v>
      </c>
      <c r="AY303" s="24"/>
      <c r="AZ303" s="12">
        <v>2</v>
      </c>
      <c r="BA303" t="s" s="71">
        <v>44</v>
      </c>
      <c r="BB303" s="26">
        <v>0</v>
      </c>
      <c r="BC303" s="15">
        <v>3</v>
      </c>
      <c r="BD303" s="15">
        <v>0</v>
      </c>
      <c r="BE303" s="15">
        <v>47</v>
      </c>
      <c r="BF303" s="15">
        <v>0</v>
      </c>
      <c r="BG303" s="15">
        <v>29</v>
      </c>
      <c r="BH303" s="15">
        <f>STDEV(BB303:BF303)</f>
        <v>20.7243817760627</v>
      </c>
    </row>
    <row r="304" ht="20.05" customHeight="1">
      <c r="AW304" t="s" s="11">
        <v>90</v>
      </c>
      <c r="AX304" t="s" s="11">
        <v>18</v>
      </c>
      <c r="AY304" s="24"/>
      <c r="AZ304" s="12">
        <v>2</v>
      </c>
      <c r="BA304" t="s" s="71">
        <v>26</v>
      </c>
      <c r="BB304" s="26">
        <v>0</v>
      </c>
      <c r="BC304" s="15">
        <v>50</v>
      </c>
      <c r="BD304" s="15">
        <v>0</v>
      </c>
      <c r="BE304" s="15">
        <v>0</v>
      </c>
      <c r="BF304" s="15">
        <v>0</v>
      </c>
      <c r="BG304" s="15">
        <v>30</v>
      </c>
      <c r="BH304" s="15">
        <f>STDEV(BB304:BF304)</f>
        <v>22.3606797749979</v>
      </c>
    </row>
    <row r="305" ht="20.05" customHeight="1">
      <c r="AW305" t="s" s="11">
        <v>90</v>
      </c>
      <c r="AX305" t="s" s="11">
        <v>18</v>
      </c>
      <c r="AY305" s="24"/>
      <c r="AZ305" s="12">
        <v>2</v>
      </c>
      <c r="BA305" t="s" s="71">
        <v>27</v>
      </c>
      <c r="BB305" s="26">
        <v>0</v>
      </c>
      <c r="BC305" s="15">
        <v>33</v>
      </c>
      <c r="BD305" s="15">
        <v>16</v>
      </c>
      <c r="BE305" s="15">
        <v>1</v>
      </c>
      <c r="BF305" s="15">
        <v>0</v>
      </c>
      <c r="BG305" s="15">
        <v>31</v>
      </c>
      <c r="BH305" s="15">
        <f>STDEV(BB305:BF305)</f>
        <v>14.543039572249</v>
      </c>
    </row>
    <row r="306" ht="20.05" customHeight="1">
      <c r="AW306" t="s" s="11">
        <v>90</v>
      </c>
      <c r="AX306" t="s" s="11">
        <v>49</v>
      </c>
      <c r="AY306" s="24"/>
      <c r="AZ306" s="12">
        <v>2</v>
      </c>
      <c r="BA306" t="s" s="165">
        <v>51</v>
      </c>
      <c r="BB306" s="26">
        <v>8</v>
      </c>
      <c r="BC306" s="15">
        <v>0</v>
      </c>
      <c r="BD306" s="15">
        <v>0</v>
      </c>
      <c r="BE306" s="15">
        <v>5</v>
      </c>
      <c r="BF306" s="15">
        <v>37</v>
      </c>
      <c r="BG306" s="15">
        <v>32</v>
      </c>
      <c r="BH306" s="15">
        <f>STDEV(BB306:BF306)</f>
        <v>15.4757875405422</v>
      </c>
    </row>
    <row r="307" ht="20.05" customHeight="1">
      <c r="AW307" t="s" s="11">
        <v>88</v>
      </c>
      <c r="AX307" t="s" s="11">
        <v>139</v>
      </c>
      <c r="AY307" s="24"/>
      <c r="AZ307" s="24"/>
      <c r="BA307" t="s" s="13">
        <v>20</v>
      </c>
      <c r="BB307" s="26">
        <v>50</v>
      </c>
      <c r="BC307" s="15">
        <v>0</v>
      </c>
      <c r="BD307" s="15">
        <v>0</v>
      </c>
      <c r="BE307" s="15">
        <v>0</v>
      </c>
      <c r="BF307" s="15">
        <v>0</v>
      </c>
      <c r="BG307" s="15">
        <v>33</v>
      </c>
      <c r="BH307" s="15">
        <f>STDEV(BB307:BF307)</f>
        <v>22.3606797749979</v>
      </c>
    </row>
    <row r="308" ht="20.05" customHeight="1">
      <c r="AW308" t="s" s="11">
        <v>88</v>
      </c>
      <c r="AX308" t="s" s="11">
        <v>139</v>
      </c>
      <c r="AY308" s="24"/>
      <c r="AZ308" s="24"/>
      <c r="BA308" t="s" s="13">
        <v>25</v>
      </c>
      <c r="BB308" s="26">
        <v>0</v>
      </c>
      <c r="BC308" s="15">
        <v>50</v>
      </c>
      <c r="BD308" s="15">
        <v>0</v>
      </c>
      <c r="BE308" s="15">
        <v>0</v>
      </c>
      <c r="BF308" s="15">
        <v>0</v>
      </c>
      <c r="BG308" s="15">
        <v>34</v>
      </c>
      <c r="BH308" s="15">
        <f>STDEV(BB308:BF308)</f>
        <v>22.3606797749979</v>
      </c>
    </row>
    <row r="309" ht="20.05" customHeight="1">
      <c r="AW309" t="s" s="11">
        <v>88</v>
      </c>
      <c r="AX309" t="s" s="11">
        <v>38</v>
      </c>
      <c r="AY309" s="24"/>
      <c r="AZ309" s="24"/>
      <c r="BA309" t="s" s="13">
        <v>39</v>
      </c>
      <c r="BB309" s="26">
        <v>5</v>
      </c>
      <c r="BC309" s="15">
        <v>29</v>
      </c>
      <c r="BD309" s="15">
        <v>1</v>
      </c>
      <c r="BE309" s="15">
        <v>7</v>
      </c>
      <c r="BF309" s="15">
        <v>8</v>
      </c>
      <c r="BG309" s="15">
        <v>35</v>
      </c>
      <c r="BH309" s="15">
        <f>STDEV(BB309:BF309)</f>
        <v>10.9544511501033</v>
      </c>
    </row>
    <row r="310" ht="20.05" customHeight="1">
      <c r="AW310" t="s" s="11">
        <v>88</v>
      </c>
      <c r="AX310" t="s" s="11">
        <v>38</v>
      </c>
      <c r="AY310" s="24"/>
      <c r="AZ310" s="24"/>
      <c r="BA310" t="s" s="13">
        <v>40</v>
      </c>
      <c r="BB310" s="26">
        <v>3</v>
      </c>
      <c r="BC310" s="15">
        <v>46</v>
      </c>
      <c r="BD310" s="15">
        <v>0</v>
      </c>
      <c r="BE310" s="15">
        <v>1</v>
      </c>
      <c r="BF310" s="15">
        <v>0</v>
      </c>
      <c r="BG310" s="15">
        <v>36</v>
      </c>
      <c r="BH310" s="15">
        <f>STDEV(BB310:BF310)</f>
        <v>20.161845153656</v>
      </c>
    </row>
    <row r="311" ht="20.05" customHeight="1">
      <c r="AW311" t="s" s="11">
        <v>88</v>
      </c>
      <c r="AX311" s="24"/>
      <c r="AY311" s="24"/>
      <c r="AZ311" s="24"/>
      <c r="BA311" t="s" s="13">
        <v>46</v>
      </c>
      <c r="BB311" s="26">
        <v>18</v>
      </c>
      <c r="BC311" s="15">
        <v>32</v>
      </c>
      <c r="BD311" s="15">
        <v>0</v>
      </c>
      <c r="BE311" s="15">
        <v>0</v>
      </c>
      <c r="BF311" s="15">
        <v>0</v>
      </c>
      <c r="BG311" s="15">
        <v>37</v>
      </c>
      <c r="BH311" s="15">
        <f>STDEV(BB311:BF311)</f>
        <v>14.560219778561</v>
      </c>
    </row>
    <row r="312" ht="20.05" customHeight="1">
      <c r="AW312" t="s" s="11">
        <v>88</v>
      </c>
      <c r="AX312" t="s" s="11">
        <v>140</v>
      </c>
      <c r="AY312" s="24"/>
      <c r="AZ312" s="24"/>
      <c r="BA312" t="s" s="13">
        <v>48</v>
      </c>
      <c r="BB312" s="26">
        <v>1</v>
      </c>
      <c r="BC312" s="15">
        <v>33</v>
      </c>
      <c r="BD312" s="15">
        <v>0</v>
      </c>
      <c r="BE312" s="15">
        <v>14</v>
      </c>
      <c r="BF312" s="15">
        <v>2</v>
      </c>
      <c r="BG312" s="15">
        <v>38</v>
      </c>
      <c r="BH312" s="15">
        <f>STDEV(BB312:BF312)</f>
        <v>14.0534693225552</v>
      </c>
    </row>
    <row r="313" ht="20.05" customHeight="1">
      <c r="AW313" t="s" s="11">
        <v>88</v>
      </c>
      <c r="AX313" t="s" s="11">
        <v>140</v>
      </c>
      <c r="AY313" s="24"/>
      <c r="AZ313" s="24"/>
      <c r="BA313" t="s" s="13">
        <v>70</v>
      </c>
      <c r="BB313" s="26">
        <v>8</v>
      </c>
      <c r="BC313" s="15">
        <v>23</v>
      </c>
      <c r="BD313" s="15">
        <v>5</v>
      </c>
      <c r="BE313" s="15">
        <v>6</v>
      </c>
      <c r="BF313" s="15">
        <v>8</v>
      </c>
      <c r="BG313" s="15">
        <v>39</v>
      </c>
      <c r="BH313" s="15">
        <f>STDEV(BB313:BF313)</f>
        <v>7.3824115301167</v>
      </c>
    </row>
    <row r="314" ht="20.05" customHeight="1">
      <c r="AW314" t="s" s="11">
        <v>88</v>
      </c>
      <c r="AX314" t="s" s="11">
        <v>31</v>
      </c>
      <c r="AY314" s="24"/>
      <c r="AZ314" s="24"/>
      <c r="BA314" t="s" s="13">
        <v>37</v>
      </c>
      <c r="BB314" s="26">
        <v>7</v>
      </c>
      <c r="BC314" s="15">
        <v>34</v>
      </c>
      <c r="BD314" s="15">
        <v>0</v>
      </c>
      <c r="BE314" s="15">
        <v>9</v>
      </c>
      <c r="BF314" s="15">
        <v>0</v>
      </c>
      <c r="BG314" s="15">
        <v>40</v>
      </c>
      <c r="BH314" s="15">
        <f>STDEV(BB314:BF314)</f>
        <v>14.0178457688762</v>
      </c>
    </row>
    <row r="315" ht="20.05" customHeight="1">
      <c r="AW315" t="s" s="11">
        <v>88</v>
      </c>
      <c r="AX315" t="s" s="11">
        <v>38</v>
      </c>
      <c r="AY315" s="24"/>
      <c r="AZ315" s="12">
        <v>2</v>
      </c>
      <c r="BA315" t="s" s="71">
        <v>41</v>
      </c>
      <c r="BB315" s="26">
        <v>1</v>
      </c>
      <c r="BC315" s="15">
        <v>6</v>
      </c>
      <c r="BD315" s="15">
        <v>43</v>
      </c>
      <c r="BE315" s="15">
        <v>0</v>
      </c>
      <c r="BF315" s="15">
        <v>0</v>
      </c>
      <c r="BG315" s="15">
        <v>41</v>
      </c>
      <c r="BH315" s="15">
        <f>STDEV(BB315:BF315)</f>
        <v>18.6145104689863</v>
      </c>
    </row>
    <row r="316" ht="20.05" customHeight="1">
      <c r="AW316" t="s" s="11">
        <v>88</v>
      </c>
      <c r="AX316" t="s" s="11">
        <v>38</v>
      </c>
      <c r="AY316" s="24"/>
      <c r="AZ316" s="12">
        <v>2</v>
      </c>
      <c r="BA316" t="s" s="71">
        <v>42</v>
      </c>
      <c r="BB316" s="26">
        <v>5</v>
      </c>
      <c r="BC316" s="15">
        <v>38</v>
      </c>
      <c r="BD316" s="15">
        <v>3</v>
      </c>
      <c r="BE316" s="15">
        <v>4</v>
      </c>
      <c r="BF316" s="15">
        <v>0</v>
      </c>
      <c r="BG316" s="15">
        <v>42</v>
      </c>
      <c r="BH316" s="15">
        <f>STDEV(BB316:BF316)</f>
        <v>15.7638827704344</v>
      </c>
    </row>
    <row r="317" ht="20.05" customHeight="1">
      <c r="AW317" t="s" s="11">
        <v>88</v>
      </c>
      <c r="AX317" t="s" s="11">
        <v>31</v>
      </c>
      <c r="AY317" s="24"/>
      <c r="AZ317" s="12">
        <v>2</v>
      </c>
      <c r="BA317" t="s" s="71">
        <v>32</v>
      </c>
      <c r="BB317" s="26">
        <v>4</v>
      </c>
      <c r="BC317" s="15">
        <v>2</v>
      </c>
      <c r="BD317" s="15">
        <v>0</v>
      </c>
      <c r="BE317" s="15">
        <v>18</v>
      </c>
      <c r="BF317" s="15">
        <v>26</v>
      </c>
      <c r="BG317" s="15">
        <v>43</v>
      </c>
      <c r="BH317" s="15">
        <f>STDEV(BB317:BF317)</f>
        <v>11.4017542509914</v>
      </c>
    </row>
    <row r="318" ht="20.05" customHeight="1">
      <c r="AW318" t="s" s="11">
        <v>88</v>
      </c>
      <c r="AX318" t="s" s="11">
        <v>31</v>
      </c>
      <c r="AY318" s="24"/>
      <c r="AZ318" s="12">
        <v>2</v>
      </c>
      <c r="BA318" t="s" s="71">
        <v>34</v>
      </c>
      <c r="BB318" s="26">
        <v>0</v>
      </c>
      <c r="BC318" s="15">
        <v>1</v>
      </c>
      <c r="BD318" s="15">
        <v>0</v>
      </c>
      <c r="BE318" s="15">
        <v>17</v>
      </c>
      <c r="BF318" s="15">
        <v>32</v>
      </c>
      <c r="BG318" s="15">
        <v>44</v>
      </c>
      <c r="BH318" s="15">
        <f>STDEV(BB318:BF318)</f>
        <v>14.2653426176871</v>
      </c>
    </row>
    <row r="319" ht="20.05" customHeight="1">
      <c r="AW319" t="s" s="11">
        <v>88</v>
      </c>
      <c r="AX319" t="s" s="11">
        <v>43</v>
      </c>
      <c r="AY319" s="24"/>
      <c r="AZ319" s="12">
        <v>2</v>
      </c>
      <c r="BA319" t="s" s="71">
        <v>44</v>
      </c>
      <c r="BB319" s="26">
        <v>0</v>
      </c>
      <c r="BC319" s="15">
        <v>1</v>
      </c>
      <c r="BD319" s="15">
        <v>0</v>
      </c>
      <c r="BE319" s="15">
        <v>32</v>
      </c>
      <c r="BF319" s="15">
        <v>17</v>
      </c>
      <c r="BG319" s="15">
        <v>45</v>
      </c>
      <c r="BH319" s="15">
        <f>STDEV(BB319:BF319)</f>
        <v>14.2653426176871</v>
      </c>
    </row>
    <row r="320" ht="20.05" customHeight="1">
      <c r="AW320" t="s" s="11">
        <v>88</v>
      </c>
      <c r="AX320" t="s" s="11">
        <v>18</v>
      </c>
      <c r="AY320" s="24"/>
      <c r="AZ320" s="12">
        <v>2</v>
      </c>
      <c r="BA320" t="s" s="71">
        <v>26</v>
      </c>
      <c r="BB320" s="26">
        <v>45</v>
      </c>
      <c r="BC320" s="15">
        <v>0</v>
      </c>
      <c r="BD320" s="15">
        <v>0</v>
      </c>
      <c r="BE320" s="15">
        <v>0</v>
      </c>
      <c r="BF320" s="15">
        <v>5</v>
      </c>
      <c r="BG320" s="15">
        <v>46</v>
      </c>
      <c r="BH320" s="15">
        <f>STDEV(BB320:BF320)</f>
        <v>19.6850196850295</v>
      </c>
    </row>
    <row r="321" ht="20.05" customHeight="1">
      <c r="AW321" t="s" s="11">
        <v>88</v>
      </c>
      <c r="AX321" t="s" s="11">
        <v>18</v>
      </c>
      <c r="AY321" s="24"/>
      <c r="AZ321" s="12">
        <v>2</v>
      </c>
      <c r="BA321" t="s" s="71">
        <v>27</v>
      </c>
      <c r="BB321" s="26">
        <v>1</v>
      </c>
      <c r="BC321" s="15">
        <v>28</v>
      </c>
      <c r="BD321" s="15">
        <v>18</v>
      </c>
      <c r="BE321" s="15">
        <v>3</v>
      </c>
      <c r="BF321" s="15">
        <v>0</v>
      </c>
      <c r="BG321" s="15">
        <v>47</v>
      </c>
      <c r="BH321" s="15">
        <f>STDEV(BB321:BF321)</f>
        <v>12.4298028946561</v>
      </c>
    </row>
    <row r="322" ht="20.05" customHeight="1">
      <c r="AW322" t="s" s="11">
        <v>88</v>
      </c>
      <c r="AX322" t="s" s="11">
        <v>49</v>
      </c>
      <c r="AY322" s="24"/>
      <c r="AZ322" s="12">
        <v>2</v>
      </c>
      <c r="BA322" t="s" s="165">
        <v>51</v>
      </c>
      <c r="BB322" s="26">
        <v>16</v>
      </c>
      <c r="BC322" s="15">
        <v>0</v>
      </c>
      <c r="BD322" s="15">
        <v>0</v>
      </c>
      <c r="BE322" s="15">
        <v>9</v>
      </c>
      <c r="BF322" s="15">
        <v>25</v>
      </c>
      <c r="BG322" s="15">
        <v>48</v>
      </c>
      <c r="BH322" s="15">
        <f>STDEV(BB322:BF322)</f>
        <v>10.7470926301023</v>
      </c>
    </row>
    <row r="323" ht="20.05" customHeight="1">
      <c r="AW323" t="s" s="11">
        <v>89</v>
      </c>
      <c r="AX323" t="s" s="11">
        <v>139</v>
      </c>
      <c r="AY323" s="24"/>
      <c r="AZ323" s="24"/>
      <c r="BA323" t="s" s="13">
        <v>20</v>
      </c>
      <c r="BB323" s="26">
        <v>1</v>
      </c>
      <c r="BC323" s="15">
        <v>49</v>
      </c>
      <c r="BD323" s="15">
        <v>0</v>
      </c>
      <c r="BE323" s="15">
        <v>0</v>
      </c>
      <c r="BF323" s="15">
        <v>0</v>
      </c>
      <c r="BG323" s="15">
        <v>49</v>
      </c>
      <c r="BH323" s="15">
        <f>STDEV(BB323:BF323)</f>
        <v>21.8059624873565</v>
      </c>
    </row>
    <row r="324" ht="20.05" customHeight="1">
      <c r="AW324" t="s" s="11">
        <v>89</v>
      </c>
      <c r="AX324" t="s" s="11">
        <v>139</v>
      </c>
      <c r="AY324" s="24"/>
      <c r="AZ324" s="24"/>
      <c r="BA324" t="s" s="13">
        <v>25</v>
      </c>
      <c r="BB324" s="26">
        <v>0</v>
      </c>
      <c r="BC324" s="15">
        <v>50</v>
      </c>
      <c r="BD324" s="15">
        <v>0</v>
      </c>
      <c r="BE324" s="15">
        <v>0</v>
      </c>
      <c r="BF324" s="15">
        <v>0</v>
      </c>
      <c r="BG324" s="15">
        <v>50</v>
      </c>
      <c r="BH324" s="15">
        <f>STDEV(BB324:BF324)</f>
        <v>22.3606797749979</v>
      </c>
    </row>
    <row r="325" ht="20.05" customHeight="1">
      <c r="AW325" t="s" s="11">
        <v>89</v>
      </c>
      <c r="AX325" t="s" s="11">
        <v>38</v>
      </c>
      <c r="AY325" s="24"/>
      <c r="AZ325" s="24"/>
      <c r="BA325" t="s" s="13">
        <v>39</v>
      </c>
      <c r="BB325" s="26">
        <v>42</v>
      </c>
      <c r="BC325" s="15">
        <v>8</v>
      </c>
      <c r="BD325" s="15">
        <v>0</v>
      </c>
      <c r="BE325" s="15">
        <v>0</v>
      </c>
      <c r="BF325" s="15">
        <v>0</v>
      </c>
      <c r="BG325" s="15">
        <v>51</v>
      </c>
      <c r="BH325" s="15">
        <f>STDEV(BB325:BF325)</f>
        <v>18.2208671582886</v>
      </c>
    </row>
    <row r="326" ht="20.05" customHeight="1">
      <c r="AW326" t="s" s="11">
        <v>89</v>
      </c>
      <c r="AX326" t="s" s="11">
        <v>38</v>
      </c>
      <c r="AY326" s="24"/>
      <c r="AZ326" s="24"/>
      <c r="BA326" t="s" s="13">
        <v>40</v>
      </c>
      <c r="BB326" s="26">
        <v>15</v>
      </c>
      <c r="BC326" s="15">
        <v>35</v>
      </c>
      <c r="BD326" s="15">
        <v>0</v>
      </c>
      <c r="BE326" s="15">
        <v>0</v>
      </c>
      <c r="BF326" s="15">
        <v>0</v>
      </c>
      <c r="BG326" s="15">
        <v>52</v>
      </c>
      <c r="BH326" s="15">
        <f>STDEV(BB326:BF326)</f>
        <v>15.4110350074224</v>
      </c>
    </row>
    <row r="327" ht="20.05" customHeight="1">
      <c r="AW327" t="s" s="11">
        <v>89</v>
      </c>
      <c r="AX327" s="24"/>
      <c r="AY327" s="24"/>
      <c r="AZ327" s="24"/>
      <c r="BA327" t="s" s="13">
        <v>46</v>
      </c>
      <c r="BB327" s="26">
        <v>19</v>
      </c>
      <c r="BC327" s="15">
        <v>31</v>
      </c>
      <c r="BD327" s="15">
        <v>0</v>
      </c>
      <c r="BE327" s="15">
        <v>0</v>
      </c>
      <c r="BF327" s="15">
        <v>0</v>
      </c>
      <c r="BG327" s="15">
        <v>53</v>
      </c>
      <c r="BH327" s="15">
        <f>STDEV(BB327:BF327)</f>
        <v>14.3352711868315</v>
      </c>
    </row>
    <row r="328" ht="20.05" customHeight="1">
      <c r="AW328" t="s" s="11">
        <v>89</v>
      </c>
      <c r="AX328" t="s" s="11">
        <v>140</v>
      </c>
      <c r="AY328" s="24"/>
      <c r="AZ328" s="24"/>
      <c r="BA328" t="s" s="13">
        <v>48</v>
      </c>
      <c r="BB328" s="26">
        <v>6</v>
      </c>
      <c r="BC328" s="15">
        <v>42</v>
      </c>
      <c r="BD328" s="15">
        <v>0</v>
      </c>
      <c r="BE328" s="15">
        <v>2</v>
      </c>
      <c r="BF328" s="15">
        <v>0</v>
      </c>
      <c r="BG328" s="15">
        <v>54</v>
      </c>
      <c r="BH328" s="15">
        <f>STDEV(BB328:BF328)</f>
        <v>18.0554700852678</v>
      </c>
    </row>
    <row r="329" ht="20.05" customHeight="1">
      <c r="AW329" t="s" s="11">
        <v>89</v>
      </c>
      <c r="AX329" t="s" s="11">
        <v>140</v>
      </c>
      <c r="AY329" s="24"/>
      <c r="AZ329" s="24"/>
      <c r="BA329" t="s" s="13">
        <v>70</v>
      </c>
      <c r="BB329" s="26">
        <v>7</v>
      </c>
      <c r="BC329" s="15">
        <v>28</v>
      </c>
      <c r="BD329" s="15">
        <v>0</v>
      </c>
      <c r="BE329" s="15">
        <v>10</v>
      </c>
      <c r="BF329" s="15">
        <v>5</v>
      </c>
      <c r="BG329" s="15">
        <v>55</v>
      </c>
      <c r="BH329" s="15">
        <f>STDEV(BB329:BF329)</f>
        <v>10.7004672795163</v>
      </c>
    </row>
    <row r="330" ht="20.05" customHeight="1">
      <c r="AW330" t="s" s="11">
        <v>89</v>
      </c>
      <c r="AX330" t="s" s="11">
        <v>31</v>
      </c>
      <c r="AY330" s="24"/>
      <c r="AZ330" s="24"/>
      <c r="BA330" t="s" s="13">
        <v>37</v>
      </c>
      <c r="BB330" s="26">
        <v>6</v>
      </c>
      <c r="BC330" s="15">
        <v>42</v>
      </c>
      <c r="BD330" s="15">
        <v>0</v>
      </c>
      <c r="BE330" s="15">
        <v>2</v>
      </c>
      <c r="BF330" s="15">
        <v>0</v>
      </c>
      <c r="BG330" s="15">
        <v>56</v>
      </c>
      <c r="BH330" s="15">
        <f>STDEV(BB330:BF330)</f>
        <v>18.0554700852678</v>
      </c>
    </row>
    <row r="331" ht="20.05" customHeight="1">
      <c r="AW331" t="s" s="11">
        <v>89</v>
      </c>
      <c r="AX331" t="s" s="11">
        <v>38</v>
      </c>
      <c r="AY331" s="24"/>
      <c r="AZ331" s="12">
        <v>2</v>
      </c>
      <c r="BA331" t="s" s="71">
        <v>41</v>
      </c>
      <c r="BB331" s="26">
        <v>2</v>
      </c>
      <c r="BC331" s="15">
        <v>31</v>
      </c>
      <c r="BD331" s="15">
        <v>17</v>
      </c>
      <c r="BE331" s="15">
        <v>0</v>
      </c>
      <c r="BF331" s="15">
        <v>0</v>
      </c>
      <c r="BG331" s="15">
        <v>57</v>
      </c>
      <c r="BH331" s="15">
        <f>STDEV(BB331:BF331)</f>
        <v>13.729530217746</v>
      </c>
    </row>
    <row r="332" ht="20.05" customHeight="1">
      <c r="AW332" t="s" s="11">
        <v>89</v>
      </c>
      <c r="AX332" t="s" s="11">
        <v>38</v>
      </c>
      <c r="AY332" s="24"/>
      <c r="AZ332" s="12">
        <v>2</v>
      </c>
      <c r="BA332" t="s" s="71">
        <v>42</v>
      </c>
      <c r="BB332" s="26">
        <v>2</v>
      </c>
      <c r="BC332" s="15">
        <v>48</v>
      </c>
      <c r="BD332" s="15">
        <v>0</v>
      </c>
      <c r="BE332" s="15">
        <v>0</v>
      </c>
      <c r="BF332" s="15">
        <v>0</v>
      </c>
      <c r="BG332" s="15">
        <v>58</v>
      </c>
      <c r="BH332" s="15">
        <f>STDEV(BB332:BF332)</f>
        <v>21.2602916254693</v>
      </c>
    </row>
    <row r="333" ht="20.05" customHeight="1">
      <c r="AW333" t="s" s="11">
        <v>89</v>
      </c>
      <c r="AX333" t="s" s="11">
        <v>31</v>
      </c>
      <c r="AY333" s="24"/>
      <c r="AZ333" s="12">
        <v>2</v>
      </c>
      <c r="BA333" t="s" s="71">
        <v>32</v>
      </c>
      <c r="BB333" s="26">
        <v>9</v>
      </c>
      <c r="BC333" s="15">
        <v>15</v>
      </c>
      <c r="BD333" s="15">
        <v>0</v>
      </c>
      <c r="BE333" s="15">
        <v>11</v>
      </c>
      <c r="BF333" s="15">
        <v>15</v>
      </c>
      <c r="BG333" s="15">
        <v>59</v>
      </c>
      <c r="BH333" s="15">
        <f>STDEV(BB333:BF333)</f>
        <v>6.16441400296898</v>
      </c>
    </row>
    <row r="334" ht="20.05" customHeight="1">
      <c r="AW334" t="s" s="11">
        <v>89</v>
      </c>
      <c r="AX334" t="s" s="11">
        <v>31</v>
      </c>
      <c r="AY334" s="24"/>
      <c r="AZ334" s="12">
        <v>2</v>
      </c>
      <c r="BA334" t="s" s="71">
        <v>34</v>
      </c>
      <c r="BB334" s="26">
        <v>11</v>
      </c>
      <c r="BC334" s="15">
        <v>8</v>
      </c>
      <c r="BD334" s="15">
        <v>0</v>
      </c>
      <c r="BE334" s="15">
        <v>11</v>
      </c>
      <c r="BF334" s="15">
        <v>20</v>
      </c>
      <c r="BG334" s="15">
        <v>60</v>
      </c>
      <c r="BH334" s="15">
        <f>STDEV(BB334:BF334)</f>
        <v>7.17635004720366</v>
      </c>
    </row>
    <row r="335" ht="20.05" customHeight="1">
      <c r="AW335" t="s" s="11">
        <v>89</v>
      </c>
      <c r="AX335" t="s" s="11">
        <v>43</v>
      </c>
      <c r="AY335" s="24"/>
      <c r="AZ335" s="12">
        <v>2</v>
      </c>
      <c r="BA335" t="s" s="71">
        <v>44</v>
      </c>
      <c r="BB335" s="26">
        <v>0</v>
      </c>
      <c r="BC335" s="15">
        <v>4</v>
      </c>
      <c r="BD335" s="15">
        <v>0</v>
      </c>
      <c r="BE335" s="15">
        <v>45</v>
      </c>
      <c r="BF335" s="15">
        <v>1</v>
      </c>
      <c r="BG335" s="15">
        <v>61</v>
      </c>
      <c r="BH335" s="15">
        <f>STDEV(BB335:BF335)</f>
        <v>19.6341539160719</v>
      </c>
    </row>
    <row r="336" ht="20.05" customHeight="1">
      <c r="AW336" t="s" s="11">
        <v>89</v>
      </c>
      <c r="AX336" t="s" s="11">
        <v>18</v>
      </c>
      <c r="AY336" s="24"/>
      <c r="AZ336" s="12">
        <v>2</v>
      </c>
      <c r="BA336" t="s" s="71">
        <v>26</v>
      </c>
      <c r="BB336" s="26">
        <v>0</v>
      </c>
      <c r="BC336" s="15">
        <v>50</v>
      </c>
      <c r="BD336" s="15">
        <v>0</v>
      </c>
      <c r="BE336" s="15">
        <v>0</v>
      </c>
      <c r="BF336" s="15">
        <v>0</v>
      </c>
      <c r="BG336" s="15">
        <v>62</v>
      </c>
      <c r="BH336" s="15">
        <f>STDEV(BB336:BF336)</f>
        <v>22.3606797749979</v>
      </c>
    </row>
    <row r="337" ht="20.05" customHeight="1">
      <c r="AW337" t="s" s="11">
        <v>89</v>
      </c>
      <c r="AX337" t="s" s="11">
        <v>18</v>
      </c>
      <c r="AY337" s="24"/>
      <c r="AZ337" s="12">
        <v>2</v>
      </c>
      <c r="BA337" t="s" s="71">
        <v>27</v>
      </c>
      <c r="BB337" s="26">
        <v>0</v>
      </c>
      <c r="BC337" s="15">
        <v>33</v>
      </c>
      <c r="BD337" s="15">
        <v>16</v>
      </c>
      <c r="BE337" s="15">
        <v>1</v>
      </c>
      <c r="BF337" s="15">
        <v>0</v>
      </c>
      <c r="BG337" s="15">
        <v>63</v>
      </c>
      <c r="BH337" s="15">
        <f>STDEV(BB337:BF337)</f>
        <v>14.543039572249</v>
      </c>
    </row>
    <row r="338" ht="20.25" customHeight="1">
      <c r="AW338" t="s" s="43">
        <v>89</v>
      </c>
      <c r="AX338" t="s" s="43">
        <v>49</v>
      </c>
      <c r="AY338" s="45"/>
      <c r="AZ338" s="44">
        <v>2</v>
      </c>
      <c r="BA338" t="s" s="72">
        <v>51</v>
      </c>
      <c r="BB338" s="47">
        <v>4</v>
      </c>
      <c r="BC338" s="49">
        <v>0</v>
      </c>
      <c r="BD338" s="49">
        <v>0</v>
      </c>
      <c r="BE338" s="49">
        <v>9</v>
      </c>
      <c r="BF338" s="49">
        <v>37</v>
      </c>
      <c r="BG338" s="49">
        <v>64</v>
      </c>
      <c r="BH338" s="49">
        <f>STDEV(BB338:BF338)</f>
        <v>15.5402702679201</v>
      </c>
    </row>
    <row r="339" ht="20.25" customHeight="1">
      <c r="AW339" s="50"/>
      <c r="AX339" s="50"/>
      <c r="AY339" s="50"/>
      <c r="AZ339" s="50"/>
      <c r="BA339" s="50"/>
      <c r="BB339" s="51">
        <f>SUM(BB275:BB338)</f>
        <v>586</v>
      </c>
      <c r="BC339" s="51">
        <f>SUM(BC275:BC338)</f>
        <v>1710</v>
      </c>
      <c r="BD339" s="51">
        <f>SUM(BD275:BD338)</f>
        <v>185</v>
      </c>
      <c r="BE339" s="51">
        <f>SUM(BE275:BE338)</f>
        <v>353</v>
      </c>
      <c r="BF339" s="51">
        <f>SUM(BF275:BF338)</f>
        <v>366</v>
      </c>
      <c r="BG339" s="51">
        <f>SUM(BG275:BG338)</f>
        <v>2080</v>
      </c>
      <c r="BH339" s="51">
        <f>AVERAGE(BH275:BH338)</f>
        <v>15.722668639432</v>
      </c>
    </row>
    <row r="341" ht="27.65" customHeight="1">
      <c r="BI341" t="s" s="2">
        <v>153</v>
      </c>
      <c r="BJ341" s="2"/>
      <c r="BK341" s="2"/>
      <c r="BL341" s="2"/>
      <c r="BM341" s="2"/>
      <c r="BN341" s="2"/>
    </row>
    <row r="342" ht="32.25" customHeight="1">
      <c r="BI342" s="4"/>
      <c r="BJ342" t="s" s="3">
        <v>154</v>
      </c>
      <c r="BK342" t="s" s="3">
        <v>141</v>
      </c>
      <c r="BL342" t="s" s="3">
        <v>130</v>
      </c>
      <c r="BM342" t="s" s="3">
        <v>155</v>
      </c>
      <c r="BN342" t="s" s="3">
        <v>156</v>
      </c>
    </row>
    <row r="343" ht="20.25" customHeight="1">
      <c r="BI343" t="s" s="60">
        <v>20</v>
      </c>
      <c r="BJ343" s="55">
        <f>SUM(AG171)/50</f>
        <v>0.2</v>
      </c>
      <c r="BK343" s="9">
        <f>SUM(S103)/50</f>
        <v>0.3</v>
      </c>
      <c r="BL343" s="9">
        <f>SUM(G35)/50</f>
        <v>0.8</v>
      </c>
      <c r="BM343" s="9">
        <f>SUM(AS239)/50</f>
        <v>0</v>
      </c>
      <c r="BN343" s="9">
        <f>SUM(BE307)/50</f>
        <v>0</v>
      </c>
    </row>
    <row r="344" ht="20.05" customHeight="1">
      <c r="BI344" t="s" s="13">
        <v>25</v>
      </c>
      <c r="BJ344" s="26">
        <f>SUM(AG172)/50</f>
        <v>0</v>
      </c>
      <c r="BK344" s="15">
        <f>SUM(S104)/50</f>
        <v>0.06</v>
      </c>
      <c r="BL344" s="15">
        <f>SUM(G36)/50</f>
        <v>0.28</v>
      </c>
      <c r="BM344" s="15">
        <f>SUM(AS240)/50</f>
        <v>0</v>
      </c>
      <c r="BN344" s="15">
        <f>SUM(BE308)/50</f>
        <v>0</v>
      </c>
    </row>
    <row r="345" ht="20.05" customHeight="1">
      <c r="BI345" t="s" s="13">
        <v>39</v>
      </c>
      <c r="BJ345" s="26">
        <f>SUM(AG173)/50</f>
        <v>0.08</v>
      </c>
      <c r="BK345" s="15">
        <f>SUM(S105)/50</f>
        <v>0.58</v>
      </c>
      <c r="BL345" s="15">
        <f>SUM(G37)/50</f>
        <v>0.16</v>
      </c>
      <c r="BM345" s="15">
        <f>SUM(AS241)/50</f>
        <v>0.1</v>
      </c>
      <c r="BN345" s="15">
        <f>SUM(BE309)/50</f>
        <v>0.14</v>
      </c>
    </row>
    <row r="346" ht="20.05" customHeight="1">
      <c r="BI346" t="s" s="13">
        <v>40</v>
      </c>
      <c r="BJ346" s="26">
        <f>SUM(AG174)/50</f>
        <v>0.02</v>
      </c>
      <c r="BK346" s="15">
        <f>SUM(S106)/50</f>
        <v>0.4</v>
      </c>
      <c r="BL346" s="15">
        <f>SUM(G38)/50</f>
        <v>0.62</v>
      </c>
      <c r="BM346" s="15">
        <f>SUM(AS242)/50</f>
        <v>0</v>
      </c>
      <c r="BN346" s="15">
        <f>SUM(BE310)/50</f>
        <v>0.02</v>
      </c>
    </row>
    <row r="347" ht="20.05" customHeight="1">
      <c r="BI347" t="s" s="13">
        <v>46</v>
      </c>
      <c r="BJ347" s="26">
        <f>SUM(AG175)/50</f>
        <v>0.16</v>
      </c>
      <c r="BK347" s="15">
        <f>SUM(S107)/50</f>
        <v>0.82</v>
      </c>
      <c r="BL347" s="15">
        <f>SUM(G39)/50</f>
        <v>0.6</v>
      </c>
      <c r="BM347" s="15">
        <f>SUM(AS243)/50</f>
        <v>0</v>
      </c>
      <c r="BN347" s="15">
        <f>SUM(BE311)/50</f>
        <v>0</v>
      </c>
    </row>
    <row r="348" ht="32.05" customHeight="1">
      <c r="BI348" t="s" s="13">
        <v>48</v>
      </c>
      <c r="BJ348" s="26">
        <f>SUM(AG176)/50</f>
        <v>0.26</v>
      </c>
      <c r="BK348" s="15">
        <f>SUM(S108)/50</f>
        <v>0.74</v>
      </c>
      <c r="BL348" s="15">
        <f>SUM(G40)/50</f>
        <v>0.64</v>
      </c>
      <c r="BM348" s="15">
        <f>SUM(AS244)/50</f>
        <v>0.04</v>
      </c>
      <c r="BN348" s="15">
        <f>SUM(BE312)/50</f>
        <v>0.28</v>
      </c>
    </row>
    <row r="349" ht="20.05" customHeight="1">
      <c r="BI349" t="s" s="13">
        <v>70</v>
      </c>
      <c r="BJ349" s="26">
        <f>SUM(AG177)/50</f>
        <v>0.1</v>
      </c>
      <c r="BK349" s="15">
        <f>SUM(S109)/50</f>
        <v>0.06</v>
      </c>
      <c r="BL349" s="15">
        <f>SUM(G41)/50</f>
        <v>0.08</v>
      </c>
      <c r="BM349" s="15">
        <f>SUM(AS245)/50</f>
        <v>0.12</v>
      </c>
      <c r="BN349" s="15">
        <f>SUM(BE313)/50</f>
        <v>0.12</v>
      </c>
    </row>
    <row r="350" ht="20.05" customHeight="1">
      <c r="BI350" t="s" s="13">
        <v>37</v>
      </c>
      <c r="BJ350" s="26">
        <f>SUM(AG178)/50</f>
        <v>0</v>
      </c>
      <c r="BK350" s="15">
        <f>SUM(S110)/50</f>
        <v>1</v>
      </c>
      <c r="BL350" s="15">
        <f>SUM(G42)/50</f>
        <v>0.8</v>
      </c>
      <c r="BM350" s="15">
        <f>SUM(AS246)/50</f>
        <v>0.02</v>
      </c>
      <c r="BN350" s="15">
        <f>SUM(BE314)/50</f>
        <v>0.18</v>
      </c>
    </row>
    <row r="352" ht="27.65" customHeight="1">
      <c r="BO352" t="s" s="2">
        <v>157</v>
      </c>
      <c r="BP352" s="2"/>
      <c r="BQ352" s="2"/>
      <c r="BR352" s="2"/>
      <c r="BS352" s="2"/>
      <c r="BT352" s="2"/>
    </row>
    <row r="353" ht="32.25" customHeight="1">
      <c r="BO353" s="4"/>
      <c r="BP353" t="s" s="3">
        <v>154</v>
      </c>
      <c r="BQ353" t="s" s="3">
        <v>141</v>
      </c>
      <c r="BR353" t="s" s="3">
        <v>130</v>
      </c>
      <c r="BS353" t="s" s="3">
        <v>155</v>
      </c>
      <c r="BT353" t="s" s="3">
        <v>156</v>
      </c>
    </row>
    <row r="354" ht="20.25" customHeight="1">
      <c r="BO354" t="s" s="60">
        <v>20</v>
      </c>
      <c r="BP354" s="55">
        <f>SUM(BJ343,CN396,CH385,CB374)/200</f>
        <v>0.0026</v>
      </c>
      <c r="BQ354" s="9">
        <f>SUM(BK343,CO396,CI385,CC374)/200</f>
        <v>0.0037</v>
      </c>
      <c r="BR354" s="9">
        <f>SUM(BL343,CP396,CJ385,CD374)/200</f>
        <v>0.0122</v>
      </c>
      <c r="BS354" s="9">
        <f>SUM(BM343,CQ396,CK385,CE374)/200</f>
        <v>0</v>
      </c>
      <c r="BT354" s="9">
        <f>SUM(BN343,CR396,CL385,CF374)/200</f>
        <v>0</v>
      </c>
    </row>
    <row r="355" ht="20.05" customHeight="1">
      <c r="BO355" t="s" s="13">
        <v>25</v>
      </c>
      <c r="BP355" s="26">
        <f>SUM(BJ344,CN397,CH386,CB375)/200</f>
        <v>0</v>
      </c>
      <c r="BQ355" s="15">
        <f>SUM(BK344,CO397,CI386,CC375)/200</f>
        <v>0.0008</v>
      </c>
      <c r="BR355" s="15">
        <f>SUM(BL344,CP397,CJ386,CD375)/200</f>
        <v>0.0044</v>
      </c>
      <c r="BS355" s="15">
        <f>SUM(BM344,CQ397,CK386,CE375)/200</f>
        <v>0</v>
      </c>
      <c r="BT355" s="15">
        <f>SUM(BN344,CR397,CL386,CF375)/200</f>
        <v>0</v>
      </c>
    </row>
    <row r="356" ht="20.05" customHeight="1">
      <c r="BO356" t="s" s="13">
        <v>39</v>
      </c>
      <c r="BP356" s="26">
        <f>SUM(BJ345,CN398,CH387,CB376)/200</f>
        <v>0.0029</v>
      </c>
      <c r="BQ356" s="15">
        <f>SUM(BK345,CO398,CI387,CC376)/200</f>
        <v>0.0075</v>
      </c>
      <c r="BR356" s="15">
        <f>SUM(BL345,CP398,CJ387,CD376)/200</f>
        <v>0.0047</v>
      </c>
      <c r="BS356" s="15">
        <f>SUM(BM345,CQ398,CK387,CE376)/200</f>
        <v>0.0015</v>
      </c>
      <c r="BT356" s="15">
        <f>SUM(BN345,CR398,CL387,CF376)/200</f>
        <v>0.0007</v>
      </c>
    </row>
    <row r="357" ht="20.05" customHeight="1">
      <c r="BO357" t="s" s="13">
        <v>40</v>
      </c>
      <c r="BP357" s="26">
        <f>SUM(BJ346,CN399,CH388,CB377)/200</f>
        <v>0.0001</v>
      </c>
      <c r="BQ357" s="15">
        <f>SUM(BK346,CO399,CI388,CC377)/200</f>
        <v>0.0033</v>
      </c>
      <c r="BR357" s="15">
        <f>SUM(BL346,CP399,CJ388,CD377)/200</f>
        <v>0.0126</v>
      </c>
      <c r="BS357" s="15">
        <f>SUM(BM346,CQ399,CK388,CE377)/200</f>
        <v>0</v>
      </c>
      <c r="BT357" s="15">
        <f>SUM(BN346,CR399,CL388,CF377)/200</f>
        <v>0.0001</v>
      </c>
    </row>
    <row r="358" ht="20.05" customHeight="1">
      <c r="BO358" t="s" s="13">
        <v>46</v>
      </c>
      <c r="BP358" s="26">
        <f>SUM(BJ347,CN400,CH389,CB378)/200</f>
        <v>0.003</v>
      </c>
      <c r="BQ358" s="15">
        <f>SUM(BK347,CO400,CI389,CC378)/200</f>
        <v>0.0103</v>
      </c>
      <c r="BR358" s="15">
        <f>SUM(BL347,CP400,CJ389,CD378)/200</f>
        <v>0.0135</v>
      </c>
      <c r="BS358" s="15">
        <f>SUM(BM347,CQ400,CK389,CE378)/200</f>
        <v>0</v>
      </c>
      <c r="BT358" s="15">
        <f>SUM(BN347,CR400,CL389,CF378)/200</f>
        <v>0</v>
      </c>
    </row>
    <row r="359" ht="32.05" customHeight="1">
      <c r="BO359" t="s" s="13">
        <v>48</v>
      </c>
      <c r="BP359" s="26">
        <f>SUM(BJ348,CN401,CH390,CB379)/200</f>
        <v>0.0036</v>
      </c>
      <c r="BQ359" s="15">
        <f>SUM(BK348,CO401,CI390,CC379)/200</f>
        <v>0.008</v>
      </c>
      <c r="BR359" s="15">
        <f>SUM(BL348,CP401,CJ390,CD379)/200</f>
        <v>0.012</v>
      </c>
      <c r="BS359" s="15">
        <f>SUM(BM348,CQ401,CK390,CE379)/200</f>
        <v>0.0016</v>
      </c>
      <c r="BT359" s="15">
        <f>SUM(BN348,CR401,CL390,CF379)/200</f>
        <v>0.0021</v>
      </c>
    </row>
    <row r="360" ht="20.05" customHeight="1">
      <c r="BO360" t="s" s="13">
        <v>70</v>
      </c>
      <c r="BP360" s="26">
        <f>SUM(BJ349,CN402,CH391,CB380)/200</f>
        <v>0.0027</v>
      </c>
      <c r="BQ360" s="15">
        <f>SUM(BK349,CO402,CI391,CC380)/200</f>
        <v>0.001</v>
      </c>
      <c r="BR360" s="15">
        <f>SUM(BL349,CP402,CJ391,CD380)/200</f>
        <v>0.0011</v>
      </c>
      <c r="BS360" s="15">
        <f>SUM(BM349,CQ402,CK391,CE380)/200</f>
        <v>0.0022</v>
      </c>
      <c r="BT360" s="15">
        <f>SUM(BN349,CR402,CL391,CF380)/200</f>
        <v>0.0036</v>
      </c>
    </row>
    <row r="361" ht="20.05" customHeight="1">
      <c r="BO361" t="s" s="13">
        <v>37</v>
      </c>
      <c r="BP361" s="26">
        <f>SUM(BJ350,CN403,CH392,CB381)/200</f>
        <v>0</v>
      </c>
      <c r="BQ361" s="15">
        <f>SUM(BK350,CO403,CI392,CC381)/200</f>
        <v>0.0116</v>
      </c>
      <c r="BR361" s="15">
        <f>SUM(BL350,CP403,CJ392,CD381)/200</f>
        <v>0.0181</v>
      </c>
      <c r="BS361" s="15">
        <f>SUM(BM350,CQ403,CK392,CE381)/200</f>
        <v>0.0012</v>
      </c>
      <c r="BT361" s="15">
        <f>SUM(BN350,CR403,CL392,CF381)/200</f>
        <v>0.0011</v>
      </c>
    </row>
    <row r="362" ht="44.05" customHeight="1">
      <c r="BO362" t="s" s="13">
        <v>158</v>
      </c>
      <c r="BP362" s="26">
        <v>0.13</v>
      </c>
      <c r="BQ362" s="15">
        <v>0.13</v>
      </c>
      <c r="BR362" s="15">
        <v>0.12</v>
      </c>
      <c r="BS362" s="15">
        <v>0.17</v>
      </c>
      <c r="BT362" s="15">
        <v>0.11</v>
      </c>
    </row>
    <row r="363" ht="20.05" customHeight="1">
      <c r="BO363" t="s" s="13">
        <v>82</v>
      </c>
      <c r="BP363" s="26">
        <v>0.2</v>
      </c>
      <c r="BQ363" s="15">
        <v>0.18</v>
      </c>
      <c r="BR363" s="15">
        <v>0.26</v>
      </c>
      <c r="BS363" s="15">
        <v>0.22</v>
      </c>
      <c r="BT363" s="15">
        <v>0.2</v>
      </c>
    </row>
    <row r="365" ht="27.65" customHeight="1">
      <c r="BU365" t="s" s="2">
        <v>159</v>
      </c>
      <c r="BV365" s="2"/>
      <c r="BW365" s="2"/>
      <c r="BX365" s="2"/>
      <c r="BY365" s="2"/>
      <c r="BZ365" s="2"/>
    </row>
    <row r="366" ht="32.25" customHeight="1">
      <c r="BU366" s="4"/>
      <c r="BV366" t="s" s="3">
        <v>154</v>
      </c>
      <c r="BW366" t="s" s="3">
        <v>141</v>
      </c>
      <c r="BX366" t="s" s="3">
        <v>130</v>
      </c>
      <c r="BY366" t="s" s="3">
        <v>155</v>
      </c>
      <c r="BZ366" t="s" s="3">
        <v>156</v>
      </c>
    </row>
    <row r="367" ht="20.25" customHeight="1">
      <c r="BU367" t="s" s="7">
        <v>87</v>
      </c>
      <c r="BV367" s="55">
        <f>AVERAGE(FB507:FB514)</f>
        <v>0.185</v>
      </c>
      <c r="BW367" s="9">
        <f>AVERAGE(FC507:FC514)</f>
        <v>0.4075</v>
      </c>
      <c r="BX367" s="9">
        <f>AVERAGE(FD507:FD514)</f>
        <v>0.65</v>
      </c>
      <c r="BY367" s="9">
        <f>AVERAGE(FE507:FE514)</f>
        <v>0.0275</v>
      </c>
      <c r="BZ367" s="9">
        <f>AVERAGE(FF507:FF514)</f>
        <v>0.0175</v>
      </c>
    </row>
    <row r="368" ht="20.05" customHeight="1">
      <c r="BU368" t="s" s="25">
        <v>88</v>
      </c>
      <c r="BV368" s="26">
        <f>AVERAGE(EV496:EV503)</f>
        <v>0.1475</v>
      </c>
      <c r="BW368" s="15">
        <f>AVERAGE(EW496:EW503)</f>
        <v>0.615</v>
      </c>
      <c r="BX368" s="15">
        <f>AVERAGE(EX496:EX503)</f>
        <v>0.77</v>
      </c>
      <c r="BY368" s="15">
        <f>AVERAGE(EY496:EY503)</f>
        <v>0.0425</v>
      </c>
      <c r="BZ368" s="15">
        <f>AVERAGE(EZ496:EZ503)</f>
        <v>0.1375</v>
      </c>
    </row>
    <row r="369" ht="20.05" customHeight="1">
      <c r="BU369" t="s" s="25">
        <v>89</v>
      </c>
      <c r="BV369" s="26">
        <f>AVERAGE(EP485:EP492)</f>
        <v>0.0675</v>
      </c>
      <c r="BW369" s="15">
        <f>AVERAGE(EQ485:EQ492)</f>
        <v>0.185</v>
      </c>
      <c r="BX369" s="15">
        <f>AVERAGE(ER485:ER492)</f>
        <v>0.6125</v>
      </c>
      <c r="BY369" s="15">
        <f>AVERAGE(ES485:ES492)</f>
        <v>0.07000000000000001</v>
      </c>
      <c r="BZ369" s="15">
        <f>AVERAGE(ET485:ET492)</f>
        <v>0.0475</v>
      </c>
    </row>
    <row r="370" ht="20.05" customHeight="1">
      <c r="BU370" t="s" s="25">
        <v>90</v>
      </c>
      <c r="BV370" s="26">
        <f>AVERAGE(FH518:FH525)</f>
        <v>0.1</v>
      </c>
      <c r="BW370" s="15">
        <f>AVERAGE(FI518:FI525)</f>
        <v>0.195</v>
      </c>
      <c r="BX370" s="15">
        <f>AVERAGE(FJ518:FJ525)</f>
        <v>0.62</v>
      </c>
      <c r="BY370" s="15">
        <f>AVERAGE(FK518:FK525)</f>
        <v>0.0775</v>
      </c>
      <c r="BZ370" s="15">
        <f>AVERAGE(FL518:FL525)</f>
        <v>0.0675</v>
      </c>
    </row>
    <row r="372" ht="27.65" customHeight="1">
      <c r="CA372" t="s" s="2">
        <v>160</v>
      </c>
      <c r="CB372" s="2"/>
      <c r="CC372" s="2"/>
      <c r="CD372" s="2"/>
      <c r="CE372" s="2"/>
      <c r="CF372" s="2"/>
    </row>
    <row r="373" ht="32.25" customHeight="1">
      <c r="CA373" s="4"/>
      <c r="CB373" t="s" s="3">
        <v>154</v>
      </c>
      <c r="CC373" t="s" s="3">
        <v>141</v>
      </c>
      <c r="CD373" t="s" s="3">
        <v>130</v>
      </c>
      <c r="CE373" t="s" s="3">
        <v>155</v>
      </c>
      <c r="CF373" t="s" s="3">
        <v>156</v>
      </c>
    </row>
    <row r="374" ht="20.25" customHeight="1">
      <c r="CA374" t="s" s="60">
        <v>20</v>
      </c>
      <c r="CB374" s="55">
        <f>SUM(AG187)/50</f>
        <v>0</v>
      </c>
      <c r="CC374" s="9">
        <f>SUM(S119)/50</f>
        <v>0.04</v>
      </c>
      <c r="CD374" s="9">
        <f>SUM(G51)/50</f>
        <v>0.38</v>
      </c>
      <c r="CE374" s="9">
        <f>SUM(AS255)/50</f>
        <v>0</v>
      </c>
      <c r="CF374" s="9">
        <f>SUM(BE323)/50</f>
        <v>0</v>
      </c>
    </row>
    <row r="375" ht="20.05" customHeight="1">
      <c r="CA375" t="s" s="13">
        <v>25</v>
      </c>
      <c r="CB375" s="26">
        <f>SUM(AG188)/50</f>
        <v>0</v>
      </c>
      <c r="CC375" s="15">
        <f>SUM(S120)/50</f>
        <v>0</v>
      </c>
      <c r="CD375" s="15">
        <f>SUM(G52)/50</f>
        <v>0.1</v>
      </c>
      <c r="CE375" s="15">
        <f>SUM(AS256)/50</f>
        <v>0</v>
      </c>
      <c r="CF375" s="15">
        <f>SUM(BE324)/50</f>
        <v>0</v>
      </c>
    </row>
    <row r="376" ht="20.05" customHeight="1">
      <c r="CA376" t="s" s="13">
        <v>39</v>
      </c>
      <c r="CB376" s="26">
        <f>SUM(AG189)/50</f>
        <v>0</v>
      </c>
      <c r="CC376" s="15">
        <f>SUM(S121)/50</f>
        <v>0.14</v>
      </c>
      <c r="CD376" s="15">
        <f>SUM(G53)/50</f>
        <v>0.2</v>
      </c>
      <c r="CE376" s="15">
        <f>SUM(AS257)/50</f>
        <v>0.1</v>
      </c>
      <c r="CF376" s="15">
        <f>SUM(BE325)/50</f>
        <v>0</v>
      </c>
    </row>
    <row r="377" ht="20.05" customHeight="1">
      <c r="CA377" t="s" s="13">
        <v>40</v>
      </c>
      <c r="CB377" s="26">
        <f>SUM(AG190)/50</f>
        <v>0</v>
      </c>
      <c r="CC377" s="15">
        <f>SUM(S122)/50</f>
        <v>0.04</v>
      </c>
      <c r="CD377" s="15">
        <f>SUM(G54)/50</f>
        <v>0.7</v>
      </c>
      <c r="CE377" s="15">
        <f>SUM(AS258)/50</f>
        <v>0</v>
      </c>
      <c r="CF377" s="15">
        <f>SUM(BE326)/50</f>
        <v>0</v>
      </c>
    </row>
    <row r="378" ht="20.05" customHeight="1">
      <c r="CA378" t="s" s="13">
        <v>46</v>
      </c>
      <c r="CB378" s="26">
        <f>SUM(AG191)/50</f>
        <v>0.06</v>
      </c>
      <c r="CC378" s="15">
        <f>SUM(S123)/50</f>
        <v>0.32</v>
      </c>
      <c r="CD378" s="15">
        <f>SUM(G55)/50</f>
        <v>0.68</v>
      </c>
      <c r="CE378" s="15">
        <f>SUM(AS259)/50</f>
        <v>0</v>
      </c>
      <c r="CF378" s="15">
        <f>SUM(BE327)/50</f>
        <v>0</v>
      </c>
    </row>
    <row r="379" ht="32.05" customHeight="1">
      <c r="CA379" t="s" s="13">
        <v>48</v>
      </c>
      <c r="CB379" s="26">
        <f>SUM(AG192)/50</f>
        <v>0.06</v>
      </c>
      <c r="CC379" s="15">
        <f>SUM(S124)/50</f>
        <v>0.3</v>
      </c>
      <c r="CD379" s="15">
        <f>SUM(G56)/50</f>
        <v>0.6</v>
      </c>
      <c r="CE379" s="15">
        <f>SUM(AS260)/50</f>
        <v>0.14</v>
      </c>
      <c r="CF379" s="15">
        <f>SUM(BE328)/50</f>
        <v>0.04</v>
      </c>
    </row>
    <row r="380" ht="20.05" customHeight="1">
      <c r="CA380" t="s" s="13">
        <v>70</v>
      </c>
      <c r="CB380" s="26">
        <f>SUM(AG193)/50</f>
        <v>0.2</v>
      </c>
      <c r="CC380" s="15">
        <f>SUM(S125)/50</f>
        <v>0.02</v>
      </c>
      <c r="CD380" s="15">
        <f>SUM(G57)/50</f>
        <v>0.02</v>
      </c>
      <c r="CE380" s="15">
        <f>SUM(AS261)/50</f>
        <v>0.14</v>
      </c>
      <c r="CF380" s="15">
        <f>SUM(BE329)/50</f>
        <v>0.2</v>
      </c>
    </row>
    <row r="381" ht="20.05" customHeight="1">
      <c r="CA381" t="s" s="13">
        <v>37</v>
      </c>
      <c r="CB381" s="26">
        <f>SUM(AG194)/50</f>
        <v>0</v>
      </c>
      <c r="CC381" s="15">
        <f>SUM(S126)/50</f>
        <v>0.32</v>
      </c>
      <c r="CD381" s="15">
        <f>SUM(G58)/50</f>
        <v>0.86</v>
      </c>
      <c r="CE381" s="15">
        <f>SUM(AS262)/50</f>
        <v>0.02</v>
      </c>
      <c r="CF381" s="15">
        <f>SUM(BE330)/50</f>
        <v>0.04</v>
      </c>
    </row>
    <row r="383" ht="27.65" customHeight="1">
      <c r="CG383" t="s" s="2">
        <v>161</v>
      </c>
      <c r="CH383" s="2"/>
      <c r="CI383" s="2"/>
      <c r="CJ383" s="2"/>
      <c r="CK383" s="2"/>
      <c r="CL383" s="2"/>
    </row>
    <row r="384" ht="32.25" customHeight="1">
      <c r="CG384" s="4"/>
      <c r="CH384" t="s" s="3">
        <v>154</v>
      </c>
      <c r="CI384" t="s" s="3">
        <v>141</v>
      </c>
      <c r="CJ384" t="s" s="3">
        <v>130</v>
      </c>
      <c r="CK384" t="s" s="3">
        <v>155</v>
      </c>
      <c r="CL384" t="s" s="3">
        <v>156</v>
      </c>
    </row>
    <row r="385" ht="20.25" customHeight="1">
      <c r="CG385" t="s" s="60">
        <v>20</v>
      </c>
      <c r="CH385" s="55">
        <f>SUM(AG139)/50</f>
        <v>0.2</v>
      </c>
      <c r="CI385" s="9">
        <f>SUM(S71)/50</f>
        <v>0.22</v>
      </c>
      <c r="CJ385" s="9">
        <f>SUM(G3)/50</f>
        <v>0.78</v>
      </c>
      <c r="CK385" s="9">
        <f>SUM(AS207)/50</f>
        <v>0</v>
      </c>
      <c r="CL385" s="9">
        <f>SUM(BE275)/50</f>
        <v>0</v>
      </c>
    </row>
    <row r="386" ht="20.05" customHeight="1">
      <c r="CG386" t="s" s="13">
        <v>25</v>
      </c>
      <c r="CH386" s="26">
        <f>SUM(AG140)/50</f>
        <v>0</v>
      </c>
      <c r="CI386" s="15">
        <f>SUM(S72)/50</f>
        <v>0.1</v>
      </c>
      <c r="CJ386" s="15">
        <f>SUM(G4)/50</f>
        <v>0.3</v>
      </c>
      <c r="CK386" s="15">
        <f>SUM(AS208)/50</f>
        <v>0</v>
      </c>
      <c r="CL386" s="15">
        <f>SUM(BE276)/50</f>
        <v>0</v>
      </c>
    </row>
    <row r="387" ht="20.05" customHeight="1">
      <c r="CG387" t="s" s="13">
        <v>39</v>
      </c>
      <c r="CH387" s="26">
        <f>SUM(AG141)/50</f>
        <v>0.5</v>
      </c>
      <c r="CI387" s="15">
        <f>SUM(S73)/50</f>
        <v>0.76</v>
      </c>
      <c r="CJ387" s="15">
        <f>SUM(G5)/50</f>
        <v>0.16</v>
      </c>
      <c r="CK387" s="15">
        <f>SUM(AS209)/50</f>
        <v>0.02</v>
      </c>
      <c r="CL387" s="15">
        <f>SUM(BE277)/50</f>
        <v>0</v>
      </c>
    </row>
    <row r="388" ht="20.05" customHeight="1">
      <c r="CG388" t="s" s="13">
        <v>40</v>
      </c>
      <c r="CH388" s="26">
        <f>SUM(AG142)/50</f>
        <v>0</v>
      </c>
      <c r="CI388" s="15">
        <f>SUM(S74)/50</f>
        <v>0.14</v>
      </c>
      <c r="CJ388" s="15">
        <f>SUM(G6)/50</f>
        <v>0.4</v>
      </c>
      <c r="CK388" s="15">
        <f>SUM(AS210)/50</f>
        <v>0</v>
      </c>
      <c r="CL388" s="15">
        <f>SUM(BE278)/50</f>
        <v>0</v>
      </c>
    </row>
    <row r="389" ht="20.05" customHeight="1">
      <c r="CG389" t="s" s="13">
        <v>46</v>
      </c>
      <c r="CH389" s="26">
        <f>SUM(AG143)/50</f>
        <v>0.12</v>
      </c>
      <c r="CI389" s="15">
        <f>SUM(S75)/50</f>
        <v>0.64</v>
      </c>
      <c r="CJ389" s="15">
        <f>SUM(G7)/50</f>
        <v>0.86</v>
      </c>
      <c r="CK389" s="15">
        <f>SUM(AS211)/50</f>
        <v>0</v>
      </c>
      <c r="CL389" s="15">
        <f>SUM(BE279)/50</f>
        <v>0</v>
      </c>
    </row>
    <row r="390" ht="32.05" customHeight="1">
      <c r="CG390" t="s" s="13">
        <v>48</v>
      </c>
      <c r="CH390" s="26">
        <f>SUM(AG144)/50</f>
        <v>0.34</v>
      </c>
      <c r="CI390" s="15">
        <f>SUM(S76)/50</f>
        <v>0.34</v>
      </c>
      <c r="CJ390" s="15">
        <f>SUM(G8)/50</f>
        <v>0.5</v>
      </c>
      <c r="CK390" s="15">
        <f>SUM(AS212)/50</f>
        <v>0</v>
      </c>
      <c r="CL390" s="15">
        <f>SUM(BE280)/50</f>
        <v>0</v>
      </c>
    </row>
    <row r="391" ht="20.05" customHeight="1">
      <c r="CG391" t="s" s="13">
        <v>70</v>
      </c>
      <c r="CH391" s="26">
        <f>SUM(AG145)/50</f>
        <v>0.06</v>
      </c>
      <c r="CI391" s="15">
        <f>SUM(S77)/50</f>
        <v>0.02</v>
      </c>
      <c r="CJ391" s="15">
        <f>SUM(G9)/50</f>
        <v>0.06</v>
      </c>
      <c r="CK391" s="15">
        <f>SUM(AS213)/50</f>
        <v>0.02</v>
      </c>
      <c r="CL391" s="15">
        <f>SUM(BE281)/50</f>
        <v>0.14</v>
      </c>
    </row>
    <row r="392" ht="20.05" customHeight="1">
      <c r="CG392" t="s" s="13">
        <v>37</v>
      </c>
      <c r="CH392" s="26">
        <f>SUM(AG146)/50</f>
        <v>0</v>
      </c>
      <c r="CI392" s="15">
        <f>SUM(S78)/50</f>
        <v>0.5</v>
      </c>
      <c r="CJ392" s="15">
        <f>SUM(G10)/50</f>
        <v>0.98</v>
      </c>
      <c r="CK392" s="15">
        <f>SUM(AS214)/50</f>
        <v>0.1</v>
      </c>
      <c r="CL392" s="15">
        <f>SUM(BE282)/50</f>
        <v>0</v>
      </c>
    </row>
    <row r="394" ht="27.65" customHeight="1">
      <c r="CM394" t="s" s="2">
        <v>162</v>
      </c>
      <c r="CN394" s="2"/>
      <c r="CO394" s="2"/>
      <c r="CP394" s="2"/>
      <c r="CQ394" s="2"/>
      <c r="CR394" s="2"/>
    </row>
    <row r="395" ht="32.25" customHeight="1">
      <c r="CM395" s="4"/>
      <c r="CN395" t="s" s="3">
        <v>154</v>
      </c>
      <c r="CO395" t="s" s="3">
        <v>141</v>
      </c>
      <c r="CP395" t="s" s="3">
        <v>130</v>
      </c>
      <c r="CQ395" t="s" s="3">
        <v>155</v>
      </c>
      <c r="CR395" t="s" s="3">
        <v>156</v>
      </c>
    </row>
    <row r="396" ht="20.25" customHeight="1">
      <c r="CM396" t="s" s="60">
        <v>20</v>
      </c>
      <c r="CN396" s="55">
        <f>SUM(AG155)/50</f>
        <v>0.12</v>
      </c>
      <c r="CO396" s="9">
        <f>SUM(S87)/50</f>
        <v>0.18</v>
      </c>
      <c r="CP396" s="9">
        <f>SUM(G19)/50</f>
        <v>0.48</v>
      </c>
      <c r="CQ396" s="9">
        <f>SUM(AS223)/50</f>
        <v>0</v>
      </c>
      <c r="CR396" s="9">
        <f>SUM(BE291)/50</f>
        <v>0</v>
      </c>
    </row>
    <row r="397" ht="20.05" customHeight="1">
      <c r="CM397" t="s" s="13">
        <v>25</v>
      </c>
      <c r="CN397" s="26">
        <f>SUM(AG156)/50</f>
        <v>0</v>
      </c>
      <c r="CO397" s="15">
        <f>SUM(S88)/50</f>
        <v>0</v>
      </c>
      <c r="CP397" s="15">
        <f>SUM(G20)/50</f>
        <v>0.2</v>
      </c>
      <c r="CQ397" s="15">
        <f>SUM(AS224)/50</f>
        <v>0</v>
      </c>
      <c r="CR397" s="15">
        <f>SUM(BE292)/50</f>
        <v>0</v>
      </c>
    </row>
    <row r="398" ht="20.05" customHeight="1">
      <c r="CM398" t="s" s="13">
        <v>39</v>
      </c>
      <c r="CN398" s="26">
        <f>SUM(AG157)/50</f>
        <v>0</v>
      </c>
      <c r="CO398" s="15">
        <f>SUM(S89)/50</f>
        <v>0.02</v>
      </c>
      <c r="CP398" s="15">
        <f>SUM(G21)/50</f>
        <v>0.42</v>
      </c>
      <c r="CQ398" s="15">
        <f>SUM(AS225)/50</f>
        <v>0.08</v>
      </c>
      <c r="CR398" s="15">
        <f>SUM(BE293)/50</f>
        <v>0</v>
      </c>
    </row>
    <row r="399" ht="20.05" customHeight="1">
      <c r="CM399" t="s" s="13">
        <v>40</v>
      </c>
      <c r="CN399" s="26">
        <f>SUM(AG158)/50</f>
        <v>0</v>
      </c>
      <c r="CO399" s="15">
        <f>SUM(S90)/50</f>
        <v>0.08</v>
      </c>
      <c r="CP399" s="15">
        <f>SUM(G22)/50</f>
        <v>0.8</v>
      </c>
      <c r="CQ399" s="15">
        <f>SUM(AS226)/50</f>
        <v>0</v>
      </c>
      <c r="CR399" s="15">
        <f>SUM(BE294)/50</f>
        <v>0</v>
      </c>
    </row>
    <row r="400" ht="20.05" customHeight="1">
      <c r="CM400" t="s" s="13">
        <v>46</v>
      </c>
      <c r="CN400" s="26">
        <f>SUM(AG159)/50</f>
        <v>0.26</v>
      </c>
      <c r="CO400" s="15">
        <f>SUM(S91)/50</f>
        <v>0.28</v>
      </c>
      <c r="CP400" s="15">
        <f>SUM(G23)/50</f>
        <v>0.5600000000000001</v>
      </c>
      <c r="CQ400" s="15">
        <f>SUM(AS227)/50</f>
        <v>0</v>
      </c>
      <c r="CR400" s="15">
        <f>SUM(BE295)/50</f>
        <v>0</v>
      </c>
    </row>
    <row r="401" ht="32.05" customHeight="1">
      <c r="CM401" t="s" s="13">
        <v>48</v>
      </c>
      <c r="CN401" s="26">
        <f>SUM(AG160)/50</f>
        <v>0.06</v>
      </c>
      <c r="CO401" s="15">
        <f>SUM(S92)/50</f>
        <v>0.22</v>
      </c>
      <c r="CP401" s="15">
        <f>SUM(G24)/50</f>
        <v>0.66</v>
      </c>
      <c r="CQ401" s="15">
        <f>SUM(AS228)/50</f>
        <v>0.14</v>
      </c>
      <c r="CR401" s="15">
        <f>SUM(BE296)/50</f>
        <v>0.1</v>
      </c>
    </row>
    <row r="402" ht="20.05" customHeight="1">
      <c r="CM402" t="s" s="13">
        <v>70</v>
      </c>
      <c r="CN402" s="26">
        <f>SUM(AG161)/50</f>
        <v>0.18</v>
      </c>
      <c r="CO402" s="15">
        <f>SUM(S93)/50</f>
        <v>0.1</v>
      </c>
      <c r="CP402" s="15">
        <f>SUM(G25)/50</f>
        <v>0.06</v>
      </c>
      <c r="CQ402" s="15">
        <f>SUM(AS229)/50</f>
        <v>0.16</v>
      </c>
      <c r="CR402" s="15">
        <f>SUM(BE297)/50</f>
        <v>0.26</v>
      </c>
    </row>
    <row r="403" ht="20.05" customHeight="1">
      <c r="CM403" t="s" s="13">
        <v>37</v>
      </c>
      <c r="CN403" s="26">
        <f>SUM(AG162)/50</f>
        <v>0</v>
      </c>
      <c r="CO403" s="15">
        <f>SUM(S94)/50</f>
        <v>0.5</v>
      </c>
      <c r="CP403" s="15">
        <f>SUM(G26)/50</f>
        <v>0.98</v>
      </c>
      <c r="CQ403" s="15">
        <f>SUM(AS230)/50</f>
        <v>0.1</v>
      </c>
      <c r="CR403" s="15">
        <f>SUM(BE298)/50</f>
        <v>0</v>
      </c>
    </row>
    <row r="405" ht="27.65" customHeight="1">
      <c r="CS405" t="s" s="2">
        <v>163</v>
      </c>
      <c r="CT405" s="2"/>
      <c r="CU405" s="2"/>
      <c r="CV405" s="2"/>
      <c r="CW405" s="2"/>
      <c r="CX405" s="2"/>
    </row>
    <row r="406" ht="32.25" customHeight="1">
      <c r="CS406" s="4"/>
      <c r="CT406" t="s" s="3">
        <v>164</v>
      </c>
      <c r="CU406" t="s" s="3">
        <v>165</v>
      </c>
      <c r="CV406" t="s" s="3">
        <v>166</v>
      </c>
      <c r="CW406" t="s" s="3">
        <v>167</v>
      </c>
      <c r="CX406" t="s" s="3">
        <v>168</v>
      </c>
    </row>
    <row r="407" ht="20.25" customHeight="1">
      <c r="CS407" t="s" s="7">
        <v>87</v>
      </c>
      <c r="CT407" s="55">
        <f>AVERAGE(FT542:FT549)</f>
        <v>-32.125</v>
      </c>
      <c r="CU407" s="9">
        <f>AVERAGE(FU542:FU549)</f>
        <v>-11.875</v>
      </c>
      <c r="CV407" s="9">
        <f>AVERAGE(FV542:FV549)</f>
        <v>-8.625</v>
      </c>
      <c r="CW407" s="9">
        <f>AVERAGE(FW542:FW549)</f>
        <v>-47.625</v>
      </c>
      <c r="CX407" s="9">
        <f>AVERAGE(FX542:FX549)</f>
        <v>-49</v>
      </c>
    </row>
    <row r="408" ht="20.05" customHeight="1">
      <c r="CS408" t="s" s="25">
        <v>88</v>
      </c>
      <c r="CT408" s="26">
        <f>AVERAGE(GF564:GF571)</f>
        <v>-35.25</v>
      </c>
      <c r="CU408" s="15">
        <f>AVERAGE(GG564:GG571)</f>
        <v>-2.625</v>
      </c>
      <c r="CV408" s="15">
        <f>AVERAGE(GH564:GH571)</f>
        <v>-2.625</v>
      </c>
      <c r="CW408" s="15">
        <f>AVERAGE(GI564:GI571)</f>
        <v>-46</v>
      </c>
      <c r="CX408" s="15">
        <f>AVERAGE(GJ564:GJ571)</f>
        <v>-42.375</v>
      </c>
    </row>
    <row r="409" ht="20.05" customHeight="1">
      <c r="CS409" t="s" s="25">
        <v>89</v>
      </c>
      <c r="CT409" s="26">
        <f>AVERAGE(GL575:GL582)</f>
        <v>-42.875</v>
      </c>
      <c r="CU409" s="15">
        <f>AVERAGE(GM575:GM582)</f>
        <v>-25.25</v>
      </c>
      <c r="CV409" s="15">
        <f>AVERAGE(GN575:GN582)</f>
        <v>-8.875</v>
      </c>
      <c r="CW409" s="15">
        <f>AVERAGE(GO575:GO582)</f>
        <v>-39.5</v>
      </c>
      <c r="CX409" s="15">
        <f>AVERAGE(GP575:GP582)</f>
        <v>-47.625</v>
      </c>
    </row>
    <row r="410" ht="20.05" customHeight="1">
      <c r="CS410" t="s" s="25">
        <v>90</v>
      </c>
      <c r="CT410" s="26">
        <f>AVERAGE(FZ553:FZ560)</f>
        <v>-40.75</v>
      </c>
      <c r="CU410" s="15">
        <f>AVERAGE(GA553:GA560)</f>
        <v>-24.5</v>
      </c>
      <c r="CV410" s="15">
        <f>AVERAGE(GB553:GB560)</f>
        <v>-9.125</v>
      </c>
      <c r="CW410" s="15">
        <f>AVERAGE(GC553:GC560)</f>
        <v>-41.375</v>
      </c>
      <c r="CX410" s="15">
        <f>AVERAGE(GD553:GD560)</f>
        <v>-46.5</v>
      </c>
    </row>
    <row r="412" ht="27.65" customHeight="1">
      <c r="CY412" t="s" s="2">
        <v>169</v>
      </c>
      <c r="CZ412" s="2"/>
      <c r="DA412" s="2"/>
      <c r="DB412" s="2"/>
      <c r="DC412" s="2"/>
      <c r="DD412" s="2"/>
    </row>
    <row r="413" ht="32.25" customHeight="1">
      <c r="CY413" s="4"/>
      <c r="CZ413" t="s" s="3">
        <v>164</v>
      </c>
      <c r="DA413" t="s" s="3">
        <v>165</v>
      </c>
      <c r="DB413" t="s" s="3">
        <v>166</v>
      </c>
      <c r="DC413" t="s" s="3">
        <v>167</v>
      </c>
      <c r="DD413" t="s" s="3">
        <v>168</v>
      </c>
    </row>
    <row r="414" ht="20.25" customHeight="1">
      <c r="CY414" t="s" s="60">
        <v>20</v>
      </c>
      <c r="CZ414" s="55">
        <f>-SUM(AE171)</f>
        <v>-23</v>
      </c>
      <c r="DA414" s="9">
        <f>-SUM(U103)</f>
        <v>0</v>
      </c>
      <c r="DB414" s="9">
        <f>-SUM(I35)</f>
        <v>0</v>
      </c>
      <c r="DC414" s="9">
        <f>-SUM(AQ239)</f>
        <v>0</v>
      </c>
      <c r="DD414" s="9">
        <f>-SUM(BC307)</f>
        <v>0</v>
      </c>
    </row>
    <row r="415" ht="20.05" customHeight="1">
      <c r="CY415" t="s" s="13">
        <v>25</v>
      </c>
      <c r="CZ415" s="26">
        <f>-SUM(AE172)</f>
        <v>-28</v>
      </c>
      <c r="DA415" s="15">
        <f>-SUM(U104)</f>
        <v>0</v>
      </c>
      <c r="DB415" s="15">
        <f>-SUM(I36)</f>
        <v>0</v>
      </c>
      <c r="DC415" s="15">
        <f>-SUM(AQ240)</f>
        <v>-45</v>
      </c>
      <c r="DD415" s="15">
        <f>-SUM(BC308)</f>
        <v>-50</v>
      </c>
    </row>
    <row r="416" ht="20.05" customHeight="1">
      <c r="CY416" t="s" s="13">
        <v>39</v>
      </c>
      <c r="CZ416" s="26">
        <f>-SUM(AE173)</f>
        <v>-19</v>
      </c>
      <c r="DA416" s="15">
        <f>-SUM(U105)</f>
        <v>0</v>
      </c>
      <c r="DB416" s="15">
        <f>-SUM(I37)</f>
        <v>0</v>
      </c>
      <c r="DC416" s="15">
        <f>-SUM(AQ241)</f>
        <v>-37</v>
      </c>
      <c r="DD416" s="15">
        <f>-SUM(BC309)</f>
        <v>-29</v>
      </c>
    </row>
    <row r="417" ht="20.05" customHeight="1">
      <c r="CY417" t="s" s="13">
        <v>40</v>
      </c>
      <c r="CZ417" s="26">
        <f>-SUM(AE174)</f>
        <v>-36</v>
      </c>
      <c r="DA417" s="15">
        <f>-SUM(U106)</f>
        <v>-9</v>
      </c>
      <c r="DB417" s="15">
        <f>-SUM(I38)</f>
        <v>0</v>
      </c>
      <c r="DC417" s="15">
        <f>-SUM(AQ242)</f>
        <v>-45</v>
      </c>
      <c r="DD417" s="15">
        <f>-SUM(BC310)</f>
        <v>-46</v>
      </c>
    </row>
    <row r="418" ht="20.05" customHeight="1">
      <c r="CY418" t="s" s="13">
        <v>46</v>
      </c>
      <c r="CZ418" s="26">
        <f>-SUM(AE175)</f>
        <v>-39</v>
      </c>
      <c r="DA418" s="15">
        <f>-SUM(U107)</f>
        <v>-6</v>
      </c>
      <c r="DB418" s="15">
        <f>-SUM(I39)</f>
        <v>0</v>
      </c>
      <c r="DC418" s="15">
        <f>-SUM(AQ243)</f>
        <v>-46</v>
      </c>
      <c r="DD418" s="15">
        <f>-SUM(BC311)</f>
        <v>-32</v>
      </c>
    </row>
    <row r="419" ht="32.05" customHeight="1">
      <c r="CY419" t="s" s="13">
        <v>48</v>
      </c>
      <c r="CZ419" s="26">
        <f>-SUM(AE176)</f>
        <v>-29</v>
      </c>
      <c r="DA419" s="15">
        <f>-SUM(U108)</f>
        <v>-1</v>
      </c>
      <c r="DB419" s="15">
        <f>-SUM(I40)</f>
        <v>-1</v>
      </c>
      <c r="DC419" s="15">
        <f>-SUM(AQ244)</f>
        <v>-47</v>
      </c>
      <c r="DD419" s="15">
        <f>-SUM(BC312)</f>
        <v>-33</v>
      </c>
    </row>
    <row r="420" ht="20.05" customHeight="1">
      <c r="CY420" t="s" s="13">
        <v>70</v>
      </c>
      <c r="CZ420" s="26">
        <f>-SUM(AE177)</f>
        <v>-6</v>
      </c>
      <c r="DA420" s="15">
        <f>-SUM(U109)</f>
        <v>-1</v>
      </c>
      <c r="DB420" s="15">
        <f>-SUM(I41)</f>
        <v>-4</v>
      </c>
      <c r="DC420" s="15">
        <f>-SUM(AQ245)</f>
        <v>-16</v>
      </c>
      <c r="DD420" s="15">
        <f>-SUM(BC313)</f>
        <v>-23</v>
      </c>
    </row>
    <row r="421" ht="20.05" customHeight="1">
      <c r="CY421" t="s" s="13">
        <v>37</v>
      </c>
      <c r="CZ421" s="26">
        <f>-SUM(AE178)</f>
        <v>-43</v>
      </c>
      <c r="DA421" s="15">
        <f>-SUM(U110)</f>
        <v>0</v>
      </c>
      <c r="DB421" s="15">
        <f>-SUM(I42)</f>
        <v>0</v>
      </c>
      <c r="DC421" s="15">
        <f>-SUM(AQ246)</f>
        <v>-44</v>
      </c>
      <c r="DD421" s="15">
        <f>-SUM(BC314)</f>
        <v>-34</v>
      </c>
    </row>
    <row r="423" ht="27.65" customHeight="1">
      <c r="DE423" t="s" s="2">
        <v>170</v>
      </c>
      <c r="DF423" s="2"/>
      <c r="DG423" s="2"/>
      <c r="DH423" s="2"/>
      <c r="DI423" s="2"/>
      <c r="DJ423" s="2"/>
    </row>
    <row r="424" ht="32.25" customHeight="1">
      <c r="DE424" s="4"/>
      <c r="DF424" t="s" s="3">
        <v>164</v>
      </c>
      <c r="DG424" t="s" s="3">
        <v>165</v>
      </c>
      <c r="DH424" t="s" s="3">
        <v>166</v>
      </c>
      <c r="DI424" t="s" s="3">
        <v>167</v>
      </c>
      <c r="DJ424" t="s" s="3">
        <v>168</v>
      </c>
    </row>
    <row r="425" ht="20.25" customHeight="1">
      <c r="DE425" t="s" s="60">
        <v>20</v>
      </c>
      <c r="DF425" s="55">
        <f>-SUM(AE187)</f>
        <v>-44</v>
      </c>
      <c r="DG425" s="9">
        <f>-SUM(U119)</f>
        <v>-25</v>
      </c>
      <c r="DH425" s="9">
        <f>-SUM(I51)</f>
        <v>-17</v>
      </c>
      <c r="DI425" s="9">
        <f>-SUM(AQ255)</f>
        <v>-50</v>
      </c>
      <c r="DJ425" s="9">
        <f>-SUM(BC323)</f>
        <v>-49</v>
      </c>
    </row>
    <row r="426" ht="20.05" customHeight="1">
      <c r="DE426" t="s" s="13">
        <v>25</v>
      </c>
      <c r="DF426" s="26">
        <f>-SUM(AE188)</f>
        <v>-34</v>
      </c>
      <c r="DG426" s="15">
        <f>-SUM(U120)</f>
        <v>-3</v>
      </c>
      <c r="DH426" s="15">
        <f>-SUM(I52)</f>
        <v>-2</v>
      </c>
      <c r="DI426" s="15">
        <f>-SUM(AQ256)</f>
        <v>-15</v>
      </c>
      <c r="DJ426" s="15">
        <f>-SUM(BC324)</f>
        <v>-50</v>
      </c>
    </row>
    <row r="427" ht="20.05" customHeight="1">
      <c r="DE427" t="s" s="13">
        <v>39</v>
      </c>
      <c r="DF427" s="26">
        <f>-SUM(AE189)</f>
        <v>-5</v>
      </c>
      <c r="DG427" s="15">
        <f>-SUM(U121)</f>
        <v>-25</v>
      </c>
      <c r="DH427" s="15">
        <f>-SUM(I53)</f>
        <v>-2</v>
      </c>
      <c r="DI427" s="15">
        <f>-SUM(AQ257)</f>
        <v>-28</v>
      </c>
      <c r="DJ427" s="15">
        <f>-SUM(BC325)</f>
        <v>-8</v>
      </c>
    </row>
    <row r="428" ht="20.05" customHeight="1">
      <c r="DE428" t="s" s="13">
        <v>40</v>
      </c>
      <c r="DF428" s="26">
        <f>-SUM(AE190)</f>
        <v>-31</v>
      </c>
      <c r="DG428" s="15">
        <f>-SUM(U122)</f>
        <v>-36</v>
      </c>
      <c r="DH428" s="15">
        <f>-SUM(I54)</f>
        <v>-3</v>
      </c>
      <c r="DI428" s="15">
        <f>-SUM(AQ258)</f>
        <v>-41</v>
      </c>
      <c r="DJ428" s="15">
        <f>-SUM(BC326)</f>
        <v>-35</v>
      </c>
    </row>
    <row r="429" ht="20.05" customHeight="1">
      <c r="DE429" t="s" s="13">
        <v>46</v>
      </c>
      <c r="DF429" s="26">
        <f>-SUM(AE191)</f>
        <v>-22</v>
      </c>
      <c r="DG429" s="15">
        <f>-SUM(U123)</f>
        <v>-30</v>
      </c>
      <c r="DH429" s="15">
        <f>-SUM(I55)</f>
        <v>-11</v>
      </c>
      <c r="DI429" s="15">
        <f>-SUM(AQ259)</f>
        <v>-47</v>
      </c>
      <c r="DJ429" s="15">
        <f>-SUM(BC327)</f>
        <v>-31</v>
      </c>
    </row>
    <row r="430" ht="32.05" customHeight="1">
      <c r="DE430" t="s" s="13">
        <v>48</v>
      </c>
      <c r="DF430" s="26">
        <f>-SUM(AE192)</f>
        <v>-39</v>
      </c>
      <c r="DG430" s="15">
        <f>-SUM(U124)</f>
        <v>-19</v>
      </c>
      <c r="DH430" s="15">
        <f>-SUM(I56)</f>
        <v>-13</v>
      </c>
      <c r="DI430" s="15">
        <f>-SUM(AQ260)</f>
        <v>-41</v>
      </c>
      <c r="DJ430" s="15">
        <f>-SUM(BC328)</f>
        <v>-42</v>
      </c>
    </row>
    <row r="431" ht="20.05" customHeight="1">
      <c r="DE431" t="s" s="13">
        <v>70</v>
      </c>
      <c r="DF431" s="26">
        <f>-SUM(AE193)</f>
        <v>-6</v>
      </c>
      <c r="DG431" s="15">
        <f>-SUM(U125)</f>
        <v>-3</v>
      </c>
      <c r="DH431" s="15">
        <f>-SUM(I57)</f>
        <v>-2</v>
      </c>
      <c r="DI431" s="15">
        <f>-SUM(AQ261)</f>
        <v>-10</v>
      </c>
      <c r="DJ431" s="15">
        <f>-SUM(BC329)</f>
        <v>-28</v>
      </c>
    </row>
    <row r="432" ht="20.05" customHeight="1">
      <c r="DE432" t="s" s="13">
        <v>37</v>
      </c>
      <c r="DF432" s="26">
        <f>-SUM(AE194)</f>
        <v>-42</v>
      </c>
      <c r="DG432" s="15">
        <f>-SUM(U126)</f>
        <v>-31</v>
      </c>
      <c r="DH432" s="15">
        <f>-SUM(I58)</f>
        <v>0</v>
      </c>
      <c r="DI432" s="15">
        <f>-SUM(AQ262)</f>
        <v>-49</v>
      </c>
      <c r="DJ432" s="15">
        <f>-SUM(BC330)</f>
        <v>-42</v>
      </c>
    </row>
    <row r="434" ht="27.65" customHeight="1">
      <c r="DK434" t="s" s="2">
        <v>171</v>
      </c>
      <c r="DL434" s="2"/>
      <c r="DM434" s="2"/>
      <c r="DN434" s="2"/>
      <c r="DO434" s="2"/>
      <c r="DP434" s="2"/>
    </row>
    <row r="435" ht="32.25" customHeight="1">
      <c r="DK435" s="4"/>
      <c r="DL435" t="s" s="3">
        <v>164</v>
      </c>
      <c r="DM435" t="s" s="3">
        <v>165</v>
      </c>
      <c r="DN435" t="s" s="3">
        <v>166</v>
      </c>
      <c r="DO435" t="s" s="3">
        <v>167</v>
      </c>
      <c r="DP435" t="s" s="3">
        <v>168</v>
      </c>
    </row>
    <row r="436" ht="20.25" customHeight="1">
      <c r="DK436" t="s" s="60">
        <v>20</v>
      </c>
      <c r="DL436" s="55">
        <f>-SUM(AE139)</f>
        <v>-19</v>
      </c>
      <c r="DM436" s="9">
        <f>-SUM(U71)</f>
        <v>-1</v>
      </c>
      <c r="DN436" s="9">
        <f>-SUM(I3)</f>
        <v>-2</v>
      </c>
      <c r="DO436" s="9">
        <f>-SUM(AQ207)</f>
        <v>-44</v>
      </c>
      <c r="DP436" s="9">
        <f>-SUM(BC275)</f>
        <v>-48</v>
      </c>
    </row>
    <row r="437" ht="20.05" customHeight="1">
      <c r="DK437" t="s" s="13">
        <v>25</v>
      </c>
      <c r="DL437" s="26">
        <f>-SUM(AE140)</f>
        <v>-23</v>
      </c>
      <c r="DM437" s="15">
        <f>-SUM(U72)</f>
        <v>0</v>
      </c>
      <c r="DN437" s="15">
        <f>-SUM(I4)</f>
        <v>0</v>
      </c>
      <c r="DO437" s="15">
        <f>-SUM(AQ208)</f>
        <v>-47</v>
      </c>
      <c r="DP437" s="15">
        <f>-SUM(BC276)</f>
        <v>-50</v>
      </c>
    </row>
    <row r="438" ht="20.05" customHeight="1">
      <c r="DK438" t="s" s="13">
        <v>39</v>
      </c>
      <c r="DL438" s="26">
        <f>-SUM(AE141)</f>
        <v>-15</v>
      </c>
      <c r="DM438" s="15">
        <f>-SUM(U73)</f>
        <v>0</v>
      </c>
      <c r="DN438" s="15">
        <f>-SUM(I5)</f>
        <v>-26</v>
      </c>
      <c r="DO438" s="15">
        <f>-SUM(AQ209)</f>
        <v>-26</v>
      </c>
      <c r="DP438" s="15">
        <f>-SUM(BC277)</f>
        <v>-10</v>
      </c>
    </row>
    <row r="439" ht="20.05" customHeight="1">
      <c r="DK439" t="s" s="13">
        <v>40</v>
      </c>
      <c r="DL439" s="26">
        <f>-SUM(AE142)</f>
        <v>-23</v>
      </c>
      <c r="DM439" s="15">
        <f>-SUM(U74)</f>
        <v>-18</v>
      </c>
      <c r="DN439" s="15">
        <f>-SUM(I6)</f>
        <v>-6</v>
      </c>
      <c r="DO439" s="15">
        <f>-SUM(AQ210)</f>
        <v>-34</v>
      </c>
      <c r="DP439" s="15">
        <f>-SUM(BC278)</f>
        <v>-25</v>
      </c>
    </row>
    <row r="440" ht="20.05" customHeight="1">
      <c r="DK440" t="s" s="13">
        <v>46</v>
      </c>
      <c r="DL440" s="26">
        <f>-SUM(AE143)</f>
        <v>-43</v>
      </c>
      <c r="DM440" s="15">
        <f>-SUM(U75)</f>
        <v>-16</v>
      </c>
      <c r="DN440" s="15">
        <f>-SUM(I7)</f>
        <v>-1</v>
      </c>
      <c r="DO440" s="15">
        <f>-SUM(AQ211)</f>
        <v>-39</v>
      </c>
      <c r="DP440" s="15">
        <f>-SUM(BC279)</f>
        <v>-24</v>
      </c>
    </row>
    <row r="441" ht="32.05" customHeight="1">
      <c r="DK441" t="s" s="13">
        <v>48</v>
      </c>
      <c r="DL441" s="26">
        <f>-SUM(AE144)</f>
        <v>-23</v>
      </c>
      <c r="DM441" s="15">
        <f>-SUM(U76)</f>
        <v>-11</v>
      </c>
      <c r="DN441" s="15">
        <f>-SUM(I8)</f>
        <v>-9</v>
      </c>
      <c r="DO441" s="15">
        <f>-SUM(AQ212)</f>
        <v>-43</v>
      </c>
      <c r="DP441" s="15">
        <f>-SUM(BC280)</f>
        <v>-40</v>
      </c>
    </row>
    <row r="442" ht="20.05" customHeight="1">
      <c r="DK442" t="s" s="13">
        <v>70</v>
      </c>
      <c r="DL442" s="26">
        <f>-SUM(AE145)</f>
        <v>-6</v>
      </c>
      <c r="DM442" s="15">
        <f>-SUM(U77)</f>
        <v>-2</v>
      </c>
      <c r="DN442" s="15">
        <f>-SUM(I9)</f>
        <v>-5</v>
      </c>
      <c r="DO442" s="15">
        <f>-SUM(AQ213)</f>
        <v>-28</v>
      </c>
      <c r="DP442" s="15">
        <f>-SUM(BC281)</f>
        <v>-26</v>
      </c>
    </row>
    <row r="443" ht="20.05" customHeight="1">
      <c r="DK443" t="s" s="13">
        <v>37</v>
      </c>
      <c r="DL443" s="26">
        <f>-SUM(AE146)</f>
        <v>-44</v>
      </c>
      <c r="DM443" s="15">
        <f>-SUM(U78)</f>
        <v>-25</v>
      </c>
      <c r="DN443" s="15">
        <f>-SUM(I10)</f>
        <v>0</v>
      </c>
      <c r="DO443" s="15">
        <f>-SUM(AQ214)</f>
        <v>-45</v>
      </c>
      <c r="DP443" s="15">
        <f>-SUM(BC282)</f>
        <v>-47</v>
      </c>
    </row>
    <row r="445" ht="27.65" customHeight="1">
      <c r="DQ445" t="s" s="2">
        <v>172</v>
      </c>
      <c r="DR445" s="2"/>
      <c r="DS445" s="2"/>
      <c r="DT445" s="2"/>
      <c r="DU445" s="2"/>
      <c r="DV445" s="2"/>
    </row>
    <row r="446" ht="32.25" customHeight="1">
      <c r="DQ446" s="4"/>
      <c r="DR446" t="s" s="3">
        <v>164</v>
      </c>
      <c r="DS446" t="s" s="3">
        <v>165</v>
      </c>
      <c r="DT446" t="s" s="3">
        <v>166</v>
      </c>
      <c r="DU446" t="s" s="3">
        <v>167</v>
      </c>
      <c r="DV446" t="s" s="3">
        <v>168</v>
      </c>
    </row>
    <row r="447" ht="20.25" customHeight="1">
      <c r="DQ447" t="s" s="60">
        <v>20</v>
      </c>
      <c r="DR447" s="55">
        <f>-SUM(AE155)</f>
        <v>-34</v>
      </c>
      <c r="DS447" s="9">
        <f>-SUM(U87)</f>
        <v>-20</v>
      </c>
      <c r="DT447" s="9">
        <f>-SUM(I19)</f>
        <v>-19</v>
      </c>
      <c r="DU447" s="9">
        <f>-SUM(AQ223)</f>
        <v>-50</v>
      </c>
      <c r="DV447" s="9">
        <f>-SUM(BC291)</f>
        <v>-50</v>
      </c>
    </row>
    <row r="448" ht="20.05" customHeight="1">
      <c r="DQ448" t="s" s="13">
        <v>25</v>
      </c>
      <c r="DR448" s="26">
        <f>-SUM(AE156)</f>
        <v>-38</v>
      </c>
      <c r="DS448" s="15">
        <f>-SUM(U88)</f>
        <v>0</v>
      </c>
      <c r="DT448" s="15">
        <f>-SUM(I20)</f>
        <v>0</v>
      </c>
      <c r="DU448" s="15">
        <f>-SUM(AQ224)</f>
        <v>-26</v>
      </c>
      <c r="DV448" s="15">
        <f>-SUM(BC292)</f>
        <v>-48</v>
      </c>
    </row>
    <row r="449" ht="20.05" customHeight="1">
      <c r="DQ449" t="s" s="13">
        <v>39</v>
      </c>
      <c r="DR449" s="26">
        <f>-SUM(AE157)</f>
        <v>-7</v>
      </c>
      <c r="DS449" s="15">
        <f>-SUM(U89)</f>
        <v>-32</v>
      </c>
      <c r="DT449" s="15">
        <f>-SUM(I21)</f>
        <v>-2</v>
      </c>
      <c r="DU449" s="15">
        <f>-SUM(AQ225)</f>
        <v>-29</v>
      </c>
      <c r="DV449" s="15">
        <f>-SUM(BC293)</f>
        <v>-9</v>
      </c>
    </row>
    <row r="450" ht="20.05" customHeight="1">
      <c r="DQ450" t="s" s="13">
        <v>40</v>
      </c>
      <c r="DR450" s="26">
        <f>-SUM(AE158)</f>
        <v>-39</v>
      </c>
      <c r="DS450" s="15">
        <f>-SUM(U90)</f>
        <v>-37</v>
      </c>
      <c r="DT450" s="15">
        <f>-SUM(I22)</f>
        <v>0</v>
      </c>
      <c r="DU450" s="15">
        <f>-SUM(AQ226)</f>
        <v>-42</v>
      </c>
      <c r="DV450" s="15">
        <f>-SUM(BC294)</f>
        <v>-34</v>
      </c>
    </row>
    <row r="451" ht="20.05" customHeight="1">
      <c r="DQ451" t="s" s="13">
        <v>46</v>
      </c>
      <c r="DR451" s="26">
        <f>-SUM(AE159)</f>
        <v>-33</v>
      </c>
      <c r="DS451" s="15">
        <f>-SUM(U91)</f>
        <v>-32</v>
      </c>
      <c r="DT451" s="15">
        <f>-SUM(I23)</f>
        <v>-21</v>
      </c>
      <c r="DU451" s="15">
        <f>-SUM(AQ227)</f>
        <v>-48</v>
      </c>
      <c r="DV451" s="15">
        <f>-SUM(BC295)</f>
        <v>-36</v>
      </c>
    </row>
    <row r="452" ht="32.05" customHeight="1">
      <c r="DQ452" t="s" s="13">
        <v>48</v>
      </c>
      <c r="DR452" s="26">
        <f>-SUM(AE160)</f>
        <v>-40</v>
      </c>
      <c r="DS452" s="15">
        <f>-SUM(U92)</f>
        <v>-15</v>
      </c>
      <c r="DT452" s="15">
        <f>-SUM(I24)</f>
        <v>-12</v>
      </c>
      <c r="DU452" s="15">
        <f>-SUM(AQ228)</f>
        <v>-40</v>
      </c>
      <c r="DV452" s="15">
        <f>-SUM(BC296)</f>
        <v>-41</v>
      </c>
    </row>
    <row r="453" ht="20.05" customHeight="1">
      <c r="DQ453" t="s" s="13">
        <v>70</v>
      </c>
      <c r="DR453" s="26">
        <f>-SUM(AE161)</f>
        <v>-5</v>
      </c>
      <c r="DS453" s="15">
        <f>-SUM(U93)</f>
        <v>-1</v>
      </c>
      <c r="DT453" s="15">
        <f>-SUM(I25)</f>
        <v>-3</v>
      </c>
      <c r="DU453" s="15">
        <f>-SUM(AQ229)</f>
        <v>-5</v>
      </c>
      <c r="DV453" s="15">
        <f>-SUM(BC297)</f>
        <v>-18</v>
      </c>
    </row>
    <row r="454" ht="20.05" customHeight="1">
      <c r="DQ454" t="s" s="13">
        <v>37</v>
      </c>
      <c r="DR454" s="26">
        <f>-SUM(AE162)</f>
        <v>-44</v>
      </c>
      <c r="DS454" s="15">
        <f>-SUM(U94)</f>
        <v>-25</v>
      </c>
      <c r="DT454" s="15">
        <f>-SUM(I26)</f>
        <v>0</v>
      </c>
      <c r="DU454" s="15">
        <f>-SUM(AQ230)</f>
        <v>-45</v>
      </c>
      <c r="DV454" s="15">
        <f>-SUM(BC298)</f>
        <v>-47</v>
      </c>
    </row>
    <row r="456" ht="27.65" customHeight="1">
      <c r="DW456" t="s" s="2">
        <v>173</v>
      </c>
      <c r="DX456" s="2"/>
      <c r="DY456" s="2"/>
      <c r="DZ456" s="2"/>
      <c r="EA456" s="2"/>
      <c r="EB456" s="2"/>
    </row>
    <row r="457" ht="32.25" customHeight="1">
      <c r="DW457" s="4"/>
      <c r="DX457" t="s" s="3">
        <v>164</v>
      </c>
      <c r="DY457" t="s" s="3">
        <v>165</v>
      </c>
      <c r="DZ457" t="s" s="3">
        <v>166</v>
      </c>
      <c r="EA457" t="s" s="3">
        <v>167</v>
      </c>
      <c r="EB457" t="s" s="3">
        <v>168</v>
      </c>
    </row>
    <row r="458" ht="20.25" customHeight="1">
      <c r="DW458" t="s" s="60">
        <v>20</v>
      </c>
      <c r="DX458" s="55">
        <f>SUM(CZ414+DR447+DL436+DF425)/200</f>
        <v>-0.6</v>
      </c>
      <c r="DY458" s="9">
        <f>SUM(DA414+DS447+DM436+DG425)/200</f>
        <v>-0.23</v>
      </c>
      <c r="DZ458" s="9">
        <f>SUM(DB414+DT447+DN436+DH425)/200</f>
        <v>-0.19</v>
      </c>
      <c r="EA458" s="9">
        <f>SUM(DC414+DU447+DO436+DI425)/200</f>
        <v>-0.72</v>
      </c>
      <c r="EB458" s="9">
        <f>SUM(DD414+DV447+DP436+DJ425)/200</f>
        <v>-0.735</v>
      </c>
    </row>
    <row r="459" ht="20.05" customHeight="1">
      <c r="DW459" t="s" s="13">
        <v>25</v>
      </c>
      <c r="DX459" s="26">
        <f>SUM(CZ415+DR448+DL437+DF426)/200</f>
        <v>-0.615</v>
      </c>
      <c r="DY459" s="15">
        <f>SUM(DA415+DS448+DM437+DG426)/200</f>
        <v>-0.015</v>
      </c>
      <c r="DZ459" s="15">
        <f>SUM(DB415+DT448+DN437+DH426)/200</f>
        <v>-0.01</v>
      </c>
      <c r="EA459" s="15">
        <f>SUM(DC415+DU448+DO437+DI426)/200</f>
        <v>-0.665</v>
      </c>
      <c r="EB459" s="15">
        <f>SUM(DD415+DV448+DP437+DJ426)/200</f>
        <v>-0.99</v>
      </c>
    </row>
    <row r="460" ht="20.05" customHeight="1">
      <c r="DW460" t="s" s="13">
        <v>39</v>
      </c>
      <c r="DX460" s="26">
        <f>SUM(CZ416+DR449+DL438+DF427)/200</f>
        <v>-0.23</v>
      </c>
      <c r="DY460" s="15">
        <f>SUM(DA416+DS449+DM438+DG427)/200</f>
        <v>-0.285</v>
      </c>
      <c r="DZ460" s="15">
        <f>SUM(DB416+DT449+DN438+DH427)/200</f>
        <v>-0.15</v>
      </c>
      <c r="EA460" s="15">
        <f>SUM(DC416+DU449+DO438+DI427)/200</f>
        <v>-0.6</v>
      </c>
      <c r="EB460" s="15">
        <f>SUM(DD416+DV449+DP438+DJ427)/200</f>
        <v>-0.28</v>
      </c>
    </row>
    <row r="461" ht="20.05" customHeight="1">
      <c r="DW461" t="s" s="13">
        <v>40</v>
      </c>
      <c r="DX461" s="26">
        <f>SUM(CZ417+DR450+DL439+DF428)/200</f>
        <v>-0.645</v>
      </c>
      <c r="DY461" s="15">
        <f>SUM(DA417+DS450+DM439+DG428)/200</f>
        <v>-0.5</v>
      </c>
      <c r="DZ461" s="15">
        <f>SUM(DB417+DT450+DN439+DH428)/200</f>
        <v>-0.045</v>
      </c>
      <c r="EA461" s="15">
        <f>SUM(DC417+DU450+DO439+DI428)/200</f>
        <v>-0.8100000000000001</v>
      </c>
      <c r="EB461" s="15">
        <f>SUM(DD417+DV450+DP439+DJ428)/200</f>
        <v>-0.7</v>
      </c>
    </row>
    <row r="462" ht="20.05" customHeight="1">
      <c r="DW462" t="s" s="13">
        <v>46</v>
      </c>
      <c r="DX462" s="26">
        <f>SUM(CZ418+DR451+DL440+DF429)/200</f>
        <v>-0.6850000000000001</v>
      </c>
      <c r="DY462" s="15">
        <f>SUM(DA418+DS451+DM440+DG429)/200</f>
        <v>-0.42</v>
      </c>
      <c r="DZ462" s="15">
        <f>SUM(DB418+DT451+DN440+DH429)/200</f>
        <v>-0.165</v>
      </c>
      <c r="EA462" s="15">
        <f>SUM(DC418+DU451+DO440+DI429)/200</f>
        <v>-0.9</v>
      </c>
      <c r="EB462" s="15">
        <f>SUM(DD418+DV451+DP440+DJ429)/200</f>
        <v>-0.615</v>
      </c>
    </row>
    <row r="463" ht="32.05" customHeight="1">
      <c r="DW463" t="s" s="13">
        <v>48</v>
      </c>
      <c r="DX463" s="26">
        <f>SUM(CZ419+DR452+DL441+DF430)/200</f>
        <v>-0.655</v>
      </c>
      <c r="DY463" s="15">
        <f>SUM(DA419+DS452+DM441+DG430)/200</f>
        <v>-0.23</v>
      </c>
      <c r="DZ463" s="15">
        <f>SUM(DB419+DT452+DN441+DH430)/200</f>
        <v>-0.175</v>
      </c>
      <c r="EA463" s="15">
        <f>SUM(DC419+DU452+DO441+DI430)/200</f>
        <v>-0.855</v>
      </c>
      <c r="EB463" s="15">
        <f>SUM(DD419+DV452+DP441+DJ430)/200</f>
        <v>-0.78</v>
      </c>
    </row>
    <row r="464" ht="20.05" customHeight="1">
      <c r="DW464" t="s" s="13">
        <v>70</v>
      </c>
      <c r="DX464" s="26">
        <f>SUM(CZ420+DR453+DL442+DF431)/200</f>
        <v>-0.115</v>
      </c>
      <c r="DY464" s="15">
        <f>SUM(DA420+DS453+DM442+DG431)/200</f>
        <v>-0.035</v>
      </c>
      <c r="DZ464" s="15">
        <f>SUM(DB420+DT453+DN442+DH431)/200</f>
        <v>-0.07000000000000001</v>
      </c>
      <c r="EA464" s="15">
        <f>SUM(DC420+DU453+DO442+DI431)/200</f>
        <v>-0.295</v>
      </c>
      <c r="EB464" s="15">
        <f>SUM(DD420+DV453+DP442+DJ431)/200</f>
        <v>-0.475</v>
      </c>
    </row>
    <row r="465" ht="20.05" customHeight="1">
      <c r="DW465" t="s" s="13">
        <v>37</v>
      </c>
      <c r="DX465" s="26">
        <f>SUM(CZ421+DR454+DL443+DF432)/200</f>
        <v>-0.865</v>
      </c>
      <c r="DY465" s="15">
        <f>SUM(DA421+DS454+DM443+DG432)/200</f>
        <v>-0.405</v>
      </c>
      <c r="DZ465" s="15">
        <f>SUM(DB421+DT454+DN443+DH432)/200</f>
        <v>0</v>
      </c>
      <c r="EA465" s="15">
        <f>SUM(DC421+DU454+DO443+DI432)/200</f>
        <v>-0.915</v>
      </c>
      <c r="EB465" s="15">
        <f>SUM(DD421+DV454+DP443+DJ432)/200</f>
        <v>-0.85</v>
      </c>
    </row>
    <row r="466" ht="44.05" customHeight="1">
      <c r="DW466" t="s" s="13">
        <v>158</v>
      </c>
      <c r="DX466" s="26">
        <v>-0.24</v>
      </c>
      <c r="DY466" s="15">
        <v>-0.24</v>
      </c>
      <c r="DZ466" s="15">
        <v>-0.23</v>
      </c>
      <c r="EA466" s="15">
        <v>-0.3</v>
      </c>
      <c r="EB466" s="15">
        <v>-0.25</v>
      </c>
    </row>
    <row r="467" ht="20.05" customHeight="1">
      <c r="DW467" t="s" s="13">
        <v>82</v>
      </c>
      <c r="DX467" s="26">
        <v>-0.2</v>
      </c>
      <c r="DY467" s="15">
        <v>-0.25</v>
      </c>
      <c r="DZ467" s="15">
        <v>-0.16</v>
      </c>
      <c r="EA467" s="15">
        <v>-0.28</v>
      </c>
      <c r="EB467" s="15">
        <v>-0.25</v>
      </c>
    </row>
    <row r="469" ht="27.65" customHeight="1">
      <c r="EC469" t="s" s="2">
        <v>174</v>
      </c>
      <c r="ED469" s="2"/>
      <c r="EE469" s="2"/>
      <c r="EF469" s="2"/>
      <c r="EG469" s="2"/>
      <c r="EH469" s="2"/>
    </row>
    <row r="470" ht="32.25" customHeight="1">
      <c r="EC470" s="4"/>
      <c r="ED470" t="s" s="3">
        <v>154</v>
      </c>
      <c r="EE470" t="s" s="3">
        <v>141</v>
      </c>
      <c r="EF470" t="s" s="3">
        <v>130</v>
      </c>
      <c r="EG470" t="s" s="3">
        <v>155</v>
      </c>
      <c r="EH470" t="s" s="3">
        <v>156</v>
      </c>
    </row>
    <row r="471" ht="20.25" customHeight="1">
      <c r="EC471" t="s" s="7">
        <v>87</v>
      </c>
      <c r="ED471" s="55">
        <f>AVERAGE(CH385:CH392)</f>
        <v>0.1525</v>
      </c>
      <c r="EE471" s="9">
        <f>AVERAGE(CI385:CI392)</f>
        <v>0.34</v>
      </c>
      <c r="EF471" s="9">
        <f>AVERAGE(CJ385:CJ392)</f>
        <v>0.505</v>
      </c>
      <c r="EG471" s="9">
        <f>AVERAGE(CK385:CK392)</f>
        <v>0.0175</v>
      </c>
      <c r="EH471" s="9">
        <f>AVERAGE(CL385:CL392)</f>
        <v>0.0175</v>
      </c>
    </row>
    <row r="472" ht="20.05" customHeight="1">
      <c r="EC472" t="s" s="25">
        <v>88</v>
      </c>
      <c r="ED472" s="26">
        <f>AVERAGE(BJ343:BJ350)</f>
        <v>0.1025</v>
      </c>
      <c r="EE472" s="15">
        <f>AVERAGE(BK343:BK350)</f>
        <v>0.495</v>
      </c>
      <c r="EF472" s="15">
        <f>AVERAGE(BL343:BL350)</f>
        <v>0.4975</v>
      </c>
      <c r="EG472" s="15">
        <f>AVERAGE(BM343:BM350)</f>
        <v>0.035</v>
      </c>
      <c r="EH472" s="15">
        <f>AVERAGE(BN343:BN350)</f>
        <v>0.0925</v>
      </c>
    </row>
    <row r="473" ht="20.05" customHeight="1">
      <c r="EC473" t="s" s="25">
        <v>89</v>
      </c>
      <c r="ED473" s="26">
        <f>AVERAGE(CB374:CB381)</f>
        <v>0.04</v>
      </c>
      <c r="EE473" s="15">
        <f>AVERAGE(CC374:CC381)</f>
        <v>0.1475</v>
      </c>
      <c r="EF473" s="15">
        <f>AVERAGE(CD374:CD381)</f>
        <v>0.4425</v>
      </c>
      <c r="EG473" s="15">
        <f>AVERAGE(CE374:CE381)</f>
        <v>0.05</v>
      </c>
      <c r="EH473" s="15">
        <f>AVERAGE(CF374:CF381)</f>
        <v>0.035</v>
      </c>
    </row>
    <row r="474" ht="20.05" customHeight="1">
      <c r="EC474" t="s" s="25">
        <v>90</v>
      </c>
      <c r="ED474" s="26">
        <f>AVERAGE(CN396:CN403)</f>
        <v>0.0775</v>
      </c>
      <c r="EE474" s="15">
        <f>AVERAGE(CO396:CO403)</f>
        <v>0.1725</v>
      </c>
      <c r="EF474" s="15">
        <f>AVERAGE(CP396:CP403)</f>
        <v>0.52</v>
      </c>
      <c r="EG474" s="15">
        <f>AVERAGE(CQ396:CQ403)</f>
        <v>0.06</v>
      </c>
      <c r="EH474" s="15">
        <f>AVERAGE(CR396:CR403)</f>
        <v>0.045</v>
      </c>
    </row>
    <row r="476" ht="27.65" customHeight="1">
      <c r="EI476" t="s" s="2">
        <v>175</v>
      </c>
      <c r="EJ476" s="2"/>
      <c r="EK476" s="2"/>
      <c r="EL476" s="2"/>
      <c r="EM476" s="2"/>
      <c r="EN476" s="2"/>
    </row>
    <row r="477" ht="32.25" customHeight="1">
      <c r="EI477" s="4"/>
      <c r="EJ477" t="s" s="3">
        <v>164</v>
      </c>
      <c r="EK477" t="s" s="3">
        <v>165</v>
      </c>
      <c r="EL477" t="s" s="3">
        <v>166</v>
      </c>
      <c r="EM477" t="s" s="3">
        <v>167</v>
      </c>
      <c r="EN477" t="s" s="3">
        <v>168</v>
      </c>
    </row>
    <row r="478" ht="20.25" customHeight="1">
      <c r="EI478" t="s" s="7">
        <v>87</v>
      </c>
      <c r="EJ478" s="55">
        <f>AVERAGE(DL436:DL443)</f>
        <v>-24.5</v>
      </c>
      <c r="EK478" s="9">
        <f>AVERAGE(DM436:DM443)</f>
        <v>-9.125</v>
      </c>
      <c r="EL478" s="9">
        <f>AVERAGE(DN436:DN443)</f>
        <v>-6.125</v>
      </c>
      <c r="EM478" s="9">
        <f>AVERAGE(DO436:DO443)</f>
        <v>-38.25</v>
      </c>
      <c r="EN478" s="9">
        <f>AVERAGE(DP436:DP443)</f>
        <v>-33.75</v>
      </c>
    </row>
    <row r="479" ht="20.05" customHeight="1">
      <c r="EI479" t="s" s="25">
        <v>88</v>
      </c>
      <c r="EJ479" s="26">
        <f>AVERAGE(CZ414:CZ421)</f>
        <v>-27.875</v>
      </c>
      <c r="EK479" s="15">
        <f>AVERAGE(DA414:DA421)</f>
        <v>-2.125</v>
      </c>
      <c r="EL479" s="15">
        <f>AVERAGE(DB414:DB421)</f>
        <v>-0.625</v>
      </c>
      <c r="EM479" s="15">
        <f>AVERAGE(DC414:DC421)</f>
        <v>-35</v>
      </c>
      <c r="EN479" s="15">
        <f>AVERAGE(DD414:DD421)</f>
        <v>-30.875</v>
      </c>
    </row>
    <row r="480" ht="20.05" customHeight="1">
      <c r="EI480" t="s" s="25">
        <v>89</v>
      </c>
      <c r="EJ480" s="26">
        <f>AVERAGE(DF425:DF432)</f>
        <v>-27.875</v>
      </c>
      <c r="EK480" s="15">
        <f>AVERAGE(DG425:DG432)</f>
        <v>-21.5</v>
      </c>
      <c r="EL480" s="15">
        <f>AVERAGE(DH425:DH432)</f>
        <v>-6.25</v>
      </c>
      <c r="EM480" s="15">
        <f>AVERAGE(DI425:DI432)</f>
        <v>-35.125</v>
      </c>
      <c r="EN480" s="15">
        <f>AVERAGE(DJ425:DJ432)</f>
        <v>-35.625</v>
      </c>
    </row>
    <row r="481" ht="20.05" customHeight="1">
      <c r="EI481" t="s" s="25">
        <v>90</v>
      </c>
      <c r="EJ481" s="26">
        <f>AVERAGE(DR447:DR454)</f>
        <v>-30</v>
      </c>
      <c r="EK481" s="15">
        <f>AVERAGE(DS447:DS454)</f>
        <v>-20.25</v>
      </c>
      <c r="EL481" s="15">
        <f>AVERAGE(DT447:DT454)</f>
        <v>-7.125</v>
      </c>
      <c r="EM481" s="15">
        <f>AVERAGE(DU447:DU454)</f>
        <v>-35.625</v>
      </c>
      <c r="EN481" s="15">
        <f>AVERAGE(DV447:DV454)</f>
        <v>-35.375</v>
      </c>
    </row>
    <row r="483" ht="27.65" customHeight="1">
      <c r="EO483" t="s" s="2">
        <v>176</v>
      </c>
      <c r="EP483" s="2"/>
      <c r="EQ483" s="2"/>
      <c r="ER483" s="2"/>
      <c r="ES483" s="2"/>
      <c r="ET483" s="2"/>
    </row>
    <row r="484" ht="32.25" customHeight="1">
      <c r="EO484" s="4"/>
      <c r="EP484" t="s" s="3">
        <v>154</v>
      </c>
      <c r="EQ484" t="s" s="3">
        <v>141</v>
      </c>
      <c r="ER484" t="s" s="3">
        <v>130</v>
      </c>
      <c r="ES484" t="s" s="3">
        <v>155</v>
      </c>
      <c r="ET484" t="s" s="3">
        <v>156</v>
      </c>
    </row>
    <row r="485" ht="20.25" customHeight="1">
      <c r="EO485" t="s" s="60">
        <v>20</v>
      </c>
      <c r="EP485" s="55">
        <f>SUM(AG187:AH187)/50</f>
        <v>0</v>
      </c>
      <c r="EQ485" s="9">
        <f>SUM(R119:S119)/50</f>
        <v>0.04</v>
      </c>
      <c r="ER485" s="9">
        <f>SUM(F51:G51)/50</f>
        <v>0.38</v>
      </c>
      <c r="ES485" s="9">
        <f>SUM(AS255:AT255)/50</f>
        <v>0</v>
      </c>
      <c r="ET485" s="9">
        <f>SUM(BE323:BF323)/50</f>
        <v>0</v>
      </c>
    </row>
    <row r="486" ht="20.05" customHeight="1">
      <c r="EO486" t="s" s="13">
        <v>25</v>
      </c>
      <c r="EP486" s="26">
        <f>SUM(AG188:AH188)/50</f>
        <v>0</v>
      </c>
      <c r="EQ486" s="15">
        <f>SUM(R120:S120)/50</f>
        <v>0</v>
      </c>
      <c r="ER486" s="15">
        <f>SUM(F52:G52)/50</f>
        <v>0.1</v>
      </c>
      <c r="ES486" s="15">
        <f>SUM(AS256:AT256)/50</f>
        <v>0</v>
      </c>
      <c r="ET486" s="15">
        <f>SUM(BE324:BF324)/50</f>
        <v>0</v>
      </c>
    </row>
    <row r="487" ht="20.05" customHeight="1">
      <c r="EO487" t="s" s="13">
        <v>39</v>
      </c>
      <c r="EP487" s="26">
        <f>SUM(AG189:AH189)/50</f>
        <v>0</v>
      </c>
      <c r="EQ487" s="15">
        <f>SUM(R121:S121)/50</f>
        <v>0.16</v>
      </c>
      <c r="ER487" s="15">
        <f>SUM(F53:G53)/50</f>
        <v>0.96</v>
      </c>
      <c r="ES487" s="15">
        <f>SUM(AS257:AT257)/50</f>
        <v>0.12</v>
      </c>
      <c r="ET487" s="15">
        <f>SUM(BE325:BF325)/50</f>
        <v>0</v>
      </c>
    </row>
    <row r="488" ht="20.05" customHeight="1">
      <c r="EO488" t="s" s="13">
        <v>40</v>
      </c>
      <c r="EP488" s="26">
        <f>SUM(AG190:AH190)/50</f>
        <v>0</v>
      </c>
      <c r="EQ488" s="15">
        <f>SUM(R122:S122)/50</f>
        <v>0.04</v>
      </c>
      <c r="ER488" s="15">
        <f>SUM(F54:G54)/50</f>
        <v>0.84</v>
      </c>
      <c r="ES488" s="15">
        <f>SUM(AS258:AT258)/50</f>
        <v>0</v>
      </c>
      <c r="ET488" s="15">
        <f>SUM(BE326:BF326)/50</f>
        <v>0</v>
      </c>
    </row>
    <row r="489" ht="20.05" customHeight="1">
      <c r="EO489" t="s" s="13">
        <v>46</v>
      </c>
      <c r="EP489" s="26">
        <f>SUM(AG191:AH191)/50</f>
        <v>0.06</v>
      </c>
      <c r="EQ489" s="15">
        <f>SUM(R123:S123)/50</f>
        <v>0.32</v>
      </c>
      <c r="ER489" s="15">
        <f>SUM(F55:G55)/50</f>
        <v>0.78</v>
      </c>
      <c r="ES489" s="15">
        <f>SUM(AS259:AT259)/50</f>
        <v>0</v>
      </c>
      <c r="ET489" s="15">
        <f>SUM(BE327:BF327)/50</f>
        <v>0</v>
      </c>
    </row>
    <row r="490" ht="32.05" customHeight="1">
      <c r="EO490" t="s" s="13">
        <v>48</v>
      </c>
      <c r="EP490" s="26">
        <f>SUM(AG192:AH192)/50</f>
        <v>0.06</v>
      </c>
      <c r="EQ490" s="15">
        <f>SUM(R124:S124)/50</f>
        <v>0.32</v>
      </c>
      <c r="ER490" s="15">
        <f>SUM(F56:G56)/50</f>
        <v>0.7</v>
      </c>
      <c r="ES490" s="15">
        <f>SUM(AS260:AT260)/50</f>
        <v>0.14</v>
      </c>
      <c r="ET490" s="15">
        <f>SUM(BE328:BF328)/50</f>
        <v>0.04</v>
      </c>
    </row>
    <row r="491" ht="20.05" customHeight="1">
      <c r="EO491" t="s" s="13">
        <v>70</v>
      </c>
      <c r="EP491" s="26">
        <f>SUM(AG193:AH193)/50</f>
        <v>0.42</v>
      </c>
      <c r="EQ491" s="15">
        <f>SUM(R125:S125)/50</f>
        <v>0.28</v>
      </c>
      <c r="ER491" s="15">
        <f>SUM(F57:G57)/50</f>
        <v>0.14</v>
      </c>
      <c r="ES491" s="15">
        <f>SUM(AS261:AT261)/50</f>
        <v>0.28</v>
      </c>
      <c r="ET491" s="15">
        <f>SUM(BE329:BF329)/50</f>
        <v>0.3</v>
      </c>
    </row>
    <row r="492" ht="20.05" customHeight="1">
      <c r="EO492" t="s" s="13">
        <v>37</v>
      </c>
      <c r="EP492" s="26">
        <f>SUM(AG194:AH194)/50</f>
        <v>0</v>
      </c>
      <c r="EQ492" s="15">
        <f>SUM(R126:S126)/50</f>
        <v>0.32</v>
      </c>
      <c r="ER492" s="15">
        <f>SUM(F58:G58)/50</f>
        <v>1</v>
      </c>
      <c r="ES492" s="15">
        <f>SUM(AS262:AT262)/50</f>
        <v>0.02</v>
      </c>
      <c r="ET492" s="15">
        <f>SUM(BE330:BF330)/50</f>
        <v>0.04</v>
      </c>
    </row>
    <row r="494" ht="27.65" customHeight="1">
      <c r="EU494" t="s" s="2">
        <v>177</v>
      </c>
      <c r="EV494" s="2"/>
      <c r="EW494" s="2"/>
      <c r="EX494" s="2"/>
      <c r="EY494" s="2"/>
      <c r="EZ494" s="2"/>
    </row>
    <row r="495" ht="32.25" customHeight="1">
      <c r="EU495" s="4"/>
      <c r="EV495" t="s" s="3">
        <v>154</v>
      </c>
      <c r="EW495" t="s" s="3">
        <v>141</v>
      </c>
      <c r="EX495" t="s" s="3">
        <v>130</v>
      </c>
      <c r="EY495" t="s" s="3">
        <v>155</v>
      </c>
      <c r="EZ495" t="s" s="3">
        <v>156</v>
      </c>
    </row>
    <row r="496" ht="20.25" customHeight="1">
      <c r="EU496" t="s" s="60">
        <v>20</v>
      </c>
      <c r="EV496" s="55">
        <f>SUM(AG171:AH171)/50</f>
        <v>0.2</v>
      </c>
      <c r="EW496" s="9">
        <f>SUM(R103:S103)/50</f>
        <v>0.3</v>
      </c>
      <c r="EX496" s="9">
        <f>SUM(F35:G35)/50</f>
        <v>0.82</v>
      </c>
      <c r="EY496" s="9">
        <f>SUM(AS239:AT239)/50</f>
        <v>0</v>
      </c>
      <c r="EZ496" s="9">
        <f>SUM(BE307:BF307)/50</f>
        <v>0</v>
      </c>
    </row>
    <row r="497" ht="20.05" customHeight="1">
      <c r="EU497" t="s" s="13">
        <v>25</v>
      </c>
      <c r="EV497" s="26">
        <f>SUM(AG172:AH172)/50</f>
        <v>0</v>
      </c>
      <c r="EW497" s="15">
        <f>SUM(R104:S104)/50</f>
        <v>0.06</v>
      </c>
      <c r="EX497" s="15">
        <f>SUM(F36:G36)/50</f>
        <v>0.28</v>
      </c>
      <c r="EY497" s="15">
        <f>SUM(AS240:AT240)/50</f>
        <v>0</v>
      </c>
      <c r="EZ497" s="15">
        <f>SUM(BE308:BF308)/50</f>
        <v>0</v>
      </c>
    </row>
    <row r="498" ht="20.05" customHeight="1">
      <c r="EU498" t="s" s="13">
        <v>39</v>
      </c>
      <c r="EV498" s="26">
        <f>SUM(AG173:AH173)/50</f>
        <v>0.08</v>
      </c>
      <c r="EW498" s="15">
        <f>SUM(R105:S105)/50</f>
        <v>0.96</v>
      </c>
      <c r="EX498" s="15">
        <f>SUM(F37:G37)/50</f>
        <v>0.98</v>
      </c>
      <c r="EY498" s="15">
        <f>SUM(AS241:AT241)/50</f>
        <v>0.1</v>
      </c>
      <c r="EZ498" s="15">
        <f>SUM(BE309:BF309)/50</f>
        <v>0.3</v>
      </c>
    </row>
    <row r="499" ht="20.05" customHeight="1">
      <c r="EU499" t="s" s="13">
        <v>40</v>
      </c>
      <c r="EV499" s="26">
        <f>SUM(AG174:AH174)/50</f>
        <v>0.02</v>
      </c>
      <c r="EW499" s="15">
        <f>SUM(R106:S106)/50</f>
        <v>0.64</v>
      </c>
      <c r="EX499" s="15">
        <f>SUM(F38:G38)/50</f>
        <v>0.96</v>
      </c>
      <c r="EY499" s="15">
        <f>SUM(AS242:AT242)/50</f>
        <v>0</v>
      </c>
      <c r="EZ499" s="15">
        <f>SUM(BE310:BF310)/50</f>
        <v>0.02</v>
      </c>
    </row>
    <row r="500" ht="20.05" customHeight="1">
      <c r="EU500" t="s" s="13">
        <v>46</v>
      </c>
      <c r="EV500" s="26">
        <f>SUM(AG175:AH175)/50</f>
        <v>0.18</v>
      </c>
      <c r="EW500" s="15">
        <f>SUM(R107:S107)/50</f>
        <v>0.82</v>
      </c>
      <c r="EX500" s="15">
        <f>SUM(F39:G39)/50</f>
        <v>1</v>
      </c>
      <c r="EY500" s="15">
        <f>SUM(AS243:AT243)/50</f>
        <v>0</v>
      </c>
      <c r="EZ500" s="15">
        <f>SUM(BE311:BF311)/50</f>
        <v>0</v>
      </c>
    </row>
    <row r="501" ht="32.05" customHeight="1">
      <c r="EU501" t="s" s="13">
        <v>48</v>
      </c>
      <c r="EV501" s="26">
        <f>SUM(AG176:AH176)/50</f>
        <v>0.3</v>
      </c>
      <c r="EW501" s="15">
        <f>SUM(R108:S108)/50</f>
        <v>0.84</v>
      </c>
      <c r="EX501" s="15">
        <f>SUM(F40:G40)/50</f>
        <v>0.9399999999999999</v>
      </c>
      <c r="EY501" s="15">
        <f>SUM(AS244:AT244)/50</f>
        <v>0.04</v>
      </c>
      <c r="EZ501" s="15">
        <f>SUM(BE312:BF312)/50</f>
        <v>0.32</v>
      </c>
    </row>
    <row r="502" ht="20.05" customHeight="1">
      <c r="EU502" t="s" s="13">
        <v>70</v>
      </c>
      <c r="EV502" s="26">
        <f>SUM(AG177:AH177)/50</f>
        <v>0.4</v>
      </c>
      <c r="EW502" s="15">
        <f>SUM(R109:S109)/50</f>
        <v>0.3</v>
      </c>
      <c r="EX502" s="15">
        <f>SUM(F41:G41)/50</f>
        <v>0.18</v>
      </c>
      <c r="EY502" s="15">
        <f>SUM(AS245:AT245)/50</f>
        <v>0.18</v>
      </c>
      <c r="EZ502" s="15">
        <f>SUM(BE313:BF313)/50</f>
        <v>0.28</v>
      </c>
    </row>
    <row r="503" ht="20.05" customHeight="1">
      <c r="EU503" t="s" s="13">
        <v>37</v>
      </c>
      <c r="EV503" s="26">
        <f>SUM(AG178:AH178)/50</f>
        <v>0</v>
      </c>
      <c r="EW503" s="15">
        <f>SUM(R110:S110)/50</f>
        <v>1</v>
      </c>
      <c r="EX503" s="15">
        <f>SUM(F42:G42)/50</f>
        <v>1</v>
      </c>
      <c r="EY503" s="15">
        <f>SUM(AS246:AT246)/50</f>
        <v>0.02</v>
      </c>
      <c r="EZ503" s="15">
        <f>SUM(BE314:BF314)/50</f>
        <v>0.18</v>
      </c>
    </row>
    <row r="505" ht="27.65" customHeight="1">
      <c r="FA505" t="s" s="2">
        <v>178</v>
      </c>
      <c r="FB505" s="2"/>
      <c r="FC505" s="2"/>
      <c r="FD505" s="2"/>
      <c r="FE505" s="2"/>
      <c r="FF505" s="2"/>
    </row>
    <row r="506" ht="32.25" customHeight="1">
      <c r="FA506" s="4"/>
      <c r="FB506" t="s" s="3">
        <v>154</v>
      </c>
      <c r="FC506" t="s" s="3">
        <v>141</v>
      </c>
      <c r="FD506" t="s" s="3">
        <v>130</v>
      </c>
      <c r="FE506" t="s" s="3">
        <v>155</v>
      </c>
      <c r="FF506" t="s" s="3">
        <v>156</v>
      </c>
    </row>
    <row r="507" ht="20.25" customHeight="1">
      <c r="FA507" t="s" s="60">
        <v>20</v>
      </c>
      <c r="FB507" s="55">
        <f>SUM(AG139:AH139)/50</f>
        <v>0.2</v>
      </c>
      <c r="FC507" s="9">
        <f>SUM(R71:S71)/50</f>
        <v>0.22</v>
      </c>
      <c r="FD507" s="9">
        <f>SUM(F3:G3)/50</f>
        <v>0.78</v>
      </c>
      <c r="FE507" s="9">
        <f>SUM(AS207:AT207)/50</f>
        <v>0</v>
      </c>
      <c r="FF507" s="9">
        <f>SUM(BE275:BF275)/50</f>
        <v>0</v>
      </c>
    </row>
    <row r="508" ht="20.05" customHeight="1">
      <c r="FA508" t="s" s="13">
        <v>25</v>
      </c>
      <c r="FB508" s="26">
        <f>SUM(AG140:AH140)/50</f>
        <v>0</v>
      </c>
      <c r="FC508" s="15">
        <f>SUM(R72:S72)/50</f>
        <v>0.1</v>
      </c>
      <c r="FD508" s="15">
        <f>SUM(F4:G4)/50</f>
        <v>0.3</v>
      </c>
      <c r="FE508" s="15">
        <f>SUM(AS208:AT208)/50</f>
        <v>0</v>
      </c>
      <c r="FF508" s="15">
        <f>SUM(BE276:BF276)/50</f>
        <v>0</v>
      </c>
    </row>
    <row r="509" ht="20.05" customHeight="1">
      <c r="FA509" t="s" s="13">
        <v>39</v>
      </c>
      <c r="FB509" s="26">
        <f>SUM(AG141:AH141)/50</f>
        <v>0.54</v>
      </c>
      <c r="FC509" s="15">
        <f>SUM(R73:S73)/50</f>
        <v>0.96</v>
      </c>
      <c r="FD509" s="15">
        <f>SUM(F5:G5)/50</f>
        <v>0.38</v>
      </c>
      <c r="FE509" s="15">
        <f>SUM(AS209:AT209)/50</f>
        <v>0.02</v>
      </c>
      <c r="FF509" s="15">
        <f>SUM(BE277:BF277)/50</f>
        <v>0</v>
      </c>
    </row>
    <row r="510" ht="20.05" customHeight="1">
      <c r="FA510" t="s" s="13">
        <v>40</v>
      </c>
      <c r="FB510" s="26">
        <f>SUM(AG142:AH142)/50</f>
        <v>0</v>
      </c>
      <c r="FC510" s="15">
        <f>SUM(R74:S74)/50</f>
        <v>0.14</v>
      </c>
      <c r="FD510" s="15">
        <f>SUM(F6:G6)/50</f>
        <v>0.82</v>
      </c>
      <c r="FE510" s="15">
        <f>SUM(AS210:AT210)/50</f>
        <v>0</v>
      </c>
      <c r="FF510" s="15">
        <f>SUM(BE278:BF278)/50</f>
        <v>0</v>
      </c>
    </row>
    <row r="511" ht="20.05" customHeight="1">
      <c r="FA511" t="s" s="13">
        <v>46</v>
      </c>
      <c r="FB511" s="26">
        <f>SUM(AG143:AH143)/50</f>
        <v>0.12</v>
      </c>
      <c r="FC511" s="15">
        <f>SUM(R75:S75)/50</f>
        <v>0.64</v>
      </c>
      <c r="FD511" s="15">
        <f>SUM(F7:G7)/50</f>
        <v>0.98</v>
      </c>
      <c r="FE511" s="15">
        <f>SUM(AS211:AT211)/50</f>
        <v>0</v>
      </c>
      <c r="FF511" s="15">
        <f>SUM(BE279:BF279)/50</f>
        <v>0</v>
      </c>
    </row>
    <row r="512" ht="32.05" customHeight="1">
      <c r="FA512" t="s" s="13">
        <v>48</v>
      </c>
      <c r="FB512" s="26">
        <f>SUM(AG144:AH144)/50</f>
        <v>0.34</v>
      </c>
      <c r="FC512" s="15">
        <f>SUM(R76:S76)/50</f>
        <v>0.42</v>
      </c>
      <c r="FD512" s="15">
        <f>SUM(F8:G8)/50</f>
        <v>0.74</v>
      </c>
      <c r="FE512" s="15">
        <f>SUM(AS212:AT212)/50</f>
        <v>0</v>
      </c>
      <c r="FF512" s="15">
        <f>SUM(BE280:BF280)/50</f>
        <v>0</v>
      </c>
    </row>
    <row r="513" ht="20.05" customHeight="1">
      <c r="FA513" t="s" s="13">
        <v>70</v>
      </c>
      <c r="FB513" s="26">
        <f>SUM(AG145:AH145)/50</f>
        <v>0.28</v>
      </c>
      <c r="FC513" s="15">
        <f>SUM(R77:S77)/50</f>
        <v>0.28</v>
      </c>
      <c r="FD513" s="15">
        <f>SUM(F9:G9)/50</f>
        <v>0.2</v>
      </c>
      <c r="FE513" s="15">
        <f>SUM(AS213:AT213)/50</f>
        <v>0.1</v>
      </c>
      <c r="FF513" s="15">
        <f>SUM(BE281:BF281)/50</f>
        <v>0.14</v>
      </c>
    </row>
    <row r="514" ht="20.05" customHeight="1">
      <c r="FA514" t="s" s="13">
        <v>37</v>
      </c>
      <c r="FB514" s="26">
        <f>SUM(AG146:AH146)/50</f>
        <v>0</v>
      </c>
      <c r="FC514" s="15">
        <f>SUM(R78:S78)/50</f>
        <v>0.5</v>
      </c>
      <c r="FD514" s="15">
        <f>SUM(F10:G10)/50</f>
        <v>1</v>
      </c>
      <c r="FE514" s="15">
        <f>SUM(AS214:AT214)/50</f>
        <v>0.1</v>
      </c>
      <c r="FF514" s="15">
        <f>SUM(BE282:BF282)/50</f>
        <v>0</v>
      </c>
    </row>
    <row r="516" ht="27.65" customHeight="1">
      <c r="FG516" t="s" s="2">
        <v>179</v>
      </c>
      <c r="FH516" s="2"/>
      <c r="FI516" s="2"/>
      <c r="FJ516" s="2"/>
      <c r="FK516" s="2"/>
      <c r="FL516" s="2"/>
    </row>
    <row r="517" ht="32.25" customHeight="1">
      <c r="FG517" s="4"/>
      <c r="FH517" t="s" s="3">
        <v>154</v>
      </c>
      <c r="FI517" t="s" s="3">
        <v>141</v>
      </c>
      <c r="FJ517" t="s" s="3">
        <v>130</v>
      </c>
      <c r="FK517" t="s" s="3">
        <v>155</v>
      </c>
      <c r="FL517" t="s" s="3">
        <v>156</v>
      </c>
    </row>
    <row r="518" ht="20.25" customHeight="1">
      <c r="FG518" t="s" s="60">
        <v>20</v>
      </c>
      <c r="FH518" s="55">
        <f>SUM(AG155:AH155)/50</f>
        <v>0.12</v>
      </c>
      <c r="FI518" s="9">
        <f>SUM(R87:S87)/50</f>
        <v>0.18</v>
      </c>
      <c r="FJ518" s="9">
        <f>SUM(F19:G19)/50</f>
        <v>0.48</v>
      </c>
      <c r="FK518" s="9">
        <f>SUM(AS223:AT223)/50</f>
        <v>0</v>
      </c>
      <c r="FL518" s="9">
        <f>SUM(BE291:BF291)/50</f>
        <v>0</v>
      </c>
    </row>
    <row r="519" ht="20.05" customHeight="1">
      <c r="FG519" t="s" s="13">
        <v>25</v>
      </c>
      <c r="FH519" s="26">
        <f>SUM(AG156:AH156)/50</f>
        <v>0</v>
      </c>
      <c r="FI519" s="15">
        <f>SUM(R88:S88)/50</f>
        <v>0</v>
      </c>
      <c r="FJ519" s="15">
        <f>SUM(F20:G20)/50</f>
        <v>0.2</v>
      </c>
      <c r="FK519" s="15">
        <f>SUM(AS224:AT224)/50</f>
        <v>0</v>
      </c>
      <c r="FL519" s="15">
        <f>SUM(BE292:BF292)/50</f>
        <v>0</v>
      </c>
    </row>
    <row r="520" ht="20.05" customHeight="1">
      <c r="FG520" t="s" s="13">
        <v>39</v>
      </c>
      <c r="FH520" s="26">
        <f>SUM(AG157:AH157)/50</f>
        <v>0</v>
      </c>
      <c r="FI520" s="15">
        <f>SUM(R89:S89)/50</f>
        <v>0.02</v>
      </c>
      <c r="FJ520" s="15">
        <f>SUM(F21:G21)/50</f>
        <v>0.96</v>
      </c>
      <c r="FK520" s="15">
        <f>SUM(AS225:AT225)/50</f>
        <v>0.08</v>
      </c>
      <c r="FL520" s="15">
        <f>SUM(BE293:BF293)/50</f>
        <v>0</v>
      </c>
    </row>
    <row r="521" ht="20.05" customHeight="1">
      <c r="FG521" t="s" s="13">
        <v>40</v>
      </c>
      <c r="FH521" s="26">
        <f>SUM(AG158:AH158)/50</f>
        <v>0</v>
      </c>
      <c r="FI521" s="15">
        <f>SUM(R90:S90)/50</f>
        <v>0.1</v>
      </c>
      <c r="FJ521" s="15">
        <f>SUM(F22:G22)/50</f>
        <v>0.9</v>
      </c>
      <c r="FK521" s="15">
        <f>SUM(AS226:AT226)/50</f>
        <v>0</v>
      </c>
      <c r="FL521" s="15">
        <f>SUM(BE294:BF294)/50</f>
        <v>0</v>
      </c>
    </row>
    <row r="522" ht="20.05" customHeight="1">
      <c r="FG522" t="s" s="13">
        <v>46</v>
      </c>
      <c r="FH522" s="26">
        <f>SUM(AG159:AH159)/50</f>
        <v>0.26</v>
      </c>
      <c r="FI522" s="15">
        <f>SUM(R91:S91)/50</f>
        <v>0.28</v>
      </c>
      <c r="FJ522" s="15">
        <f>SUM(F23:G23)/50</f>
        <v>0.58</v>
      </c>
      <c r="FK522" s="15">
        <f>SUM(AS227:AT227)/50</f>
        <v>0.04</v>
      </c>
      <c r="FL522" s="15">
        <f>SUM(BE295:BF295)/50</f>
        <v>0</v>
      </c>
    </row>
    <row r="523" ht="32.05" customHeight="1">
      <c r="FG523" t="s" s="13">
        <v>48</v>
      </c>
      <c r="FH523" s="26">
        <f>SUM(AG160:AH160)/50</f>
        <v>0.06</v>
      </c>
      <c r="FI523" s="15">
        <f>SUM(R92:S92)/50</f>
        <v>0.26</v>
      </c>
      <c r="FJ523" s="15">
        <f>SUM(F24:G24)/50</f>
        <v>0.72</v>
      </c>
      <c r="FK523" s="15">
        <f>SUM(AS228:AT228)/50</f>
        <v>0.16</v>
      </c>
      <c r="FL523" s="15">
        <f>SUM(BE296:BF296)/50</f>
        <v>0.12</v>
      </c>
    </row>
    <row r="524" ht="20.05" customHeight="1">
      <c r="FG524" t="s" s="13">
        <v>70</v>
      </c>
      <c r="FH524" s="26">
        <f>SUM(AG161:AH161)/50</f>
        <v>0.36</v>
      </c>
      <c r="FI524" s="15">
        <f>SUM(R93:S93)/50</f>
        <v>0.22</v>
      </c>
      <c r="FJ524" s="15">
        <f>SUM(F25:G25)/50</f>
        <v>0.12</v>
      </c>
      <c r="FK524" s="15">
        <f>SUM(AS229:AT229)/50</f>
        <v>0.24</v>
      </c>
      <c r="FL524" s="15">
        <f>SUM(BE297:BF297)/50</f>
        <v>0.42</v>
      </c>
    </row>
    <row r="525" ht="20.05" customHeight="1">
      <c r="FG525" t="s" s="13">
        <v>37</v>
      </c>
      <c r="FH525" s="26">
        <f>SUM(AG162:AH162)/50</f>
        <v>0</v>
      </c>
      <c r="FI525" s="15">
        <f>SUM(R94:S94)/50</f>
        <v>0.5</v>
      </c>
      <c r="FJ525" s="15">
        <f>SUM(F26:G26)/50</f>
        <v>1</v>
      </c>
      <c r="FK525" s="15">
        <f>SUM(AS230:AT230)/50</f>
        <v>0.1</v>
      </c>
      <c r="FL525" s="15">
        <f>SUM(BE298:BF298)/50</f>
        <v>0</v>
      </c>
    </row>
    <row r="527" ht="27.65" customHeight="1">
      <c r="FM527" t="s" s="2">
        <v>180</v>
      </c>
      <c r="FN527" s="2"/>
      <c r="FO527" s="2"/>
      <c r="FP527" s="2"/>
      <c r="FQ527" s="2"/>
      <c r="FR527" s="2"/>
    </row>
    <row r="528" ht="32.25" customHeight="1">
      <c r="FM528" s="4"/>
      <c r="FN528" t="s" s="3">
        <v>154</v>
      </c>
      <c r="FO528" t="s" s="3">
        <v>141</v>
      </c>
      <c r="FP528" t="s" s="3">
        <v>130</v>
      </c>
      <c r="FQ528" t="s" s="3">
        <v>155</v>
      </c>
      <c r="FR528" t="s" s="3">
        <v>156</v>
      </c>
    </row>
    <row r="529" ht="20.25" customHeight="1">
      <c r="FM529" t="s" s="60">
        <v>20</v>
      </c>
      <c r="FN529" s="190">
        <f>SUM(EP485,FB507,FH518,EV496)/200</f>
        <v>0.0026</v>
      </c>
      <c r="FO529" s="70">
        <f>SUM(EQ485,FC507,FI518,EW496)/200</f>
        <v>0.0037</v>
      </c>
      <c r="FP529" s="191">
        <f>SUM(ER485,FD507,FJ518,EX496)/200</f>
        <v>0.0123</v>
      </c>
      <c r="FQ529" s="9">
        <f>SUM(ES485,FE507,FK518,EY496)/200</f>
        <v>0</v>
      </c>
      <c r="FR529" s="9">
        <f>SUM(ET485,FF507,FL518,EZ496)/200</f>
        <v>0</v>
      </c>
    </row>
    <row r="530" ht="20.05" customHeight="1">
      <c r="FM530" t="s" s="13">
        <v>25</v>
      </c>
      <c r="FN530" s="26">
        <f>SUM(EP486,FB508,FH519,EV497)/200</f>
        <v>0</v>
      </c>
      <c r="FO530" s="15">
        <f>SUM(EQ486,FC508,FI519,EW497)/200</f>
        <v>0.0008</v>
      </c>
      <c r="FP530" s="16">
        <f>SUM(ER486,FD508,FJ519,EX497)/200</f>
        <v>0.0044</v>
      </c>
      <c r="FQ530" s="15">
        <f>SUM(ES486,FE508,FK519,EY497)/200</f>
        <v>0</v>
      </c>
      <c r="FR530" s="15">
        <f>SUM(ET486,FF508,FL519,EZ497)/200</f>
        <v>0</v>
      </c>
    </row>
    <row r="531" ht="20.05" customHeight="1">
      <c r="FM531" t="s" s="13">
        <v>39</v>
      </c>
      <c r="FN531" s="192">
        <f>SUM(EP487,FB509,FH520,EV498)/200</f>
        <v>0.0031</v>
      </c>
      <c r="FO531" s="58">
        <f>SUM(EQ487,FC509,FI520,EW498)/200</f>
        <v>0.0105</v>
      </c>
      <c r="FP531" s="58">
        <f>SUM(ER487,FD509,FJ520,EX498)/200</f>
        <v>0.0164</v>
      </c>
      <c r="FQ531" s="15">
        <f>SUM(ES487,FE509,FK520,EY498)/200</f>
        <v>0.0016</v>
      </c>
      <c r="FR531" s="15">
        <f>SUM(ET487,FF509,FL520,EZ498)/200</f>
        <v>0.0015</v>
      </c>
    </row>
    <row r="532" ht="20.05" customHeight="1">
      <c r="FM532" t="s" s="13">
        <v>40</v>
      </c>
      <c r="FN532" s="26">
        <f>SUM(EP488,FB510,FH521,EV499)/200</f>
        <v>0.0001</v>
      </c>
      <c r="FO532" s="16">
        <f>SUM(EQ488,FC510,FI521,EW499)/200</f>
        <v>0.0046</v>
      </c>
      <c r="FP532" s="58">
        <f>SUM(ER488,FD510,FJ521,EX499)/200</f>
        <v>0.0176</v>
      </c>
      <c r="FQ532" s="15">
        <f>SUM(ES488,FE510,FK521,EY499)/200</f>
        <v>0</v>
      </c>
      <c r="FR532" s="15">
        <f>SUM(ET488,FF510,FL521,EZ499)/200</f>
        <v>0.0001</v>
      </c>
    </row>
    <row r="533" ht="20.05" customHeight="1">
      <c r="FM533" t="s" s="13">
        <v>46</v>
      </c>
      <c r="FN533" s="192">
        <f>SUM(EP489,FB511,FH522,EV500)/200</f>
        <v>0.0031</v>
      </c>
      <c r="FO533" s="58">
        <f>SUM(EQ489,FC511,FI522,EW500)/200</f>
        <v>0.0103</v>
      </c>
      <c r="FP533" s="58">
        <f>SUM(ER489,FD511,FJ522,EX500)/200</f>
        <v>0.0167</v>
      </c>
      <c r="FQ533" s="15">
        <f>SUM(ES489,FE511,FK522,EY500)/200</f>
        <v>0.0002</v>
      </c>
      <c r="FR533" s="15">
        <f>SUM(ET489,FF511,FL522,EZ500)/200</f>
        <v>0</v>
      </c>
    </row>
    <row r="534" ht="32.05" customHeight="1">
      <c r="FM534" t="s" s="13">
        <v>48</v>
      </c>
      <c r="FN534" s="192">
        <f>SUM(EP490,FB512,FH523,EV501)/200</f>
        <v>0.0038</v>
      </c>
      <c r="FO534" s="16">
        <f>SUM(EQ490,FC512,FI523,EW501)/200</f>
        <v>0.0092</v>
      </c>
      <c r="FP534" s="58">
        <f>SUM(ER490,FD512,FJ523,EX501)/200</f>
        <v>0.0155</v>
      </c>
      <c r="FQ534" s="15">
        <f>SUM(ES490,FE512,FK523,EY501)/200</f>
        <v>0.0017</v>
      </c>
      <c r="FR534" s="193">
        <f>SUM(ET490,FF512,FL523,EZ501)/200</f>
        <v>0.0024</v>
      </c>
    </row>
    <row r="535" ht="20.05" customHeight="1">
      <c r="FM535" t="s" s="13">
        <v>70</v>
      </c>
      <c r="FN535" s="192">
        <f>SUM(EP491,FB513,FH524,EV502)/200</f>
        <v>0.0073</v>
      </c>
      <c r="FO535" s="16">
        <f>SUM(EQ491,FC513,FI524,EW502)/200</f>
        <v>0.0054</v>
      </c>
      <c r="FP535" s="15">
        <f>SUM(ER491,FD513,FJ524,EX502)/200</f>
        <v>0.0032</v>
      </c>
      <c r="FQ535" s="193">
        <f>SUM(ES491,FE513,FK524,EY502)/200</f>
        <v>0.004</v>
      </c>
      <c r="FR535" s="193">
        <f>SUM(ET491,FF513,FL524,EZ502)/200</f>
        <v>0.0057</v>
      </c>
    </row>
    <row r="536" ht="20.05" customHeight="1">
      <c r="FM536" t="s" s="13">
        <v>37</v>
      </c>
      <c r="FN536" s="26">
        <f>SUM(EP492,FB514,FH525,EV503)/200</f>
        <v>0</v>
      </c>
      <c r="FO536" s="58">
        <f>SUM(EQ492,FC514,FI525,EW503)/200</f>
        <v>0.0116</v>
      </c>
      <c r="FP536" s="15">
        <f>SUM(ER492,FD514,FJ525,EX503)/200</f>
        <v>0.02</v>
      </c>
      <c r="FQ536" s="15">
        <f>SUM(ES492,FE514,FK525,EY503)/200</f>
        <v>0.0012</v>
      </c>
      <c r="FR536" s="15">
        <f>SUM(ET492,FF514,FL525,EZ503)/200</f>
        <v>0.0011</v>
      </c>
    </row>
    <row r="537" ht="44.05" customHeight="1">
      <c r="FM537" t="s" s="13">
        <v>158</v>
      </c>
      <c r="FN537" s="26">
        <v>0.24</v>
      </c>
      <c r="FO537" s="58">
        <v>0.25</v>
      </c>
      <c r="FP537" s="15">
        <v>0.4</v>
      </c>
      <c r="FQ537" s="15">
        <v>0.24</v>
      </c>
      <c r="FR537" s="15">
        <v>0.23</v>
      </c>
    </row>
    <row r="538" ht="20.05" customHeight="1">
      <c r="FM538" t="s" s="13">
        <v>82</v>
      </c>
      <c r="FN538" s="26">
        <v>0.3</v>
      </c>
      <c r="FO538" s="58">
        <v>0.28</v>
      </c>
      <c r="FP538" s="15">
        <v>0.6</v>
      </c>
      <c r="FQ538" s="15">
        <v>0.36</v>
      </c>
      <c r="FR538" s="15">
        <v>0.34</v>
      </c>
    </row>
    <row r="540" ht="27.65" customHeight="1">
      <c r="FS540" t="s" s="2">
        <v>181</v>
      </c>
      <c r="FT540" s="2"/>
      <c r="FU540" s="2"/>
      <c r="FV540" s="2"/>
      <c r="FW540" s="2"/>
      <c r="FX540" s="2"/>
    </row>
    <row r="541" ht="32.25" customHeight="1">
      <c r="FS541" s="4"/>
      <c r="FT541" t="s" s="3">
        <v>164</v>
      </c>
      <c r="FU541" t="s" s="3">
        <v>165</v>
      </c>
      <c r="FV541" t="s" s="3">
        <v>166</v>
      </c>
      <c r="FW541" t="s" s="3">
        <v>167</v>
      </c>
      <c r="FX541" t="s" s="3">
        <v>168</v>
      </c>
    </row>
    <row r="542" ht="20.25" customHeight="1">
      <c r="FS542" t="s" s="60">
        <v>20</v>
      </c>
      <c r="FT542" s="55">
        <f>-SUM(AD139:AE139)</f>
        <v>-19</v>
      </c>
      <c r="FU542" s="9">
        <f>-SUM(U71:V71)</f>
        <v>-1</v>
      </c>
      <c r="FV542" s="9">
        <f>-SUM(I3:J3)</f>
        <v>-2</v>
      </c>
      <c r="FW542" s="9">
        <f>-SUM(AP207:AQ207)</f>
        <v>-50</v>
      </c>
      <c r="FX542" s="9">
        <f>-SUM(BB275:BC275)</f>
        <v>-50</v>
      </c>
    </row>
    <row r="543" ht="20.05" customHeight="1">
      <c r="FS543" t="s" s="13">
        <v>25</v>
      </c>
      <c r="FT543" s="26">
        <f>-SUM(AD140:AE140)</f>
        <v>-25</v>
      </c>
      <c r="FU543" s="15">
        <f>-SUM(U72:V72)</f>
        <v>0</v>
      </c>
      <c r="FV543" s="15">
        <f>-SUM(I4:J4)</f>
        <v>0</v>
      </c>
      <c r="FW543" s="15">
        <f>-SUM(AP208:AQ208)</f>
        <v>-50</v>
      </c>
      <c r="FX543" s="15">
        <f>-SUM(BB276:BC276)</f>
        <v>-50</v>
      </c>
    </row>
    <row r="544" ht="20.05" customHeight="1">
      <c r="FS544" t="s" s="13">
        <v>39</v>
      </c>
      <c r="FT544" s="26">
        <f>-SUM(AD141:AE141)</f>
        <v>-21</v>
      </c>
      <c r="FU544" s="15">
        <f>-SUM(U73:V73)</f>
        <v>-1</v>
      </c>
      <c r="FV544" s="15">
        <f>-SUM(I5:J5)</f>
        <v>-26</v>
      </c>
      <c r="FW544" s="15">
        <f>-SUM(AP209:AQ209)</f>
        <v>-48</v>
      </c>
      <c r="FX544" s="15">
        <f>-SUM(BB277:BC277)</f>
        <v>-50</v>
      </c>
    </row>
    <row r="545" ht="20.05" customHeight="1">
      <c r="FS545" t="s" s="13">
        <v>40</v>
      </c>
      <c r="FT545" s="26">
        <f>-SUM(AD142:AE142)</f>
        <v>-46</v>
      </c>
      <c r="FU545" s="15">
        <f>-SUM(U74:V74)</f>
        <v>-32</v>
      </c>
      <c r="FV545" s="15">
        <f>-SUM(I6:J6)</f>
        <v>-7</v>
      </c>
      <c r="FW545" s="15">
        <f>-SUM(AP210:AQ210)</f>
        <v>-50</v>
      </c>
      <c r="FX545" s="15">
        <f>-SUM(BB278:BC278)</f>
        <v>-50</v>
      </c>
    </row>
    <row r="546" ht="20.05" customHeight="1">
      <c r="FS546" t="s" s="13">
        <v>46</v>
      </c>
      <c r="FT546" s="26">
        <f>-SUM(AD143:AE143)</f>
        <v>-43</v>
      </c>
      <c r="FU546" s="15">
        <f>-SUM(U75:V75)</f>
        <v>-16</v>
      </c>
      <c r="FV546" s="15">
        <f>-SUM(I7:J7)</f>
        <v>-1</v>
      </c>
      <c r="FW546" s="15">
        <f>-SUM(AP211:AQ211)</f>
        <v>-50</v>
      </c>
      <c r="FX546" s="15">
        <f>-SUM(BB279:BC279)</f>
        <v>-50</v>
      </c>
    </row>
    <row r="547" ht="32.05" customHeight="1">
      <c r="FS547" t="s" s="13">
        <v>48</v>
      </c>
      <c r="FT547" s="26">
        <f>-SUM(AD144:AE144)</f>
        <v>-32</v>
      </c>
      <c r="FU547" s="15">
        <f>-SUM(U76:V76)</f>
        <v>-12</v>
      </c>
      <c r="FV547" s="15">
        <f>-SUM(I8:J8)</f>
        <v>-10</v>
      </c>
      <c r="FW547" s="15">
        <f>-SUM(AP212:AQ212)</f>
        <v>-50</v>
      </c>
      <c r="FX547" s="15">
        <f>-SUM(BB280:BC280)</f>
        <v>-50</v>
      </c>
    </row>
    <row r="548" ht="20.05" customHeight="1">
      <c r="FS548" t="s" s="13">
        <v>70</v>
      </c>
      <c r="FT548" s="26">
        <f>-SUM(AD145:AE145)</f>
        <v>-21</v>
      </c>
      <c r="FU548" s="15">
        <f>-SUM(U77:V77)</f>
        <v>-8</v>
      </c>
      <c r="FV548" s="15">
        <f>-SUM(I9:J9)</f>
        <v>-23</v>
      </c>
      <c r="FW548" s="15">
        <f>-SUM(AP213:AQ213)</f>
        <v>-38</v>
      </c>
      <c r="FX548" s="15">
        <f>-SUM(BB281:BC281)</f>
        <v>-42</v>
      </c>
    </row>
    <row r="549" ht="20.05" customHeight="1">
      <c r="FS549" t="s" s="13">
        <v>37</v>
      </c>
      <c r="FT549" s="26">
        <f>-SUM(AD146:AE146)</f>
        <v>-50</v>
      </c>
      <c r="FU549" s="15">
        <f>-SUM(U78:V78)</f>
        <v>-25</v>
      </c>
      <c r="FV549" s="15">
        <f>-SUM(I10:J10)</f>
        <v>0</v>
      </c>
      <c r="FW549" s="15">
        <f>-SUM(AP214:AQ214)</f>
        <v>-45</v>
      </c>
      <c r="FX549" s="15">
        <f>-SUM(BB282:BC282)</f>
        <v>-50</v>
      </c>
    </row>
    <row r="551" ht="27.65" customHeight="1">
      <c r="FY551" t="s" s="2">
        <v>182</v>
      </c>
      <c r="FZ551" s="2"/>
      <c r="GA551" s="2"/>
      <c r="GB551" s="2"/>
      <c r="GC551" s="2"/>
      <c r="GD551" s="2"/>
    </row>
    <row r="552" ht="32.25" customHeight="1">
      <c r="FY552" s="4"/>
      <c r="FZ552" t="s" s="3">
        <v>164</v>
      </c>
      <c r="GA552" t="s" s="3">
        <v>165</v>
      </c>
      <c r="GB552" t="s" s="3">
        <v>166</v>
      </c>
      <c r="GC552" t="s" s="3">
        <v>167</v>
      </c>
      <c r="GD552" t="s" s="3">
        <v>168</v>
      </c>
    </row>
    <row r="553" ht="20.25" customHeight="1">
      <c r="FY553" t="s" s="60">
        <v>20</v>
      </c>
      <c r="FZ553" s="55">
        <f>-SUM(AD155:AE155)</f>
        <v>-34</v>
      </c>
      <c r="GA553" s="9">
        <f>-SUM(U87:V87)</f>
        <v>-20</v>
      </c>
      <c r="GB553" s="9">
        <f>-SUM(I19:J19)</f>
        <v>-19</v>
      </c>
      <c r="GC553" s="9">
        <f>-SUM(AP223:AQ223)</f>
        <v>-50</v>
      </c>
      <c r="GD553" s="9">
        <f>-SUM(BB291:BC291)</f>
        <v>-50</v>
      </c>
    </row>
    <row r="554" ht="20.05" customHeight="1">
      <c r="FY554" t="s" s="13">
        <v>25</v>
      </c>
      <c r="FZ554" s="26">
        <f>-SUM(AD156:AE156)</f>
        <v>-38</v>
      </c>
      <c r="GA554" s="15">
        <f>-SUM(U88:V88)</f>
        <v>0</v>
      </c>
      <c r="GB554" s="15">
        <f>-SUM(I20:J20)</f>
        <v>0</v>
      </c>
      <c r="GC554" s="15">
        <f>-SUM(AP224:AQ224)</f>
        <v>-28</v>
      </c>
      <c r="GD554" s="15">
        <f>-SUM(BB292:BC292)</f>
        <v>-50</v>
      </c>
    </row>
    <row r="555" ht="20.05" customHeight="1">
      <c r="FY555" t="s" s="13">
        <v>39</v>
      </c>
      <c r="FZ555" s="26">
        <f>-SUM(AD157:AE157)</f>
        <v>-50</v>
      </c>
      <c r="GA555" s="15">
        <f>-SUM(U89:V89)</f>
        <v>-46</v>
      </c>
      <c r="GB555" s="15">
        <f>-SUM(I21:J21)</f>
        <v>-2</v>
      </c>
      <c r="GC555" s="15">
        <f>-SUM(AP225:AQ225)</f>
        <v>-46</v>
      </c>
      <c r="GD555" s="15">
        <f>-SUM(BB293:BC293)</f>
        <v>-50</v>
      </c>
    </row>
    <row r="556" ht="20.05" customHeight="1">
      <c r="FY556" t="s" s="13">
        <v>40</v>
      </c>
      <c r="FZ556" s="26">
        <f>-SUM(AD158:AE158)</f>
        <v>-50</v>
      </c>
      <c r="GA556" s="15">
        <f>-SUM(U90:V90)</f>
        <v>-40</v>
      </c>
      <c r="GB556" s="15">
        <f>-SUM(I22:J22)</f>
        <v>0</v>
      </c>
      <c r="GC556" s="15">
        <f>-SUM(AP226:AQ226)</f>
        <v>-50</v>
      </c>
      <c r="GD556" s="15">
        <f>-SUM(BB294:BC294)</f>
        <v>-50</v>
      </c>
    </row>
    <row r="557" ht="20.05" customHeight="1">
      <c r="FY557" t="s" s="13">
        <v>46</v>
      </c>
      <c r="FZ557" s="26">
        <f>-SUM(AD159:AE159)</f>
        <v>-37</v>
      </c>
      <c r="GA557" s="15">
        <f>-SUM(U91:V91)</f>
        <v>-34</v>
      </c>
      <c r="GB557" s="15">
        <f>-SUM(I23:J23)</f>
        <v>-21</v>
      </c>
      <c r="GC557" s="15">
        <f>-SUM(AP227:AQ227)</f>
        <v>-48</v>
      </c>
      <c r="GD557" s="15">
        <f>-SUM(BB295:BC295)</f>
        <v>-50</v>
      </c>
    </row>
    <row r="558" ht="32.05" customHeight="1">
      <c r="FY558" t="s" s="13">
        <v>48</v>
      </c>
      <c r="FZ558" s="26">
        <f>-SUM(AD160:AE160)</f>
        <v>-46</v>
      </c>
      <c r="GA558" s="15">
        <f>-SUM(U92:V92)</f>
        <v>-20</v>
      </c>
      <c r="GB558" s="15">
        <f>-SUM(I24:J24)</f>
        <v>-12</v>
      </c>
      <c r="GC558" s="15">
        <f>-SUM(AP228:AQ228)</f>
        <v>-42</v>
      </c>
      <c r="GD558" s="15">
        <f>-SUM(BB296:BC296)</f>
        <v>-44</v>
      </c>
    </row>
    <row r="559" ht="20.05" customHeight="1">
      <c r="FY559" t="s" s="13">
        <v>70</v>
      </c>
      <c r="FZ559" s="26">
        <f>-SUM(AD161:AE161)</f>
        <v>-21</v>
      </c>
      <c r="GA559" s="15">
        <f>-SUM(U93:V93)</f>
        <v>-11</v>
      </c>
      <c r="GB559" s="15">
        <f>-SUM(I25:J25)</f>
        <v>-19</v>
      </c>
      <c r="GC559" s="15">
        <f>-SUM(AP229:AQ229)</f>
        <v>-22</v>
      </c>
      <c r="GD559" s="15">
        <f>-SUM(BB297:BC297)</f>
        <v>-28</v>
      </c>
    </row>
    <row r="560" ht="20.05" customHeight="1">
      <c r="FY560" t="s" s="13">
        <v>37</v>
      </c>
      <c r="FZ560" s="26">
        <f>-SUM(AD162:AE162)</f>
        <v>-50</v>
      </c>
      <c r="GA560" s="15">
        <f>-SUM(U94:V94)</f>
        <v>-25</v>
      </c>
      <c r="GB560" s="15">
        <f>-SUM(I26:J26)</f>
        <v>0</v>
      </c>
      <c r="GC560" s="15">
        <f>-SUM(AP230:AQ230)</f>
        <v>-45</v>
      </c>
      <c r="GD560" s="15">
        <f>-SUM(BB298:BC298)</f>
        <v>-50</v>
      </c>
    </row>
    <row r="562" ht="27.65" customHeight="1">
      <c r="GE562" t="s" s="2">
        <v>183</v>
      </c>
      <c r="GF562" s="2"/>
      <c r="GG562" s="2"/>
      <c r="GH562" s="2"/>
      <c r="GI562" s="2"/>
      <c r="GJ562" s="2"/>
    </row>
    <row r="563" ht="32.25" customHeight="1">
      <c r="GE563" s="4"/>
      <c r="GF563" t="s" s="3">
        <v>164</v>
      </c>
      <c r="GG563" t="s" s="3">
        <v>165</v>
      </c>
      <c r="GH563" t="s" s="3">
        <v>166</v>
      </c>
      <c r="GI563" t="s" s="3">
        <v>167</v>
      </c>
      <c r="GJ563" t="s" s="3">
        <v>168</v>
      </c>
    </row>
    <row r="564" ht="20.25" customHeight="1">
      <c r="GE564" t="s" s="60">
        <v>20</v>
      </c>
      <c r="GF564" s="55">
        <f>-SUM(AD171:AE171)</f>
        <v>-23</v>
      </c>
      <c r="GG564" s="9">
        <f>-SUM(U103:V103)</f>
        <v>0</v>
      </c>
      <c r="GH564" s="9">
        <f>-SUM(I35:J35)</f>
        <v>0</v>
      </c>
      <c r="GI564" s="9">
        <f>-SUM(AP239:AQ239)</f>
        <v>-50</v>
      </c>
      <c r="GJ564" s="9">
        <f>-SUM(BB307:BC307)</f>
        <v>-50</v>
      </c>
    </row>
    <row r="565" ht="20.05" customHeight="1">
      <c r="GE565" t="s" s="13">
        <v>25</v>
      </c>
      <c r="GF565" s="26">
        <f>-SUM(AD172:AE172)</f>
        <v>-28</v>
      </c>
      <c r="GG565" s="15">
        <f>-SUM(U104:V104)</f>
        <v>0</v>
      </c>
      <c r="GH565" s="15">
        <f>-SUM(I36:J36)</f>
        <v>0</v>
      </c>
      <c r="GI565" s="15">
        <f>-SUM(AP240:AQ240)</f>
        <v>-45</v>
      </c>
      <c r="GJ565" s="15">
        <f>-SUM(BB308:BC308)</f>
        <v>-50</v>
      </c>
    </row>
    <row r="566" ht="20.05" customHeight="1">
      <c r="GE566" t="s" s="13">
        <v>39</v>
      </c>
      <c r="GF566" s="26">
        <f>-SUM(AD173:AE173)</f>
        <v>-44</v>
      </c>
      <c r="GG566" s="15">
        <f>-SUM(U105:V105)</f>
        <v>0</v>
      </c>
      <c r="GH566" s="15">
        <f>-SUM(I37:J37)</f>
        <v>0</v>
      </c>
      <c r="GI566" s="15">
        <f>-SUM(AP241:AQ241)</f>
        <v>-44</v>
      </c>
      <c r="GJ566" s="15">
        <f>-SUM(BB309:BC309)</f>
        <v>-34</v>
      </c>
    </row>
    <row r="567" ht="20.05" customHeight="1">
      <c r="GE567" t="s" s="13">
        <v>40</v>
      </c>
      <c r="GF567" s="26">
        <f>-SUM(AD174:AE174)</f>
        <v>-48</v>
      </c>
      <c r="GG567" s="15">
        <f>-SUM(U106:V106)</f>
        <v>-10</v>
      </c>
      <c r="GH567" s="15">
        <f>-SUM(I38:J38)</f>
        <v>0</v>
      </c>
      <c r="GI567" s="15">
        <f>-SUM(AP242:AQ242)</f>
        <v>-50</v>
      </c>
      <c r="GJ567" s="15">
        <f>-SUM(BB310:BC310)</f>
        <v>-49</v>
      </c>
    </row>
    <row r="568" ht="20.05" customHeight="1">
      <c r="GE568" t="s" s="13">
        <v>46</v>
      </c>
      <c r="GF568" s="26">
        <f>-SUM(AD175:AE175)</f>
        <v>-41</v>
      </c>
      <c r="GG568" s="15">
        <f>-SUM(U107:V107)</f>
        <v>-6</v>
      </c>
      <c r="GH568" s="15">
        <f>-SUM(I39:J39)</f>
        <v>0</v>
      </c>
      <c r="GI568" s="15">
        <f>-SUM(AP243:AQ243)</f>
        <v>-50</v>
      </c>
      <c r="GJ568" s="15">
        <f>-SUM(BB311:BC311)</f>
        <v>-50</v>
      </c>
    </row>
    <row r="569" ht="32.05" customHeight="1">
      <c r="GE569" t="s" s="13">
        <v>48</v>
      </c>
      <c r="GF569" s="26">
        <f>-SUM(AD176:AE176)</f>
        <v>-34</v>
      </c>
      <c r="GG569" s="15">
        <f>-SUM(U108:V108)</f>
        <v>-1</v>
      </c>
      <c r="GH569" s="15">
        <f>-SUM(I40:J40)</f>
        <v>-1</v>
      </c>
      <c r="GI569" s="15">
        <f>-SUM(AP244:AQ244)</f>
        <v>-48</v>
      </c>
      <c r="GJ569" s="15">
        <f>-SUM(BB312:BC312)</f>
        <v>-34</v>
      </c>
    </row>
    <row r="570" ht="20.05" customHeight="1">
      <c r="GE570" t="s" s="13">
        <v>70</v>
      </c>
      <c r="GF570" s="26">
        <f>-SUM(AD177:AE177)</f>
        <v>-14</v>
      </c>
      <c r="GG570" s="15">
        <f>-SUM(U109:V109)</f>
        <v>-4</v>
      </c>
      <c r="GH570" s="15">
        <f>-SUM(I41:J41)</f>
        <v>-20</v>
      </c>
      <c r="GI570" s="15">
        <f>-SUM(AP245:AQ245)</f>
        <v>-33</v>
      </c>
      <c r="GJ570" s="15">
        <f>-SUM(BB313:BC313)</f>
        <v>-31</v>
      </c>
    </row>
    <row r="571" ht="20.05" customHeight="1">
      <c r="GE571" t="s" s="13">
        <v>37</v>
      </c>
      <c r="GF571" s="26">
        <f>-SUM(AD178:AE178)</f>
        <v>-50</v>
      </c>
      <c r="GG571" s="15">
        <f>-SUM(U110:V110)</f>
        <v>0</v>
      </c>
      <c r="GH571" s="15">
        <f>-SUM(I42:J42)</f>
        <v>0</v>
      </c>
      <c r="GI571" s="15">
        <f>-SUM(AP246:AQ246)</f>
        <v>-48</v>
      </c>
      <c r="GJ571" s="15">
        <f>-SUM(BB314:BC314)</f>
        <v>-41</v>
      </c>
    </row>
    <row r="573" ht="27.65" customHeight="1">
      <c r="GK573" t="s" s="2">
        <v>184</v>
      </c>
      <c r="GL573" s="2"/>
      <c r="GM573" s="2"/>
      <c r="GN573" s="2"/>
      <c r="GO573" s="2"/>
      <c r="GP573" s="2"/>
    </row>
    <row r="574" ht="32.25" customHeight="1">
      <c r="GK574" s="4"/>
      <c r="GL574" t="s" s="3">
        <v>164</v>
      </c>
      <c r="GM574" t="s" s="3">
        <v>165</v>
      </c>
      <c r="GN574" t="s" s="3">
        <v>166</v>
      </c>
      <c r="GO574" t="s" s="3">
        <v>167</v>
      </c>
      <c r="GP574" t="s" s="3">
        <v>168</v>
      </c>
    </row>
    <row r="575" ht="20.25" customHeight="1">
      <c r="GK575" t="s" s="60">
        <v>20</v>
      </c>
      <c r="GL575" s="55">
        <f>-SUM(AD187:AE187)</f>
        <v>-45</v>
      </c>
      <c r="GM575" s="9">
        <f>-SUM(U119:V119)</f>
        <v>-25</v>
      </c>
      <c r="GN575" s="9">
        <f>-SUM(I51:J51)</f>
        <v>-17</v>
      </c>
      <c r="GO575" s="9">
        <f>-SUM(AP255:AQ255)</f>
        <v>-50</v>
      </c>
      <c r="GP575" s="9">
        <f>-SUM(BB323:BC323)</f>
        <v>-50</v>
      </c>
    </row>
    <row r="576" ht="20.05" customHeight="1">
      <c r="GK576" t="s" s="13">
        <v>25</v>
      </c>
      <c r="GL576" s="26">
        <f>-SUM(AD188:AE188)</f>
        <v>-34</v>
      </c>
      <c r="GM576" s="15">
        <f>-SUM(U120:V120)</f>
        <v>-3</v>
      </c>
      <c r="GN576" s="15">
        <f>-SUM(I52:J52)</f>
        <v>-2</v>
      </c>
      <c r="GO576" s="15">
        <f>-SUM(AP256:AQ256)</f>
        <v>-15</v>
      </c>
      <c r="GP576" s="15">
        <f>-SUM(BB324:BC324)</f>
        <v>-50</v>
      </c>
    </row>
    <row r="577" ht="20.05" customHeight="1">
      <c r="GK577" t="s" s="13">
        <v>39</v>
      </c>
      <c r="GL577" s="26">
        <f>-SUM(AD189:AE189)</f>
        <v>-50</v>
      </c>
      <c r="GM577" s="15">
        <f>-SUM(U121:V121)</f>
        <v>-40</v>
      </c>
      <c r="GN577" s="15">
        <f>-SUM(I53:J53)</f>
        <v>-2</v>
      </c>
      <c r="GO577" s="15">
        <f>-SUM(AP257:AQ257)</f>
        <v>-44</v>
      </c>
      <c r="GP577" s="15">
        <f>-SUM(BB325:BC325)</f>
        <v>-50</v>
      </c>
    </row>
    <row r="578" ht="20.05" customHeight="1">
      <c r="GK578" t="s" s="13">
        <v>40</v>
      </c>
      <c r="GL578" s="26">
        <f>-SUM(AD190:AE190)</f>
        <v>-50</v>
      </c>
      <c r="GM578" s="15">
        <f>-SUM(U122:V122)</f>
        <v>-40</v>
      </c>
      <c r="GN578" s="15">
        <f>-SUM(I54:J54)</f>
        <v>-3</v>
      </c>
      <c r="GO578" s="15">
        <f>-SUM(AP258:AQ258)</f>
        <v>-48</v>
      </c>
      <c r="GP578" s="15">
        <f>-SUM(BB326:BC326)</f>
        <v>-50</v>
      </c>
    </row>
    <row r="579" ht="20.05" customHeight="1">
      <c r="GK579" t="s" s="13">
        <v>46</v>
      </c>
      <c r="GL579" s="26">
        <f>-SUM(AD191:AE191)</f>
        <v>-47</v>
      </c>
      <c r="GM579" s="15">
        <f>-SUM(U123:V123)</f>
        <v>-31</v>
      </c>
      <c r="GN579" s="15">
        <f>-SUM(I55:J55)</f>
        <v>-11</v>
      </c>
      <c r="GO579" s="15">
        <f>-SUM(AP259:AQ259)</f>
        <v>-50</v>
      </c>
      <c r="GP579" s="15">
        <f>-SUM(BB327:BC327)</f>
        <v>-50</v>
      </c>
    </row>
    <row r="580" ht="32.05" customHeight="1">
      <c r="GK580" t="s" s="13">
        <v>48</v>
      </c>
      <c r="GL580" s="26">
        <f>-SUM(AD192:AE192)</f>
        <v>-46</v>
      </c>
      <c r="GM580" s="15">
        <f>-SUM(U124:V124)</f>
        <v>-21</v>
      </c>
      <c r="GN580" s="15">
        <f>-SUM(I56:J56)</f>
        <v>-14</v>
      </c>
      <c r="GO580" s="15">
        <f>-SUM(AP260:AQ260)</f>
        <v>-43</v>
      </c>
      <c r="GP580" s="15">
        <f>-SUM(BB328:BC328)</f>
        <v>-48</v>
      </c>
    </row>
    <row r="581" ht="20.05" customHeight="1">
      <c r="GK581" t="s" s="13">
        <v>70</v>
      </c>
      <c r="GL581" s="26">
        <f>-SUM(AD193:AE193)</f>
        <v>-21</v>
      </c>
      <c r="GM581" s="15">
        <f>-SUM(U125:V125)</f>
        <v>-11</v>
      </c>
      <c r="GN581" s="15">
        <f>-SUM(I57:J57)</f>
        <v>-22</v>
      </c>
      <c r="GO581" s="15">
        <f>-SUM(AP261:AQ261)</f>
        <v>-17</v>
      </c>
      <c r="GP581" s="15">
        <f>-SUM(BB329:BC329)</f>
        <v>-35</v>
      </c>
    </row>
    <row r="582" ht="20.05" customHeight="1">
      <c r="GK582" t="s" s="13">
        <v>37</v>
      </c>
      <c r="GL582" s="26">
        <f>-SUM(AD194:AE194)</f>
        <v>-50</v>
      </c>
      <c r="GM582" s="15">
        <f>-SUM(U126:V126)</f>
        <v>-31</v>
      </c>
      <c r="GN582" s="15">
        <f>-SUM(I58:J58)</f>
        <v>0</v>
      </c>
      <c r="GO582" s="15">
        <f>-SUM(AP262:AQ262)</f>
        <v>-49</v>
      </c>
      <c r="GP582" s="15">
        <f>-SUM(BB330:BC330)</f>
        <v>-48</v>
      </c>
    </row>
    <row r="584" ht="27.65" customHeight="1">
      <c r="GQ584" t="s" s="2">
        <v>185</v>
      </c>
      <c r="GR584" s="2"/>
      <c r="GS584" s="2"/>
      <c r="GT584" s="2"/>
      <c r="GU584" s="2"/>
      <c r="GV584" s="2"/>
    </row>
    <row r="585" ht="32.25" customHeight="1">
      <c r="GQ585" s="4"/>
      <c r="GR585" t="s" s="3">
        <v>164</v>
      </c>
      <c r="GS585" t="s" s="3">
        <v>165</v>
      </c>
      <c r="GT585" t="s" s="3">
        <v>166</v>
      </c>
      <c r="GU585" t="s" s="3">
        <v>167</v>
      </c>
      <c r="GV585" t="s" s="3">
        <v>168</v>
      </c>
    </row>
    <row r="586" ht="20.25" customHeight="1">
      <c r="GQ586" t="s" s="60">
        <v>20</v>
      </c>
      <c r="GR586" s="199">
        <f>SUM(GL575,FT542,FZ553,GF564)/200</f>
        <v>-0.605</v>
      </c>
      <c r="GS586" s="200">
        <f>SUM(GM575,FU542,GA553,GG564)/200</f>
        <v>-0.23</v>
      </c>
      <c r="GT586" s="201">
        <f>SUM(GN575,FV542,GB553,GH564)/200</f>
        <v>-0.19</v>
      </c>
      <c r="GU586" s="202">
        <f>SUM(GO575,FW542,GC553,GI564)/200</f>
        <v>-1</v>
      </c>
      <c r="GV586" s="202">
        <f>SUM(GP575,FX542,GD553,GJ564)/200</f>
        <v>-1</v>
      </c>
    </row>
    <row r="587" ht="20.05" customHeight="1">
      <c r="GQ587" t="s" s="13">
        <v>25</v>
      </c>
      <c r="GR587" s="203">
        <f>SUM(GL576,FT543,FZ554,GF565)/200</f>
        <v>-0.625</v>
      </c>
      <c r="GS587" t="s" s="204">
        <v>186</v>
      </c>
      <c r="GT587" s="15">
        <f>SUM(GN576,FV543,GB554,GH565)/200</f>
        <v>-0.01</v>
      </c>
      <c r="GU587" s="205">
        <f>SUM(GO576,FW543,GC554,GI565)/200</f>
        <v>-0.6899999999999999</v>
      </c>
      <c r="GV587" s="205">
        <f>SUM(GP576,FX543,GD554,GJ565)/200</f>
        <v>-1</v>
      </c>
    </row>
    <row r="588" ht="20.05" customHeight="1">
      <c r="GQ588" t="s" s="13">
        <v>39</v>
      </c>
      <c r="GR588" s="203">
        <f>SUM(GL577,FT544,FZ555,GF566)/200</f>
        <v>-0.825</v>
      </c>
      <c r="GS588" s="206">
        <f>SUM(GM577,FU544,GA555,GG566)/200</f>
        <v>-0.435</v>
      </c>
      <c r="GT588" s="15">
        <f>SUM(GN577,FV544,GB555,GH566)/200</f>
        <v>-0.15</v>
      </c>
      <c r="GU588" s="205">
        <f>SUM(GO577,FW544,GC555,GI566)/200</f>
        <v>-0.91</v>
      </c>
      <c r="GV588" s="205">
        <f>SUM(GP577,FX544,GD555,GJ566)/200</f>
        <v>-0.92</v>
      </c>
    </row>
    <row r="589" ht="20.05" customHeight="1">
      <c r="GQ589" t="s" s="13">
        <v>40</v>
      </c>
      <c r="GR589" s="203">
        <f>SUM(GL578,FT545,FZ556,GF567)/200</f>
        <v>-0.97</v>
      </c>
      <c r="GS589" s="78">
        <f>SUM(GM578,FU545,GA556,GG567)/200</f>
        <v>-0.61</v>
      </c>
      <c r="GT589" s="15">
        <f>SUM(GN578,FV545,GB556,GH567)/200</f>
        <v>-0.05</v>
      </c>
      <c r="GU589" s="205">
        <f>SUM(GO578,FW545,GC556,GI567)/200</f>
        <v>-0.99</v>
      </c>
      <c r="GV589" s="205">
        <f>SUM(GP578,FX545,GD556,GJ567)/200</f>
        <v>-0.995</v>
      </c>
    </row>
    <row r="590" ht="20.05" customHeight="1">
      <c r="GQ590" t="s" s="13">
        <v>46</v>
      </c>
      <c r="GR590" s="203">
        <f>SUM(GL579,FT546,FZ557,GF568)/200</f>
        <v>-0.84</v>
      </c>
      <c r="GS590" s="206">
        <f>SUM(GM579,FU546,GA557,GG568)/200</f>
        <v>-0.435</v>
      </c>
      <c r="GT590" s="207">
        <f>SUM(GN579,FV546,GB557,GH568)/200</f>
        <v>-0.165</v>
      </c>
      <c r="GU590" s="205">
        <f>SUM(GO579,FW546,GC557,GI568)/200</f>
        <v>-0.99</v>
      </c>
      <c r="GV590" s="205">
        <f>SUM(GP579,FX546,GD557,GJ568)/200</f>
        <v>-1</v>
      </c>
    </row>
    <row r="591" ht="32.05" customHeight="1">
      <c r="GQ591" t="s" s="13">
        <v>48</v>
      </c>
      <c r="GR591" s="203">
        <f>SUM(GL580,FT547,FZ558,GF569)/200</f>
        <v>-0.79</v>
      </c>
      <c r="GS591" s="206">
        <f>SUM(GM580,FU547,GA558,GG569)/200</f>
        <v>-0.27</v>
      </c>
      <c r="GT591" s="207">
        <f>SUM(GN580,FV547,GB558,GH569)/200</f>
        <v>-0.185</v>
      </c>
      <c r="GU591" s="205">
        <f>SUM(GO580,FW547,GC558,GI569)/200</f>
        <v>-0.915</v>
      </c>
      <c r="GV591" s="205">
        <f>SUM(GP580,FX547,GD558,GJ569)/200</f>
        <v>-0.88</v>
      </c>
    </row>
    <row r="592" ht="20.05" customHeight="1">
      <c r="GQ592" t="s" s="13">
        <v>70</v>
      </c>
      <c r="GR592" s="208">
        <f>SUM(GL581,FT548,FZ559,GF570)/200</f>
        <v>-0.385</v>
      </c>
      <c r="GS592" s="206">
        <f>SUM(GM581,FU548,GA559,GG570)/200</f>
        <v>-0.17</v>
      </c>
      <c r="GT592" s="207">
        <f>SUM(GN581,FV548,GB559,GH570)/200</f>
        <v>-0.42</v>
      </c>
      <c r="GU592" s="205">
        <f>SUM(GO581,FW548,GC559,GI570)/200</f>
        <v>-0.55</v>
      </c>
      <c r="GV592" s="205">
        <f>SUM(GP581,FX548,GD559,GJ570)/200</f>
        <v>-0.68</v>
      </c>
    </row>
    <row r="593" ht="20.05" customHeight="1">
      <c r="GQ593" t="s" s="13">
        <v>37</v>
      </c>
      <c r="GR593" s="203">
        <f>SUM(GL582,FT549,FZ560,GF571)/200</f>
        <v>-1</v>
      </c>
      <c r="GS593" s="206">
        <f>SUM(GM582,FU549,GA560,GG571)/200</f>
        <v>-0.405</v>
      </c>
      <c r="GT593" s="15">
        <f>SUM(GN582,FV549,GB560,GH571)/200</f>
        <v>0</v>
      </c>
      <c r="GU593" s="205">
        <f>SUM(GO582,FW549,GC560,GI571)/200</f>
        <v>-0.9350000000000001</v>
      </c>
      <c r="GV593" s="205">
        <f>SUM(GP582,FX549,GD560,GJ571)/200</f>
        <v>-0.945</v>
      </c>
    </row>
    <row r="594" ht="44.05" customHeight="1">
      <c r="GQ594" t="s" s="13">
        <v>158</v>
      </c>
      <c r="GR594" s="203">
        <v>-0.64</v>
      </c>
      <c r="GS594" s="206">
        <v>-0.6</v>
      </c>
      <c r="GT594" s="15">
        <v>-0.38</v>
      </c>
      <c r="GU594" s="205">
        <v>-0.59</v>
      </c>
      <c r="GV594" s="205">
        <v>-0.61</v>
      </c>
    </row>
    <row r="595" ht="20.05" customHeight="1">
      <c r="GQ595" t="s" s="13">
        <v>82</v>
      </c>
      <c r="GR595" s="203">
        <v>-0.61</v>
      </c>
      <c r="GS595" s="206">
        <v>-0.62</v>
      </c>
      <c r="GT595" s="15">
        <v>-0.3</v>
      </c>
      <c r="GU595" s="205">
        <v>-0.55</v>
      </c>
      <c r="GV595" s="205">
        <v>-0.6</v>
      </c>
    </row>
    <row r="597" ht="27.65" customHeight="1">
      <c r="GW597" t="s" s="2">
        <v>187</v>
      </c>
      <c r="GX597" s="2"/>
      <c r="GY597" s="2"/>
      <c r="GZ597" s="2"/>
      <c r="HA597" s="2"/>
      <c r="HB597" s="2"/>
    </row>
    <row r="598" ht="32.25" customHeight="1">
      <c r="GW598" s="4"/>
      <c r="GX598" t="s" s="3">
        <v>154</v>
      </c>
      <c r="GY598" t="s" s="3">
        <v>141</v>
      </c>
      <c r="GZ598" t="s" s="3">
        <v>130</v>
      </c>
      <c r="HA598" t="s" s="3">
        <v>155</v>
      </c>
      <c r="HB598" t="s" s="3">
        <v>156</v>
      </c>
    </row>
    <row r="599" ht="20.25" customHeight="1">
      <c r="GW599" t="s" s="210">
        <v>41</v>
      </c>
      <c r="GX599" s="55">
        <f>SUM(AG147:AH147,AG163:AH163,AG179:AH179,AG195:AH195)/200</f>
        <v>0</v>
      </c>
      <c r="GY599" s="9">
        <f>SUM(R79:S79,R95:S95,R111:S111,R127:S127)/200</f>
        <v>0.005</v>
      </c>
      <c r="GZ599" s="9">
        <f>SUM(F11:G11,F27:G27,F43:G43,F59:G59)/200</f>
        <v>0.015</v>
      </c>
      <c r="HA599" s="9">
        <f>SUM(AS215:AT215,AS231:AT231,AS247:AT247,AS263:AT263)/200</f>
        <v>0</v>
      </c>
      <c r="HB599" s="9">
        <f>SUM(BE283:BF283,BE299:BF299,BE315:BF315,BE331:BF331)/200</f>
        <v>0.08</v>
      </c>
    </row>
    <row r="600" ht="20.05" customHeight="1">
      <c r="GW600" t="s" s="71">
        <v>42</v>
      </c>
      <c r="GX600" s="26">
        <f>SUM(AG148:AH148,AG164:AH164,AG180:AH180,AG196:AH196)/200</f>
        <v>0.01</v>
      </c>
      <c r="GY600" s="15">
        <f>SUM(R80:S80,R96:S96,R112:S112,R128:S128)/200</f>
        <v>0.07000000000000001</v>
      </c>
      <c r="GZ600" s="15">
        <f>SUM(F12:G12,F28:G28,F44:G44,F60:G60)/200</f>
        <v>0.16</v>
      </c>
      <c r="HA600" s="15">
        <f>SUM(AS216:AT216,AS232:AT232,AS248:AT248,AS264:AT264)/200</f>
        <v>0.09</v>
      </c>
      <c r="HB600" s="15">
        <f>SUM(BE284:BF284,BE300:BF300,BE316:BF316,BE332:BF332)/200</f>
        <v>0.025</v>
      </c>
    </row>
    <row r="601" ht="20.05" customHeight="1">
      <c r="GW601" t="s" s="71">
        <v>32</v>
      </c>
      <c r="GX601" s="26">
        <f>SUM(AG149:AH149,AG165:AH165,AG181:AH181,AG197:AH197)/200</f>
        <v>0</v>
      </c>
      <c r="GY601" s="15">
        <f>SUM(R81:S81,R97:S97,R113:S113,R129:S129)/200</f>
        <v>0.55</v>
      </c>
      <c r="GZ601" s="15">
        <f>SUM(F13:G13,F29:G29,F45:G45,F61:G61)/200</f>
        <v>1</v>
      </c>
      <c r="HA601" s="15">
        <f>SUM(AS217:AT217,AS233:AT233,AS249:AT249,AS265:AT265)/200</f>
        <v>0.005</v>
      </c>
      <c r="HB601" s="15">
        <f>SUM(BE285:BF285,BE301:BF301,BE317:BF317,BE333:BF333)/200</f>
        <v>0.5600000000000001</v>
      </c>
    </row>
    <row r="602" ht="20.05" customHeight="1">
      <c r="GW602" t="s" s="71">
        <v>34</v>
      </c>
      <c r="GX602" s="26">
        <f>SUM(AG150:AH150,AG166:AH166,AG182:AH182,AG198:AH198)/200</f>
        <v>0</v>
      </c>
      <c r="GY602" s="15">
        <f>SUM(R82:S82,R98:S98,R114:S114,R130:S130)/200</f>
        <v>0.505</v>
      </c>
      <c r="GZ602" s="15">
        <f>SUM(F14:G14,F30:G30,F46:G46,F62:G62)/200</f>
        <v>1</v>
      </c>
      <c r="HA602" s="15">
        <f>SUM(AS218:AT218,AS234:AT234,AS250:AT250,AS266:AT266)/200</f>
        <v>0.1</v>
      </c>
      <c r="HB602" s="15">
        <f>SUM(BE286:BF286,BE302:BF302,BE318:BF318,BE334:BF334)/200</f>
        <v>0.67</v>
      </c>
    </row>
    <row r="603" ht="20.05" customHeight="1">
      <c r="GW603" t="s" s="71">
        <v>44</v>
      </c>
      <c r="GX603" s="26">
        <f>SUM(AG151:AH151,AG167:AH167,AG183:AH183,AG199:AH199)/200</f>
        <v>0.24</v>
      </c>
      <c r="GY603" s="15">
        <f>SUM(R83:S83,R99:S99,R115:S115,R131:S131)/200</f>
        <v>0.5</v>
      </c>
      <c r="GZ603" s="15">
        <f>SUM(F15:G15,F31:G31,F47:G47,F63:G63)/200</f>
        <v>0.68</v>
      </c>
      <c r="HA603" s="15">
        <f>SUM(AS219:AT219,AS235:AT235,AS251:AT251,AS267:AT267)/200</f>
        <v>0.415</v>
      </c>
      <c r="HB603" s="15">
        <f>SUM(BE287:BF287,BE303:BF303,BE319:BF319,BE335:BF335)/200</f>
        <v>0.8149999999999999</v>
      </c>
    </row>
    <row r="604" ht="20.05" customHeight="1">
      <c r="GW604" t="s" s="71">
        <v>26</v>
      </c>
      <c r="GX604" s="26">
        <f>SUM(AG152:AH152,AG168:AH168,AG184:AH184,AG200:AH200)/200</f>
        <v>0</v>
      </c>
      <c r="GY604" s="15">
        <f>SUM(R84:S84,R100:S100,R116:S116,R132:S132)/200</f>
        <v>0.16</v>
      </c>
      <c r="GZ604" s="15">
        <f>SUM(F16:G16,F32:G32,F48:G48,F64:G64)/200</f>
        <v>0.9</v>
      </c>
      <c r="HA604" s="15">
        <f>SUM(AS220:AT220,AS236:AT236,AS252:AT252,AS268:AT268)/200</f>
        <v>0.26</v>
      </c>
      <c r="HB604" s="15">
        <f>SUM(BE288:BF288,BE304:BF304,BE320:BF320,BE336:BF336)/200</f>
        <v>0.025</v>
      </c>
    </row>
    <row r="605" ht="20.05" customHeight="1">
      <c r="GW605" t="s" s="71">
        <v>27</v>
      </c>
      <c r="GX605" s="26">
        <f>SUM(AG153:AH153,AG169:AH169,AG185:AH185,AG201:AH201)/200</f>
        <v>0.16</v>
      </c>
      <c r="GY605" s="15">
        <f>SUM(R85:S85,R101:S101,R117:S117,R133:S133)/200</f>
        <v>0.005</v>
      </c>
      <c r="GZ605" s="15">
        <f>SUM(F17:G17,F33:G33,F49:G49,F65:G65)/200</f>
        <v>0.06</v>
      </c>
      <c r="HA605" s="15">
        <f>SUM(AS221:AT221,AS237:AT237,AS253:AT253,AS269:AT269)/200</f>
        <v>0.04</v>
      </c>
      <c r="HB605" s="15">
        <f>SUM(BE289:BF289,BE305:BF305,BE321:BF321,BE337:BF337)/200</f>
        <v>0.025</v>
      </c>
    </row>
    <row r="607" ht="27.65" customHeight="1">
      <c r="HC607" t="s" s="2">
        <v>188</v>
      </c>
      <c r="HD607" s="2"/>
      <c r="HE607" s="2"/>
      <c r="HF607" s="2"/>
      <c r="HG607" s="2"/>
      <c r="HH607" s="2"/>
    </row>
    <row r="608" ht="32.25" customHeight="1">
      <c r="HC608" s="4"/>
      <c r="HD608" t="s" s="3">
        <v>154</v>
      </c>
      <c r="HE608" t="s" s="3">
        <v>141</v>
      </c>
      <c r="HF608" t="s" s="3">
        <v>130</v>
      </c>
      <c r="HG608" t="s" s="3">
        <v>155</v>
      </c>
      <c r="HH608" t="s" s="3">
        <v>156</v>
      </c>
    </row>
    <row r="609" ht="20.25" customHeight="1">
      <c r="HC609" t="s" s="210">
        <v>41</v>
      </c>
      <c r="HD609" s="55">
        <f>-SUM(AD147:AE147,AD163:AE163,AD179:AE179,AD195:AE195)/200</f>
        <v>-0.23</v>
      </c>
      <c r="HE609" s="9">
        <f>-SUM(U79:V79,U95:V95,U111:V111,U127:V127)/200</f>
        <v>0</v>
      </c>
      <c r="HF609" s="9">
        <f>-SUM(I11:J11,I27:J27,I43:J43,I59:J59)/200</f>
        <v>0</v>
      </c>
      <c r="HG609" s="9">
        <f>-SUM(AP215:AQ215,AP231:AQ231,AP247:AQ247,AP263:AQ263)/200</f>
        <v>-0.295</v>
      </c>
      <c r="HH609" s="9">
        <f>-SUM(BB283:BC283,BB299:BC299,BB315:BC315,BB331:BC331)/200</f>
        <v>-0.385</v>
      </c>
    </row>
    <row r="610" ht="20.05" customHeight="1">
      <c r="HC610" t="s" s="71">
        <v>42</v>
      </c>
      <c r="HD610" s="26">
        <f>-SUM(AD148:AE148,AD164:AE164,AD180:AE180,AD196:AE196)/200</f>
        <v>-0.76</v>
      </c>
      <c r="HE610" s="15">
        <f>-SUM(U80:V80,U96:V96,U112:V112,U128:V128)/200</f>
        <v>-0.045</v>
      </c>
      <c r="HF610" s="15">
        <f>-SUM(I12:J12,I28:J28,I44:J44,I60:J60)/200</f>
        <v>-0.005</v>
      </c>
      <c r="HG610" s="15">
        <f>-SUM(AP216:AQ216,AP232:AQ232,AP248:AQ248,AP264:AQ264)/200</f>
        <v>-0.405</v>
      </c>
      <c r="HH610" s="15">
        <f>-SUM(BB284:BC284,BB300:BC300,BB316:BC316,BB332:BC332)/200</f>
        <v>-0.92</v>
      </c>
    </row>
    <row r="611" ht="20.05" customHeight="1">
      <c r="HC611" t="s" s="71">
        <v>32</v>
      </c>
      <c r="HD611" s="26">
        <f>-SUM(AD149:AE149,AD165:AE165,AD181:AE181,AD197:AE197)/200</f>
        <v>-1</v>
      </c>
      <c r="HE611" s="15">
        <f>-SUM(U81:V81,U97:V97,U113:V113,U129:V129)/200</f>
        <v>-0.45</v>
      </c>
      <c r="HF611" s="15">
        <f>-SUM(I13:J13,I29:J29,I45:J45,I61:J61)/200</f>
        <v>0</v>
      </c>
      <c r="HG611" s="15">
        <f>-SUM(AP217:AQ217,AP233:AQ233,AP249:AQ249,AP265:AQ265)/200</f>
        <v>-0.995</v>
      </c>
      <c r="HH611" s="15">
        <f>-SUM(BB285:BC285,BB301:BC301,BB317:BC317,BB333:BC333)/200</f>
        <v>-0.44</v>
      </c>
    </row>
    <row r="612" ht="20.05" customHeight="1">
      <c r="HC612" t="s" s="71">
        <v>34</v>
      </c>
      <c r="HD612" s="26">
        <f>-SUM(AD150:AE150,AD166:AE166,AD182:AE182,AD198:AE198)/200</f>
        <v>-1</v>
      </c>
      <c r="HE612" s="15">
        <f>-SUM(U82:V82,U98:V98,U114:V114,U130:V130)/200</f>
        <v>-0.495</v>
      </c>
      <c r="HF612" s="15">
        <f>-SUM(I14:J14,I30:J30,I46:J46,I62:J62)/200</f>
        <v>0</v>
      </c>
      <c r="HG612" s="15">
        <f>-SUM(AP218:AQ218,AP234:AQ234,AP250:AQ250,AP266:AQ266)/200</f>
        <v>-0.9</v>
      </c>
      <c r="HH612" s="15">
        <f>-SUM(BB286:BC286,BB302:BC302,BB318:BC318,BB334:BC334)/200</f>
        <v>-0.33</v>
      </c>
    </row>
    <row r="613" ht="20.05" customHeight="1">
      <c r="HC613" t="s" s="71">
        <v>44</v>
      </c>
      <c r="HD613" s="26">
        <f>-SUM(AD151:AE151,AD167:AE167,AD183:AE183,AD199:AE199)/200</f>
        <v>-0.76</v>
      </c>
      <c r="HE613" s="15">
        <f>-SUM(U83:V83,U99:V99,U115:V115,U131:V131)/200</f>
        <v>-0.5</v>
      </c>
      <c r="HF613" s="15">
        <f>-SUM(I15:J15,I31:J31,I47:J47,I63:J63)/200</f>
        <v>-0.29</v>
      </c>
      <c r="HG613" s="15">
        <f>-SUM(AP219:AQ219,AP235:AQ235,AP251:AQ251,AP267:AQ267)/200</f>
        <v>-0.575</v>
      </c>
      <c r="HH613" s="15">
        <f>-SUM(BB287:BC287,BB303:BC303,BB319:BC319,BB335:BC335)/200</f>
        <v>-0.185</v>
      </c>
    </row>
    <row r="614" ht="20.05" customHeight="1">
      <c r="HC614" t="s" s="71">
        <v>26</v>
      </c>
      <c r="HD614" s="26">
        <f>-SUM(AD152:AE152,AD168:AE168,AD184:AE184,AD200:AE200)/200</f>
        <v>-0.995</v>
      </c>
      <c r="HE614" s="15">
        <f>-SUM(U84:V84,U100:V100,U116:V116,U132:V132)/200</f>
        <v>-0.375</v>
      </c>
      <c r="HF614" s="15">
        <f>-SUM(I16:J16,I32:J32,I48:J48,I64:J64)/200</f>
        <v>0</v>
      </c>
      <c r="HG614" s="15">
        <f>-SUM(AP220:AQ220,AP236:AQ236,AP252:AQ252,AP268:AQ268)/200</f>
        <v>-0.73</v>
      </c>
      <c r="HH614" s="15">
        <f>-SUM(BB288:BC288,BB304:BC304,BB320:BC320,BB336:BC336)/200</f>
        <v>-0.975</v>
      </c>
    </row>
    <row r="615" ht="20.05" customHeight="1">
      <c r="HC615" t="s" s="71">
        <v>27</v>
      </c>
      <c r="HD615" s="26">
        <f>-SUM(AD153:AE153,AD169:AE169,AD185:AE185,AD201:AE201)/200</f>
        <v>-0.48</v>
      </c>
      <c r="HE615" s="15">
        <f>-SUM(U85:V85,U101:V101,U117:V117,U133:V133)/200</f>
        <v>-0.165</v>
      </c>
      <c r="HF615" s="15">
        <f>-SUM(I17:J17,I33:J33,I49:J49,I65:J65)/200</f>
        <v>-0.005</v>
      </c>
      <c r="HG615" s="15">
        <f>-SUM(AP221:AQ221,AP237:AQ237,AP253:AQ253,AP269:AQ269)/200</f>
        <v>-0.48</v>
      </c>
      <c r="HH615" s="15">
        <f>-SUM(BB289:BC289,BB305:BC305,BB321:BC321,BB337:BC337)/200</f>
        <v>-0.68</v>
      </c>
    </row>
  </sheetData>
  <mergeCells count="31">
    <mergeCell ref="A1:L1"/>
    <mergeCell ref="M69:X69"/>
    <mergeCell ref="Y137:AJ137"/>
    <mergeCell ref="AK205:AV205"/>
    <mergeCell ref="AW273:BH273"/>
    <mergeCell ref="BI341:BN341"/>
    <mergeCell ref="BO352:BT352"/>
    <mergeCell ref="BU365:BZ365"/>
    <mergeCell ref="CA372:CF372"/>
    <mergeCell ref="CG383:CL383"/>
    <mergeCell ref="CM394:CR394"/>
    <mergeCell ref="CS405:CX405"/>
    <mergeCell ref="CY412:DD412"/>
    <mergeCell ref="DE423:DJ423"/>
    <mergeCell ref="DK434:DP434"/>
    <mergeCell ref="DQ445:DV445"/>
    <mergeCell ref="DW456:EB456"/>
    <mergeCell ref="EC469:EH469"/>
    <mergeCell ref="EI476:EN476"/>
    <mergeCell ref="EO483:ET483"/>
    <mergeCell ref="EU494:EZ494"/>
    <mergeCell ref="FA505:FF505"/>
    <mergeCell ref="FG516:FL516"/>
    <mergeCell ref="FM527:FR527"/>
    <mergeCell ref="FS540:FX540"/>
    <mergeCell ref="FY551:GD551"/>
    <mergeCell ref="GE562:GJ562"/>
    <mergeCell ref="GK573:GP573"/>
    <mergeCell ref="GQ584:GV584"/>
    <mergeCell ref="GW597:HB597"/>
    <mergeCell ref="HC607:HH607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3:CN268"/>
  <sheetViews>
    <sheetView workbookViewId="0" showGridLines="0" defaultGridColor="1">
      <pane topLeftCell="C4" xSplit="2" ySplit="3" activePane="bottomRight" state="frozen"/>
    </sheetView>
  </sheetViews>
  <sheetFormatPr defaultColWidth="16.3333" defaultRowHeight="19.9" customHeight="1" outlineLevelRow="0" outlineLevelCol="0"/>
  <cols>
    <col min="1" max="1" width="9.57812" style="212" customWidth="1"/>
    <col min="2" max="2" width="18.875" style="212" customWidth="1"/>
    <col min="3" max="3" width="11.7734" style="212" customWidth="1"/>
    <col min="4" max="4" width="6.57812" style="212" customWidth="1"/>
    <col min="5" max="5" width="7.40625" style="212" customWidth="1"/>
    <col min="6" max="6" width="10.0234" style="212" customWidth="1"/>
    <col min="7" max="7" width="12.2266" style="212" customWidth="1"/>
    <col min="8" max="8" width="9.72656" style="212" customWidth="1"/>
    <col min="9" max="9" width="9.57812" style="217" customWidth="1"/>
    <col min="10" max="10" width="18.875" style="217" customWidth="1"/>
    <col min="11" max="11" width="11.7734" style="217" customWidth="1"/>
    <col min="12" max="12" width="6.57812" style="217" customWidth="1"/>
    <col min="13" max="13" width="7.40625" style="217" customWidth="1"/>
    <col min="14" max="14" width="10.0234" style="217" customWidth="1"/>
    <col min="15" max="15" width="12.2266" style="217" customWidth="1"/>
    <col min="16" max="16" width="9.72656" style="217" customWidth="1"/>
    <col min="17" max="17" width="9.57812" style="218" customWidth="1"/>
    <col min="18" max="18" width="18.875" style="218" customWidth="1"/>
    <col min="19" max="19" width="11.7734" style="218" customWidth="1"/>
    <col min="20" max="20" width="6.57812" style="218" customWidth="1"/>
    <col min="21" max="21" width="7.40625" style="218" customWidth="1"/>
    <col min="22" max="22" width="10.0234" style="218" customWidth="1"/>
    <col min="23" max="23" width="12.2266" style="218" customWidth="1"/>
    <col min="24" max="24" width="9.72656" style="218" customWidth="1"/>
    <col min="25" max="25" width="9.57812" style="219" customWidth="1"/>
    <col min="26" max="26" width="18.875" style="219" customWidth="1"/>
    <col min="27" max="27" width="11.7734" style="219" customWidth="1"/>
    <col min="28" max="28" width="6.57812" style="219" customWidth="1"/>
    <col min="29" max="29" width="7.40625" style="219" customWidth="1"/>
    <col min="30" max="30" width="10.0234" style="219" customWidth="1"/>
    <col min="31" max="31" width="12.2266" style="219" customWidth="1"/>
    <col min="32" max="32" width="9.72656" style="219" customWidth="1"/>
    <col min="33" max="33" width="17.3359" style="224" customWidth="1"/>
    <col min="34" max="34" width="7.88281" style="224" customWidth="1"/>
    <col min="35" max="35" width="11.9375" style="224" customWidth="1"/>
    <col min="36" max="36" width="6.57812" style="224" customWidth="1"/>
    <col min="37" max="37" width="7.40625" style="224" customWidth="1"/>
    <col min="38" max="38" width="8.40625" style="224" customWidth="1"/>
    <col min="39" max="39" width="12.2266" style="224" customWidth="1"/>
    <col min="40" max="47" width="9.72656" style="224" customWidth="1"/>
    <col min="48" max="48" width="17.3359" style="226" customWidth="1"/>
    <col min="49" max="49" width="16.3516" style="226" customWidth="1"/>
    <col min="50" max="50" width="11.9375" style="226" customWidth="1"/>
    <col min="51" max="51" width="6.57812" style="226" customWidth="1"/>
    <col min="52" max="52" width="7.40625" style="226" customWidth="1"/>
    <col min="53" max="53" width="8.40625" style="226" customWidth="1"/>
    <col min="54" max="54" width="12.2266" style="226" customWidth="1"/>
    <col min="55" max="55" width="9.72656" style="226" customWidth="1"/>
    <col min="56" max="56" width="8.53125" style="226" customWidth="1"/>
    <col min="57" max="62" width="9.72656" style="226" customWidth="1"/>
    <col min="63" max="63" width="16.8281" style="227" customWidth="1"/>
    <col min="64" max="64" width="6.11719" style="227" customWidth="1"/>
    <col min="65" max="65" width="11.9375" style="227" customWidth="1"/>
    <col min="66" max="66" width="6.57812" style="227" customWidth="1"/>
    <col min="67" max="67" width="7.40625" style="227" customWidth="1"/>
    <col min="68" max="68" width="8.40625" style="227" customWidth="1"/>
    <col min="69" max="69" width="12.2266" style="227" customWidth="1"/>
    <col min="70" max="70" width="10.2422" style="227" customWidth="1"/>
    <col min="71" max="71" width="12.3047" style="227" customWidth="1"/>
    <col min="72" max="77" width="10.2422" style="227" customWidth="1"/>
    <col min="78" max="78" width="16.8281" style="228" customWidth="1"/>
    <col min="79" max="79" width="7.58594" style="228" customWidth="1"/>
    <col min="80" max="80" width="11.9375" style="228" customWidth="1"/>
    <col min="81" max="81" width="6.57812" style="228" customWidth="1"/>
    <col min="82" max="82" width="7.40625" style="228" customWidth="1"/>
    <col min="83" max="83" width="8.40625" style="228" customWidth="1"/>
    <col min="84" max="84" width="10.2422" style="228" customWidth="1"/>
    <col min="85" max="92" width="12.2266" style="228" customWidth="1"/>
    <col min="93" max="16384" width="16.3516" style="228" customWidth="1"/>
  </cols>
  <sheetData>
    <row r="1" ht="79.2" customHeight="1"/>
    <row r="2" ht="27.65" customHeight="1">
      <c r="A2" t="s" s="2">
        <v>89</v>
      </c>
      <c r="B2" s="2"/>
      <c r="C2" s="2"/>
      <c r="D2" s="2"/>
      <c r="E2" s="2"/>
      <c r="F2" s="2"/>
      <c r="G2" s="2"/>
      <c r="H2" s="2"/>
    </row>
    <row r="3" ht="20.25" customHeight="1">
      <c r="A3" s="4"/>
      <c r="B3" s="4"/>
      <c r="C3" t="s" s="213">
        <v>7</v>
      </c>
      <c r="D3" t="s" s="3">
        <v>6</v>
      </c>
      <c r="E3" t="s" s="213">
        <v>8</v>
      </c>
      <c r="F3" t="s" s="213">
        <v>12</v>
      </c>
      <c r="G3" t="s" s="3">
        <v>10</v>
      </c>
      <c r="H3" t="s" s="3">
        <v>189</v>
      </c>
    </row>
    <row r="4" ht="20.25" customHeight="1">
      <c r="A4" t="s" s="5">
        <v>89</v>
      </c>
      <c r="B4" t="s" s="7">
        <v>46</v>
      </c>
      <c r="C4" s="102">
        <v>2.6</v>
      </c>
      <c r="D4" s="9">
        <v>1.2</v>
      </c>
      <c r="E4" s="103">
        <v>3.6</v>
      </c>
      <c r="F4" s="103">
        <v>3.6</v>
      </c>
      <c r="G4" s="9">
        <v>5.8</v>
      </c>
      <c r="H4" s="9">
        <v>4.2</v>
      </c>
    </row>
    <row r="5" ht="20.05" customHeight="1">
      <c r="A5" t="s" s="11">
        <v>89</v>
      </c>
      <c r="B5" t="s" s="25">
        <v>48</v>
      </c>
      <c r="C5" s="29">
        <v>3.4</v>
      </c>
      <c r="D5" s="15">
        <v>1</v>
      </c>
      <c r="E5" s="20">
        <v>3.4</v>
      </c>
      <c r="F5" s="20">
        <v>4.4</v>
      </c>
      <c r="G5" s="15">
        <v>5</v>
      </c>
      <c r="H5" s="15">
        <v>3.8</v>
      </c>
    </row>
    <row r="6" ht="20.05" customHeight="1">
      <c r="A6" t="s" s="11">
        <v>89</v>
      </c>
      <c r="B6" t="s" s="25">
        <v>190</v>
      </c>
      <c r="C6" s="29">
        <v>2.4</v>
      </c>
      <c r="D6" s="15">
        <v>1.4</v>
      </c>
      <c r="E6" s="20">
        <v>3.4</v>
      </c>
      <c r="F6" s="20">
        <v>4</v>
      </c>
      <c r="G6" s="15">
        <v>6</v>
      </c>
      <c r="H6" s="15">
        <v>3.8</v>
      </c>
    </row>
    <row r="7" ht="20.05" customHeight="1">
      <c r="A7" t="s" s="11">
        <v>89</v>
      </c>
      <c r="B7" t="s" s="25">
        <v>191</v>
      </c>
      <c r="C7" s="29">
        <v>2.6</v>
      </c>
      <c r="D7" s="15">
        <v>1</v>
      </c>
      <c r="E7" s="20">
        <v>5.4</v>
      </c>
      <c r="F7" s="20">
        <v>3.8</v>
      </c>
      <c r="G7" s="15">
        <v>5.2</v>
      </c>
      <c r="H7" s="15">
        <v>3</v>
      </c>
    </row>
    <row r="8" ht="20.05" customHeight="1">
      <c r="A8" t="s" s="11">
        <v>89</v>
      </c>
      <c r="B8" t="s" s="25">
        <v>192</v>
      </c>
      <c r="C8" s="29">
        <v>2.2</v>
      </c>
      <c r="D8" s="15">
        <v>1.2</v>
      </c>
      <c r="E8" s="20">
        <v>3.4</v>
      </c>
      <c r="F8" s="20">
        <v>4.2</v>
      </c>
      <c r="G8" s="15">
        <v>6</v>
      </c>
      <c r="H8" s="15">
        <v>4</v>
      </c>
    </row>
    <row r="9" ht="20.05" customHeight="1">
      <c r="A9" t="s" s="11">
        <v>89</v>
      </c>
      <c r="B9" t="s" s="25">
        <v>193</v>
      </c>
      <c r="C9" s="29">
        <v>2</v>
      </c>
      <c r="D9" s="15">
        <v>1.4</v>
      </c>
      <c r="E9" s="20">
        <v>2.8</v>
      </c>
      <c r="F9" s="20">
        <v>4.6</v>
      </c>
      <c r="G9" s="15">
        <v>6</v>
      </c>
      <c r="H9" s="15">
        <v>4.2</v>
      </c>
    </row>
    <row r="10" ht="20.05" customHeight="1">
      <c r="A10" t="s" s="11">
        <v>89</v>
      </c>
      <c r="B10" t="s" s="25">
        <v>194</v>
      </c>
      <c r="C10" s="29">
        <v>2</v>
      </c>
      <c r="D10" s="15">
        <v>1</v>
      </c>
      <c r="E10" s="20">
        <v>3.2</v>
      </c>
      <c r="F10" s="20">
        <v>4.2</v>
      </c>
      <c r="G10" s="15">
        <v>5</v>
      </c>
      <c r="H10" s="15">
        <v>5.6</v>
      </c>
    </row>
    <row r="11" ht="20.05" customHeight="1">
      <c r="A11" t="s" s="11">
        <v>89</v>
      </c>
      <c r="B11" t="s" s="25">
        <v>195</v>
      </c>
      <c r="C11" s="29">
        <v>5</v>
      </c>
      <c r="D11" s="15">
        <v>1</v>
      </c>
      <c r="E11" s="20">
        <v>4</v>
      </c>
      <c r="F11" s="20">
        <v>2.8</v>
      </c>
      <c r="G11" s="15">
        <v>6</v>
      </c>
      <c r="H11" s="15">
        <v>2.2</v>
      </c>
    </row>
    <row r="12" ht="20.05" customHeight="1">
      <c r="A12" s="24"/>
      <c r="B12" s="214"/>
      <c r="C12" s="215">
        <f>AVERAGE(C4:C11)</f>
        <v>2.775</v>
      </c>
      <c r="D12" s="216">
        <f>AVERAGE(D4:D11)</f>
        <v>1.15</v>
      </c>
      <c r="E12" s="216">
        <f>AVERAGE(E4:E11)</f>
        <v>3.65</v>
      </c>
      <c r="F12" s="216">
        <f>AVERAGE(F4:F11)</f>
        <v>3.95</v>
      </c>
      <c r="G12" s="216">
        <f>AVERAGE(G4:G11)</f>
        <v>5.625</v>
      </c>
      <c r="H12" s="216">
        <f>AVERAGE(H4:H11)</f>
        <v>3.85</v>
      </c>
    </row>
    <row r="14" ht="27.65" customHeight="1">
      <c r="I14" t="s" s="2">
        <v>87</v>
      </c>
      <c r="J14" s="2"/>
      <c r="K14" s="2"/>
      <c r="L14" s="2"/>
      <c r="M14" s="2"/>
      <c r="N14" s="2"/>
      <c r="O14" s="2"/>
      <c r="P14" s="2"/>
    </row>
    <row r="15" ht="20.25" customHeight="1">
      <c r="I15" s="4"/>
      <c r="J15" s="4"/>
      <c r="K15" t="s" s="213">
        <v>7</v>
      </c>
      <c r="L15" t="s" s="3">
        <v>6</v>
      </c>
      <c r="M15" t="s" s="213">
        <v>8</v>
      </c>
      <c r="N15" t="s" s="213">
        <v>12</v>
      </c>
      <c r="O15" t="s" s="3">
        <v>10</v>
      </c>
      <c r="P15" t="s" s="3">
        <v>189</v>
      </c>
    </row>
    <row r="16" ht="20.25" customHeight="1">
      <c r="I16" t="s" s="5">
        <v>87</v>
      </c>
      <c r="J16" t="s" s="7">
        <v>46</v>
      </c>
      <c r="K16" s="102">
        <v>1.2</v>
      </c>
      <c r="L16" s="9">
        <v>2.2</v>
      </c>
      <c r="M16" s="103">
        <v>2.8</v>
      </c>
      <c r="N16" s="103">
        <v>5</v>
      </c>
      <c r="O16" s="9">
        <v>4</v>
      </c>
      <c r="P16" s="9">
        <v>5.6</v>
      </c>
    </row>
    <row r="17" ht="20.05" customHeight="1">
      <c r="I17" t="s" s="11">
        <v>87</v>
      </c>
      <c r="J17" t="s" s="25">
        <v>48</v>
      </c>
      <c r="K17" s="29">
        <v>1.2</v>
      </c>
      <c r="L17" s="15">
        <v>1.8</v>
      </c>
      <c r="M17" s="20">
        <v>3.6</v>
      </c>
      <c r="N17" s="20">
        <v>5</v>
      </c>
      <c r="O17" s="15">
        <v>5.4</v>
      </c>
      <c r="P17" s="15">
        <v>4</v>
      </c>
    </row>
    <row r="18" ht="20.05" customHeight="1">
      <c r="I18" t="s" s="11">
        <v>87</v>
      </c>
      <c r="J18" t="s" s="25">
        <v>190</v>
      </c>
      <c r="K18" s="29">
        <v>1.8</v>
      </c>
      <c r="L18" s="15">
        <v>2.2</v>
      </c>
      <c r="M18" s="20">
        <v>2.8</v>
      </c>
      <c r="N18" s="20">
        <v>4.4</v>
      </c>
      <c r="O18" s="15">
        <v>4</v>
      </c>
      <c r="P18" s="15">
        <v>5.8</v>
      </c>
    </row>
    <row r="19" ht="20.05" customHeight="1">
      <c r="I19" t="s" s="11">
        <v>87</v>
      </c>
      <c r="J19" t="s" s="25">
        <v>191</v>
      </c>
      <c r="K19" s="29">
        <v>1.4</v>
      </c>
      <c r="L19" s="15">
        <v>2.4</v>
      </c>
      <c r="M19" s="20">
        <v>4</v>
      </c>
      <c r="N19" s="20">
        <v>5.2</v>
      </c>
      <c r="O19" s="15">
        <v>3.6</v>
      </c>
      <c r="P19" s="15">
        <v>4.8</v>
      </c>
    </row>
    <row r="20" ht="20.05" customHeight="1">
      <c r="I20" t="s" s="11">
        <v>87</v>
      </c>
      <c r="J20" t="s" s="25">
        <v>192</v>
      </c>
      <c r="K20" s="29">
        <v>1.2</v>
      </c>
      <c r="L20" s="15">
        <v>2.6</v>
      </c>
      <c r="M20" s="20">
        <v>2.4</v>
      </c>
      <c r="N20" s="20">
        <v>4.4</v>
      </c>
      <c r="O20" s="15">
        <v>4.8</v>
      </c>
      <c r="P20" s="15">
        <v>5.6</v>
      </c>
    </row>
    <row r="21" ht="20.05" customHeight="1">
      <c r="I21" t="s" s="11">
        <v>87</v>
      </c>
      <c r="J21" t="s" s="25">
        <v>193</v>
      </c>
      <c r="K21" s="29">
        <v>2</v>
      </c>
      <c r="L21" s="15">
        <v>2.8</v>
      </c>
      <c r="M21" s="20">
        <v>1.8</v>
      </c>
      <c r="N21" s="20">
        <v>4.4</v>
      </c>
      <c r="O21" s="15">
        <v>5.6</v>
      </c>
      <c r="P21" s="15">
        <v>4.4</v>
      </c>
    </row>
    <row r="22" ht="20.05" customHeight="1">
      <c r="I22" t="s" s="11">
        <v>87</v>
      </c>
      <c r="J22" t="s" s="25">
        <v>194</v>
      </c>
      <c r="K22" s="29">
        <v>1.2</v>
      </c>
      <c r="L22" s="15">
        <v>1.8</v>
      </c>
      <c r="M22" s="20">
        <v>3.6</v>
      </c>
      <c r="N22" s="20">
        <v>4</v>
      </c>
      <c r="O22" s="15">
        <v>5.4</v>
      </c>
      <c r="P22" s="15">
        <v>5</v>
      </c>
    </row>
    <row r="23" ht="20.05" customHeight="1">
      <c r="I23" t="s" s="11">
        <v>87</v>
      </c>
      <c r="J23" t="s" s="25">
        <v>195</v>
      </c>
      <c r="K23" s="29">
        <v>1.2</v>
      </c>
      <c r="L23" s="15">
        <v>1.8</v>
      </c>
      <c r="M23" s="20">
        <v>3.4</v>
      </c>
      <c r="N23" s="20">
        <v>4.8</v>
      </c>
      <c r="O23" s="15">
        <v>3.8</v>
      </c>
      <c r="P23" s="15">
        <v>6</v>
      </c>
    </row>
    <row r="24" ht="20.05" customHeight="1">
      <c r="I24" s="24"/>
      <c r="J24" s="214"/>
      <c r="K24" s="215">
        <f>AVERAGE(K16:K23)</f>
        <v>1.4</v>
      </c>
      <c r="L24" s="216">
        <f>AVERAGE(L16:L23)</f>
        <v>2.2</v>
      </c>
      <c r="M24" s="216">
        <f>AVERAGE(M16:M23)</f>
        <v>3.05</v>
      </c>
      <c r="N24" s="216">
        <f>AVERAGE(N16:N23)</f>
        <v>4.65</v>
      </c>
      <c r="O24" s="216">
        <f>AVERAGE(O16:O23)</f>
        <v>4.575</v>
      </c>
      <c r="P24" s="216">
        <f>AVERAGE(P16:P23)</f>
        <v>5.15</v>
      </c>
    </row>
    <row r="26" ht="27.65" customHeight="1">
      <c r="Q26" t="s" s="2">
        <v>88</v>
      </c>
      <c r="R26" s="2"/>
      <c r="S26" s="2"/>
      <c r="T26" s="2"/>
      <c r="U26" s="2"/>
      <c r="V26" s="2"/>
      <c r="W26" s="2"/>
      <c r="X26" s="2"/>
    </row>
    <row r="27" ht="20.25" customHeight="1">
      <c r="Q27" s="4"/>
      <c r="R27" s="4"/>
      <c r="S27" t="s" s="213">
        <v>7</v>
      </c>
      <c r="T27" t="s" s="3">
        <v>6</v>
      </c>
      <c r="U27" t="s" s="213">
        <v>8</v>
      </c>
      <c r="V27" t="s" s="213">
        <v>12</v>
      </c>
      <c r="W27" t="s" s="3">
        <v>10</v>
      </c>
      <c r="X27" t="s" s="3">
        <v>189</v>
      </c>
    </row>
    <row r="28" ht="20.25" customHeight="1">
      <c r="Q28" t="s" s="5">
        <v>88</v>
      </c>
      <c r="R28" t="s" s="7">
        <v>46</v>
      </c>
      <c r="S28" s="102">
        <v>3.2</v>
      </c>
      <c r="T28" s="9">
        <v>2</v>
      </c>
      <c r="U28" s="103">
        <v>1</v>
      </c>
      <c r="V28" s="103">
        <v>3.8</v>
      </c>
      <c r="W28" s="9">
        <v>5.4</v>
      </c>
      <c r="X28" s="9">
        <v>5.6</v>
      </c>
    </row>
    <row r="29" ht="20.05" customHeight="1">
      <c r="Q29" t="s" s="11">
        <v>88</v>
      </c>
      <c r="R29" t="s" s="25">
        <v>48</v>
      </c>
      <c r="S29" s="29">
        <v>4</v>
      </c>
      <c r="T29" s="15">
        <v>2</v>
      </c>
      <c r="U29" s="20">
        <v>1</v>
      </c>
      <c r="V29" s="20">
        <v>3</v>
      </c>
      <c r="W29" s="15">
        <v>5.8</v>
      </c>
      <c r="X29" s="15">
        <v>5.2</v>
      </c>
    </row>
    <row r="30" ht="20.05" customHeight="1">
      <c r="Q30" t="s" s="11">
        <v>88</v>
      </c>
      <c r="R30" t="s" s="25">
        <v>190</v>
      </c>
      <c r="S30" s="29">
        <v>3.4</v>
      </c>
      <c r="T30" s="15">
        <v>2.4</v>
      </c>
      <c r="U30" s="20">
        <v>1.4</v>
      </c>
      <c r="V30" s="20">
        <v>2.8</v>
      </c>
      <c r="W30" s="15">
        <v>5.6</v>
      </c>
      <c r="X30" s="15">
        <v>5.4</v>
      </c>
    </row>
    <row r="31" ht="20.05" customHeight="1">
      <c r="Q31" t="s" s="11">
        <v>88</v>
      </c>
      <c r="R31" t="s" s="25">
        <v>191</v>
      </c>
      <c r="S31" s="29">
        <v>5.2</v>
      </c>
      <c r="T31" s="15">
        <v>1.8</v>
      </c>
      <c r="U31" s="20">
        <v>1.2</v>
      </c>
      <c r="V31" s="20">
        <v>3</v>
      </c>
      <c r="W31" s="15">
        <v>4.8</v>
      </c>
      <c r="X31" s="15">
        <v>5</v>
      </c>
    </row>
    <row r="32" ht="20.05" customHeight="1">
      <c r="Q32" t="s" s="11">
        <v>88</v>
      </c>
      <c r="R32" t="s" s="25">
        <v>192</v>
      </c>
      <c r="S32" s="29">
        <v>3.8</v>
      </c>
      <c r="T32" s="15">
        <v>2.4</v>
      </c>
      <c r="U32" s="20">
        <v>2</v>
      </c>
      <c r="V32" s="20">
        <v>1.8</v>
      </c>
      <c r="W32" s="15">
        <v>5.4</v>
      </c>
      <c r="X32" s="15">
        <v>5.6</v>
      </c>
    </row>
    <row r="33" ht="20.05" customHeight="1">
      <c r="Q33" t="s" s="11">
        <v>88</v>
      </c>
      <c r="R33" t="s" s="25">
        <v>193</v>
      </c>
      <c r="S33" s="29">
        <v>4.4</v>
      </c>
      <c r="T33" s="15">
        <v>2</v>
      </c>
      <c r="U33" s="20">
        <v>1.8</v>
      </c>
      <c r="V33" s="20">
        <v>2.2</v>
      </c>
      <c r="W33" s="15">
        <v>5.2</v>
      </c>
      <c r="X33" s="15">
        <v>5.8</v>
      </c>
    </row>
    <row r="34" ht="20.05" customHeight="1">
      <c r="Q34" t="s" s="11">
        <v>88</v>
      </c>
      <c r="R34" t="s" s="25">
        <v>194</v>
      </c>
      <c r="S34" s="29">
        <v>3.4</v>
      </c>
      <c r="T34" s="15">
        <v>2.4</v>
      </c>
      <c r="U34" s="20">
        <v>1</v>
      </c>
      <c r="V34" s="20">
        <v>3.2</v>
      </c>
      <c r="W34" s="15">
        <v>6</v>
      </c>
      <c r="X34" s="15">
        <v>5</v>
      </c>
    </row>
    <row r="35" ht="20.05" customHeight="1">
      <c r="Q35" t="s" s="11">
        <v>88</v>
      </c>
      <c r="R35" t="s" s="25">
        <v>195</v>
      </c>
      <c r="S35" s="29">
        <v>2.4</v>
      </c>
      <c r="T35" s="15">
        <v>3.2</v>
      </c>
      <c r="U35" s="20">
        <v>2.2</v>
      </c>
      <c r="V35" s="20">
        <v>2.2</v>
      </c>
      <c r="W35" s="15">
        <v>5.6</v>
      </c>
      <c r="X35" s="15">
        <v>5.4</v>
      </c>
    </row>
    <row r="36" ht="20.05" customHeight="1">
      <c r="Q36" s="24"/>
      <c r="R36" s="214"/>
      <c r="S36" s="215">
        <f>AVERAGE(S28:S35)</f>
        <v>3.725</v>
      </c>
      <c r="T36" s="216">
        <f>AVERAGE(T28:T35)</f>
        <v>2.275</v>
      </c>
      <c r="U36" s="216">
        <f>AVERAGE(U28:U35)</f>
        <v>1.45</v>
      </c>
      <c r="V36" s="216">
        <f>AVERAGE(V28:V35)</f>
        <v>2.75</v>
      </c>
      <c r="W36" s="216">
        <f>AVERAGE(W28:W35)</f>
        <v>5.475</v>
      </c>
      <c r="X36" s="216">
        <f>AVERAGE(X28:X35)</f>
        <v>5.375</v>
      </c>
    </row>
    <row r="38" ht="27.65" customHeight="1">
      <c r="Y38" t="s" s="2">
        <v>90</v>
      </c>
      <c r="Z38" s="2"/>
      <c r="AA38" s="2"/>
      <c r="AB38" s="2"/>
      <c r="AC38" s="2"/>
      <c r="AD38" s="2"/>
      <c r="AE38" s="2"/>
      <c r="AF38" s="2"/>
    </row>
    <row r="39" ht="20.25" customHeight="1">
      <c r="Y39" s="4"/>
      <c r="Z39" s="4"/>
      <c r="AA39" t="s" s="213">
        <v>7</v>
      </c>
      <c r="AB39" t="s" s="3">
        <v>6</v>
      </c>
      <c r="AC39" t="s" s="213">
        <v>8</v>
      </c>
      <c r="AD39" t="s" s="213">
        <v>12</v>
      </c>
      <c r="AE39" t="s" s="3">
        <v>10</v>
      </c>
      <c r="AF39" t="s" s="3">
        <v>189</v>
      </c>
    </row>
    <row r="40" ht="20.25" customHeight="1">
      <c r="Y40" t="s" s="5">
        <v>90</v>
      </c>
      <c r="Z40" t="s" s="7">
        <v>46</v>
      </c>
      <c r="AA40" s="55">
        <v>3.2</v>
      </c>
      <c r="AB40" s="220">
        <v>1</v>
      </c>
      <c r="AC40" s="221">
        <v>2.4</v>
      </c>
      <c r="AD40" s="220">
        <v>3.8</v>
      </c>
      <c r="AE40" s="221">
        <v>5.6</v>
      </c>
      <c r="AF40" s="9">
        <v>5</v>
      </c>
    </row>
    <row r="41" ht="20.05" customHeight="1">
      <c r="Y41" t="s" s="11">
        <v>90</v>
      </c>
      <c r="Z41" t="s" s="25">
        <v>48</v>
      </c>
      <c r="AA41" s="26">
        <v>2</v>
      </c>
      <c r="AB41" s="15">
        <v>2.2</v>
      </c>
      <c r="AC41" s="35">
        <v>2.2</v>
      </c>
      <c r="AD41" s="35">
        <v>4.6</v>
      </c>
      <c r="AE41" s="15">
        <v>4.2</v>
      </c>
      <c r="AF41" s="222">
        <v>5.8</v>
      </c>
    </row>
    <row r="42" ht="20.05" customHeight="1">
      <c r="Y42" t="s" s="11">
        <v>90</v>
      </c>
      <c r="Z42" t="s" s="25">
        <v>190</v>
      </c>
      <c r="AA42" s="223">
        <v>1.2</v>
      </c>
      <c r="AB42" s="222">
        <v>1.8</v>
      </c>
      <c r="AC42" s="222">
        <v>3.2</v>
      </c>
      <c r="AD42" s="15">
        <v>5</v>
      </c>
      <c r="AE42" s="35">
        <v>5</v>
      </c>
      <c r="AF42" s="15">
        <v>4.8</v>
      </c>
    </row>
    <row r="43" ht="20.05" customHeight="1">
      <c r="Y43" t="s" s="11">
        <v>90</v>
      </c>
      <c r="Z43" t="s" s="25">
        <v>191</v>
      </c>
      <c r="AA43" s="26">
        <v>4.2</v>
      </c>
      <c r="AB43" s="222">
        <v>1.2</v>
      </c>
      <c r="AC43" s="222">
        <v>2.8</v>
      </c>
      <c r="AD43" s="15">
        <v>3</v>
      </c>
      <c r="AE43" s="35">
        <v>4.6</v>
      </c>
      <c r="AF43" s="222">
        <v>5.2</v>
      </c>
    </row>
    <row r="44" ht="20.05" customHeight="1">
      <c r="Y44" t="s" s="11">
        <v>90</v>
      </c>
      <c r="Z44" t="s" s="25">
        <v>192</v>
      </c>
      <c r="AA44" s="90">
        <v>3.6</v>
      </c>
      <c r="AB44" s="222">
        <v>1</v>
      </c>
      <c r="AC44" s="222">
        <v>2.2</v>
      </c>
      <c r="AD44" s="35">
        <v>3.2</v>
      </c>
      <c r="AE44" s="222">
        <v>6</v>
      </c>
      <c r="AF44" s="222">
        <v>5</v>
      </c>
    </row>
    <row r="45" ht="20.05" customHeight="1">
      <c r="Y45" t="s" s="11">
        <v>90</v>
      </c>
      <c r="Z45" t="s" s="25">
        <v>193</v>
      </c>
      <c r="AA45" s="90">
        <v>1.6</v>
      </c>
      <c r="AB45" s="15">
        <v>2.8</v>
      </c>
      <c r="AC45" s="15">
        <v>3.2</v>
      </c>
      <c r="AD45" s="15">
        <v>2.8</v>
      </c>
      <c r="AE45" s="35">
        <v>4.6</v>
      </c>
      <c r="AF45" s="222">
        <v>6</v>
      </c>
    </row>
    <row r="46" ht="20.05" customHeight="1">
      <c r="Y46" t="s" s="11">
        <v>90</v>
      </c>
      <c r="Z46" t="s" s="25">
        <v>194</v>
      </c>
      <c r="AA46" s="90">
        <v>1.4</v>
      </c>
      <c r="AB46" s="35">
        <v>1.6</v>
      </c>
      <c r="AC46" s="222">
        <v>3</v>
      </c>
      <c r="AD46" s="15">
        <v>5.2</v>
      </c>
      <c r="AE46" s="35">
        <v>5.2</v>
      </c>
      <c r="AF46" s="35">
        <v>4.6</v>
      </c>
    </row>
    <row r="47" ht="20.05" customHeight="1">
      <c r="Y47" t="s" s="11">
        <v>90</v>
      </c>
      <c r="Z47" t="s" s="25">
        <v>195</v>
      </c>
      <c r="AA47" s="90">
        <v>1.4</v>
      </c>
      <c r="AB47" s="222">
        <v>1.8</v>
      </c>
      <c r="AC47" s="35">
        <v>3.4</v>
      </c>
      <c r="AD47" s="15">
        <v>3.8</v>
      </c>
      <c r="AE47" s="35">
        <v>5.4</v>
      </c>
      <c r="AF47" s="35">
        <v>5.2</v>
      </c>
    </row>
    <row r="48" ht="20.05" customHeight="1">
      <c r="Y48" s="24"/>
      <c r="Z48" s="214"/>
      <c r="AA48" s="215">
        <f>AVERAGE(AA40:AA47)</f>
        <v>2.325</v>
      </c>
      <c r="AB48" s="216">
        <f>AVERAGE(AB40:AB47)</f>
        <v>1.675</v>
      </c>
      <c r="AC48" s="216">
        <f>AVERAGE(AC40:AC47)</f>
        <v>2.8</v>
      </c>
      <c r="AD48" s="216">
        <f>AVERAGE(AD40:AD47)</f>
        <v>3.925</v>
      </c>
      <c r="AE48" s="216">
        <f>AVERAGE(AE40:AE47)</f>
        <v>5.075</v>
      </c>
      <c r="AF48" s="216">
        <f>AVERAGE(AF40:AF47)</f>
        <v>5.2</v>
      </c>
    </row>
    <row r="50" ht="27.65" customHeight="1">
      <c r="AG50" t="s" s="2">
        <v>196</v>
      </c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ht="32.25" customHeight="1">
      <c r="AG51" s="4"/>
      <c r="AH51" s="4"/>
      <c r="AI51" t="s" s="3">
        <v>7</v>
      </c>
      <c r="AJ51" t="s" s="3">
        <v>6</v>
      </c>
      <c r="AK51" t="s" s="3">
        <v>8</v>
      </c>
      <c r="AL51" t="s" s="3">
        <v>12</v>
      </c>
      <c r="AM51" t="s" s="3">
        <v>10</v>
      </c>
      <c r="AN51" t="s" s="3">
        <v>189</v>
      </c>
      <c r="AO51" t="s" s="3">
        <v>7</v>
      </c>
      <c r="AP51" t="s" s="3">
        <v>6</v>
      </c>
      <c r="AQ51" t="s" s="3">
        <v>8</v>
      </c>
      <c r="AR51" t="s" s="3">
        <v>12</v>
      </c>
      <c r="AS51" t="s" s="3">
        <v>10</v>
      </c>
      <c r="AT51" t="s" s="3">
        <v>189</v>
      </c>
      <c r="AU51" s="4"/>
    </row>
    <row r="52" ht="20.25" customHeight="1">
      <c r="AG52" t="s" s="5">
        <v>46</v>
      </c>
      <c r="AH52" t="s" s="7">
        <v>197</v>
      </c>
      <c r="AI52" s="55">
        <v>4</v>
      </c>
      <c r="AJ52" s="9">
        <v>2</v>
      </c>
      <c r="AK52" s="9">
        <v>1</v>
      </c>
      <c r="AL52" s="9">
        <v>3</v>
      </c>
      <c r="AM52" s="9">
        <v>6</v>
      </c>
      <c r="AN52" s="9">
        <v>5</v>
      </c>
      <c r="AO52" s="200">
        <f>AVERAGE(AI52:AI56)</f>
        <v>3.2</v>
      </c>
      <c r="AP52" s="200">
        <f>AVERAGE(AJ52:AJ56)</f>
        <v>2</v>
      </c>
      <c r="AQ52" s="200">
        <f>AVERAGE(AK52:AK56)</f>
        <v>1</v>
      </c>
      <c r="AR52" s="200">
        <f>AVERAGE(AL52:AL56)</f>
        <v>3.8</v>
      </c>
      <c r="AS52" s="70">
        <f>AVERAGE(AM52:AM56)</f>
        <v>5.4</v>
      </c>
      <c r="AT52" s="70">
        <f>AVERAGE(AN52:AN56)</f>
        <v>5.6</v>
      </c>
      <c r="AU52" s="225"/>
    </row>
    <row r="53" ht="20.05" customHeight="1">
      <c r="AG53" t="s" s="11">
        <v>46</v>
      </c>
      <c r="AH53" t="s" s="25">
        <v>198</v>
      </c>
      <c r="AI53" s="26">
        <v>3</v>
      </c>
      <c r="AJ53" s="15">
        <v>2</v>
      </c>
      <c r="AK53" s="15">
        <v>1</v>
      </c>
      <c r="AL53" s="15">
        <v>4</v>
      </c>
      <c r="AM53" s="15">
        <v>5</v>
      </c>
      <c r="AN53" s="15">
        <v>6</v>
      </c>
      <c r="AO53" s="206">
        <f>STDEV(AI52:AI56)</f>
        <v>0.447213595499958</v>
      </c>
      <c r="AP53" s="206">
        <f>STDEV(AJ52:AJ56)</f>
        <v>0</v>
      </c>
      <c r="AQ53" s="206">
        <f>STDEV(AK52:AK56)</f>
        <v>0</v>
      </c>
      <c r="AR53" s="206">
        <f>STDEV(AL52:AL56)</f>
        <v>0.447213595499958</v>
      </c>
      <c r="AS53" s="16">
        <f>STDEV(AM52:AM56)</f>
        <v>0.547722557505166</v>
      </c>
      <c r="AT53" s="16">
        <f>STDEV(AN52:AN56)</f>
        <v>0.547722557505166</v>
      </c>
      <c r="AU53" s="15">
        <f>AVERAGE(AO53:AT53)</f>
        <v>0.331645384335041</v>
      </c>
    </row>
    <row r="54" ht="20.05" customHeight="1">
      <c r="AG54" t="s" s="11">
        <v>46</v>
      </c>
      <c r="AH54" t="s" s="25">
        <v>199</v>
      </c>
      <c r="AI54" s="26">
        <v>3</v>
      </c>
      <c r="AJ54" s="15">
        <v>2</v>
      </c>
      <c r="AK54" s="15">
        <v>1</v>
      </c>
      <c r="AL54" s="15">
        <v>4</v>
      </c>
      <c r="AM54" s="15">
        <v>6</v>
      </c>
      <c r="AN54" s="15">
        <v>5</v>
      </c>
      <c r="AO54" s="15">
        <v>3</v>
      </c>
      <c r="AP54" s="15">
        <v>2</v>
      </c>
      <c r="AQ54" s="15">
        <v>1</v>
      </c>
      <c r="AR54" s="15">
        <v>4</v>
      </c>
      <c r="AS54" s="15">
        <v>5</v>
      </c>
      <c r="AT54" s="15">
        <v>6</v>
      </c>
      <c r="AU54" s="41"/>
    </row>
    <row r="55" ht="20.05" customHeight="1">
      <c r="AG55" t="s" s="11">
        <v>46</v>
      </c>
      <c r="AH55" t="s" s="25">
        <v>200</v>
      </c>
      <c r="AI55" s="26">
        <v>3</v>
      </c>
      <c r="AJ55" s="15">
        <v>2</v>
      </c>
      <c r="AK55" s="15">
        <v>1</v>
      </c>
      <c r="AL55" s="15">
        <v>4</v>
      </c>
      <c r="AM55" s="15">
        <v>5</v>
      </c>
      <c r="AN55" s="15">
        <v>6</v>
      </c>
      <c r="AO55" s="41"/>
      <c r="AP55" s="41"/>
      <c r="AQ55" s="41"/>
      <c r="AR55" s="41"/>
      <c r="AS55" s="41"/>
      <c r="AT55" s="41"/>
      <c r="AU55" s="41"/>
    </row>
    <row r="56" ht="20.05" customHeight="1">
      <c r="AG56" t="s" s="11">
        <v>46</v>
      </c>
      <c r="AH56" t="s" s="25">
        <v>201</v>
      </c>
      <c r="AI56" s="26">
        <v>3</v>
      </c>
      <c r="AJ56" s="15">
        <v>2</v>
      </c>
      <c r="AK56" s="15">
        <v>1</v>
      </c>
      <c r="AL56" s="15">
        <v>4</v>
      </c>
      <c r="AM56" s="15">
        <v>5</v>
      </c>
      <c r="AN56" s="15">
        <v>6</v>
      </c>
      <c r="AO56" s="41"/>
      <c r="AP56" s="41"/>
      <c r="AQ56" s="41"/>
      <c r="AR56" s="41"/>
      <c r="AS56" s="41"/>
      <c r="AT56" s="41"/>
      <c r="AU56" s="41"/>
    </row>
    <row r="57" ht="20.05" customHeight="1">
      <c r="AG57" t="s" s="11">
        <v>48</v>
      </c>
      <c r="AH57" t="s" s="25">
        <v>197</v>
      </c>
      <c r="AI57" s="26">
        <v>4</v>
      </c>
      <c r="AJ57" s="15">
        <v>2</v>
      </c>
      <c r="AK57" s="15">
        <v>1</v>
      </c>
      <c r="AL57" s="15">
        <v>3</v>
      </c>
      <c r="AM57" s="15">
        <v>6</v>
      </c>
      <c r="AN57" s="15">
        <v>5</v>
      </c>
      <c r="AO57" s="206">
        <f>AVERAGE(AI57:AI61)</f>
        <v>4</v>
      </c>
      <c r="AP57" s="206">
        <f>AVERAGE(AJ57:AJ61)</f>
        <v>2</v>
      </c>
      <c r="AQ57" s="206">
        <f>AVERAGE(AK57:AK61)</f>
        <v>1</v>
      </c>
      <c r="AR57" s="206">
        <f>AVERAGE(AL57:AL61)</f>
        <v>3</v>
      </c>
      <c r="AS57" s="206">
        <f>AVERAGE(AM57:AM61)</f>
        <v>5.8</v>
      </c>
      <c r="AT57" s="206">
        <f>AVERAGE(AN57:AN61)</f>
        <v>5.2</v>
      </c>
      <c r="AU57" s="41"/>
    </row>
    <row r="58" ht="20.05" customHeight="1">
      <c r="AG58" t="s" s="11">
        <v>48</v>
      </c>
      <c r="AH58" t="s" s="25">
        <v>198</v>
      </c>
      <c r="AI58" s="26">
        <v>4</v>
      </c>
      <c r="AJ58" s="15">
        <v>2</v>
      </c>
      <c r="AK58" s="15">
        <v>1</v>
      </c>
      <c r="AL58" s="15">
        <v>3</v>
      </c>
      <c r="AM58" s="15">
        <v>6</v>
      </c>
      <c r="AN58" s="15">
        <v>5</v>
      </c>
      <c r="AO58" s="206">
        <f>STDEV(AI57:AI61)</f>
        <v>0</v>
      </c>
      <c r="AP58" s="206">
        <f>STDEV(AJ57:AJ61)</f>
        <v>0</v>
      </c>
      <c r="AQ58" s="206">
        <f>STDEV(AK57:AK61)</f>
        <v>0</v>
      </c>
      <c r="AR58" s="206">
        <f>STDEV(AL57:AL61)</f>
        <v>0</v>
      </c>
      <c r="AS58" s="206">
        <f>STDEV(AM57:AM61)</f>
        <v>0.447213595499958</v>
      </c>
      <c r="AT58" s="206">
        <f>STDEV(AN57:AN61)</f>
        <v>0.447213595499958</v>
      </c>
      <c r="AU58" s="15">
        <f>AVERAGE(AO58:AT58)</f>
        <v>0.149071198499986</v>
      </c>
    </row>
    <row r="59" ht="20.05" customHeight="1">
      <c r="AG59" t="s" s="11">
        <v>48</v>
      </c>
      <c r="AH59" t="s" s="25">
        <v>199</v>
      </c>
      <c r="AI59" s="26">
        <v>4</v>
      </c>
      <c r="AJ59" s="15">
        <v>2</v>
      </c>
      <c r="AK59" s="15">
        <v>1</v>
      </c>
      <c r="AL59" s="15">
        <v>3</v>
      </c>
      <c r="AM59" s="15">
        <v>5</v>
      </c>
      <c r="AN59" s="15">
        <v>6</v>
      </c>
      <c r="AO59" s="15">
        <v>4</v>
      </c>
      <c r="AP59" s="15">
        <v>2</v>
      </c>
      <c r="AQ59" s="15">
        <v>1</v>
      </c>
      <c r="AR59" s="15">
        <v>3</v>
      </c>
      <c r="AS59" s="15">
        <v>6</v>
      </c>
      <c r="AT59" s="15">
        <v>5</v>
      </c>
      <c r="AU59" s="41"/>
    </row>
    <row r="60" ht="20.05" customHeight="1">
      <c r="AG60" t="s" s="11">
        <v>48</v>
      </c>
      <c r="AH60" t="s" s="25">
        <v>200</v>
      </c>
      <c r="AI60" s="26">
        <v>4</v>
      </c>
      <c r="AJ60" s="15">
        <v>2</v>
      </c>
      <c r="AK60" s="15">
        <v>1</v>
      </c>
      <c r="AL60" s="15">
        <v>3</v>
      </c>
      <c r="AM60" s="15">
        <v>6</v>
      </c>
      <c r="AN60" s="15">
        <v>5</v>
      </c>
      <c r="AO60" s="41"/>
      <c r="AP60" s="41"/>
      <c r="AQ60" s="41"/>
      <c r="AR60" s="41"/>
      <c r="AS60" s="41"/>
      <c r="AT60" s="41"/>
      <c r="AU60" s="41"/>
    </row>
    <row r="61" ht="20.05" customHeight="1">
      <c r="AG61" t="s" s="11">
        <v>48</v>
      </c>
      <c r="AH61" t="s" s="25">
        <v>201</v>
      </c>
      <c r="AI61" s="26">
        <v>4</v>
      </c>
      <c r="AJ61" s="15">
        <v>2</v>
      </c>
      <c r="AK61" s="15">
        <v>1</v>
      </c>
      <c r="AL61" s="15">
        <v>3</v>
      </c>
      <c r="AM61" s="15">
        <v>6</v>
      </c>
      <c r="AN61" s="15">
        <v>5</v>
      </c>
      <c r="AO61" s="41"/>
      <c r="AP61" s="41"/>
      <c r="AQ61" s="41"/>
      <c r="AR61" s="41"/>
      <c r="AS61" s="41"/>
      <c r="AT61" s="41"/>
      <c r="AU61" s="41"/>
    </row>
    <row r="62" ht="20.05" customHeight="1">
      <c r="AG62" t="s" s="11">
        <v>190</v>
      </c>
      <c r="AH62" t="s" s="25">
        <v>197</v>
      </c>
      <c r="AI62" s="26">
        <v>1</v>
      </c>
      <c r="AJ62" s="15">
        <v>3</v>
      </c>
      <c r="AK62" s="15">
        <v>2</v>
      </c>
      <c r="AL62" s="15">
        <v>4</v>
      </c>
      <c r="AM62" s="15">
        <v>6</v>
      </c>
      <c r="AN62" s="15">
        <v>5</v>
      </c>
      <c r="AO62" s="15">
        <f>AVERAGE(AI62:AI66)</f>
        <v>3.4</v>
      </c>
      <c r="AP62" s="16">
        <f>AVERAGE(AJ62:AJ66)</f>
        <v>2.4</v>
      </c>
      <c r="AQ62" s="16">
        <f>AVERAGE(AK62:AK66)</f>
        <v>1.4</v>
      </c>
      <c r="AR62" s="15">
        <f>AVERAGE(AL62:AL66)</f>
        <v>2.8</v>
      </c>
      <c r="AS62" s="16">
        <f>AVERAGE(AM62:AM66)</f>
        <v>5.6</v>
      </c>
      <c r="AT62" s="16">
        <f>AVERAGE(AN62:AN66)</f>
        <v>5.4</v>
      </c>
      <c r="AU62" s="41"/>
    </row>
    <row r="63" ht="20.05" customHeight="1">
      <c r="AG63" t="s" s="11">
        <v>190</v>
      </c>
      <c r="AH63" t="s" s="25">
        <v>198</v>
      </c>
      <c r="AI63" s="26">
        <v>4</v>
      </c>
      <c r="AJ63" s="15">
        <v>3</v>
      </c>
      <c r="AK63" s="15">
        <v>2</v>
      </c>
      <c r="AL63" s="15">
        <v>1</v>
      </c>
      <c r="AM63" s="15">
        <v>6</v>
      </c>
      <c r="AN63" s="15">
        <v>5</v>
      </c>
      <c r="AO63" s="15">
        <f>STDEV(AI62:AI66)</f>
        <v>1.34164078649987</v>
      </c>
      <c r="AP63" s="16">
        <f>STDEV(AJ62:AJ66)</f>
        <v>0.547722557505166</v>
      </c>
      <c r="AQ63" s="16">
        <f>STDEV(AK62:AK66)</f>
        <v>0.547722557505166</v>
      </c>
      <c r="AR63" s="15">
        <f>STDEV(AL62:AL66)</f>
        <v>1.09544511501033</v>
      </c>
      <c r="AS63" s="16">
        <f>STDEV(AM62:AM66)</f>
        <v>0.547722557505166</v>
      </c>
      <c r="AT63" s="16">
        <f>STDEV(AN62:AN66)</f>
        <v>0.547722557505166</v>
      </c>
      <c r="AU63" s="15">
        <f>AVERAGE(AO63:AT63)</f>
        <v>0.771329355255144</v>
      </c>
    </row>
    <row r="64" ht="20.05" customHeight="1">
      <c r="AG64" t="s" s="11">
        <v>190</v>
      </c>
      <c r="AH64" t="s" s="25">
        <v>199</v>
      </c>
      <c r="AI64" s="26">
        <v>4</v>
      </c>
      <c r="AJ64" s="15">
        <v>2</v>
      </c>
      <c r="AK64" s="15">
        <v>1</v>
      </c>
      <c r="AL64" s="15">
        <v>3</v>
      </c>
      <c r="AM64" s="15">
        <v>6</v>
      </c>
      <c r="AN64" s="15">
        <v>5</v>
      </c>
      <c r="AO64" s="15">
        <v>4</v>
      </c>
      <c r="AP64" s="15">
        <v>2</v>
      </c>
      <c r="AQ64" s="15">
        <v>1</v>
      </c>
      <c r="AR64" s="15">
        <v>3</v>
      </c>
      <c r="AS64" s="15">
        <v>6</v>
      </c>
      <c r="AT64" s="15">
        <v>5</v>
      </c>
      <c r="AU64" s="41"/>
    </row>
    <row r="65" ht="20.05" customHeight="1">
      <c r="AG65" t="s" s="11">
        <v>190</v>
      </c>
      <c r="AH65" t="s" s="25">
        <v>200</v>
      </c>
      <c r="AI65" s="26">
        <v>4</v>
      </c>
      <c r="AJ65" s="15">
        <v>2</v>
      </c>
      <c r="AK65" s="15">
        <v>1</v>
      </c>
      <c r="AL65" s="15">
        <v>3</v>
      </c>
      <c r="AM65" s="15">
        <v>5</v>
      </c>
      <c r="AN65" s="15">
        <v>6</v>
      </c>
      <c r="AO65" s="41"/>
      <c r="AP65" s="41"/>
      <c r="AQ65" s="41"/>
      <c r="AR65" s="41"/>
      <c r="AS65" s="41"/>
      <c r="AT65" s="41"/>
      <c r="AU65" s="41"/>
    </row>
    <row r="66" ht="20.05" customHeight="1">
      <c r="AG66" t="s" s="11">
        <v>190</v>
      </c>
      <c r="AH66" t="s" s="25">
        <v>201</v>
      </c>
      <c r="AI66" s="26">
        <v>4</v>
      </c>
      <c r="AJ66" s="15">
        <v>2</v>
      </c>
      <c r="AK66" s="15">
        <v>1</v>
      </c>
      <c r="AL66" s="15">
        <v>3</v>
      </c>
      <c r="AM66" s="15">
        <v>5</v>
      </c>
      <c r="AN66" s="15">
        <v>6</v>
      </c>
      <c r="AO66" s="41"/>
      <c r="AP66" s="41"/>
      <c r="AQ66" s="41"/>
      <c r="AR66" s="41"/>
      <c r="AS66" s="41"/>
      <c r="AT66" s="41"/>
      <c r="AU66" s="41"/>
    </row>
    <row r="67" ht="20.05" customHeight="1">
      <c r="AG67" t="s" s="11">
        <v>191</v>
      </c>
      <c r="AH67" t="s" s="25">
        <v>197</v>
      </c>
      <c r="AI67" s="26">
        <v>6</v>
      </c>
      <c r="AJ67" s="15">
        <v>2</v>
      </c>
      <c r="AK67" s="15">
        <v>1</v>
      </c>
      <c r="AL67" s="15">
        <v>3</v>
      </c>
      <c r="AM67" s="15">
        <v>5</v>
      </c>
      <c r="AN67" s="15">
        <v>4</v>
      </c>
      <c r="AO67" s="15">
        <f>AVERAGE(AI67:AI71)</f>
        <v>5.2</v>
      </c>
      <c r="AP67" s="206">
        <f>AVERAGE(AJ67:AJ71)</f>
        <v>1.8</v>
      </c>
      <c r="AQ67" s="206">
        <f>AVERAGE(AK67:AK71)</f>
        <v>1.2</v>
      </c>
      <c r="AR67" s="206">
        <f>AVERAGE(AL67:AL71)</f>
        <v>3</v>
      </c>
      <c r="AS67" s="206">
        <f>AVERAGE(AM67:AM71)</f>
        <v>4.8</v>
      </c>
      <c r="AT67" s="15">
        <f>AVERAGE(AN67:AN71)</f>
        <v>5</v>
      </c>
      <c r="AU67" s="41"/>
    </row>
    <row r="68" ht="20.05" customHeight="1">
      <c r="AG68" t="s" s="11">
        <v>191</v>
      </c>
      <c r="AH68" t="s" s="25">
        <v>198</v>
      </c>
      <c r="AI68" s="26">
        <v>4</v>
      </c>
      <c r="AJ68" s="15">
        <v>2</v>
      </c>
      <c r="AK68" s="15">
        <v>1</v>
      </c>
      <c r="AL68" s="15">
        <v>3</v>
      </c>
      <c r="AM68" s="15">
        <v>5</v>
      </c>
      <c r="AN68" s="15">
        <v>6</v>
      </c>
      <c r="AO68" s="15">
        <f>STDEV(AI67:AI71)</f>
        <v>1.09544511501033</v>
      </c>
      <c r="AP68" s="206">
        <f>STDEV(AJ67:AJ71)</f>
        <v>0.447213595499958</v>
      </c>
      <c r="AQ68" s="206">
        <f>STDEV(AK67:AK71)</f>
        <v>0.447213595499958</v>
      </c>
      <c r="AR68" s="206">
        <f>STDEV(AL67:AL71)</f>
        <v>0</v>
      </c>
      <c r="AS68" s="206">
        <f>STDEV(AM67:AM71)</f>
        <v>0.447213595499958</v>
      </c>
      <c r="AT68" s="15">
        <f>STDEV(AN67:AN71)</f>
        <v>1</v>
      </c>
      <c r="AU68" s="15">
        <f>AVERAGE(AO68:AT68)</f>
        <v>0.572847650251701</v>
      </c>
    </row>
    <row r="69" ht="20.05" customHeight="1">
      <c r="AG69" t="s" s="11">
        <v>191</v>
      </c>
      <c r="AH69" t="s" s="25">
        <v>199</v>
      </c>
      <c r="AI69" s="26">
        <v>6</v>
      </c>
      <c r="AJ69" s="15">
        <v>1</v>
      </c>
      <c r="AK69" s="15">
        <v>2</v>
      </c>
      <c r="AL69" s="15">
        <v>3</v>
      </c>
      <c r="AM69" s="15">
        <v>4</v>
      </c>
      <c r="AN69" s="15">
        <v>5</v>
      </c>
      <c r="AO69" s="15">
        <v>6</v>
      </c>
      <c r="AP69" s="15">
        <v>2</v>
      </c>
      <c r="AQ69" s="15">
        <v>1</v>
      </c>
      <c r="AR69" s="15">
        <v>3</v>
      </c>
      <c r="AS69" s="15">
        <v>4</v>
      </c>
      <c r="AT69" s="15">
        <v>5</v>
      </c>
      <c r="AU69" s="41"/>
    </row>
    <row r="70" ht="20.05" customHeight="1">
      <c r="AG70" t="s" s="11">
        <v>191</v>
      </c>
      <c r="AH70" t="s" s="25">
        <v>200</v>
      </c>
      <c r="AI70" s="26">
        <v>6</v>
      </c>
      <c r="AJ70" s="15">
        <v>2</v>
      </c>
      <c r="AK70" s="15">
        <v>1</v>
      </c>
      <c r="AL70" s="15">
        <v>3</v>
      </c>
      <c r="AM70" s="15">
        <v>5</v>
      </c>
      <c r="AN70" s="15">
        <v>4</v>
      </c>
      <c r="AO70" s="41"/>
      <c r="AP70" s="41"/>
      <c r="AQ70" s="41"/>
      <c r="AR70" s="41"/>
      <c r="AS70" s="41"/>
      <c r="AT70" s="41"/>
      <c r="AU70" s="41"/>
    </row>
    <row r="71" ht="20.05" customHeight="1">
      <c r="AG71" t="s" s="11">
        <v>191</v>
      </c>
      <c r="AH71" t="s" s="25">
        <v>201</v>
      </c>
      <c r="AI71" s="26">
        <v>4</v>
      </c>
      <c r="AJ71" s="15">
        <v>2</v>
      </c>
      <c r="AK71" s="15">
        <v>1</v>
      </c>
      <c r="AL71" s="15">
        <v>3</v>
      </c>
      <c r="AM71" s="15">
        <v>5</v>
      </c>
      <c r="AN71" s="15">
        <v>6</v>
      </c>
      <c r="AO71" s="41"/>
      <c r="AP71" s="41"/>
      <c r="AQ71" s="41"/>
      <c r="AR71" s="41"/>
      <c r="AS71" s="41"/>
      <c r="AT71" s="41"/>
      <c r="AU71" s="41"/>
    </row>
    <row r="72" ht="20.05" customHeight="1">
      <c r="AG72" t="s" s="11">
        <v>192</v>
      </c>
      <c r="AH72" t="s" s="25">
        <v>197</v>
      </c>
      <c r="AI72" s="26">
        <v>4</v>
      </c>
      <c r="AJ72" s="15">
        <v>3</v>
      </c>
      <c r="AK72" s="15">
        <v>2</v>
      </c>
      <c r="AL72" s="15">
        <v>1</v>
      </c>
      <c r="AM72" s="15">
        <v>5</v>
      </c>
      <c r="AN72" s="15">
        <v>6</v>
      </c>
      <c r="AO72" s="206">
        <f>AVERAGE(AI72:AI76)</f>
        <v>3.8</v>
      </c>
      <c r="AP72" s="15">
        <f>AVERAGE(AJ72:AJ76)</f>
        <v>2.4</v>
      </c>
      <c r="AQ72" s="206">
        <f>AVERAGE(AK72:AK76)</f>
        <v>2</v>
      </c>
      <c r="AR72" s="15">
        <f>AVERAGE(AL72:AL76)</f>
        <v>1.8</v>
      </c>
      <c r="AS72" s="16">
        <f>AVERAGE(AM72:AM76)</f>
        <v>5.4</v>
      </c>
      <c r="AT72" s="16">
        <f>AVERAGE(AN72:AN76)</f>
        <v>5.6</v>
      </c>
      <c r="AU72" s="41"/>
    </row>
    <row r="73" ht="20.05" customHeight="1">
      <c r="AG73" t="s" s="11">
        <v>192</v>
      </c>
      <c r="AH73" t="s" s="25">
        <v>198</v>
      </c>
      <c r="AI73" s="26">
        <v>4</v>
      </c>
      <c r="AJ73" s="15">
        <v>1</v>
      </c>
      <c r="AK73" s="15">
        <v>2</v>
      </c>
      <c r="AL73" s="15">
        <v>3</v>
      </c>
      <c r="AM73" s="15">
        <v>5</v>
      </c>
      <c r="AN73" s="15">
        <v>6</v>
      </c>
      <c r="AO73" s="206">
        <f>STDEV(AI72:AI76)</f>
        <v>0.447213595499958</v>
      </c>
      <c r="AP73" s="15">
        <f>STDEV(AJ72:AJ76)</f>
        <v>1.34164078649987</v>
      </c>
      <c r="AQ73" s="206">
        <f>STDEV(AK72:AK76)</f>
        <v>0</v>
      </c>
      <c r="AR73" s="15">
        <f>STDEV(AL72:AL76)</f>
        <v>1.09544511501033</v>
      </c>
      <c r="AS73" s="16">
        <f>STDEV(AM72:AM76)</f>
        <v>0.547722557505166</v>
      </c>
      <c r="AT73" s="16">
        <f>STDEV(AN72:AN76)</f>
        <v>0.547722557505166</v>
      </c>
      <c r="AU73" s="15">
        <f>AVERAGE(AO73:AT73)</f>
        <v>0.663290768670082</v>
      </c>
    </row>
    <row r="74" ht="20.05" customHeight="1">
      <c r="AG74" t="s" s="11">
        <v>192</v>
      </c>
      <c r="AH74" t="s" s="25">
        <v>199</v>
      </c>
      <c r="AI74" s="26">
        <v>4</v>
      </c>
      <c r="AJ74" s="15">
        <v>1</v>
      </c>
      <c r="AK74" s="15">
        <v>2</v>
      </c>
      <c r="AL74" s="15">
        <v>3</v>
      </c>
      <c r="AM74" s="15">
        <v>6</v>
      </c>
      <c r="AN74" s="15">
        <v>5</v>
      </c>
      <c r="AO74" s="15">
        <v>4</v>
      </c>
      <c r="AP74" s="15">
        <v>3</v>
      </c>
      <c r="AQ74" s="15">
        <v>2</v>
      </c>
      <c r="AR74" s="15">
        <v>1</v>
      </c>
      <c r="AS74" s="15">
        <v>5</v>
      </c>
      <c r="AT74" s="15">
        <v>6</v>
      </c>
      <c r="AU74" s="41"/>
    </row>
    <row r="75" ht="20.05" customHeight="1">
      <c r="AG75" t="s" s="11">
        <v>192</v>
      </c>
      <c r="AH75" t="s" s="25">
        <v>200</v>
      </c>
      <c r="AI75" s="26">
        <v>4</v>
      </c>
      <c r="AJ75" s="15">
        <v>3</v>
      </c>
      <c r="AK75" s="15">
        <v>2</v>
      </c>
      <c r="AL75" s="15">
        <v>1</v>
      </c>
      <c r="AM75" s="15">
        <v>5</v>
      </c>
      <c r="AN75" s="15">
        <v>6</v>
      </c>
      <c r="AO75" s="41"/>
      <c r="AP75" s="41"/>
      <c r="AQ75" s="41"/>
      <c r="AR75" s="41"/>
      <c r="AS75" s="41"/>
      <c r="AT75" s="41"/>
      <c r="AU75" s="41"/>
    </row>
    <row r="76" ht="20.05" customHeight="1">
      <c r="AG76" t="s" s="11">
        <v>192</v>
      </c>
      <c r="AH76" t="s" s="25">
        <v>201</v>
      </c>
      <c r="AI76" s="26">
        <v>3</v>
      </c>
      <c r="AJ76" s="15">
        <v>4</v>
      </c>
      <c r="AK76" s="15">
        <v>2</v>
      </c>
      <c r="AL76" s="15">
        <v>1</v>
      </c>
      <c r="AM76" s="15">
        <v>6</v>
      </c>
      <c r="AN76" s="15">
        <v>5</v>
      </c>
      <c r="AO76" s="41"/>
      <c r="AP76" s="41"/>
      <c r="AQ76" s="41"/>
      <c r="AR76" s="41"/>
      <c r="AS76" s="41"/>
      <c r="AT76" s="41"/>
      <c r="AU76" s="41"/>
    </row>
    <row r="77" ht="20.05" customHeight="1">
      <c r="AG77" t="s" s="11">
        <v>193</v>
      </c>
      <c r="AH77" t="s" s="25">
        <v>197</v>
      </c>
      <c r="AI77" s="26">
        <v>4</v>
      </c>
      <c r="AJ77" s="15">
        <v>2</v>
      </c>
      <c r="AK77" s="15">
        <v>3</v>
      </c>
      <c r="AL77" s="15">
        <v>1</v>
      </c>
      <c r="AM77" s="15">
        <v>5</v>
      </c>
      <c r="AN77" s="15">
        <v>6</v>
      </c>
      <c r="AO77" s="16">
        <f>AVERAGE(AI77:AI81)</f>
        <v>4.4</v>
      </c>
      <c r="AP77" s="16">
        <f>AVERAGE(AJ77:AJ81)</f>
        <v>2</v>
      </c>
      <c r="AQ77" s="16">
        <f>AVERAGE(AK77:AK81)</f>
        <v>1.8</v>
      </c>
      <c r="AR77" s="15">
        <f>AVERAGE(AL77:AL81)</f>
        <v>2.2</v>
      </c>
      <c r="AS77" s="206">
        <f>AVERAGE(AM77:AM81)</f>
        <v>5.2</v>
      </c>
      <c r="AT77" s="206">
        <f>AVERAGE(AN77:AN81)</f>
        <v>5.8</v>
      </c>
      <c r="AU77" s="41"/>
    </row>
    <row r="78" ht="20.05" customHeight="1">
      <c r="AG78" t="s" s="11">
        <v>193</v>
      </c>
      <c r="AH78" t="s" s="25">
        <v>198</v>
      </c>
      <c r="AI78" s="26">
        <v>4</v>
      </c>
      <c r="AJ78" s="15">
        <v>2</v>
      </c>
      <c r="AK78" s="15">
        <v>1</v>
      </c>
      <c r="AL78" s="15">
        <v>3</v>
      </c>
      <c r="AM78" s="15">
        <v>6</v>
      </c>
      <c r="AN78" s="15">
        <v>5</v>
      </c>
      <c r="AO78" s="16">
        <f>STDEV(AI77:AI81)</f>
        <v>0.894427190999916</v>
      </c>
      <c r="AP78" s="16">
        <f>STDEV(AJ77:AJ81)</f>
        <v>0.707106781186548</v>
      </c>
      <c r="AQ78" s="16">
        <f>STDEV(AK77:AK81)</f>
        <v>0.836660026534076</v>
      </c>
      <c r="AR78" s="15">
        <f>STDEV(AL77:AL81)</f>
        <v>1.09544511501033</v>
      </c>
      <c r="AS78" s="206">
        <f>STDEV(AM77:AM81)</f>
        <v>0.447213595499958</v>
      </c>
      <c r="AT78" s="206">
        <f>STDEV(AN77:AN81)</f>
        <v>0.447213595499958</v>
      </c>
      <c r="AU78" s="15">
        <f>AVERAGE(AO78:AT78)</f>
        <v>0.738011050788464</v>
      </c>
    </row>
    <row r="79" ht="20.05" customHeight="1">
      <c r="AG79" t="s" s="11">
        <v>193</v>
      </c>
      <c r="AH79" t="s" s="25">
        <v>199</v>
      </c>
      <c r="AI79" s="26">
        <v>4</v>
      </c>
      <c r="AJ79" s="15">
        <v>1</v>
      </c>
      <c r="AK79" s="15">
        <v>2</v>
      </c>
      <c r="AL79" s="15">
        <v>3</v>
      </c>
      <c r="AM79" s="15">
        <v>5</v>
      </c>
      <c r="AN79" s="15">
        <v>6</v>
      </c>
      <c r="AO79" s="15">
        <v>4</v>
      </c>
      <c r="AP79" s="15">
        <v>2</v>
      </c>
      <c r="AQ79" s="15">
        <v>1</v>
      </c>
      <c r="AR79" s="15">
        <v>3</v>
      </c>
      <c r="AS79" s="15">
        <v>5</v>
      </c>
      <c r="AT79" s="15">
        <v>6</v>
      </c>
      <c r="AU79" s="41"/>
    </row>
    <row r="80" ht="20.05" customHeight="1">
      <c r="AG80" t="s" s="11">
        <v>193</v>
      </c>
      <c r="AH80" t="s" s="25">
        <v>200</v>
      </c>
      <c r="AI80" s="26">
        <v>4</v>
      </c>
      <c r="AJ80" s="15">
        <v>2</v>
      </c>
      <c r="AK80" s="15">
        <v>1</v>
      </c>
      <c r="AL80" s="15">
        <v>3</v>
      </c>
      <c r="AM80" s="15">
        <v>5</v>
      </c>
      <c r="AN80" s="15">
        <v>6</v>
      </c>
      <c r="AO80" s="41"/>
      <c r="AP80" s="41"/>
      <c r="AQ80" s="41"/>
      <c r="AR80" s="41"/>
      <c r="AS80" s="41"/>
      <c r="AT80" s="41"/>
      <c r="AU80" s="41"/>
    </row>
    <row r="81" ht="20.05" customHeight="1">
      <c r="AG81" t="s" s="11">
        <v>193</v>
      </c>
      <c r="AH81" t="s" s="25">
        <v>201</v>
      </c>
      <c r="AI81" s="26">
        <v>6</v>
      </c>
      <c r="AJ81" s="15">
        <v>3</v>
      </c>
      <c r="AK81" s="15">
        <v>2</v>
      </c>
      <c r="AL81" s="15">
        <v>1</v>
      </c>
      <c r="AM81" s="15">
        <v>5</v>
      </c>
      <c r="AN81" s="15">
        <v>6</v>
      </c>
      <c r="AO81" s="41"/>
      <c r="AP81" s="41"/>
      <c r="AQ81" s="41"/>
      <c r="AR81" s="41"/>
      <c r="AS81" s="41"/>
      <c r="AT81" s="41"/>
      <c r="AU81" s="41"/>
    </row>
    <row r="82" ht="20.05" customHeight="1">
      <c r="AG82" t="s" s="11">
        <v>194</v>
      </c>
      <c r="AH82" t="s" s="25">
        <v>197</v>
      </c>
      <c r="AI82" s="26">
        <v>4</v>
      </c>
      <c r="AJ82" s="15">
        <v>2</v>
      </c>
      <c r="AK82" s="15">
        <v>1</v>
      </c>
      <c r="AL82" s="15">
        <v>3</v>
      </c>
      <c r="AM82" s="15">
        <v>6</v>
      </c>
      <c r="AN82" s="15">
        <v>5</v>
      </c>
      <c r="AO82" s="16">
        <f>AVERAGE(AI82:AI86)</f>
        <v>3.4</v>
      </c>
      <c r="AP82" s="16">
        <f>AVERAGE(AJ82:AJ86)</f>
        <v>2.4</v>
      </c>
      <c r="AQ82" s="206">
        <f>AVERAGE(AK82:AK86)</f>
        <v>1</v>
      </c>
      <c r="AR82" s="16">
        <f>AVERAGE(AL82:AL86)</f>
        <v>3.2</v>
      </c>
      <c r="AS82" s="206">
        <f>AVERAGE(AM82:AM86)</f>
        <v>6</v>
      </c>
      <c r="AT82" s="206">
        <f>AVERAGE(AN82:AN86)</f>
        <v>5</v>
      </c>
      <c r="AU82" s="41"/>
    </row>
    <row r="83" ht="20.05" customHeight="1">
      <c r="AG83" t="s" s="11">
        <v>194</v>
      </c>
      <c r="AH83" t="s" s="25">
        <v>198</v>
      </c>
      <c r="AI83" s="26">
        <v>4</v>
      </c>
      <c r="AJ83" s="15">
        <v>2</v>
      </c>
      <c r="AK83" s="15">
        <v>1</v>
      </c>
      <c r="AL83" s="15">
        <v>3</v>
      </c>
      <c r="AM83" s="15">
        <v>6</v>
      </c>
      <c r="AN83" s="15">
        <v>5</v>
      </c>
      <c r="AO83" s="16">
        <f>STDEV(AI82:AI86)</f>
        <v>0.547722557505166</v>
      </c>
      <c r="AP83" s="16">
        <f>STDEV(AJ82:AJ86)</f>
        <v>0.894427190999916</v>
      </c>
      <c r="AQ83" s="206">
        <f>STDEV(AK82:AK86)</f>
        <v>0</v>
      </c>
      <c r="AR83" s="16">
        <f>STDEV(AL82:AL86)</f>
        <v>0.836660026534076</v>
      </c>
      <c r="AS83" s="206">
        <f>STDEV(AM82:AM86)</f>
        <v>0</v>
      </c>
      <c r="AT83" s="206">
        <f>STDEV(AN82:AN86)</f>
        <v>0</v>
      </c>
      <c r="AU83" s="15">
        <f>AVERAGE(AO83:AT83)</f>
        <v>0.379801629173193</v>
      </c>
    </row>
    <row r="84" ht="20.05" customHeight="1">
      <c r="AG84" t="s" s="11">
        <v>194</v>
      </c>
      <c r="AH84" t="s" s="25">
        <v>199</v>
      </c>
      <c r="AI84" s="26">
        <v>3</v>
      </c>
      <c r="AJ84" s="15">
        <v>4</v>
      </c>
      <c r="AK84" s="15">
        <v>1</v>
      </c>
      <c r="AL84" s="15">
        <v>2</v>
      </c>
      <c r="AM84" s="15">
        <v>6</v>
      </c>
      <c r="AN84" s="15">
        <v>5</v>
      </c>
      <c r="AO84" s="15">
        <v>4</v>
      </c>
      <c r="AP84" s="15">
        <v>2</v>
      </c>
      <c r="AQ84" s="15">
        <v>1</v>
      </c>
      <c r="AR84" s="15">
        <v>3</v>
      </c>
      <c r="AS84" s="15">
        <v>6</v>
      </c>
      <c r="AT84" s="15">
        <v>5</v>
      </c>
      <c r="AU84" s="41"/>
    </row>
    <row r="85" ht="20.05" customHeight="1">
      <c r="AG85" t="s" s="11">
        <v>194</v>
      </c>
      <c r="AH85" t="s" s="25">
        <v>200</v>
      </c>
      <c r="AI85" s="26">
        <v>3</v>
      </c>
      <c r="AJ85" s="15">
        <v>2</v>
      </c>
      <c r="AK85" s="15">
        <v>1</v>
      </c>
      <c r="AL85" s="15">
        <v>4</v>
      </c>
      <c r="AM85" s="15">
        <v>6</v>
      </c>
      <c r="AN85" s="15">
        <v>5</v>
      </c>
      <c r="AO85" s="41"/>
      <c r="AP85" s="41"/>
      <c r="AQ85" s="41"/>
      <c r="AR85" s="41"/>
      <c r="AS85" s="41"/>
      <c r="AT85" s="41"/>
      <c r="AU85" s="41"/>
    </row>
    <row r="86" ht="20.05" customHeight="1">
      <c r="AG86" t="s" s="11">
        <v>194</v>
      </c>
      <c r="AH86" t="s" s="25">
        <v>201</v>
      </c>
      <c r="AI86" s="26">
        <v>3</v>
      </c>
      <c r="AJ86" s="15">
        <v>2</v>
      </c>
      <c r="AK86" s="15">
        <v>1</v>
      </c>
      <c r="AL86" s="15">
        <v>4</v>
      </c>
      <c r="AM86" s="15">
        <v>6</v>
      </c>
      <c r="AN86" s="15">
        <v>5</v>
      </c>
      <c r="AO86" s="41"/>
      <c r="AP86" s="41"/>
      <c r="AQ86" s="41"/>
      <c r="AR86" s="41"/>
      <c r="AS86" s="41"/>
      <c r="AT86" s="41"/>
      <c r="AU86" s="41"/>
    </row>
    <row r="87" ht="20.05" customHeight="1">
      <c r="AG87" t="s" s="11">
        <v>195</v>
      </c>
      <c r="AH87" t="s" s="25">
        <v>197</v>
      </c>
      <c r="AI87" s="26">
        <v>1</v>
      </c>
      <c r="AJ87" s="15">
        <v>4</v>
      </c>
      <c r="AK87" s="15">
        <v>3</v>
      </c>
      <c r="AL87" s="15">
        <v>2</v>
      </c>
      <c r="AM87" s="15">
        <v>5</v>
      </c>
      <c r="AN87" s="15">
        <v>6</v>
      </c>
      <c r="AO87" s="15">
        <f>AVERAGE(AI87:AI91)</f>
        <v>2.4</v>
      </c>
      <c r="AP87" s="15">
        <f>AVERAGE(AJ87:AJ91)</f>
        <v>3.2</v>
      </c>
      <c r="AQ87" s="15">
        <f>AVERAGE(AK87:AK91)</f>
        <v>2.2</v>
      </c>
      <c r="AR87" s="16">
        <f>AVERAGE(AL87:AL91)</f>
        <v>2.2</v>
      </c>
      <c r="AS87" s="16">
        <f>AVERAGE(AM87:AM91)</f>
        <v>5.6</v>
      </c>
      <c r="AT87" s="16">
        <f>AVERAGE(AN87:AN91)</f>
        <v>5.4</v>
      </c>
      <c r="AU87" s="41"/>
    </row>
    <row r="88" ht="20.05" customHeight="1">
      <c r="AG88" t="s" s="11">
        <v>195</v>
      </c>
      <c r="AH88" t="s" s="25">
        <v>198</v>
      </c>
      <c r="AI88" s="26">
        <v>4</v>
      </c>
      <c r="AJ88" s="15">
        <v>2</v>
      </c>
      <c r="AK88" s="15">
        <v>1</v>
      </c>
      <c r="AL88" s="15">
        <v>3</v>
      </c>
      <c r="AM88" s="15">
        <v>5</v>
      </c>
      <c r="AN88" s="15">
        <v>6</v>
      </c>
      <c r="AO88" s="15">
        <f>STDEV(AI87:AI91)</f>
        <v>1.51657508881031</v>
      </c>
      <c r="AP88" s="15">
        <f>STDEV(AJ87:AJ91)</f>
        <v>1.09544511501033</v>
      </c>
      <c r="AQ88" s="15">
        <f>STDEV(AK87:AK91)</f>
        <v>1.09544511501033</v>
      </c>
      <c r="AR88" s="16">
        <f>STDEV(AL87:AL91)</f>
        <v>0.836660026534076</v>
      </c>
      <c r="AS88" s="16">
        <f>STDEV(AM87:AM91)</f>
        <v>0.547722557505166</v>
      </c>
      <c r="AT88" s="16">
        <f>STDEV(AN87:AN91)</f>
        <v>0.547722557505166</v>
      </c>
      <c r="AU88" s="15">
        <f>AVERAGE(AO88:AT88)</f>
        <v>0.939928410062563</v>
      </c>
    </row>
    <row r="89" ht="20.05" customHeight="1">
      <c r="AG89" t="s" s="11">
        <v>195</v>
      </c>
      <c r="AH89" t="s" s="25">
        <v>199</v>
      </c>
      <c r="AI89" s="26">
        <v>2</v>
      </c>
      <c r="AJ89" s="15">
        <v>4</v>
      </c>
      <c r="AK89" s="15">
        <v>3</v>
      </c>
      <c r="AL89" s="15">
        <v>1</v>
      </c>
      <c r="AM89" s="15">
        <v>6</v>
      </c>
      <c r="AN89" s="15">
        <v>5</v>
      </c>
      <c r="AO89" s="15">
        <v>3</v>
      </c>
      <c r="AP89" s="15">
        <v>4</v>
      </c>
      <c r="AQ89" s="15">
        <v>1.5</v>
      </c>
      <c r="AR89" s="15">
        <v>1.5</v>
      </c>
      <c r="AS89" s="15">
        <v>6</v>
      </c>
      <c r="AT89" s="15">
        <v>5</v>
      </c>
      <c r="AU89" s="41"/>
    </row>
    <row r="90" ht="20.05" customHeight="1">
      <c r="AG90" t="s" s="11">
        <v>195</v>
      </c>
      <c r="AH90" t="s" s="25">
        <v>200</v>
      </c>
      <c r="AI90" s="26">
        <v>1</v>
      </c>
      <c r="AJ90" s="15">
        <v>4</v>
      </c>
      <c r="AK90" s="15">
        <v>3</v>
      </c>
      <c r="AL90" s="15">
        <v>2</v>
      </c>
      <c r="AM90" s="15">
        <v>6</v>
      </c>
      <c r="AN90" s="15">
        <v>5</v>
      </c>
      <c r="AO90" s="41"/>
      <c r="AP90" s="41"/>
      <c r="AQ90" s="41"/>
      <c r="AR90" s="41"/>
      <c r="AS90" s="41"/>
      <c r="AT90" s="41"/>
      <c r="AU90" s="41"/>
    </row>
    <row r="91" ht="20.05" customHeight="1">
      <c r="AG91" t="s" s="11">
        <v>195</v>
      </c>
      <c r="AH91" t="s" s="25">
        <v>201</v>
      </c>
      <c r="AI91" s="26">
        <v>4</v>
      </c>
      <c r="AJ91" s="15">
        <v>2</v>
      </c>
      <c r="AK91" s="15">
        <v>1</v>
      </c>
      <c r="AL91" s="15">
        <v>3</v>
      </c>
      <c r="AM91" s="15">
        <v>6</v>
      </c>
      <c r="AN91" s="15">
        <v>5</v>
      </c>
      <c r="AO91" s="41"/>
      <c r="AP91" s="41"/>
      <c r="AQ91" s="41"/>
      <c r="AR91" s="41"/>
      <c r="AS91" s="41"/>
      <c r="AT91" s="41"/>
      <c r="AU91" s="41"/>
    </row>
    <row r="92" ht="20.05" customHeight="1">
      <c r="AG92" s="24"/>
      <c r="AH92" s="214"/>
      <c r="AI92" s="42"/>
      <c r="AJ92" s="41"/>
      <c r="AK92" s="41"/>
      <c r="AL92" s="41"/>
      <c r="AM92" s="41"/>
      <c r="AN92" s="41"/>
      <c r="AO92" s="15">
        <f>AVERAGE(AO87,AO82,AO77,AO72,AO67,AO62,AO57,AO52)</f>
        <v>3.725</v>
      </c>
      <c r="AP92" s="15">
        <f>AVERAGE(AP87,AP82,AP77,AP72,AP67,AP62,AP57,AP52)</f>
        <v>2.275</v>
      </c>
      <c r="AQ92" s="15">
        <f>AVERAGE(AQ87,AQ82,AQ77,AQ72,AQ67,AQ62,AQ57,AQ52)</f>
        <v>1.45</v>
      </c>
      <c r="AR92" s="15">
        <f>AVERAGE(AR87,AR82,AR77,AR72,AR67,AR62,AR57,AR52)</f>
        <v>2.75</v>
      </c>
      <c r="AS92" s="15">
        <f>AVERAGE(AS87,AS82,AS77,AS72,AS67,AS62,AS57,AS52)</f>
        <v>5.475</v>
      </c>
      <c r="AT92" s="15">
        <f>AVERAGE(AT87,AT82,AT77,AT72,AT67,AT62,AT57,AT52)</f>
        <v>5.375</v>
      </c>
      <c r="AU92" s="41"/>
    </row>
    <row r="93" ht="20.05" customHeight="1">
      <c r="AG93" s="24"/>
      <c r="AH93" s="214"/>
      <c r="AI93" s="42"/>
      <c r="AJ93" s="41"/>
      <c r="AK93" s="41"/>
      <c r="AL93" s="41"/>
      <c r="AM93" s="41"/>
      <c r="AN93" s="41"/>
      <c r="AO93" s="15">
        <f>STDEV(AO87,AO82,AO77,AO72,AO67,AO62,AO57,AO52)</f>
        <v>0.841342464670091</v>
      </c>
      <c r="AP93" s="15">
        <f>STDEV(AP87,AP82,AP77,AP72,AP67,AP62,AP57,AP52)</f>
        <v>0.439967531269557</v>
      </c>
      <c r="AQ93" s="15">
        <f>STDEV(AQ87,AQ82,AQ77,AQ72,AQ67,AQ62,AQ57,AQ52)</f>
        <v>0.486973158544552</v>
      </c>
      <c r="AR93" s="15">
        <f>STDEV(AR87,AR82,AR77,AR72,AR67,AR62,AR57,AR52)</f>
        <v>0.648074069840786</v>
      </c>
      <c r="AS93" s="15">
        <f>STDEV(AS87,AS82,AS77,AS72,AS67,AS62,AS57,AS52)</f>
        <v>0.369362384967083</v>
      </c>
      <c r="AT93" s="15">
        <f>STDEV(AT87,AT82,AT77,AT72,AT67,AT62,AT57,AT52)</f>
        <v>0.291547594742265</v>
      </c>
      <c r="AU93" s="41"/>
    </row>
    <row r="95" ht="27.65" customHeight="1">
      <c r="AV95" t="s" s="2">
        <v>202</v>
      </c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</row>
    <row r="96" ht="32.25" customHeight="1">
      <c r="AV96" s="4"/>
      <c r="AW96" s="4"/>
      <c r="AX96" t="s" s="3">
        <v>7</v>
      </c>
      <c r="AY96" t="s" s="3">
        <v>6</v>
      </c>
      <c r="AZ96" t="s" s="3">
        <v>8</v>
      </c>
      <c r="BA96" t="s" s="3">
        <v>12</v>
      </c>
      <c r="BB96" t="s" s="3">
        <v>10</v>
      </c>
      <c r="BC96" t="s" s="3">
        <v>189</v>
      </c>
      <c r="BD96" t="s" s="3">
        <v>7</v>
      </c>
      <c r="BE96" t="s" s="3">
        <v>6</v>
      </c>
      <c r="BF96" t="s" s="3">
        <v>8</v>
      </c>
      <c r="BG96" t="s" s="3">
        <v>12</v>
      </c>
      <c r="BH96" t="s" s="3">
        <v>10</v>
      </c>
      <c r="BI96" t="s" s="3">
        <v>189</v>
      </c>
      <c r="BJ96" s="4"/>
    </row>
    <row r="97" ht="20.25" customHeight="1">
      <c r="AV97" t="s" s="5">
        <v>46</v>
      </c>
      <c r="AW97" t="s" s="7">
        <v>197</v>
      </c>
      <c r="AX97" s="55">
        <v>2</v>
      </c>
      <c r="AY97" s="9">
        <v>1</v>
      </c>
      <c r="AZ97" s="9">
        <v>3</v>
      </c>
      <c r="BA97" s="9">
        <v>4</v>
      </c>
      <c r="BB97" s="9">
        <v>6</v>
      </c>
      <c r="BC97" s="9">
        <v>5</v>
      </c>
      <c r="BD97" s="9">
        <f>AVERAGE(AX97:AX101)</f>
        <v>2.6</v>
      </c>
      <c r="BE97" s="200">
        <f>AVERAGE(AY97:AY101)</f>
        <v>1.2</v>
      </c>
      <c r="BF97" s="70">
        <f>AVERAGE(AZ97:AZ101)</f>
        <v>3.6</v>
      </c>
      <c r="BG97" s="70">
        <f>AVERAGE(BA97:BA101)</f>
        <v>3.6</v>
      </c>
      <c r="BH97" s="200">
        <f>AVERAGE(BB97:BB101)</f>
        <v>5.8</v>
      </c>
      <c r="BI97" s="9">
        <f>AVERAGE(BC97:BC101)</f>
        <v>4.2</v>
      </c>
      <c r="BJ97" s="225"/>
    </row>
    <row r="98" ht="20.05" customHeight="1">
      <c r="AV98" t="s" s="11">
        <v>46</v>
      </c>
      <c r="AW98" t="s" s="25">
        <v>198</v>
      </c>
      <c r="AX98" s="26">
        <v>2</v>
      </c>
      <c r="AY98" s="15">
        <v>1</v>
      </c>
      <c r="AZ98" s="15">
        <v>3</v>
      </c>
      <c r="BA98" s="15">
        <v>4</v>
      </c>
      <c r="BB98" s="15">
        <v>6</v>
      </c>
      <c r="BC98" s="15">
        <v>5</v>
      </c>
      <c r="BD98" s="15">
        <f>STDEV(AX97:AX101)</f>
        <v>1.34164078649987</v>
      </c>
      <c r="BE98" s="206">
        <f>STDEV(AY97:AY101)</f>
        <v>0.447213595499958</v>
      </c>
      <c r="BF98" s="16">
        <f>STDEV(AZ97:AZ101)</f>
        <v>0.894427190999916</v>
      </c>
      <c r="BG98" s="16">
        <f>STDEV(BA97:BA101)</f>
        <v>0.547722557505166</v>
      </c>
      <c r="BH98" s="206">
        <f>STDEV(BB97:BB101)</f>
        <v>0.447213595499958</v>
      </c>
      <c r="BI98" s="15">
        <f>STDEV(BC97:BC101)</f>
        <v>1.92353840616713</v>
      </c>
      <c r="BJ98" s="15">
        <f>AVERAGE(BD98:BI98)</f>
        <v>0.933626022028666</v>
      </c>
    </row>
    <row r="99" ht="20.05" customHeight="1">
      <c r="AV99" t="s" s="11">
        <v>46</v>
      </c>
      <c r="AW99" t="s" s="25">
        <v>199</v>
      </c>
      <c r="AX99" s="26">
        <v>5</v>
      </c>
      <c r="AY99" s="15">
        <v>2</v>
      </c>
      <c r="AZ99" s="15">
        <v>4</v>
      </c>
      <c r="BA99" s="15">
        <v>3</v>
      </c>
      <c r="BB99" s="15">
        <v>6</v>
      </c>
      <c r="BC99" s="15">
        <v>1</v>
      </c>
      <c r="BD99" s="15">
        <v>2</v>
      </c>
      <c r="BE99" s="15">
        <v>1</v>
      </c>
      <c r="BF99" s="15">
        <v>3.5</v>
      </c>
      <c r="BG99" s="15">
        <v>3.5</v>
      </c>
      <c r="BH99" s="15">
        <v>6</v>
      </c>
      <c r="BI99" s="15">
        <v>5</v>
      </c>
      <c r="BJ99" s="41"/>
    </row>
    <row r="100" ht="20.05" customHeight="1">
      <c r="AV100" t="s" s="11">
        <v>46</v>
      </c>
      <c r="AW100" t="s" s="25">
        <v>200</v>
      </c>
      <c r="AX100" s="26">
        <v>2</v>
      </c>
      <c r="AY100" s="15">
        <v>1</v>
      </c>
      <c r="AZ100" s="15">
        <v>5</v>
      </c>
      <c r="BA100" s="15">
        <v>3</v>
      </c>
      <c r="BB100" s="15">
        <v>6</v>
      </c>
      <c r="BC100" s="15">
        <v>4</v>
      </c>
      <c r="BD100" s="41"/>
      <c r="BE100" s="41"/>
      <c r="BF100" s="41"/>
      <c r="BG100" s="41"/>
      <c r="BH100" s="41"/>
      <c r="BI100" s="41"/>
      <c r="BJ100" s="41"/>
    </row>
    <row r="101" ht="20.05" customHeight="1">
      <c r="AV101" t="s" s="11">
        <v>46</v>
      </c>
      <c r="AW101" t="s" s="25">
        <v>201</v>
      </c>
      <c r="AX101" s="26">
        <v>2</v>
      </c>
      <c r="AY101" s="15">
        <v>1</v>
      </c>
      <c r="AZ101" s="15">
        <v>3</v>
      </c>
      <c r="BA101" s="15">
        <v>4</v>
      </c>
      <c r="BB101" s="15">
        <v>5</v>
      </c>
      <c r="BC101" s="15">
        <v>6</v>
      </c>
      <c r="BD101" s="41"/>
      <c r="BE101" s="41"/>
      <c r="BF101" s="41"/>
      <c r="BG101" s="41"/>
      <c r="BH101" s="41"/>
      <c r="BI101" s="41"/>
      <c r="BJ101" s="41"/>
    </row>
    <row r="102" ht="20.05" customHeight="1">
      <c r="AV102" t="s" s="11">
        <v>48</v>
      </c>
      <c r="AW102" t="s" s="25">
        <v>197</v>
      </c>
      <c r="AX102" s="26">
        <v>4</v>
      </c>
      <c r="AY102" s="15">
        <v>1</v>
      </c>
      <c r="AZ102" s="15">
        <v>3</v>
      </c>
      <c r="BA102" s="15">
        <v>6</v>
      </c>
      <c r="BB102" s="15">
        <v>5</v>
      </c>
      <c r="BC102" s="15">
        <v>2</v>
      </c>
      <c r="BD102" s="15">
        <f>AVERAGE(AX102:AX106)</f>
        <v>3.4</v>
      </c>
      <c r="BE102" s="206">
        <f>AVERAGE(AY102:AY106)</f>
        <v>1</v>
      </c>
      <c r="BF102" s="16">
        <f>AVERAGE(AZ102:AZ106)</f>
        <v>3.4</v>
      </c>
      <c r="BG102" s="15">
        <f>AVERAGE(BA102:BA106)</f>
        <v>4.4</v>
      </c>
      <c r="BH102" s="16">
        <f>AVERAGE(BB102:BB106)</f>
        <v>5</v>
      </c>
      <c r="BI102" s="15">
        <f>AVERAGE(BC102:BC106)</f>
        <v>3.8</v>
      </c>
      <c r="BJ102" s="41"/>
    </row>
    <row r="103" ht="20.05" customHeight="1">
      <c r="AV103" t="s" s="11">
        <v>48</v>
      </c>
      <c r="AW103" t="s" s="25">
        <v>198</v>
      </c>
      <c r="AX103" s="26">
        <v>6</v>
      </c>
      <c r="AY103" s="15">
        <v>1</v>
      </c>
      <c r="AZ103" s="15">
        <v>3</v>
      </c>
      <c r="BA103" s="15">
        <v>2</v>
      </c>
      <c r="BB103" s="15">
        <v>4</v>
      </c>
      <c r="BC103" s="15">
        <v>5</v>
      </c>
      <c r="BD103" s="15">
        <f>STDEV(AX102:AX106)</f>
        <v>1.67332005306815</v>
      </c>
      <c r="BE103" s="206">
        <f>STDEV(AY102:AY106)</f>
        <v>0</v>
      </c>
      <c r="BF103" s="16">
        <f>STDEV(AZ102:AZ106)</f>
        <v>0.547722557505166</v>
      </c>
      <c r="BG103" s="15">
        <f>STDEV(BA102:BA106)</f>
        <v>2.19089023002066</v>
      </c>
      <c r="BH103" s="16">
        <f>STDEV(BB102:BB106)</f>
        <v>0.707106781186548</v>
      </c>
      <c r="BI103" s="15">
        <f>STDEV(BC102:BC106)</f>
        <v>1.30384048104053</v>
      </c>
      <c r="BJ103" s="15">
        <f>AVERAGE(BD103:BI103)</f>
        <v>1.07048001713684</v>
      </c>
    </row>
    <row r="104" ht="20.05" customHeight="1">
      <c r="AV104" t="s" s="11">
        <v>48</v>
      </c>
      <c r="AW104" t="s" s="25">
        <v>199</v>
      </c>
      <c r="AX104" s="26">
        <v>2</v>
      </c>
      <c r="AY104" s="15">
        <v>1</v>
      </c>
      <c r="AZ104" s="15">
        <v>3</v>
      </c>
      <c r="BA104" s="15">
        <v>6</v>
      </c>
      <c r="BB104" s="15">
        <v>5</v>
      </c>
      <c r="BC104" s="15">
        <v>4</v>
      </c>
      <c r="BD104" s="15">
        <v>2.5</v>
      </c>
      <c r="BE104" s="15">
        <v>1</v>
      </c>
      <c r="BF104" s="15">
        <v>2.5</v>
      </c>
      <c r="BG104" s="15">
        <v>5</v>
      </c>
      <c r="BH104" s="15">
        <v>6</v>
      </c>
      <c r="BI104" s="15">
        <v>4</v>
      </c>
      <c r="BJ104" s="41"/>
    </row>
    <row r="105" ht="20.05" customHeight="1">
      <c r="AV105" t="s" s="11">
        <v>48</v>
      </c>
      <c r="AW105" t="s" s="25">
        <v>200</v>
      </c>
      <c r="AX105" s="26">
        <v>3</v>
      </c>
      <c r="AY105" s="15">
        <v>1</v>
      </c>
      <c r="AZ105" s="15">
        <v>4</v>
      </c>
      <c r="BA105" s="15">
        <v>2</v>
      </c>
      <c r="BB105" s="15">
        <v>6</v>
      </c>
      <c r="BC105" s="15">
        <v>5</v>
      </c>
      <c r="BD105" s="41"/>
      <c r="BE105" s="41"/>
      <c r="BF105" s="41"/>
      <c r="BG105" s="41"/>
      <c r="BH105" s="41"/>
      <c r="BI105" s="41"/>
      <c r="BJ105" s="41"/>
    </row>
    <row r="106" ht="20.05" customHeight="1">
      <c r="AV106" t="s" s="11">
        <v>48</v>
      </c>
      <c r="AW106" t="s" s="25">
        <v>201</v>
      </c>
      <c r="AX106" s="26">
        <v>2</v>
      </c>
      <c r="AY106" s="15">
        <v>1</v>
      </c>
      <c r="AZ106" s="15">
        <v>4</v>
      </c>
      <c r="BA106" s="15">
        <v>6</v>
      </c>
      <c r="BB106" s="15">
        <v>5</v>
      </c>
      <c r="BC106" s="15">
        <v>3</v>
      </c>
      <c r="BD106" s="41"/>
      <c r="BE106" s="41"/>
      <c r="BF106" s="41"/>
      <c r="BG106" s="41"/>
      <c r="BH106" s="41"/>
      <c r="BI106" s="41"/>
      <c r="BJ106" s="41"/>
    </row>
    <row r="107" ht="20.05" customHeight="1">
      <c r="AV107" t="s" s="11">
        <v>190</v>
      </c>
      <c r="AW107" t="s" s="25">
        <v>197</v>
      </c>
      <c r="AX107" s="26">
        <v>2</v>
      </c>
      <c r="AY107" s="15">
        <v>1</v>
      </c>
      <c r="AZ107" s="15">
        <v>3</v>
      </c>
      <c r="BA107" s="15">
        <v>5</v>
      </c>
      <c r="BB107" s="15">
        <v>6</v>
      </c>
      <c r="BC107" s="15">
        <v>4</v>
      </c>
      <c r="BD107" s="16">
        <f>AVERAGE(AX107:AX111)</f>
        <v>2.4</v>
      </c>
      <c r="BE107" s="16">
        <f>AVERAGE(AY107:AY111)</f>
        <v>1.4</v>
      </c>
      <c r="BF107" s="15">
        <f>AVERAGE(AZ107:AZ111)</f>
        <v>3.4</v>
      </c>
      <c r="BG107" s="15">
        <f>AVERAGE(BA107:BA111)</f>
        <v>4</v>
      </c>
      <c r="BH107" s="206">
        <f>AVERAGE(BB107:BB111)</f>
        <v>6</v>
      </c>
      <c r="BI107" s="16">
        <f>AVERAGE(BC107:BC111)</f>
        <v>3.8</v>
      </c>
      <c r="BJ107" s="41"/>
    </row>
    <row r="108" ht="20.05" customHeight="1">
      <c r="AV108" t="s" s="11">
        <v>190</v>
      </c>
      <c r="AW108" t="s" s="25">
        <v>198</v>
      </c>
      <c r="AX108" s="26">
        <v>3</v>
      </c>
      <c r="AY108" s="15">
        <v>2</v>
      </c>
      <c r="AZ108" s="15">
        <v>1</v>
      </c>
      <c r="BA108" s="15">
        <v>4</v>
      </c>
      <c r="BB108" s="15">
        <v>6</v>
      </c>
      <c r="BC108" s="15">
        <v>5</v>
      </c>
      <c r="BD108" s="16">
        <f>STDEV(AX107:AX111)</f>
        <v>0.547722557505166</v>
      </c>
      <c r="BE108" s="16">
        <f>STDEV(AY107:AY111)</f>
        <v>0.547722557505166</v>
      </c>
      <c r="BF108" s="15">
        <f>STDEV(AZ107:AZ111)</f>
        <v>1.51657508881031</v>
      </c>
      <c r="BG108" s="15">
        <f>STDEV(BA107:BA111)</f>
        <v>1.73205080756888</v>
      </c>
      <c r="BH108" s="206">
        <f>STDEV(BB107:BB111)</f>
        <v>0</v>
      </c>
      <c r="BI108" s="16">
        <f>STDEV(BC107:BC111)</f>
        <v>0.836660026534076</v>
      </c>
      <c r="BJ108" s="15">
        <f>AVERAGE(BD108:BI108)</f>
        <v>0.863455172987266</v>
      </c>
    </row>
    <row r="109" ht="20.05" customHeight="1">
      <c r="AV109" t="s" s="11">
        <v>190</v>
      </c>
      <c r="AW109" t="s" s="25">
        <v>199</v>
      </c>
      <c r="AX109" s="26">
        <v>2</v>
      </c>
      <c r="AY109" s="15">
        <v>1</v>
      </c>
      <c r="AZ109" s="15">
        <v>4</v>
      </c>
      <c r="BA109" s="15">
        <v>5</v>
      </c>
      <c r="BB109" s="15">
        <v>6</v>
      </c>
      <c r="BC109" s="15">
        <v>3</v>
      </c>
      <c r="BD109" s="15">
        <v>2</v>
      </c>
      <c r="BE109" s="15">
        <v>1</v>
      </c>
      <c r="BF109" s="15">
        <v>3</v>
      </c>
      <c r="BG109" s="15">
        <v>5</v>
      </c>
      <c r="BH109" s="15">
        <v>6</v>
      </c>
      <c r="BI109" s="15">
        <v>4</v>
      </c>
      <c r="BJ109" s="41"/>
    </row>
    <row r="110" ht="20.05" customHeight="1">
      <c r="AV110" t="s" s="11">
        <v>190</v>
      </c>
      <c r="AW110" t="s" s="25">
        <v>200</v>
      </c>
      <c r="AX110" s="26">
        <v>2</v>
      </c>
      <c r="AY110" s="15">
        <v>1</v>
      </c>
      <c r="AZ110" s="15">
        <v>4</v>
      </c>
      <c r="BA110" s="15">
        <v>5</v>
      </c>
      <c r="BB110" s="15">
        <v>6</v>
      </c>
      <c r="BC110" s="15">
        <v>3</v>
      </c>
      <c r="BD110" s="41"/>
      <c r="BE110" s="41"/>
      <c r="BF110" s="41"/>
      <c r="BG110" s="41"/>
      <c r="BH110" s="41"/>
      <c r="BI110" s="41"/>
      <c r="BJ110" s="41"/>
    </row>
    <row r="111" ht="20.05" customHeight="1">
      <c r="AV111" t="s" s="11">
        <v>190</v>
      </c>
      <c r="AW111" t="s" s="25">
        <v>201</v>
      </c>
      <c r="AX111" s="26">
        <v>3</v>
      </c>
      <c r="AY111" s="15">
        <v>2</v>
      </c>
      <c r="AZ111" s="15">
        <v>5</v>
      </c>
      <c r="BA111" s="15">
        <v>1</v>
      </c>
      <c r="BB111" s="15">
        <v>6</v>
      </c>
      <c r="BC111" s="15">
        <v>4</v>
      </c>
      <c r="BD111" s="41"/>
      <c r="BE111" s="41"/>
      <c r="BF111" s="41"/>
      <c r="BG111" s="41"/>
      <c r="BH111" s="41"/>
      <c r="BI111" s="41"/>
      <c r="BJ111" s="41"/>
    </row>
    <row r="112" ht="20.05" customHeight="1">
      <c r="AV112" t="s" s="11">
        <v>191</v>
      </c>
      <c r="AW112" t="s" s="25">
        <v>197</v>
      </c>
      <c r="AX112" s="26">
        <v>2</v>
      </c>
      <c r="AY112" s="15">
        <v>1</v>
      </c>
      <c r="AZ112" s="15">
        <v>6</v>
      </c>
      <c r="BA112" s="15">
        <v>4</v>
      </c>
      <c r="BB112" s="15">
        <v>5</v>
      </c>
      <c r="BC112" s="15">
        <v>3</v>
      </c>
      <c r="BD112" s="16">
        <f>AVERAGE(AX112:AX116)</f>
        <v>2.6</v>
      </c>
      <c r="BE112" s="206">
        <f>AVERAGE(AY112:AY116)</f>
        <v>1</v>
      </c>
      <c r="BF112" s="16">
        <f>AVERAGE(AZ112:AZ116)</f>
        <v>5.4</v>
      </c>
      <c r="BG112" s="15">
        <f>AVERAGE(BA112:BA116)</f>
        <v>3.8</v>
      </c>
      <c r="BH112" s="206">
        <f>AVERAGE(BB112:BB116)</f>
        <v>5.2</v>
      </c>
      <c r="BI112" s="16">
        <f>AVERAGE(BC112:BC116)</f>
        <v>3</v>
      </c>
      <c r="BJ112" s="41"/>
    </row>
    <row r="113" ht="20.05" customHeight="1">
      <c r="AV113" t="s" s="11">
        <v>191</v>
      </c>
      <c r="AW113" t="s" s="25">
        <v>198</v>
      </c>
      <c r="AX113" s="26">
        <v>2</v>
      </c>
      <c r="AY113" s="15">
        <v>1</v>
      </c>
      <c r="AZ113" s="15">
        <v>4</v>
      </c>
      <c r="BA113" s="15">
        <v>6</v>
      </c>
      <c r="BB113" s="15">
        <v>5</v>
      </c>
      <c r="BC113" s="15">
        <v>3</v>
      </c>
      <c r="BD113" s="16">
        <f>STDEV(AX112:AX116)</f>
        <v>0.894427190999916</v>
      </c>
      <c r="BE113" s="206">
        <f>STDEV(AY112:AY116)</f>
        <v>0</v>
      </c>
      <c r="BF113" s="16">
        <f>STDEV(AZ112:AZ116)</f>
        <v>0.894427190999916</v>
      </c>
      <c r="BG113" s="15">
        <f>STDEV(BA112:BA116)</f>
        <v>1.48323969741913</v>
      </c>
      <c r="BH113" s="206">
        <f>STDEV(BB112:BB116)</f>
        <v>0.447213595499958</v>
      </c>
      <c r="BI113" s="16">
        <f>STDEV(BC112:BC116)</f>
        <v>0.707106781186548</v>
      </c>
      <c r="BJ113" s="15">
        <f>AVERAGE(BD113:BI113)</f>
        <v>0.737735742684245</v>
      </c>
    </row>
    <row r="114" ht="20.05" customHeight="1">
      <c r="AV114" t="s" s="11">
        <v>191</v>
      </c>
      <c r="AW114" t="s" s="25">
        <v>199</v>
      </c>
      <c r="AX114" s="26">
        <v>2</v>
      </c>
      <c r="AY114" s="15">
        <v>1</v>
      </c>
      <c r="AZ114" s="15">
        <v>5</v>
      </c>
      <c r="BA114" s="15">
        <v>3</v>
      </c>
      <c r="BB114" s="15">
        <v>6</v>
      </c>
      <c r="BC114" s="15">
        <v>4</v>
      </c>
      <c r="BD114" s="15">
        <v>2</v>
      </c>
      <c r="BE114" s="15">
        <v>1</v>
      </c>
      <c r="BF114" s="15">
        <v>6</v>
      </c>
      <c r="BG114" s="15">
        <v>4</v>
      </c>
      <c r="BH114" s="15">
        <v>5</v>
      </c>
      <c r="BI114" s="15">
        <v>3</v>
      </c>
      <c r="BJ114" s="41"/>
    </row>
    <row r="115" ht="20.05" customHeight="1">
      <c r="AV115" t="s" s="11">
        <v>191</v>
      </c>
      <c r="AW115" t="s" s="25">
        <v>200</v>
      </c>
      <c r="AX115" s="26">
        <v>3</v>
      </c>
      <c r="AY115" s="15">
        <v>1</v>
      </c>
      <c r="AZ115" s="15">
        <v>6</v>
      </c>
      <c r="BA115" s="15">
        <v>4</v>
      </c>
      <c r="BB115" s="15">
        <v>5</v>
      </c>
      <c r="BC115" s="15">
        <v>2</v>
      </c>
      <c r="BD115" s="41"/>
      <c r="BE115" s="41"/>
      <c r="BF115" s="41"/>
      <c r="BG115" s="41"/>
      <c r="BH115" s="41"/>
      <c r="BI115" s="41"/>
      <c r="BJ115" s="41"/>
    </row>
    <row r="116" ht="20.05" customHeight="1">
      <c r="AV116" t="s" s="11">
        <v>191</v>
      </c>
      <c r="AW116" t="s" s="25">
        <v>201</v>
      </c>
      <c r="AX116" s="26">
        <v>4</v>
      </c>
      <c r="AY116" s="15">
        <v>1</v>
      </c>
      <c r="AZ116" s="15">
        <v>6</v>
      </c>
      <c r="BA116" s="15">
        <v>2</v>
      </c>
      <c r="BB116" s="15">
        <v>5</v>
      </c>
      <c r="BC116" s="15">
        <v>3</v>
      </c>
      <c r="BD116" s="41"/>
      <c r="BE116" s="41"/>
      <c r="BF116" s="41"/>
      <c r="BG116" s="41"/>
      <c r="BH116" s="41"/>
      <c r="BI116" s="41"/>
      <c r="BJ116" s="41"/>
    </row>
    <row r="117" ht="20.05" customHeight="1">
      <c r="AV117" t="s" s="11">
        <v>192</v>
      </c>
      <c r="AW117" t="s" s="25">
        <v>197</v>
      </c>
      <c r="AX117" s="26">
        <v>2</v>
      </c>
      <c r="AY117" s="15">
        <v>1</v>
      </c>
      <c r="AZ117" s="15">
        <v>3</v>
      </c>
      <c r="BA117" s="15">
        <v>5</v>
      </c>
      <c r="BB117" s="15">
        <v>6</v>
      </c>
      <c r="BC117" s="15">
        <v>4</v>
      </c>
      <c r="BD117" s="206">
        <f>AVERAGE(AX117:AX121)</f>
        <v>2.2</v>
      </c>
      <c r="BE117" s="206">
        <f>AVERAGE(AY117:AY121)</f>
        <v>1.2</v>
      </c>
      <c r="BF117" s="16">
        <f>AVERAGE(AZ117:AZ121)</f>
        <v>3.4</v>
      </c>
      <c r="BG117" s="15">
        <f>AVERAGE(BA117:BA121)</f>
        <v>4.2</v>
      </c>
      <c r="BH117" s="206">
        <f>AVERAGE(BB117:BB121)</f>
        <v>6</v>
      </c>
      <c r="BI117" s="16">
        <f>AVERAGE(BC117:BC121)</f>
        <v>4</v>
      </c>
      <c r="BJ117" s="41"/>
    </row>
    <row r="118" ht="20.05" customHeight="1">
      <c r="AV118" t="s" s="11">
        <v>192</v>
      </c>
      <c r="AW118" t="s" s="25">
        <v>198</v>
      </c>
      <c r="AX118" s="26">
        <v>2</v>
      </c>
      <c r="AY118" s="15">
        <v>1</v>
      </c>
      <c r="AZ118" s="15">
        <v>3</v>
      </c>
      <c r="BA118" s="15">
        <v>5</v>
      </c>
      <c r="BB118" s="15">
        <v>6</v>
      </c>
      <c r="BC118" s="15">
        <v>4</v>
      </c>
      <c r="BD118" s="206">
        <f>STDEV(AX117:AX121)</f>
        <v>0.447213595499958</v>
      </c>
      <c r="BE118" s="206">
        <f>STDEV(AY117:AY121)</f>
        <v>0.447213595499958</v>
      </c>
      <c r="BF118" s="16">
        <f>STDEV(AZ117:AZ121)</f>
        <v>0.547722557505166</v>
      </c>
      <c r="BG118" s="15">
        <f>STDEV(BA117:BA121)</f>
        <v>1.78885438199983</v>
      </c>
      <c r="BH118" s="206">
        <f>STDEV(BB117:BB121)</f>
        <v>0</v>
      </c>
      <c r="BI118" s="16">
        <f>STDEV(BC117:BC121)</f>
        <v>0.707106781186548</v>
      </c>
      <c r="BJ118" s="15">
        <f>AVERAGE(BD118:BI118)</f>
        <v>0.6563518186152431</v>
      </c>
    </row>
    <row r="119" ht="20.05" customHeight="1">
      <c r="AV119" t="s" s="11">
        <v>192</v>
      </c>
      <c r="AW119" t="s" s="25">
        <v>199</v>
      </c>
      <c r="AX119" s="26">
        <v>2</v>
      </c>
      <c r="AY119" s="15">
        <v>1</v>
      </c>
      <c r="AZ119" s="15">
        <v>3</v>
      </c>
      <c r="BA119" s="15">
        <v>5</v>
      </c>
      <c r="BB119" s="15">
        <v>6</v>
      </c>
      <c r="BC119" s="15">
        <v>4</v>
      </c>
      <c r="BD119" s="15">
        <v>2</v>
      </c>
      <c r="BE119" s="15">
        <v>1</v>
      </c>
      <c r="BF119" s="15">
        <v>3</v>
      </c>
      <c r="BG119" s="15">
        <v>5</v>
      </c>
      <c r="BH119" s="15">
        <v>6</v>
      </c>
      <c r="BI119" s="15">
        <v>4</v>
      </c>
      <c r="BJ119" s="41"/>
    </row>
    <row r="120" ht="20.05" customHeight="1">
      <c r="AV120" t="s" s="11">
        <v>192</v>
      </c>
      <c r="AW120" t="s" s="25">
        <v>200</v>
      </c>
      <c r="AX120" s="26">
        <v>3</v>
      </c>
      <c r="AY120" s="15">
        <v>2</v>
      </c>
      <c r="AZ120" s="15">
        <v>4</v>
      </c>
      <c r="BA120" s="15">
        <v>1</v>
      </c>
      <c r="BB120" s="15">
        <v>6</v>
      </c>
      <c r="BC120" s="15">
        <v>5</v>
      </c>
      <c r="BD120" s="41"/>
      <c r="BE120" s="41"/>
      <c r="BF120" s="41"/>
      <c r="BG120" s="41"/>
      <c r="BH120" s="41"/>
      <c r="BI120" s="41"/>
      <c r="BJ120" s="41"/>
    </row>
    <row r="121" ht="20.05" customHeight="1">
      <c r="AV121" t="s" s="11">
        <v>192</v>
      </c>
      <c r="AW121" t="s" s="25">
        <v>201</v>
      </c>
      <c r="AX121" s="26">
        <v>2</v>
      </c>
      <c r="AY121" s="15">
        <v>1</v>
      </c>
      <c r="AZ121" s="15">
        <v>4</v>
      </c>
      <c r="BA121" s="15">
        <v>5</v>
      </c>
      <c r="BB121" s="15">
        <v>6</v>
      </c>
      <c r="BC121" s="15">
        <v>3</v>
      </c>
      <c r="BD121" s="41"/>
      <c r="BE121" s="41"/>
      <c r="BF121" s="41"/>
      <c r="BG121" s="41"/>
      <c r="BH121" s="41"/>
      <c r="BI121" s="41"/>
      <c r="BJ121" s="41"/>
    </row>
    <row r="122" ht="20.05" customHeight="1">
      <c r="AV122" t="s" s="11">
        <v>193</v>
      </c>
      <c r="AW122" t="s" s="25">
        <v>197</v>
      </c>
      <c r="AX122" s="26">
        <v>2</v>
      </c>
      <c r="AY122" s="15">
        <v>1</v>
      </c>
      <c r="AZ122" s="15">
        <v>3</v>
      </c>
      <c r="BA122" s="15">
        <v>5</v>
      </c>
      <c r="BB122" s="15">
        <v>6</v>
      </c>
      <c r="BC122" s="15">
        <v>4</v>
      </c>
      <c r="BD122" s="206">
        <f>AVERAGE(AX122:AX126)</f>
        <v>2</v>
      </c>
      <c r="BE122" s="16">
        <f>AVERAGE(AY122:AY126)</f>
        <v>1.4</v>
      </c>
      <c r="BF122" s="15">
        <f>AVERAGE(AZ122:AZ126)</f>
        <v>2.8</v>
      </c>
      <c r="BG122" s="16">
        <f>AVERAGE(BA122:BA126)</f>
        <v>4.6</v>
      </c>
      <c r="BH122" s="206">
        <f>AVERAGE(BB122:BB126)</f>
        <v>6</v>
      </c>
      <c r="BI122" s="206">
        <f>AVERAGE(BC122:BC126)</f>
        <v>4.2</v>
      </c>
      <c r="BJ122" s="41"/>
    </row>
    <row r="123" ht="20.05" customHeight="1">
      <c r="AV123" t="s" s="11">
        <v>193</v>
      </c>
      <c r="AW123" t="s" s="25">
        <v>198</v>
      </c>
      <c r="AX123" s="26">
        <v>2</v>
      </c>
      <c r="AY123" s="15">
        <v>3</v>
      </c>
      <c r="AZ123" s="15">
        <v>1</v>
      </c>
      <c r="BA123" s="15">
        <v>5</v>
      </c>
      <c r="BB123" s="15">
        <v>6</v>
      </c>
      <c r="BC123" s="15">
        <v>4</v>
      </c>
      <c r="BD123" s="206">
        <f>STDEV(AX122:AX126)</f>
        <v>0</v>
      </c>
      <c r="BE123" s="16">
        <f>STDEV(AY122:AY126)</f>
        <v>0.894427190999916</v>
      </c>
      <c r="BF123" s="15">
        <f>STDEV(AZ122:AZ126)</f>
        <v>1.09544511501033</v>
      </c>
      <c r="BG123" s="16">
        <f>STDEV(BA122:BA126)</f>
        <v>0.894427190999916</v>
      </c>
      <c r="BH123" s="206">
        <f>STDEV(BB122:BB126)</f>
        <v>0</v>
      </c>
      <c r="BI123" s="206">
        <f>STDEV(BC122:BC126)</f>
        <v>0.447213595499958</v>
      </c>
      <c r="BJ123" s="15">
        <f>AVERAGE(BD123:BI123)</f>
        <v>0.55525218208502</v>
      </c>
    </row>
    <row r="124" ht="20.05" customHeight="1">
      <c r="AV124" t="s" s="11">
        <v>193</v>
      </c>
      <c r="AW124" t="s" s="25">
        <v>199</v>
      </c>
      <c r="AX124" s="26">
        <v>2</v>
      </c>
      <c r="AY124" s="15">
        <v>1</v>
      </c>
      <c r="AZ124" s="15">
        <v>3</v>
      </c>
      <c r="BA124" s="15">
        <v>5</v>
      </c>
      <c r="BB124" s="15">
        <v>6</v>
      </c>
      <c r="BC124" s="15">
        <v>4</v>
      </c>
      <c r="BD124" s="15">
        <v>2</v>
      </c>
      <c r="BE124" s="15">
        <v>1</v>
      </c>
      <c r="BF124" s="15">
        <v>3</v>
      </c>
      <c r="BG124" s="15">
        <v>5</v>
      </c>
      <c r="BH124" s="15">
        <v>6</v>
      </c>
      <c r="BI124" s="15">
        <v>4</v>
      </c>
      <c r="BJ124" s="41"/>
    </row>
    <row r="125" ht="20.05" customHeight="1">
      <c r="AV125" t="s" s="11">
        <v>193</v>
      </c>
      <c r="AW125" t="s" s="25">
        <v>200</v>
      </c>
      <c r="AX125" s="26">
        <v>2</v>
      </c>
      <c r="AY125" s="15">
        <v>1</v>
      </c>
      <c r="AZ125" s="15">
        <v>3</v>
      </c>
      <c r="BA125" s="15">
        <v>5</v>
      </c>
      <c r="BB125" s="15">
        <v>6</v>
      </c>
      <c r="BC125" s="15">
        <v>4</v>
      </c>
      <c r="BD125" s="41"/>
      <c r="BE125" s="41"/>
      <c r="BF125" s="41"/>
      <c r="BG125" s="41"/>
      <c r="BH125" s="41"/>
      <c r="BI125" s="41"/>
      <c r="BJ125" s="41"/>
    </row>
    <row r="126" ht="20.05" customHeight="1">
      <c r="AV126" t="s" s="11">
        <v>193</v>
      </c>
      <c r="AW126" t="s" s="25">
        <v>201</v>
      </c>
      <c r="AX126" s="26">
        <v>2</v>
      </c>
      <c r="AY126" s="15">
        <v>1</v>
      </c>
      <c r="AZ126" s="15">
        <v>4</v>
      </c>
      <c r="BA126" s="15">
        <v>3</v>
      </c>
      <c r="BB126" s="15">
        <v>6</v>
      </c>
      <c r="BC126" s="15">
        <v>5</v>
      </c>
      <c r="BD126" s="41"/>
      <c r="BE126" s="41"/>
      <c r="BF126" s="41"/>
      <c r="BG126" s="41"/>
      <c r="BH126" s="41"/>
      <c r="BI126" s="41"/>
      <c r="BJ126" s="41"/>
    </row>
    <row r="127" ht="20.05" customHeight="1">
      <c r="AV127" t="s" s="11">
        <v>194</v>
      </c>
      <c r="AW127" t="s" s="25">
        <v>197</v>
      </c>
      <c r="AX127" s="26">
        <v>2</v>
      </c>
      <c r="AY127" s="15">
        <v>1</v>
      </c>
      <c r="AZ127" s="15">
        <v>3</v>
      </c>
      <c r="BA127" s="15">
        <v>6</v>
      </c>
      <c r="BB127" s="15">
        <v>5</v>
      </c>
      <c r="BC127" s="15">
        <v>4</v>
      </c>
      <c r="BD127" s="206">
        <f>AVERAGE(AX127:AX131)</f>
        <v>2</v>
      </c>
      <c r="BE127" s="206">
        <f>AVERAGE(AY127:AY131)</f>
        <v>1</v>
      </c>
      <c r="BF127" s="206">
        <f>AVERAGE(AZ127:AZ131)</f>
        <v>3.2</v>
      </c>
      <c r="BG127" s="15">
        <f>AVERAGE(BA127:BA131)</f>
        <v>4.2</v>
      </c>
      <c r="BH127" s="206">
        <f>AVERAGE(BB127:BB131)</f>
        <v>5</v>
      </c>
      <c r="BI127" s="16">
        <f>AVERAGE(BC127:BC131)</f>
        <v>5.6</v>
      </c>
      <c r="BJ127" s="41"/>
    </row>
    <row r="128" ht="20.05" customHeight="1">
      <c r="AV128" t="s" s="11">
        <v>194</v>
      </c>
      <c r="AW128" t="s" s="25">
        <v>198</v>
      </c>
      <c r="AX128" s="26">
        <v>2</v>
      </c>
      <c r="AY128" s="15">
        <v>1</v>
      </c>
      <c r="AZ128" s="15">
        <v>3</v>
      </c>
      <c r="BA128" s="15">
        <v>4</v>
      </c>
      <c r="BB128" s="15">
        <v>5</v>
      </c>
      <c r="BC128" s="15">
        <v>6</v>
      </c>
      <c r="BD128" s="206">
        <f>STDEV(AX127:AX131)</f>
        <v>0</v>
      </c>
      <c r="BE128" s="206">
        <f>STDEV(AY127:AY131)</f>
        <v>0</v>
      </c>
      <c r="BF128" s="206">
        <f>STDEV(AZ127:AZ131)</f>
        <v>0.447213595499958</v>
      </c>
      <c r="BG128" s="15">
        <f>STDEV(BA127:BA131)</f>
        <v>1.09544511501033</v>
      </c>
      <c r="BH128" s="206">
        <f>STDEV(BB127:BB131)</f>
        <v>0</v>
      </c>
      <c r="BI128" s="16">
        <f>STDEV(BC127:BC131)</f>
        <v>0.894427190999916</v>
      </c>
      <c r="BJ128" s="15">
        <f>AVERAGE(BD128:BI128)</f>
        <v>0.406180983585034</v>
      </c>
    </row>
    <row r="129" ht="20.05" customHeight="1">
      <c r="AV129" t="s" s="11">
        <v>194</v>
      </c>
      <c r="AW129" t="s" s="25">
        <v>199</v>
      </c>
      <c r="AX129" s="26">
        <v>2</v>
      </c>
      <c r="AY129" s="15">
        <v>1</v>
      </c>
      <c r="AZ129" s="15">
        <v>4</v>
      </c>
      <c r="BA129" s="15">
        <v>3</v>
      </c>
      <c r="BB129" s="15">
        <v>5</v>
      </c>
      <c r="BC129" s="15">
        <v>6</v>
      </c>
      <c r="BD129" s="15">
        <v>2</v>
      </c>
      <c r="BE129" s="15">
        <v>1</v>
      </c>
      <c r="BF129" s="15">
        <v>3</v>
      </c>
      <c r="BG129" s="15">
        <v>4</v>
      </c>
      <c r="BH129" s="15">
        <v>5</v>
      </c>
      <c r="BI129" s="15">
        <v>6</v>
      </c>
      <c r="BJ129" s="41"/>
    </row>
    <row r="130" ht="20.05" customHeight="1">
      <c r="AV130" t="s" s="11">
        <v>194</v>
      </c>
      <c r="AW130" t="s" s="25">
        <v>200</v>
      </c>
      <c r="AX130" s="26">
        <v>2</v>
      </c>
      <c r="AY130" s="15">
        <v>1</v>
      </c>
      <c r="AZ130" s="15">
        <v>3</v>
      </c>
      <c r="BA130" s="15">
        <v>4</v>
      </c>
      <c r="BB130" s="15">
        <v>5</v>
      </c>
      <c r="BC130" s="15">
        <v>6</v>
      </c>
      <c r="BD130" s="41"/>
      <c r="BE130" s="41"/>
      <c r="BF130" s="41"/>
      <c r="BG130" s="41"/>
      <c r="BH130" s="41"/>
      <c r="BI130" s="41"/>
      <c r="BJ130" s="41"/>
    </row>
    <row r="131" ht="20.05" customHeight="1">
      <c r="AV131" t="s" s="11">
        <v>194</v>
      </c>
      <c r="AW131" t="s" s="25">
        <v>201</v>
      </c>
      <c r="AX131" s="26">
        <v>2</v>
      </c>
      <c r="AY131" s="15">
        <v>1</v>
      </c>
      <c r="AZ131" s="15">
        <v>3</v>
      </c>
      <c r="BA131" s="15">
        <v>4</v>
      </c>
      <c r="BB131" s="15">
        <v>5</v>
      </c>
      <c r="BC131" s="15">
        <v>6</v>
      </c>
      <c r="BD131" s="41"/>
      <c r="BE131" s="41"/>
      <c r="BF131" s="41"/>
      <c r="BG131" s="41"/>
      <c r="BH131" s="41"/>
      <c r="BI131" s="41"/>
      <c r="BJ131" s="41"/>
    </row>
    <row r="132" ht="20.05" customHeight="1">
      <c r="AV132" t="s" s="11">
        <v>195</v>
      </c>
      <c r="AW132" t="s" s="25">
        <v>197</v>
      </c>
      <c r="AX132" s="26">
        <v>5</v>
      </c>
      <c r="AY132" s="15">
        <v>1</v>
      </c>
      <c r="AZ132" s="15">
        <v>4</v>
      </c>
      <c r="BA132" s="15">
        <v>3</v>
      </c>
      <c r="BB132" s="15">
        <v>6</v>
      </c>
      <c r="BC132" s="15">
        <v>2</v>
      </c>
      <c r="BD132" s="206">
        <f>AVERAGE(AX132:AX136)</f>
        <v>5</v>
      </c>
      <c r="BE132" s="206">
        <f>AVERAGE(AY132:AY136)</f>
        <v>1</v>
      </c>
      <c r="BF132" s="206">
        <f>AVERAGE(AZ132:AZ136)</f>
        <v>4</v>
      </c>
      <c r="BG132" s="206">
        <f>AVERAGE(BA132:BA136)</f>
        <v>2.8</v>
      </c>
      <c r="BH132" s="206">
        <f>AVERAGE(BB132:BB136)</f>
        <v>6</v>
      </c>
      <c r="BI132" s="206">
        <f>AVERAGE(BC132:BC136)</f>
        <v>2.2</v>
      </c>
      <c r="BJ132" s="41"/>
    </row>
    <row r="133" ht="20.05" customHeight="1">
      <c r="AV133" t="s" s="11">
        <v>195</v>
      </c>
      <c r="AW133" t="s" s="25">
        <v>198</v>
      </c>
      <c r="AX133" s="26">
        <v>5</v>
      </c>
      <c r="AY133" s="15">
        <v>1</v>
      </c>
      <c r="AZ133" s="15">
        <v>4</v>
      </c>
      <c r="BA133" s="15">
        <v>3</v>
      </c>
      <c r="BB133" s="15">
        <v>6</v>
      </c>
      <c r="BC133" s="15">
        <v>2</v>
      </c>
      <c r="BD133" s="206">
        <f>STDEV(AX132:AX136)</f>
        <v>0</v>
      </c>
      <c r="BE133" s="206">
        <f>STDEV(AY132:AY136)</f>
        <v>0</v>
      </c>
      <c r="BF133" s="206">
        <f>STDEV(AZ132:AZ136)</f>
        <v>0</v>
      </c>
      <c r="BG133" s="206">
        <f>STDEV(BA132:BA136)</f>
        <v>0.447213595499958</v>
      </c>
      <c r="BH133" s="206">
        <f>STDEV(BB132:BB136)</f>
        <v>0</v>
      </c>
      <c r="BI133" s="206">
        <f>STDEV(BC132:BC136)</f>
        <v>0.447213595499958</v>
      </c>
      <c r="BJ133" s="15">
        <f>AVERAGE(BD133:BI133)</f>
        <v>0.149071198499986</v>
      </c>
    </row>
    <row r="134" ht="20.05" customHeight="1">
      <c r="AV134" t="s" s="11">
        <v>195</v>
      </c>
      <c r="AW134" t="s" s="25">
        <v>199</v>
      </c>
      <c r="AX134" s="26">
        <v>5</v>
      </c>
      <c r="AY134" s="15">
        <v>1</v>
      </c>
      <c r="AZ134" s="15">
        <v>4</v>
      </c>
      <c r="BA134" s="15">
        <v>2</v>
      </c>
      <c r="BB134" s="15">
        <v>6</v>
      </c>
      <c r="BC134" s="15">
        <v>3</v>
      </c>
      <c r="BD134" s="15">
        <v>5</v>
      </c>
      <c r="BE134" s="15">
        <v>1</v>
      </c>
      <c r="BF134" s="15">
        <v>4</v>
      </c>
      <c r="BG134" s="15">
        <v>3</v>
      </c>
      <c r="BH134" s="15">
        <v>6</v>
      </c>
      <c r="BI134" s="15">
        <v>2</v>
      </c>
      <c r="BJ134" s="41"/>
    </row>
    <row r="135" ht="20.05" customHeight="1">
      <c r="AV135" t="s" s="11">
        <v>195</v>
      </c>
      <c r="AW135" t="s" s="25">
        <v>200</v>
      </c>
      <c r="AX135" s="26">
        <v>5</v>
      </c>
      <c r="AY135" s="15">
        <v>1</v>
      </c>
      <c r="AZ135" s="15">
        <v>4</v>
      </c>
      <c r="BA135" s="15">
        <v>3</v>
      </c>
      <c r="BB135" s="15">
        <v>6</v>
      </c>
      <c r="BC135" s="15">
        <v>2</v>
      </c>
      <c r="BD135" s="41"/>
      <c r="BE135" s="41"/>
      <c r="BF135" s="41"/>
      <c r="BG135" s="41"/>
      <c r="BH135" s="41"/>
      <c r="BI135" s="41"/>
      <c r="BJ135" s="41"/>
    </row>
    <row r="136" ht="20.05" customHeight="1">
      <c r="AV136" t="s" s="11">
        <v>195</v>
      </c>
      <c r="AW136" t="s" s="25">
        <v>201</v>
      </c>
      <c r="AX136" s="26">
        <v>5</v>
      </c>
      <c r="AY136" s="15">
        <v>1</v>
      </c>
      <c r="AZ136" s="15">
        <v>4</v>
      </c>
      <c r="BA136" s="15">
        <v>3</v>
      </c>
      <c r="BB136" s="15">
        <v>6</v>
      </c>
      <c r="BC136" s="15">
        <v>2</v>
      </c>
      <c r="BD136" s="41"/>
      <c r="BE136" s="41"/>
      <c r="BF136" s="41"/>
      <c r="BG136" s="41"/>
      <c r="BH136" s="41"/>
      <c r="BI136" s="41"/>
      <c r="BJ136" s="41"/>
    </row>
    <row r="137" ht="20.05" customHeight="1">
      <c r="AV137" s="24"/>
      <c r="AW137" s="214"/>
      <c r="AX137" s="42"/>
      <c r="AY137" s="41"/>
      <c r="AZ137" s="41"/>
      <c r="BA137" s="41"/>
      <c r="BB137" s="41"/>
      <c r="BC137" s="41"/>
      <c r="BD137" s="15">
        <f>AVERAGE(BD132,BD127,BD122,BD117,BD112,BD107,BD102,BD97)</f>
        <v>2.775</v>
      </c>
      <c r="BE137" s="15">
        <f>AVERAGE(BE132,BE127,BE122,BE117,BE112,BE107,BE102,BE97)</f>
        <v>1.15</v>
      </c>
      <c r="BF137" s="15">
        <f>AVERAGE(BF132,BF127,BF122,BF117,BF112,BF107,BF102,BF97)</f>
        <v>3.65</v>
      </c>
      <c r="BG137" s="15">
        <f>AVERAGE(BG132,BG127,BG122,BG117,BG112,BG107,BG102,BG97)</f>
        <v>3.95</v>
      </c>
      <c r="BH137" s="15">
        <f>AVERAGE(BH132,BH127,BH122,BH117,BH112,BH107,BH102,BH97)</f>
        <v>5.625</v>
      </c>
      <c r="BI137" s="15">
        <f>AVERAGE(BI132,BI127,BI122,BI117,BI112,BI107,BI102,BI97)</f>
        <v>3.85</v>
      </c>
      <c r="BJ137" s="41"/>
    </row>
    <row r="138" ht="20.05" customHeight="1">
      <c r="AV138" s="24"/>
      <c r="AW138" s="214"/>
      <c r="AX138" s="42"/>
      <c r="AY138" s="41"/>
      <c r="AZ138" s="41"/>
      <c r="BA138" s="41"/>
      <c r="BB138" s="41"/>
      <c r="BC138" s="41"/>
      <c r="BD138" s="15">
        <f>STDEV(BD132,BD127,BD122,BD117,BD112,BD107,BD102,BD97)</f>
        <v>1.00534286972867</v>
      </c>
      <c r="BE138" s="15">
        <f>STDEV(BE132,BE127,BE122,BE117,BE112,BE107,BE102,BE97)</f>
        <v>0.177281052085584</v>
      </c>
      <c r="BF138" s="15">
        <f>STDEV(BF132,BF127,BF122,BF117,BF112,BF107,BF102,BF97)</f>
        <v>0.783763812819726</v>
      </c>
      <c r="BG138" s="15">
        <f>STDEV(BG132,BG127,BG122,BG117,BG112,BG107,BG102,BG97)</f>
        <v>0.563154381269343</v>
      </c>
      <c r="BH138" s="15">
        <f>STDEV(BH132,BH127,BH122,BH117,BH112,BH107,BH102,BH97)</f>
        <v>0.471320333894961</v>
      </c>
      <c r="BI138" s="15">
        <f>STDEV(BI132,BI127,BI122,BI117,BI112,BI107,BI102,BI97)</f>
        <v>0.9841602656942759</v>
      </c>
      <c r="BJ138" s="41"/>
    </row>
    <row r="140" ht="27.65" customHeight="1">
      <c r="BK140" t="s" s="2">
        <v>203</v>
      </c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</row>
    <row r="141" ht="32.25" customHeight="1">
      <c r="BK141" s="4"/>
      <c r="BL141" s="4"/>
      <c r="BM141" t="s" s="3">
        <v>7</v>
      </c>
      <c r="BN141" t="s" s="3">
        <v>6</v>
      </c>
      <c r="BO141" t="s" s="3">
        <v>8</v>
      </c>
      <c r="BP141" t="s" s="3">
        <v>12</v>
      </c>
      <c r="BQ141" t="s" s="3">
        <v>10</v>
      </c>
      <c r="BR141" t="s" s="3">
        <v>189</v>
      </c>
      <c r="BS141" t="s" s="3">
        <v>7</v>
      </c>
      <c r="BT141" t="s" s="3">
        <v>6</v>
      </c>
      <c r="BU141" t="s" s="3">
        <v>8</v>
      </c>
      <c r="BV141" t="s" s="3">
        <v>12</v>
      </c>
      <c r="BW141" t="s" s="3">
        <v>10</v>
      </c>
      <c r="BX141" t="s" s="3">
        <v>189</v>
      </c>
      <c r="BY141" s="4"/>
    </row>
    <row r="142" ht="20.25" customHeight="1">
      <c r="BK142" t="s" s="5">
        <v>46</v>
      </c>
      <c r="BL142" t="s" s="7">
        <v>197</v>
      </c>
      <c r="BM142" s="55">
        <v>2</v>
      </c>
      <c r="BN142" s="9">
        <v>1</v>
      </c>
      <c r="BO142" s="9">
        <v>3</v>
      </c>
      <c r="BP142" s="9">
        <v>4</v>
      </c>
      <c r="BQ142" s="9">
        <v>5</v>
      </c>
      <c r="BR142" s="9">
        <v>6</v>
      </c>
      <c r="BS142" s="9">
        <f>AVERAGE(BM142:BM146)</f>
        <v>3.2</v>
      </c>
      <c r="BT142" s="220">
        <f>AVERAGE(BN142:BN146)</f>
        <v>1</v>
      </c>
      <c r="BU142" s="221">
        <f>AVERAGE(BO142:BO146)</f>
        <v>2.4</v>
      </c>
      <c r="BV142" s="220">
        <f>AVERAGE(BP142:BP146)</f>
        <v>3.8</v>
      </c>
      <c r="BW142" s="221">
        <f>AVERAGE(BQ142:BQ146)</f>
        <v>5.6</v>
      </c>
      <c r="BX142" s="9">
        <f>AVERAGE(BR142:BR146)</f>
        <v>5</v>
      </c>
      <c r="BY142" s="225"/>
    </row>
    <row r="143" ht="20.05" customHeight="1">
      <c r="BK143" t="s" s="11">
        <v>46</v>
      </c>
      <c r="BL143" t="s" s="25">
        <v>198</v>
      </c>
      <c r="BM143" s="26">
        <v>3</v>
      </c>
      <c r="BN143" s="15">
        <v>1</v>
      </c>
      <c r="BO143" s="15">
        <v>2</v>
      </c>
      <c r="BP143" s="15">
        <v>4</v>
      </c>
      <c r="BQ143" s="15">
        <v>5</v>
      </c>
      <c r="BR143" s="15">
        <v>6</v>
      </c>
      <c r="BS143" s="15">
        <f>STDEV(BM142:BM146)</f>
        <v>1.30384048104053</v>
      </c>
      <c r="BT143" s="222">
        <f>STDEV(BN142:BN146)</f>
        <v>0</v>
      </c>
      <c r="BU143" s="35">
        <f>STDEV(BO142:BO146)</f>
        <v>0.547722557505166</v>
      </c>
      <c r="BV143" s="222">
        <f>STDEV(BP142:BP146)</f>
        <v>0.447213595499958</v>
      </c>
      <c r="BW143" s="35">
        <f>STDEV(BQ142:BQ146)</f>
        <v>0.547722557505166</v>
      </c>
      <c r="BX143" s="15">
        <f>STDEV(BR142:BR146)</f>
        <v>1.22474487139159</v>
      </c>
      <c r="BY143" s="20">
        <f>AVERAGE(BS143:BX143)</f>
        <v>0.678540677157068</v>
      </c>
    </row>
    <row r="144" ht="20.05" customHeight="1">
      <c r="BK144" t="s" s="11">
        <v>46</v>
      </c>
      <c r="BL144" t="s" s="25">
        <v>199</v>
      </c>
      <c r="BM144" s="26">
        <v>5</v>
      </c>
      <c r="BN144" s="15">
        <v>1</v>
      </c>
      <c r="BO144" s="15">
        <v>2</v>
      </c>
      <c r="BP144" s="15">
        <v>4</v>
      </c>
      <c r="BQ144" s="15">
        <v>6</v>
      </c>
      <c r="BR144" s="15">
        <v>3</v>
      </c>
      <c r="BS144" s="15">
        <v>3</v>
      </c>
      <c r="BT144" s="15">
        <v>1</v>
      </c>
      <c r="BU144" s="15">
        <v>2</v>
      </c>
      <c r="BV144" s="15">
        <v>4</v>
      </c>
      <c r="BW144" s="15">
        <v>6</v>
      </c>
      <c r="BX144" s="15">
        <v>5</v>
      </c>
      <c r="BY144" s="41"/>
    </row>
    <row r="145" ht="20.05" customHeight="1">
      <c r="BK145" t="s" s="11">
        <v>46</v>
      </c>
      <c r="BL145" t="s" s="25">
        <v>200</v>
      </c>
      <c r="BM145" s="26">
        <v>4</v>
      </c>
      <c r="BN145" s="15">
        <v>1</v>
      </c>
      <c r="BO145" s="15">
        <v>2</v>
      </c>
      <c r="BP145" s="15">
        <v>3</v>
      </c>
      <c r="BQ145" s="15">
        <v>6</v>
      </c>
      <c r="BR145" s="15">
        <v>5</v>
      </c>
      <c r="BS145" s="41"/>
      <c r="BT145" s="41"/>
      <c r="BU145" s="41"/>
      <c r="BV145" s="41"/>
      <c r="BW145" s="41"/>
      <c r="BX145" s="41"/>
      <c r="BY145" s="41"/>
    </row>
    <row r="146" ht="20.05" customHeight="1">
      <c r="BK146" t="s" s="11">
        <v>46</v>
      </c>
      <c r="BL146" t="s" s="25">
        <v>201</v>
      </c>
      <c r="BM146" s="26">
        <v>2</v>
      </c>
      <c r="BN146" s="15">
        <v>1</v>
      </c>
      <c r="BO146" s="15">
        <v>3</v>
      </c>
      <c r="BP146" s="15">
        <v>4</v>
      </c>
      <c r="BQ146" s="15">
        <v>6</v>
      </c>
      <c r="BR146" s="15">
        <v>5</v>
      </c>
      <c r="BS146" s="41"/>
      <c r="BT146" s="41"/>
      <c r="BU146" s="41"/>
      <c r="BV146" s="41"/>
      <c r="BW146" s="41"/>
      <c r="BX146" s="41"/>
      <c r="BY146" s="41"/>
    </row>
    <row r="147" ht="20.05" customHeight="1">
      <c r="BK147" t="s" s="11">
        <v>48</v>
      </c>
      <c r="BL147" t="s" s="25">
        <v>197</v>
      </c>
      <c r="BM147" s="26">
        <v>3</v>
      </c>
      <c r="BN147" s="15">
        <v>1</v>
      </c>
      <c r="BO147" s="15">
        <v>2</v>
      </c>
      <c r="BP147" s="15">
        <v>4</v>
      </c>
      <c r="BQ147" s="15">
        <v>5</v>
      </c>
      <c r="BR147" s="15">
        <v>6</v>
      </c>
      <c r="BS147" s="15">
        <f>AVERAGE(BM147:BM151)</f>
        <v>2</v>
      </c>
      <c r="BT147" s="15">
        <f>AVERAGE(BN147:BN151)</f>
        <v>2.2</v>
      </c>
      <c r="BU147" s="35">
        <f>AVERAGE(BO147:BO151)</f>
        <v>2.2</v>
      </c>
      <c r="BV147" s="35">
        <f>AVERAGE(BP147:BP151)</f>
        <v>4.6</v>
      </c>
      <c r="BW147" s="15">
        <f>AVERAGE(BQ147:BQ151)</f>
        <v>4.2</v>
      </c>
      <c r="BX147" s="222">
        <f>AVERAGE(BR147:BR151)</f>
        <v>5.8</v>
      </c>
      <c r="BY147" s="41"/>
    </row>
    <row r="148" ht="20.05" customHeight="1">
      <c r="BK148" t="s" s="11">
        <v>48</v>
      </c>
      <c r="BL148" t="s" s="25">
        <v>198</v>
      </c>
      <c r="BM148" s="26">
        <v>1</v>
      </c>
      <c r="BN148" s="15">
        <v>2</v>
      </c>
      <c r="BO148" s="15">
        <v>3</v>
      </c>
      <c r="BP148" s="15">
        <v>4</v>
      </c>
      <c r="BQ148" s="15">
        <v>5</v>
      </c>
      <c r="BR148" s="15">
        <v>6</v>
      </c>
      <c r="BS148" s="15">
        <f>STDEV(BM147:BM151)</f>
        <v>1</v>
      </c>
      <c r="BT148" s="15">
        <f>STDEV(BN147:BN151)</f>
        <v>1.30384048104053</v>
      </c>
      <c r="BU148" s="35">
        <f>STDEV(BO147:BO151)</f>
        <v>0.836660026534076</v>
      </c>
      <c r="BV148" s="35">
        <f>STDEV(BP147:BP151)</f>
        <v>0.894427190999916</v>
      </c>
      <c r="BW148" s="15">
        <f>STDEV(BQ147:BQ151)</f>
        <v>1.30384048104053</v>
      </c>
      <c r="BX148" s="222">
        <f>STDEV(BR147:BR151)</f>
        <v>0.447213595499958</v>
      </c>
      <c r="BY148" s="35">
        <f>AVERAGE(BS148:BX148)</f>
        <v>0.964330295852502</v>
      </c>
    </row>
    <row r="149" ht="20.05" customHeight="1">
      <c r="BK149" t="s" s="11">
        <v>48</v>
      </c>
      <c r="BL149" t="s" s="25">
        <v>199</v>
      </c>
      <c r="BM149" s="26">
        <v>1</v>
      </c>
      <c r="BN149" s="15">
        <v>4</v>
      </c>
      <c r="BO149" s="15">
        <v>3</v>
      </c>
      <c r="BP149" s="15">
        <v>6</v>
      </c>
      <c r="BQ149" s="15">
        <v>2</v>
      </c>
      <c r="BR149" s="15">
        <v>5</v>
      </c>
      <c r="BS149" s="15">
        <v>1</v>
      </c>
      <c r="BT149" s="15">
        <v>2.5</v>
      </c>
      <c r="BU149" s="15">
        <v>2.5</v>
      </c>
      <c r="BV149" s="15">
        <v>5</v>
      </c>
      <c r="BW149" s="15">
        <v>4</v>
      </c>
      <c r="BX149" s="15">
        <v>6</v>
      </c>
      <c r="BY149" s="41"/>
    </row>
    <row r="150" ht="20.05" customHeight="1">
      <c r="BK150" t="s" s="11">
        <v>48</v>
      </c>
      <c r="BL150" t="s" s="25">
        <v>200</v>
      </c>
      <c r="BM150" s="26">
        <v>2</v>
      </c>
      <c r="BN150" s="15">
        <v>3</v>
      </c>
      <c r="BO150" s="15">
        <v>1</v>
      </c>
      <c r="BP150" s="15">
        <v>4</v>
      </c>
      <c r="BQ150" s="15">
        <v>5</v>
      </c>
      <c r="BR150" s="15">
        <v>6</v>
      </c>
      <c r="BS150" s="41"/>
      <c r="BT150" s="41"/>
      <c r="BU150" s="41"/>
      <c r="BV150" s="41"/>
      <c r="BW150" s="41"/>
      <c r="BX150" s="41"/>
      <c r="BY150" s="41"/>
    </row>
    <row r="151" ht="20.05" customHeight="1">
      <c r="BK151" t="s" s="11">
        <v>48</v>
      </c>
      <c r="BL151" t="s" s="25">
        <v>201</v>
      </c>
      <c r="BM151" s="26">
        <v>3</v>
      </c>
      <c r="BN151" s="15">
        <v>1</v>
      </c>
      <c r="BO151" s="15">
        <v>2</v>
      </c>
      <c r="BP151" s="15">
        <v>5</v>
      </c>
      <c r="BQ151" s="15">
        <v>4</v>
      </c>
      <c r="BR151" s="15">
        <v>6</v>
      </c>
      <c r="BS151" s="41"/>
      <c r="BT151" s="41"/>
      <c r="BU151" s="41"/>
      <c r="BV151" s="41"/>
      <c r="BW151" s="41"/>
      <c r="BX151" s="41"/>
      <c r="BY151" s="41"/>
    </row>
    <row r="152" ht="20.05" customHeight="1">
      <c r="BK152" t="s" s="11">
        <v>190</v>
      </c>
      <c r="BL152" t="s" s="25">
        <v>197</v>
      </c>
      <c r="BM152" s="26">
        <v>2</v>
      </c>
      <c r="BN152" s="15">
        <v>1</v>
      </c>
      <c r="BO152" s="15">
        <v>3</v>
      </c>
      <c r="BP152" s="15">
        <v>5</v>
      </c>
      <c r="BQ152" s="15">
        <v>4</v>
      </c>
      <c r="BR152" s="15">
        <v>6</v>
      </c>
      <c r="BS152" s="222">
        <f>AVERAGE(BM152:BM156)</f>
        <v>1.2</v>
      </c>
      <c r="BT152" s="222">
        <f>AVERAGE(BN152:BN156)</f>
        <v>1.8</v>
      </c>
      <c r="BU152" s="222">
        <f>AVERAGE(BO152:BO156)</f>
        <v>3.2</v>
      </c>
      <c r="BV152" s="15">
        <f>AVERAGE(BP152:BP156)</f>
        <v>5</v>
      </c>
      <c r="BW152" s="35">
        <f>AVERAGE(BQ152:BQ156)</f>
        <v>5</v>
      </c>
      <c r="BX152" s="15">
        <f>AVERAGE(BR152:BR156)</f>
        <v>4.8</v>
      </c>
      <c r="BY152" s="41"/>
    </row>
    <row r="153" ht="20.05" customHeight="1">
      <c r="BK153" t="s" s="11">
        <v>190</v>
      </c>
      <c r="BL153" t="s" s="25">
        <v>198</v>
      </c>
      <c r="BM153" s="26">
        <v>1</v>
      </c>
      <c r="BN153" s="15">
        <v>2</v>
      </c>
      <c r="BO153" s="15">
        <v>3</v>
      </c>
      <c r="BP153" s="15">
        <v>6</v>
      </c>
      <c r="BQ153" s="15">
        <v>5</v>
      </c>
      <c r="BR153" s="15">
        <v>4</v>
      </c>
      <c r="BS153" s="222">
        <f>STDEV(BM152:BM156)</f>
        <v>0.447213595499958</v>
      </c>
      <c r="BT153" s="222">
        <f>STDEV(BN152:BN156)</f>
        <v>0.447213595499958</v>
      </c>
      <c r="BU153" s="222">
        <f>STDEV(BO152:BO156)</f>
        <v>0.447213595499958</v>
      </c>
      <c r="BV153" s="15">
        <f>STDEV(BP152:BP156)</f>
        <v>1.22474487139159</v>
      </c>
      <c r="BW153" s="35">
        <f>STDEV(BQ152:BQ156)</f>
        <v>0.707106781186548</v>
      </c>
      <c r="BX153" s="15">
        <f>STDEV(BR152:BR156)</f>
        <v>1.09544511501033</v>
      </c>
      <c r="BY153" s="20">
        <f>AVERAGE(BS153:BX153)</f>
        <v>0.728156259014724</v>
      </c>
    </row>
    <row r="154" ht="20.05" customHeight="1">
      <c r="BK154" t="s" s="11">
        <v>190</v>
      </c>
      <c r="BL154" t="s" s="25">
        <v>199</v>
      </c>
      <c r="BM154" s="26">
        <v>1</v>
      </c>
      <c r="BN154" s="15">
        <v>2</v>
      </c>
      <c r="BO154" s="15">
        <v>4</v>
      </c>
      <c r="BP154" s="15">
        <v>3</v>
      </c>
      <c r="BQ154" s="15">
        <v>5</v>
      </c>
      <c r="BR154" s="15">
        <v>6</v>
      </c>
      <c r="BS154" s="15">
        <v>1</v>
      </c>
      <c r="BT154" s="15">
        <v>2</v>
      </c>
      <c r="BU154" s="15">
        <v>3</v>
      </c>
      <c r="BV154" s="15">
        <v>5.5</v>
      </c>
      <c r="BW154" s="15">
        <v>5.5</v>
      </c>
      <c r="BX154" s="15">
        <v>4</v>
      </c>
      <c r="BY154" s="41"/>
    </row>
    <row r="155" ht="20.05" customHeight="1">
      <c r="BK155" t="s" s="11">
        <v>190</v>
      </c>
      <c r="BL155" t="s" s="25">
        <v>200</v>
      </c>
      <c r="BM155" s="26">
        <v>1</v>
      </c>
      <c r="BN155" s="15">
        <v>2</v>
      </c>
      <c r="BO155" s="15">
        <v>3</v>
      </c>
      <c r="BP155" s="15">
        <v>6</v>
      </c>
      <c r="BQ155" s="15">
        <v>5</v>
      </c>
      <c r="BR155" s="15">
        <v>4</v>
      </c>
      <c r="BS155" s="41"/>
      <c r="BT155" s="41"/>
      <c r="BU155" s="41"/>
      <c r="BV155" s="41"/>
      <c r="BW155" s="41"/>
      <c r="BX155" s="41"/>
      <c r="BY155" s="41"/>
    </row>
    <row r="156" ht="20.05" customHeight="1">
      <c r="BK156" t="s" s="11">
        <v>190</v>
      </c>
      <c r="BL156" t="s" s="25">
        <v>201</v>
      </c>
      <c r="BM156" s="26">
        <v>1</v>
      </c>
      <c r="BN156" s="15">
        <v>2</v>
      </c>
      <c r="BO156" s="15">
        <v>3</v>
      </c>
      <c r="BP156" s="15">
        <v>5</v>
      </c>
      <c r="BQ156" s="15">
        <v>6</v>
      </c>
      <c r="BR156" s="15">
        <v>4</v>
      </c>
      <c r="BS156" s="41"/>
      <c r="BT156" s="41"/>
      <c r="BU156" s="41"/>
      <c r="BV156" s="41"/>
      <c r="BW156" s="41"/>
      <c r="BX156" s="41"/>
      <c r="BY156" s="41"/>
    </row>
    <row r="157" ht="20.05" customHeight="1">
      <c r="BK157" t="s" s="11">
        <v>191</v>
      </c>
      <c r="BL157" t="s" s="25">
        <v>197</v>
      </c>
      <c r="BM157" s="26">
        <v>6</v>
      </c>
      <c r="BN157" s="15">
        <v>1</v>
      </c>
      <c r="BO157" s="15">
        <v>3</v>
      </c>
      <c r="BP157" s="15">
        <v>2</v>
      </c>
      <c r="BQ157" s="15">
        <v>4</v>
      </c>
      <c r="BR157" s="15">
        <v>5</v>
      </c>
      <c r="BS157" s="15">
        <f>AVERAGE(BM157:BM161)</f>
        <v>4.2</v>
      </c>
      <c r="BT157" s="222">
        <f>AVERAGE(BN157:BN161)</f>
        <v>1.2</v>
      </c>
      <c r="BU157" s="222">
        <f>AVERAGE(BO157:BO161)</f>
        <v>2.8</v>
      </c>
      <c r="BV157" s="15">
        <f>AVERAGE(BP157:BP161)</f>
        <v>3</v>
      </c>
      <c r="BW157" s="35">
        <f>AVERAGE(BQ157:BQ161)</f>
        <v>4.6</v>
      </c>
      <c r="BX157" s="222">
        <f>AVERAGE(BR157:BR161)</f>
        <v>5.2</v>
      </c>
      <c r="BY157" s="41"/>
    </row>
    <row r="158" ht="20.05" customHeight="1">
      <c r="BK158" t="s" s="11">
        <v>191</v>
      </c>
      <c r="BL158" t="s" s="25">
        <v>198</v>
      </c>
      <c r="BM158" s="26">
        <v>2</v>
      </c>
      <c r="BN158" s="15">
        <v>1</v>
      </c>
      <c r="BO158" s="15">
        <v>3</v>
      </c>
      <c r="BP158" s="15">
        <v>4</v>
      </c>
      <c r="BQ158" s="15">
        <v>6</v>
      </c>
      <c r="BR158" s="15">
        <v>5</v>
      </c>
      <c r="BS158" s="15">
        <f>STDEV(BM157:BM161)</f>
        <v>2.48997991959775</v>
      </c>
      <c r="BT158" s="222">
        <f>STDEV(BN157:BN161)</f>
        <v>0.447213595499958</v>
      </c>
      <c r="BU158" s="222">
        <f>STDEV(BO157:BO161)</f>
        <v>0.447213595499958</v>
      </c>
      <c r="BV158" s="15">
        <f>STDEV(BP157:BP161)</f>
        <v>1</v>
      </c>
      <c r="BW158" s="35">
        <f>STDEV(BQ157:BQ161)</f>
        <v>0.894427190999916</v>
      </c>
      <c r="BX158" s="222">
        <f>STDEV(BR157:BR161)</f>
        <v>0.447213595499958</v>
      </c>
      <c r="BY158" s="35">
        <f>AVERAGE(BS158:BX158)</f>
        <v>0.9543413161829229</v>
      </c>
    </row>
    <row r="159" ht="20.05" customHeight="1">
      <c r="BK159" t="s" s="11">
        <v>191</v>
      </c>
      <c r="BL159" t="s" s="25">
        <v>199</v>
      </c>
      <c r="BM159" s="26">
        <v>6</v>
      </c>
      <c r="BN159" s="15">
        <v>1</v>
      </c>
      <c r="BO159" s="15">
        <v>2</v>
      </c>
      <c r="BP159" s="15">
        <v>3</v>
      </c>
      <c r="BQ159" s="15">
        <v>4</v>
      </c>
      <c r="BR159" s="15">
        <v>5</v>
      </c>
      <c r="BS159" s="15">
        <v>4</v>
      </c>
      <c r="BT159" s="15">
        <v>1</v>
      </c>
      <c r="BU159" s="15">
        <v>2</v>
      </c>
      <c r="BV159" s="15">
        <v>3</v>
      </c>
      <c r="BW159" s="15">
        <v>5</v>
      </c>
      <c r="BX159" s="15">
        <v>6</v>
      </c>
      <c r="BY159" s="41"/>
    </row>
    <row r="160" ht="20.05" customHeight="1">
      <c r="BK160" t="s" s="11">
        <v>191</v>
      </c>
      <c r="BL160" t="s" s="25">
        <v>200</v>
      </c>
      <c r="BM160" s="26">
        <v>6</v>
      </c>
      <c r="BN160" s="15">
        <v>1</v>
      </c>
      <c r="BO160" s="15">
        <v>3</v>
      </c>
      <c r="BP160" s="15">
        <v>2</v>
      </c>
      <c r="BQ160" s="15">
        <v>4</v>
      </c>
      <c r="BR160" s="15">
        <v>5</v>
      </c>
      <c r="BS160" s="41"/>
      <c r="BT160" s="41"/>
      <c r="BU160" s="41"/>
      <c r="BV160" s="41"/>
      <c r="BW160" s="41"/>
      <c r="BX160" s="41"/>
      <c r="BY160" s="41"/>
    </row>
    <row r="161" ht="20.05" customHeight="1">
      <c r="BK161" t="s" s="11">
        <v>191</v>
      </c>
      <c r="BL161" t="s" s="25">
        <v>201</v>
      </c>
      <c r="BM161" s="26">
        <v>1</v>
      </c>
      <c r="BN161" s="15">
        <v>2</v>
      </c>
      <c r="BO161" s="15">
        <v>3</v>
      </c>
      <c r="BP161" s="15">
        <v>4</v>
      </c>
      <c r="BQ161" s="15">
        <v>5</v>
      </c>
      <c r="BR161" s="15">
        <v>6</v>
      </c>
      <c r="BS161" s="41"/>
      <c r="BT161" s="41"/>
      <c r="BU161" s="41"/>
      <c r="BV161" s="41"/>
      <c r="BW161" s="41"/>
      <c r="BX161" s="41"/>
      <c r="BY161" s="41"/>
    </row>
    <row r="162" ht="20.05" customHeight="1">
      <c r="BK162" t="s" s="11">
        <v>192</v>
      </c>
      <c r="BL162" t="s" s="25">
        <v>197</v>
      </c>
      <c r="BM162" s="26">
        <v>4</v>
      </c>
      <c r="BN162" s="15">
        <v>1</v>
      </c>
      <c r="BO162" s="15">
        <v>2</v>
      </c>
      <c r="BP162" s="15">
        <v>3</v>
      </c>
      <c r="BQ162" s="15">
        <v>6</v>
      </c>
      <c r="BR162" s="15">
        <v>5</v>
      </c>
      <c r="BS162" s="35">
        <f>AVERAGE(BM162:BM166)</f>
        <v>3.6</v>
      </c>
      <c r="BT162" s="222">
        <f>AVERAGE(BN162:BN166)</f>
        <v>1</v>
      </c>
      <c r="BU162" s="222">
        <f>AVERAGE(BO162:BO166)</f>
        <v>2.2</v>
      </c>
      <c r="BV162" s="35">
        <f>AVERAGE(BP162:BP166)</f>
        <v>3.2</v>
      </c>
      <c r="BW162" s="222">
        <f>AVERAGE(BQ162:BQ166)</f>
        <v>6</v>
      </c>
      <c r="BX162" s="222">
        <f>AVERAGE(BR162:BR166)</f>
        <v>5</v>
      </c>
      <c r="BY162" s="41"/>
    </row>
    <row r="163" ht="20.05" customHeight="1">
      <c r="BK163" t="s" s="11">
        <v>192</v>
      </c>
      <c r="BL163" t="s" s="25">
        <v>198</v>
      </c>
      <c r="BM163" s="26">
        <v>4</v>
      </c>
      <c r="BN163" s="15">
        <v>1</v>
      </c>
      <c r="BO163" s="15">
        <v>3</v>
      </c>
      <c r="BP163" s="15">
        <v>2</v>
      </c>
      <c r="BQ163" s="15">
        <v>6</v>
      </c>
      <c r="BR163" s="15">
        <v>5</v>
      </c>
      <c r="BS163" s="35">
        <f>STDEV(BM162:BM166)</f>
        <v>0.547722557505166</v>
      </c>
      <c r="BT163" s="222">
        <f>STDEV(BN162:BN166)</f>
        <v>0</v>
      </c>
      <c r="BU163" s="222">
        <f>STDEV(BO162:BO166)</f>
        <v>0.447213595499958</v>
      </c>
      <c r="BV163" s="35">
        <f>STDEV(BP162:BP166)</f>
        <v>0.836660026534076</v>
      </c>
      <c r="BW163" s="222">
        <f>STDEV(BQ162:BQ166)</f>
        <v>0</v>
      </c>
      <c r="BX163" s="222">
        <f>STDEV(BR162:BR166)</f>
        <v>0</v>
      </c>
      <c r="BY163" s="20">
        <f>AVERAGE(BS163:BX163)</f>
        <v>0.3052660299232</v>
      </c>
    </row>
    <row r="164" ht="20.05" customHeight="1">
      <c r="BK164" t="s" s="11">
        <v>192</v>
      </c>
      <c r="BL164" t="s" s="25">
        <v>199</v>
      </c>
      <c r="BM164" s="26">
        <v>4</v>
      </c>
      <c r="BN164" s="15">
        <v>1</v>
      </c>
      <c r="BO164" s="15">
        <v>2</v>
      </c>
      <c r="BP164" s="15">
        <v>3</v>
      </c>
      <c r="BQ164" s="15">
        <v>6</v>
      </c>
      <c r="BR164" s="15">
        <v>5</v>
      </c>
      <c r="BS164" s="15">
        <v>4</v>
      </c>
      <c r="BT164" s="15">
        <v>1</v>
      </c>
      <c r="BU164" s="15">
        <v>2</v>
      </c>
      <c r="BV164" s="15">
        <v>3</v>
      </c>
      <c r="BW164" s="15">
        <v>6</v>
      </c>
      <c r="BX164" s="15">
        <v>5</v>
      </c>
      <c r="BY164" s="41"/>
    </row>
    <row r="165" ht="20.05" customHeight="1">
      <c r="BK165" t="s" s="11">
        <v>192</v>
      </c>
      <c r="BL165" t="s" s="25">
        <v>200</v>
      </c>
      <c r="BM165" s="26">
        <v>3</v>
      </c>
      <c r="BN165" s="15">
        <v>1</v>
      </c>
      <c r="BO165" s="15">
        <v>2</v>
      </c>
      <c r="BP165" s="15">
        <v>4</v>
      </c>
      <c r="BQ165" s="15">
        <v>6</v>
      </c>
      <c r="BR165" s="15">
        <v>5</v>
      </c>
      <c r="BS165" s="41"/>
      <c r="BT165" s="41"/>
      <c r="BU165" s="41"/>
      <c r="BV165" s="41"/>
      <c r="BW165" s="41"/>
      <c r="BX165" s="41"/>
      <c r="BY165" s="41"/>
    </row>
    <row r="166" ht="20.05" customHeight="1">
      <c r="BK166" t="s" s="11">
        <v>192</v>
      </c>
      <c r="BL166" t="s" s="25">
        <v>201</v>
      </c>
      <c r="BM166" s="26">
        <v>3</v>
      </c>
      <c r="BN166" s="15">
        <v>1</v>
      </c>
      <c r="BO166" s="15">
        <v>2</v>
      </c>
      <c r="BP166" s="15">
        <v>4</v>
      </c>
      <c r="BQ166" s="15">
        <v>6</v>
      </c>
      <c r="BR166" s="15">
        <v>5</v>
      </c>
      <c r="BS166" s="41"/>
      <c r="BT166" s="41"/>
      <c r="BU166" s="41"/>
      <c r="BV166" s="41"/>
      <c r="BW166" s="41"/>
      <c r="BX166" s="41"/>
      <c r="BY166" s="41"/>
    </row>
    <row r="167" ht="20.05" customHeight="1">
      <c r="BK167" t="s" s="11">
        <v>193</v>
      </c>
      <c r="BL167" t="s" s="25">
        <v>197</v>
      </c>
      <c r="BM167" s="26">
        <v>1</v>
      </c>
      <c r="BN167" s="15">
        <v>2</v>
      </c>
      <c r="BO167" s="15">
        <v>4</v>
      </c>
      <c r="BP167" s="15">
        <v>3</v>
      </c>
      <c r="BQ167" s="15">
        <v>5</v>
      </c>
      <c r="BR167" s="15">
        <v>6</v>
      </c>
      <c r="BS167" s="35">
        <f>AVERAGE(BM167:BM171)</f>
        <v>1.6</v>
      </c>
      <c r="BT167" s="15">
        <f>AVERAGE(BN167:BN171)</f>
        <v>2.8</v>
      </c>
      <c r="BU167" s="15">
        <f>AVERAGE(BO167:BO171)</f>
        <v>3.2</v>
      </c>
      <c r="BV167" s="15">
        <f>AVERAGE(BP167:BP171)</f>
        <v>2.8</v>
      </c>
      <c r="BW167" s="35">
        <f>AVERAGE(BQ167:BQ171)</f>
        <v>4.6</v>
      </c>
      <c r="BX167" s="222">
        <f>AVERAGE(BR167:BR171)</f>
        <v>6</v>
      </c>
      <c r="BY167" s="41"/>
    </row>
    <row r="168" ht="20.05" customHeight="1">
      <c r="BK168" t="s" s="11">
        <v>193</v>
      </c>
      <c r="BL168" t="s" s="25">
        <v>198</v>
      </c>
      <c r="BM168" s="26">
        <v>1</v>
      </c>
      <c r="BN168" s="15">
        <v>5</v>
      </c>
      <c r="BO168" s="15">
        <v>4</v>
      </c>
      <c r="BP168" s="15">
        <v>2</v>
      </c>
      <c r="BQ168" s="15">
        <v>3</v>
      </c>
      <c r="BR168" s="15">
        <v>6</v>
      </c>
      <c r="BS168" s="35">
        <f>STDEV(BM167:BM171)</f>
        <v>0.894427190999916</v>
      </c>
      <c r="BT168" s="15">
        <f>STDEV(BN167:BN171)</f>
        <v>1.48323969741913</v>
      </c>
      <c r="BU168" s="15">
        <f>STDEV(BO167:BO171)</f>
        <v>1.09544511501033</v>
      </c>
      <c r="BV168" s="15">
        <f>STDEV(BP167:BP171)</f>
        <v>1.30384048104053</v>
      </c>
      <c r="BW168" s="35">
        <f>STDEV(BQ167:BQ171)</f>
        <v>0.894427190999916</v>
      </c>
      <c r="BX168" s="222">
        <f>STDEV(BR167:BR171)</f>
        <v>0</v>
      </c>
      <c r="BY168" s="35">
        <f>AVERAGE(BS168:BX168)</f>
        <v>0.945229945911637</v>
      </c>
    </row>
    <row r="169" ht="20.05" customHeight="1">
      <c r="BK169" t="s" s="11">
        <v>193</v>
      </c>
      <c r="BL169" t="s" s="25">
        <v>199</v>
      </c>
      <c r="BM169" s="26">
        <v>3</v>
      </c>
      <c r="BN169" s="15">
        <v>1</v>
      </c>
      <c r="BO169" s="15">
        <v>2</v>
      </c>
      <c r="BP169" s="15">
        <v>4</v>
      </c>
      <c r="BQ169" s="15">
        <v>5</v>
      </c>
      <c r="BR169" s="15">
        <v>6</v>
      </c>
      <c r="BS169" s="15">
        <v>1</v>
      </c>
      <c r="BT169" s="15">
        <v>2.5</v>
      </c>
      <c r="BU169" s="15">
        <v>4</v>
      </c>
      <c r="BV169" s="15">
        <v>2.5</v>
      </c>
      <c r="BW169" s="15">
        <v>5</v>
      </c>
      <c r="BX169" s="15">
        <v>6</v>
      </c>
      <c r="BY169" s="41"/>
    </row>
    <row r="170" ht="20.05" customHeight="1">
      <c r="BK170" t="s" s="11">
        <v>193</v>
      </c>
      <c r="BL170" t="s" s="25">
        <v>200</v>
      </c>
      <c r="BM170" s="26">
        <v>1</v>
      </c>
      <c r="BN170" s="15">
        <v>3</v>
      </c>
      <c r="BO170" s="15">
        <v>2</v>
      </c>
      <c r="BP170" s="15">
        <v>4</v>
      </c>
      <c r="BQ170" s="15">
        <v>5</v>
      </c>
      <c r="BR170" s="15">
        <v>6</v>
      </c>
      <c r="BS170" s="41"/>
      <c r="BT170" s="41"/>
      <c r="BU170" s="41"/>
      <c r="BV170" s="41"/>
      <c r="BW170" s="41"/>
      <c r="BX170" s="41"/>
      <c r="BY170" s="41"/>
    </row>
    <row r="171" ht="20.05" customHeight="1">
      <c r="BK171" t="s" s="11">
        <v>193</v>
      </c>
      <c r="BL171" t="s" s="25">
        <v>201</v>
      </c>
      <c r="BM171" s="26">
        <v>2</v>
      </c>
      <c r="BN171" s="15">
        <v>3</v>
      </c>
      <c r="BO171" s="15">
        <v>4</v>
      </c>
      <c r="BP171" s="15">
        <v>1</v>
      </c>
      <c r="BQ171" s="15">
        <v>5</v>
      </c>
      <c r="BR171" s="15">
        <v>6</v>
      </c>
      <c r="BS171" s="41"/>
      <c r="BT171" s="41"/>
      <c r="BU171" s="41"/>
      <c r="BV171" s="41"/>
      <c r="BW171" s="41"/>
      <c r="BX171" s="41"/>
      <c r="BY171" s="41"/>
    </row>
    <row r="172" ht="20.05" customHeight="1">
      <c r="BK172" t="s" s="11">
        <v>194</v>
      </c>
      <c r="BL172" t="s" s="25">
        <v>197</v>
      </c>
      <c r="BM172" s="26">
        <v>1</v>
      </c>
      <c r="BN172" s="15">
        <v>2</v>
      </c>
      <c r="BO172" s="15">
        <v>3</v>
      </c>
      <c r="BP172" s="15">
        <v>6</v>
      </c>
      <c r="BQ172" s="15">
        <v>5</v>
      </c>
      <c r="BR172" s="15">
        <v>4</v>
      </c>
      <c r="BS172" s="35">
        <f>AVERAGE(BM172:BM176)</f>
        <v>1.4</v>
      </c>
      <c r="BT172" s="35">
        <f>AVERAGE(BN172:BN176)</f>
        <v>1.6</v>
      </c>
      <c r="BU172" s="222">
        <f>AVERAGE(BO172:BO176)</f>
        <v>3</v>
      </c>
      <c r="BV172" s="15">
        <f>AVERAGE(BP172:BP176)</f>
        <v>5.2</v>
      </c>
      <c r="BW172" s="35">
        <f>AVERAGE(BQ172:BQ176)</f>
        <v>5.2</v>
      </c>
      <c r="BX172" s="35">
        <f>AVERAGE(BR172:BR176)</f>
        <v>4.6</v>
      </c>
      <c r="BY172" s="41"/>
    </row>
    <row r="173" ht="20.05" customHeight="1">
      <c r="BK173" t="s" s="11">
        <v>194</v>
      </c>
      <c r="BL173" t="s" s="25">
        <v>198</v>
      </c>
      <c r="BM173" s="26">
        <v>1</v>
      </c>
      <c r="BN173" s="15">
        <v>2</v>
      </c>
      <c r="BO173" s="15">
        <v>3</v>
      </c>
      <c r="BP173" s="15">
        <v>4</v>
      </c>
      <c r="BQ173" s="15">
        <v>6</v>
      </c>
      <c r="BR173" s="15">
        <v>5</v>
      </c>
      <c r="BS173" s="35">
        <f>STDEV(BM172:BM176)</f>
        <v>0.547722557505166</v>
      </c>
      <c r="BT173" s="35">
        <f>STDEV(BN172:BN176)</f>
        <v>0.547722557505166</v>
      </c>
      <c r="BU173" s="222">
        <f>STDEV(BO172:BO176)</f>
        <v>0</v>
      </c>
      <c r="BV173" s="15">
        <f>STDEV(BP172:BP176)</f>
        <v>1.09544511501033</v>
      </c>
      <c r="BW173" s="35">
        <f>STDEV(BQ172:BQ176)</f>
        <v>0.836660026534076</v>
      </c>
      <c r="BX173" s="35">
        <f>STDEV(BR172:BR176)</f>
        <v>0.547722557505166</v>
      </c>
      <c r="BY173" s="20">
        <f>AVERAGE(BS173:BX173)</f>
        <v>0.595878802343317</v>
      </c>
    </row>
    <row r="174" ht="20.05" customHeight="1">
      <c r="BK174" t="s" s="11">
        <v>194</v>
      </c>
      <c r="BL174" t="s" s="25">
        <v>199</v>
      </c>
      <c r="BM174" s="26">
        <v>1</v>
      </c>
      <c r="BN174" s="15">
        <v>2</v>
      </c>
      <c r="BO174" s="15">
        <v>3</v>
      </c>
      <c r="BP174" s="15">
        <v>4</v>
      </c>
      <c r="BQ174" s="15">
        <v>6</v>
      </c>
      <c r="BR174" s="15">
        <v>5</v>
      </c>
      <c r="BS174" s="15">
        <v>1</v>
      </c>
      <c r="BT174" s="15">
        <v>2</v>
      </c>
      <c r="BU174" s="15">
        <v>3</v>
      </c>
      <c r="BV174" s="15">
        <v>4.5</v>
      </c>
      <c r="BW174" s="15">
        <v>4.5</v>
      </c>
      <c r="BX174" s="15">
        <v>5</v>
      </c>
      <c r="BY174" s="41"/>
    </row>
    <row r="175" ht="20.05" customHeight="1">
      <c r="BK175" t="s" s="11">
        <v>194</v>
      </c>
      <c r="BL175" t="s" s="25">
        <v>200</v>
      </c>
      <c r="BM175" s="26">
        <v>2</v>
      </c>
      <c r="BN175" s="15">
        <v>1</v>
      </c>
      <c r="BO175" s="15">
        <v>3</v>
      </c>
      <c r="BP175" s="15">
        <v>6</v>
      </c>
      <c r="BQ175" s="15">
        <v>4</v>
      </c>
      <c r="BR175" s="15">
        <v>5</v>
      </c>
      <c r="BS175" s="41"/>
      <c r="BT175" s="41"/>
      <c r="BU175" s="41"/>
      <c r="BV175" s="41"/>
      <c r="BW175" s="41"/>
      <c r="BX175" s="41"/>
      <c r="BY175" s="41"/>
    </row>
    <row r="176" ht="20.05" customHeight="1">
      <c r="BK176" t="s" s="11">
        <v>194</v>
      </c>
      <c r="BL176" t="s" s="25">
        <v>201</v>
      </c>
      <c r="BM176" s="26">
        <v>2</v>
      </c>
      <c r="BN176" s="15">
        <v>1</v>
      </c>
      <c r="BO176" s="15">
        <v>3</v>
      </c>
      <c r="BP176" s="15">
        <v>6</v>
      </c>
      <c r="BQ176" s="15">
        <v>5</v>
      </c>
      <c r="BR176" s="15">
        <v>4</v>
      </c>
      <c r="BS176" s="41"/>
      <c r="BT176" s="41"/>
      <c r="BU176" s="41"/>
      <c r="BV176" s="41"/>
      <c r="BW176" s="41"/>
      <c r="BX176" s="41"/>
      <c r="BY176" s="41"/>
    </row>
    <row r="177" ht="20.05" customHeight="1">
      <c r="BK177" t="s" s="11">
        <v>195</v>
      </c>
      <c r="BL177" t="s" s="25">
        <v>197</v>
      </c>
      <c r="BM177" s="26">
        <v>3</v>
      </c>
      <c r="BN177" s="15">
        <v>1</v>
      </c>
      <c r="BO177" s="15">
        <v>2</v>
      </c>
      <c r="BP177" s="15">
        <v>6</v>
      </c>
      <c r="BQ177" s="15">
        <v>5</v>
      </c>
      <c r="BR177" s="15">
        <v>4</v>
      </c>
      <c r="BS177" s="35">
        <f>AVERAGE(BM177:BM181)</f>
        <v>1.4</v>
      </c>
      <c r="BT177" s="222">
        <f>AVERAGE(BN177:BN181)</f>
        <v>1.8</v>
      </c>
      <c r="BU177" s="35">
        <f>AVERAGE(BO177:BO181)</f>
        <v>3.4</v>
      </c>
      <c r="BV177" s="15">
        <f>AVERAGE(BP177:BP181)</f>
        <v>3.8</v>
      </c>
      <c r="BW177" s="35">
        <f>AVERAGE(BQ177:BQ181)</f>
        <v>5.4</v>
      </c>
      <c r="BX177" s="35">
        <f>AVERAGE(BR177:BR181)</f>
        <v>5.2</v>
      </c>
      <c r="BY177" s="41"/>
    </row>
    <row r="178" ht="20.05" customHeight="1">
      <c r="BK178" t="s" s="11">
        <v>195</v>
      </c>
      <c r="BL178" t="s" s="25">
        <v>198</v>
      </c>
      <c r="BM178" s="26">
        <v>1</v>
      </c>
      <c r="BN178" s="15">
        <v>2</v>
      </c>
      <c r="BO178" s="15">
        <v>4</v>
      </c>
      <c r="BP178" s="15">
        <v>3</v>
      </c>
      <c r="BQ178" s="15">
        <v>5</v>
      </c>
      <c r="BR178" s="15">
        <v>6</v>
      </c>
      <c r="BS178" s="35">
        <f>STDEV(BM177:BM181)</f>
        <v>0.894427190999916</v>
      </c>
      <c r="BT178" s="222">
        <f>STDEV(BN177:BN181)</f>
        <v>0.447213595499958</v>
      </c>
      <c r="BU178" s="35">
        <f>STDEV(BO177:BO181)</f>
        <v>0.894427190999916</v>
      </c>
      <c r="BV178" s="15">
        <f>STDEV(BP177:BP181)</f>
        <v>1.30384048104053</v>
      </c>
      <c r="BW178" s="35">
        <f>STDEV(BQ177:BQ181)</f>
        <v>0.547722557505166</v>
      </c>
      <c r="BX178" s="35">
        <f>STDEV(BR177:BR181)</f>
        <v>0.836660026534076</v>
      </c>
      <c r="BY178" s="35">
        <f>AVERAGE(BS178:BX178)</f>
        <v>0.82071517376326</v>
      </c>
    </row>
    <row r="179" ht="20.05" customHeight="1">
      <c r="BK179" t="s" s="11">
        <v>195</v>
      </c>
      <c r="BL179" t="s" s="25">
        <v>199</v>
      </c>
      <c r="BM179" s="26">
        <v>1</v>
      </c>
      <c r="BN179" s="15">
        <v>2</v>
      </c>
      <c r="BO179" s="15">
        <v>4</v>
      </c>
      <c r="BP179" s="15">
        <v>3</v>
      </c>
      <c r="BQ179" s="15">
        <v>6</v>
      </c>
      <c r="BR179" s="15">
        <v>5</v>
      </c>
      <c r="BS179" s="15">
        <v>1</v>
      </c>
      <c r="BT179" s="15">
        <v>2</v>
      </c>
      <c r="BU179" s="15">
        <v>3</v>
      </c>
      <c r="BV179" s="15">
        <v>4</v>
      </c>
      <c r="BW179" s="15">
        <v>6</v>
      </c>
      <c r="BX179" s="15">
        <v>5</v>
      </c>
      <c r="BY179" s="41"/>
    </row>
    <row r="180" ht="20.05" customHeight="1">
      <c r="BK180" t="s" s="11">
        <v>195</v>
      </c>
      <c r="BL180" t="s" s="25">
        <v>200</v>
      </c>
      <c r="BM180" s="26">
        <v>1</v>
      </c>
      <c r="BN180" s="15">
        <v>2</v>
      </c>
      <c r="BO180" s="15">
        <v>4</v>
      </c>
      <c r="BP180" s="15">
        <v>3</v>
      </c>
      <c r="BQ180" s="15">
        <v>5</v>
      </c>
      <c r="BR180" s="15">
        <v>6</v>
      </c>
      <c r="BS180" s="41"/>
      <c r="BT180" s="41"/>
      <c r="BU180" s="41"/>
      <c r="BV180" s="41"/>
      <c r="BW180" s="41"/>
      <c r="BX180" s="41"/>
      <c r="BY180" s="41"/>
    </row>
    <row r="181" ht="20.05" customHeight="1">
      <c r="BK181" t="s" s="11">
        <v>195</v>
      </c>
      <c r="BL181" t="s" s="25">
        <v>201</v>
      </c>
      <c r="BM181" s="26">
        <v>1</v>
      </c>
      <c r="BN181" s="15">
        <v>2</v>
      </c>
      <c r="BO181" s="15">
        <v>3</v>
      </c>
      <c r="BP181" s="15">
        <v>4</v>
      </c>
      <c r="BQ181" s="15">
        <v>6</v>
      </c>
      <c r="BR181" s="15">
        <v>5</v>
      </c>
      <c r="BS181" s="41"/>
      <c r="BT181" s="41"/>
      <c r="BU181" s="41"/>
      <c r="BV181" s="41"/>
      <c r="BW181" s="41"/>
      <c r="BX181" s="41"/>
      <c r="BY181" s="41"/>
    </row>
    <row r="182" ht="20.05" customHeight="1">
      <c r="BK182" t="s" s="11">
        <v>204</v>
      </c>
      <c r="BL182" s="214"/>
      <c r="BM182" s="42"/>
      <c r="BN182" s="41"/>
      <c r="BO182" s="41"/>
      <c r="BP182" s="41"/>
      <c r="BQ182" s="41"/>
      <c r="BR182" s="41"/>
      <c r="BS182" s="15">
        <f>AVERAGE(BS177,BS172,BS167,BS162,BS157,BS152,BS147,BS142)</f>
        <v>2.325</v>
      </c>
      <c r="BT182" s="15">
        <f>AVERAGE(BT177,BT172,BT167,BT162,BT157,BT152,BT147,BT142)</f>
        <v>1.675</v>
      </c>
      <c r="BU182" s="15">
        <f>AVERAGE(BU177,BU172,BU167,BU162,BU157,BU152,BU147,BU142)</f>
        <v>2.8</v>
      </c>
      <c r="BV182" s="15">
        <f>AVERAGE(BV177,BV172,BV167,BV162,BV157,BV152,BV147,BV142)</f>
        <v>3.925</v>
      </c>
      <c r="BW182" s="15">
        <f>AVERAGE(BW177,BW172,BW167,BW162,BW157,BW152,BW147,BW142)</f>
        <v>5.075</v>
      </c>
      <c r="BX182" s="15">
        <f>AVERAGE(BX177,BX172,BX167,BX162,BX157,BX152,BX147,BX142)</f>
        <v>5.2</v>
      </c>
      <c r="BY182" s="41"/>
    </row>
    <row r="183" ht="20.05" customHeight="1">
      <c r="BK183" s="24"/>
      <c r="BL183" s="214"/>
      <c r="BM183" s="42"/>
      <c r="BN183" s="41"/>
      <c r="BO183" s="41"/>
      <c r="BP183" s="41"/>
      <c r="BQ183" s="41"/>
      <c r="BR183" s="41"/>
      <c r="BS183" s="15">
        <f>STDEV(BS177,BS172,BS167,BS162,BS157,BS152,BS147,BS142)</f>
        <v>1.16588409127396</v>
      </c>
      <c r="BT183" s="15">
        <f>STDEV(BT177,BT172,BT167,BT162,BT157,BT152,BT147,BT142)</f>
        <v>0.622781777878209</v>
      </c>
      <c r="BU183" s="15">
        <f>STDEV(BU177,BU172,BU167,BU162,BU157,BU152,BU147,BU142)</f>
        <v>0.478091443733757</v>
      </c>
      <c r="BV183" s="15">
        <f>STDEV(BV177,BV172,BV167,BV162,BV157,BV152,BV147,BV142)</f>
        <v>0.919238815542512</v>
      </c>
      <c r="BW183" s="15">
        <f>STDEV(BW177,BW172,BW167,BW162,BW157,BW152,BW147,BW142)</f>
        <v>0.594618725379069</v>
      </c>
      <c r="BX183" s="15">
        <f>STDEV(BX177,BX172,BX167,BX162,BX157,BX152,BX147,BX142)</f>
        <v>0.478091443733757</v>
      </c>
      <c r="BY183" s="41"/>
    </row>
    <row r="185" ht="27.65" customHeight="1">
      <c r="BZ185" t="s" s="2">
        <v>205</v>
      </c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</row>
    <row r="186" ht="20.25" customHeight="1">
      <c r="BZ186" s="4"/>
      <c r="CA186" s="4"/>
      <c r="CB186" t="s" s="3">
        <v>7</v>
      </c>
      <c r="CC186" t="s" s="3">
        <v>6</v>
      </c>
      <c r="CD186" t="s" s="3">
        <v>8</v>
      </c>
      <c r="CE186" t="s" s="3">
        <v>12</v>
      </c>
      <c r="CF186" t="s" s="3">
        <v>189</v>
      </c>
      <c r="CG186" t="s" s="3">
        <v>10</v>
      </c>
      <c r="CH186" t="s" s="3">
        <v>7</v>
      </c>
      <c r="CI186" t="s" s="3">
        <v>6</v>
      </c>
      <c r="CJ186" t="s" s="3">
        <v>8</v>
      </c>
      <c r="CK186" t="s" s="3">
        <v>12</v>
      </c>
      <c r="CL186" t="s" s="3">
        <v>10</v>
      </c>
      <c r="CM186" t="s" s="3">
        <v>189</v>
      </c>
      <c r="CN186" s="4"/>
    </row>
    <row r="187" ht="20.25" customHeight="1">
      <c r="BZ187" t="s" s="5">
        <v>46</v>
      </c>
      <c r="CA187" t="s" s="7">
        <v>197</v>
      </c>
      <c r="CB187" s="55">
        <v>2</v>
      </c>
      <c r="CC187" s="9">
        <v>3</v>
      </c>
      <c r="CD187" s="9">
        <v>1</v>
      </c>
      <c r="CE187" s="9">
        <v>5</v>
      </c>
      <c r="CF187" s="9">
        <v>4</v>
      </c>
      <c r="CG187" s="9">
        <v>6</v>
      </c>
      <c r="CH187" s="9">
        <f>AVERAGE(CB187:CB191)</f>
        <v>1.2</v>
      </c>
      <c r="CI187" s="9">
        <f>AVERAGE(CC187:CC191)</f>
        <v>2.2</v>
      </c>
      <c r="CJ187" s="9">
        <f>AVERAGE(CD187:CD191)</f>
        <v>2.8</v>
      </c>
      <c r="CK187" s="9">
        <f>AVERAGE(CE187:CE191)</f>
        <v>5</v>
      </c>
      <c r="CL187" s="9">
        <f>AVERAGE(CF187:CF191)</f>
        <v>4</v>
      </c>
      <c r="CM187" s="9">
        <f>AVERAGE(CG187:CG191)</f>
        <v>5.6</v>
      </c>
      <c r="CN187" s="225"/>
    </row>
    <row r="188" ht="20.05" customHeight="1">
      <c r="BZ188" t="s" s="11">
        <v>46</v>
      </c>
      <c r="CA188" t="s" s="25">
        <v>198</v>
      </c>
      <c r="CB188" s="26">
        <v>1</v>
      </c>
      <c r="CC188" s="15">
        <v>2</v>
      </c>
      <c r="CD188" s="15">
        <v>3</v>
      </c>
      <c r="CE188" s="15">
        <v>6</v>
      </c>
      <c r="CF188" s="15">
        <v>4</v>
      </c>
      <c r="CG188" s="15">
        <v>5</v>
      </c>
      <c r="CH188" s="206">
        <f>STDEV(CB187:CB191)</f>
        <v>0.447213595499958</v>
      </c>
      <c r="CI188" s="206">
        <f>STDEV(CC187:CC191)</f>
        <v>0.447213595499958</v>
      </c>
      <c r="CJ188" s="15">
        <f>STDEV(CD187:CD191)</f>
        <v>1.09544511501033</v>
      </c>
      <c r="CK188" s="15">
        <f>STDEV(CE187:CE191)</f>
        <v>1.22474487139159</v>
      </c>
      <c r="CL188" s="16">
        <f>STDEV(CF187:CF191)</f>
        <v>0.707106781186548</v>
      </c>
      <c r="CM188" s="16">
        <f>STDEV(CG187:CG191)</f>
        <v>0.547722557505166</v>
      </c>
      <c r="CN188" s="15">
        <f>AVERAGE(CH188:CM188)</f>
        <v>0.744907752682258</v>
      </c>
    </row>
    <row r="189" ht="20.05" customHeight="1">
      <c r="BZ189" t="s" s="11">
        <v>46</v>
      </c>
      <c r="CA189" t="s" s="25">
        <v>199</v>
      </c>
      <c r="CB189" s="26">
        <v>1</v>
      </c>
      <c r="CC189" s="15">
        <v>2</v>
      </c>
      <c r="CD189" s="15">
        <v>3</v>
      </c>
      <c r="CE189" s="15">
        <v>6</v>
      </c>
      <c r="CF189" s="15">
        <v>4</v>
      </c>
      <c r="CG189" s="15">
        <v>5</v>
      </c>
      <c r="CH189" s="15">
        <v>1</v>
      </c>
      <c r="CI189" s="15">
        <v>2</v>
      </c>
      <c r="CJ189" s="15">
        <v>3</v>
      </c>
      <c r="CK189" s="15">
        <v>5</v>
      </c>
      <c r="CL189" s="15">
        <v>4</v>
      </c>
      <c r="CM189" s="15">
        <v>6</v>
      </c>
      <c r="CN189" s="41"/>
    </row>
    <row r="190" ht="20.05" customHeight="1">
      <c r="BZ190" t="s" s="11">
        <v>46</v>
      </c>
      <c r="CA190" t="s" s="25">
        <v>200</v>
      </c>
      <c r="CB190" s="26">
        <v>1</v>
      </c>
      <c r="CC190" s="15">
        <v>2</v>
      </c>
      <c r="CD190" s="15">
        <v>4</v>
      </c>
      <c r="CE190" s="15">
        <v>5</v>
      </c>
      <c r="CF190" s="15">
        <v>3</v>
      </c>
      <c r="CG190" s="15">
        <v>6</v>
      </c>
      <c r="CH190" s="41"/>
      <c r="CI190" s="41"/>
      <c r="CJ190" s="41"/>
      <c r="CK190" s="41"/>
      <c r="CL190" s="41"/>
      <c r="CM190" s="41"/>
      <c r="CN190" s="41"/>
    </row>
    <row r="191" ht="20.05" customHeight="1">
      <c r="BZ191" t="s" s="11">
        <v>46</v>
      </c>
      <c r="CA191" t="s" s="25">
        <v>201</v>
      </c>
      <c r="CB191" s="26">
        <v>1</v>
      </c>
      <c r="CC191" s="15">
        <v>2</v>
      </c>
      <c r="CD191" s="15">
        <v>3</v>
      </c>
      <c r="CE191" s="15">
        <v>3</v>
      </c>
      <c r="CF191" s="15">
        <v>5</v>
      </c>
      <c r="CG191" s="15">
        <v>6</v>
      </c>
      <c r="CH191" s="41"/>
      <c r="CI191" s="41"/>
      <c r="CJ191" s="41"/>
      <c r="CK191" s="41"/>
      <c r="CL191" s="41"/>
      <c r="CM191" s="41"/>
      <c r="CN191" s="41"/>
    </row>
    <row r="192" ht="20.05" customHeight="1">
      <c r="BZ192" t="s" s="11">
        <v>46</v>
      </c>
      <c r="CA192" t="s" s="25">
        <v>206</v>
      </c>
      <c r="CB192" s="26">
        <v>1</v>
      </c>
      <c r="CC192" s="15">
        <v>2</v>
      </c>
      <c r="CD192" s="15">
        <v>3</v>
      </c>
      <c r="CE192" s="15">
        <v>4</v>
      </c>
      <c r="CF192" s="15">
        <v>6</v>
      </c>
      <c r="CG192" s="15">
        <v>5</v>
      </c>
      <c r="CH192" s="41"/>
      <c r="CI192" s="41"/>
      <c r="CJ192" s="41"/>
      <c r="CK192" s="41"/>
      <c r="CL192" s="41"/>
      <c r="CM192" s="41"/>
      <c r="CN192" s="41"/>
    </row>
    <row r="193" ht="20.05" customHeight="1">
      <c r="BZ193" t="s" s="11">
        <v>46</v>
      </c>
      <c r="CA193" t="s" s="25">
        <v>207</v>
      </c>
      <c r="CB193" s="26">
        <v>1</v>
      </c>
      <c r="CC193" s="15">
        <v>2</v>
      </c>
      <c r="CD193" s="15">
        <v>3</v>
      </c>
      <c r="CE193" s="15">
        <v>6</v>
      </c>
      <c r="CF193" s="15">
        <v>4</v>
      </c>
      <c r="CG193" s="15">
        <v>5</v>
      </c>
      <c r="CH193" s="41"/>
      <c r="CI193" s="41"/>
      <c r="CJ193" s="41"/>
      <c r="CK193" s="41"/>
      <c r="CL193" s="41"/>
      <c r="CM193" s="41"/>
      <c r="CN193" s="41"/>
    </row>
    <row r="194" ht="20.05" customHeight="1">
      <c r="BZ194" t="s" s="11">
        <v>46</v>
      </c>
      <c r="CA194" t="s" s="25">
        <v>208</v>
      </c>
      <c r="CB194" s="26">
        <v>1</v>
      </c>
      <c r="CC194" s="15">
        <v>2</v>
      </c>
      <c r="CD194" s="15">
        <v>4</v>
      </c>
      <c r="CE194" s="15">
        <v>5</v>
      </c>
      <c r="CF194" s="15">
        <v>3</v>
      </c>
      <c r="CG194" s="15">
        <v>6</v>
      </c>
      <c r="CH194" s="41"/>
      <c r="CI194" s="41"/>
      <c r="CJ194" s="41"/>
      <c r="CK194" s="41"/>
      <c r="CL194" s="41"/>
      <c r="CM194" s="41"/>
      <c r="CN194" s="41"/>
    </row>
    <row r="195" ht="20.05" customHeight="1">
      <c r="BZ195" t="s" s="11">
        <v>46</v>
      </c>
      <c r="CA195" t="s" s="25">
        <v>209</v>
      </c>
      <c r="CB195" s="26">
        <v>1</v>
      </c>
      <c r="CC195" s="15">
        <v>2</v>
      </c>
      <c r="CD195" s="15">
        <v>4</v>
      </c>
      <c r="CE195" s="15">
        <v>5</v>
      </c>
      <c r="CF195" s="15">
        <v>3</v>
      </c>
      <c r="CG195" s="15">
        <v>6</v>
      </c>
      <c r="CH195" s="41"/>
      <c r="CI195" s="41"/>
      <c r="CJ195" s="41"/>
      <c r="CK195" s="41"/>
      <c r="CL195" s="41"/>
      <c r="CM195" s="41"/>
      <c r="CN195" s="41"/>
    </row>
    <row r="196" ht="20.05" customHeight="1">
      <c r="BZ196" t="s" s="11">
        <v>46</v>
      </c>
      <c r="CA196" t="s" s="25">
        <v>210</v>
      </c>
      <c r="CB196" s="26">
        <v>2</v>
      </c>
      <c r="CC196" s="15">
        <v>3</v>
      </c>
      <c r="CD196" s="15">
        <v>1</v>
      </c>
      <c r="CE196" s="15">
        <v>4</v>
      </c>
      <c r="CF196" s="15">
        <v>5</v>
      </c>
      <c r="CG196" s="15">
        <v>6</v>
      </c>
      <c r="CH196" s="41"/>
      <c r="CI196" s="41"/>
      <c r="CJ196" s="41"/>
      <c r="CK196" s="41"/>
      <c r="CL196" s="41"/>
      <c r="CM196" s="41"/>
      <c r="CN196" s="41"/>
    </row>
    <row r="197" ht="20.05" customHeight="1">
      <c r="BZ197" t="s" s="11">
        <v>48</v>
      </c>
      <c r="CA197" t="s" s="25">
        <v>197</v>
      </c>
      <c r="CB197" s="26">
        <v>1</v>
      </c>
      <c r="CC197" s="15">
        <v>2</v>
      </c>
      <c r="CD197" s="15">
        <v>3</v>
      </c>
      <c r="CE197" s="15">
        <v>5</v>
      </c>
      <c r="CF197" s="15">
        <v>6</v>
      </c>
      <c r="CG197" s="15">
        <v>4</v>
      </c>
      <c r="CH197" s="15">
        <f>AVERAGE(CB197:CB201)</f>
        <v>1.2</v>
      </c>
      <c r="CI197" s="15">
        <f>AVERAGE(CC197:CC201)</f>
        <v>1.8</v>
      </c>
      <c r="CJ197" s="15">
        <f>AVERAGE(CD197:CD201)</f>
        <v>3.6</v>
      </c>
      <c r="CK197" s="15">
        <f>AVERAGE(CE197:CE201)</f>
        <v>5</v>
      </c>
      <c r="CL197" s="15">
        <f>AVERAGE(CF197:CF201)</f>
        <v>5.4</v>
      </c>
      <c r="CM197" s="15">
        <f>AVERAGE(CG197:CG201)</f>
        <v>4</v>
      </c>
      <c r="CN197" s="41"/>
    </row>
    <row r="198" ht="20.05" customHeight="1">
      <c r="BZ198" t="s" s="11">
        <v>48</v>
      </c>
      <c r="CA198" t="s" s="25">
        <v>198</v>
      </c>
      <c r="CB198" s="26">
        <v>1</v>
      </c>
      <c r="CC198" s="15">
        <v>2</v>
      </c>
      <c r="CD198" s="15">
        <v>4</v>
      </c>
      <c r="CE198" s="15">
        <v>6</v>
      </c>
      <c r="CF198" s="15">
        <v>5</v>
      </c>
      <c r="CG198" s="15">
        <v>3</v>
      </c>
      <c r="CH198" s="206">
        <f>STDEV(CB197:CB201)</f>
        <v>0.447213595499958</v>
      </c>
      <c r="CI198" s="206">
        <f>STDEV(CC197:CC201)</f>
        <v>0.447213595499958</v>
      </c>
      <c r="CJ198" s="16">
        <f>STDEV(CD197:CD201)</f>
        <v>0.894427190999916</v>
      </c>
      <c r="CK198" s="15">
        <f>STDEV(CE197:CE201)</f>
        <v>1</v>
      </c>
      <c r="CL198" s="16">
        <f>STDEV(CF197:CF201)</f>
        <v>0.894427190999916</v>
      </c>
      <c r="CM198" s="15">
        <f>STDEV(CG197:CG201)</f>
        <v>1</v>
      </c>
      <c r="CN198" s="15">
        <f>AVERAGE(CH198:CM198)</f>
        <v>0.780546928833291</v>
      </c>
    </row>
    <row r="199" ht="20.05" customHeight="1">
      <c r="BZ199" t="s" s="11">
        <v>48</v>
      </c>
      <c r="CA199" t="s" s="25">
        <v>199</v>
      </c>
      <c r="CB199" s="26">
        <v>1</v>
      </c>
      <c r="CC199" s="15">
        <v>2</v>
      </c>
      <c r="CD199" s="15">
        <v>3</v>
      </c>
      <c r="CE199" s="15">
        <v>6</v>
      </c>
      <c r="CF199" s="15">
        <v>4</v>
      </c>
      <c r="CG199" s="15">
        <v>5</v>
      </c>
      <c r="CH199" s="15">
        <v>1</v>
      </c>
      <c r="CI199" s="15">
        <v>2</v>
      </c>
      <c r="CJ199" s="15">
        <v>3</v>
      </c>
      <c r="CK199" s="15">
        <v>5</v>
      </c>
      <c r="CL199" s="15">
        <v>6</v>
      </c>
      <c r="CM199" s="15">
        <v>4</v>
      </c>
      <c r="CN199" s="41"/>
    </row>
    <row r="200" ht="20.05" customHeight="1">
      <c r="BZ200" t="s" s="11">
        <v>48</v>
      </c>
      <c r="CA200" t="s" s="25">
        <v>200</v>
      </c>
      <c r="CB200" s="26">
        <v>2</v>
      </c>
      <c r="CC200" s="15">
        <v>1</v>
      </c>
      <c r="CD200" s="15">
        <v>3</v>
      </c>
      <c r="CE200" s="15">
        <v>4</v>
      </c>
      <c r="CF200" s="15">
        <v>6</v>
      </c>
      <c r="CG200" s="15">
        <v>5</v>
      </c>
      <c r="CH200" s="41"/>
      <c r="CI200" s="41"/>
      <c r="CJ200" s="41"/>
      <c r="CK200" s="41"/>
      <c r="CL200" s="41"/>
      <c r="CM200" s="41"/>
      <c r="CN200" s="41"/>
    </row>
    <row r="201" ht="20.05" customHeight="1">
      <c r="BZ201" t="s" s="11">
        <v>48</v>
      </c>
      <c r="CA201" t="s" s="25">
        <v>201</v>
      </c>
      <c r="CB201" s="26">
        <v>1</v>
      </c>
      <c r="CC201" s="15">
        <v>2</v>
      </c>
      <c r="CD201" s="15">
        <v>5</v>
      </c>
      <c r="CE201" s="15">
        <v>4</v>
      </c>
      <c r="CF201" s="15">
        <v>6</v>
      </c>
      <c r="CG201" s="15">
        <v>3</v>
      </c>
      <c r="CH201" s="41"/>
      <c r="CI201" s="41"/>
      <c r="CJ201" s="41"/>
      <c r="CK201" s="41"/>
      <c r="CL201" s="41"/>
      <c r="CM201" s="41"/>
      <c r="CN201" s="41"/>
    </row>
    <row r="202" ht="20.05" customHeight="1">
      <c r="BZ202" t="s" s="11">
        <v>48</v>
      </c>
      <c r="CA202" t="s" s="25">
        <v>206</v>
      </c>
      <c r="CB202" s="26">
        <v>2</v>
      </c>
      <c r="CC202" s="15">
        <v>1</v>
      </c>
      <c r="CD202" s="15">
        <v>3</v>
      </c>
      <c r="CE202" s="15">
        <v>5</v>
      </c>
      <c r="CF202" s="15">
        <v>6</v>
      </c>
      <c r="CG202" s="15">
        <v>4</v>
      </c>
      <c r="CH202" s="41"/>
      <c r="CI202" s="41"/>
      <c r="CJ202" s="41"/>
      <c r="CK202" s="41"/>
      <c r="CL202" s="41"/>
      <c r="CM202" s="41"/>
      <c r="CN202" s="41"/>
    </row>
    <row r="203" ht="20.05" customHeight="1">
      <c r="BZ203" t="s" s="11">
        <v>48</v>
      </c>
      <c r="CA203" t="s" s="25">
        <v>207</v>
      </c>
      <c r="CB203" s="26">
        <v>1</v>
      </c>
      <c r="CC203" s="15">
        <v>2</v>
      </c>
      <c r="CD203" s="15">
        <v>3</v>
      </c>
      <c r="CE203" s="15">
        <v>5</v>
      </c>
      <c r="CF203" s="15">
        <v>6</v>
      </c>
      <c r="CG203" s="15">
        <v>4</v>
      </c>
      <c r="CH203" s="41"/>
      <c r="CI203" s="41"/>
      <c r="CJ203" s="41"/>
      <c r="CK203" s="41"/>
      <c r="CL203" s="41"/>
      <c r="CM203" s="41"/>
      <c r="CN203" s="41"/>
    </row>
    <row r="204" ht="20.05" customHeight="1">
      <c r="BZ204" t="s" s="11">
        <v>48</v>
      </c>
      <c r="CA204" t="s" s="25">
        <v>208</v>
      </c>
      <c r="CB204" s="26">
        <v>1</v>
      </c>
      <c r="CC204" s="15">
        <v>2</v>
      </c>
      <c r="CD204" s="15">
        <v>3</v>
      </c>
      <c r="CE204" s="15">
        <v>5</v>
      </c>
      <c r="CF204" s="15">
        <v>6</v>
      </c>
      <c r="CG204" s="15">
        <v>4</v>
      </c>
      <c r="CH204" s="41"/>
      <c r="CI204" s="41"/>
      <c r="CJ204" s="41"/>
      <c r="CK204" s="41"/>
      <c r="CL204" s="41"/>
      <c r="CM204" s="41"/>
      <c r="CN204" s="41"/>
    </row>
    <row r="205" ht="20.05" customHeight="1">
      <c r="BZ205" t="s" s="11">
        <v>48</v>
      </c>
      <c r="CA205" t="s" s="25">
        <v>209</v>
      </c>
      <c r="CB205" s="26">
        <v>1</v>
      </c>
      <c r="CC205" s="15">
        <v>2</v>
      </c>
      <c r="CD205" s="15">
        <v>4</v>
      </c>
      <c r="CE205" s="15">
        <v>6</v>
      </c>
      <c r="CF205" s="15">
        <v>5</v>
      </c>
      <c r="CG205" s="15">
        <v>3</v>
      </c>
      <c r="CH205" s="41"/>
      <c r="CI205" s="41"/>
      <c r="CJ205" s="41"/>
      <c r="CK205" s="41"/>
      <c r="CL205" s="41"/>
      <c r="CM205" s="41"/>
      <c r="CN205" s="41"/>
    </row>
    <row r="206" ht="20.05" customHeight="1">
      <c r="BZ206" t="s" s="11">
        <v>48</v>
      </c>
      <c r="CA206" t="s" s="25">
        <v>210</v>
      </c>
      <c r="CB206" s="26">
        <v>2</v>
      </c>
      <c r="CC206" s="15">
        <v>3</v>
      </c>
      <c r="CD206" s="15">
        <v>1</v>
      </c>
      <c r="CE206" s="15">
        <v>6</v>
      </c>
      <c r="CF206" s="15">
        <v>4</v>
      </c>
      <c r="CG206" s="15">
        <v>5</v>
      </c>
      <c r="CH206" s="41"/>
      <c r="CI206" s="41"/>
      <c r="CJ206" s="41"/>
      <c r="CK206" s="41"/>
      <c r="CL206" s="41"/>
      <c r="CM206" s="41"/>
      <c r="CN206" s="41"/>
    </row>
    <row r="207" ht="20.05" customHeight="1">
      <c r="BZ207" t="s" s="11">
        <v>190</v>
      </c>
      <c r="CA207" t="s" s="25">
        <v>197</v>
      </c>
      <c r="CB207" s="26">
        <v>1</v>
      </c>
      <c r="CC207" s="15">
        <v>2</v>
      </c>
      <c r="CD207" s="15">
        <v>3</v>
      </c>
      <c r="CE207" s="15">
        <v>5</v>
      </c>
      <c r="CF207" s="15">
        <v>4</v>
      </c>
      <c r="CG207" s="15">
        <v>6</v>
      </c>
      <c r="CH207" s="15">
        <f>AVERAGE(CB207:CB211)</f>
        <v>1.8</v>
      </c>
      <c r="CI207" s="15">
        <f>AVERAGE(CC207:CC211)</f>
        <v>2.2</v>
      </c>
      <c r="CJ207" s="15">
        <f>AVERAGE(CD207:CD211)</f>
        <v>2.8</v>
      </c>
      <c r="CK207" s="15">
        <f>AVERAGE(CE207:CE211)</f>
        <v>4.4</v>
      </c>
      <c r="CL207" s="15">
        <f>AVERAGE(CF207:CF211)</f>
        <v>4</v>
      </c>
      <c r="CM207" s="15">
        <f>AVERAGE(CG207:CG211)</f>
        <v>5.8</v>
      </c>
      <c r="CN207" s="41"/>
    </row>
    <row r="208" ht="20.05" customHeight="1">
      <c r="BZ208" t="s" s="11">
        <v>190</v>
      </c>
      <c r="CA208" t="s" s="25">
        <v>198</v>
      </c>
      <c r="CB208" s="26">
        <v>3</v>
      </c>
      <c r="CC208" s="15">
        <v>2</v>
      </c>
      <c r="CD208" s="15">
        <v>1</v>
      </c>
      <c r="CE208" s="15">
        <v>6</v>
      </c>
      <c r="CF208" s="15">
        <v>4</v>
      </c>
      <c r="CG208" s="15">
        <v>5</v>
      </c>
      <c r="CH208" s="16">
        <f>STDEV(CB207:CB211)</f>
        <v>0.836660026534076</v>
      </c>
      <c r="CI208" s="15">
        <f>STDEV(CC207:CC211)</f>
        <v>1.6431676725155</v>
      </c>
      <c r="CJ208" s="15">
        <f>STDEV(CD207:CD211)</f>
        <v>1.09544511501033</v>
      </c>
      <c r="CK208" s="15">
        <f>STDEV(CE207:CE211)</f>
        <v>1.14017542509914</v>
      </c>
      <c r="CL208" s="15">
        <f>STDEV(CF207:CF211)</f>
        <v>1.22474487139159</v>
      </c>
      <c r="CM208" s="206">
        <f>STDEV(CG207:CG211)</f>
        <v>0.447213595499958</v>
      </c>
      <c r="CN208" s="15">
        <f>AVERAGE(CH208:CM208)</f>
        <v>1.06456778434177</v>
      </c>
    </row>
    <row r="209" ht="20.05" customHeight="1">
      <c r="BZ209" t="s" s="11">
        <v>190</v>
      </c>
      <c r="CA209" t="s" s="25">
        <v>199</v>
      </c>
      <c r="CB209" s="26">
        <v>2</v>
      </c>
      <c r="CC209" s="15">
        <v>1</v>
      </c>
      <c r="CD209" s="15">
        <v>3</v>
      </c>
      <c r="CE209" s="15">
        <v>4</v>
      </c>
      <c r="CF209" s="15">
        <v>5</v>
      </c>
      <c r="CG209" s="15">
        <v>6</v>
      </c>
      <c r="CH209" s="15">
        <v>1</v>
      </c>
      <c r="CI209" s="15">
        <v>2</v>
      </c>
      <c r="CJ209" s="15">
        <v>3</v>
      </c>
      <c r="CK209" s="15">
        <v>5</v>
      </c>
      <c r="CL209" s="15">
        <v>4</v>
      </c>
      <c r="CM209" s="15">
        <v>6</v>
      </c>
      <c r="CN209" s="41"/>
    </row>
    <row r="210" ht="20.05" customHeight="1">
      <c r="BZ210" t="s" s="11">
        <v>190</v>
      </c>
      <c r="CA210" t="s" s="25">
        <v>200</v>
      </c>
      <c r="CB210" s="26">
        <v>2</v>
      </c>
      <c r="CC210" s="15">
        <v>1</v>
      </c>
      <c r="CD210" s="15">
        <v>3</v>
      </c>
      <c r="CE210" s="15">
        <v>4</v>
      </c>
      <c r="CF210" s="15">
        <v>5</v>
      </c>
      <c r="CG210" s="15">
        <v>6</v>
      </c>
      <c r="CH210" s="41"/>
      <c r="CI210" s="41"/>
      <c r="CJ210" s="41"/>
      <c r="CK210" s="41"/>
      <c r="CL210" s="41"/>
      <c r="CM210" s="41"/>
      <c r="CN210" s="41"/>
    </row>
    <row r="211" ht="20.05" customHeight="1">
      <c r="BZ211" t="s" s="11">
        <v>190</v>
      </c>
      <c r="CA211" t="s" s="25">
        <v>201</v>
      </c>
      <c r="CB211" s="26">
        <v>1</v>
      </c>
      <c r="CC211" s="15">
        <v>5</v>
      </c>
      <c r="CD211" s="15">
        <v>4</v>
      </c>
      <c r="CE211" s="15">
        <v>3</v>
      </c>
      <c r="CF211" s="15">
        <v>2</v>
      </c>
      <c r="CG211" s="15">
        <v>6</v>
      </c>
      <c r="CH211" s="41"/>
      <c r="CI211" s="41"/>
      <c r="CJ211" s="41"/>
      <c r="CK211" s="41"/>
      <c r="CL211" s="41"/>
      <c r="CM211" s="41"/>
      <c r="CN211" s="41"/>
    </row>
    <row r="212" ht="20.05" customHeight="1">
      <c r="BZ212" t="s" s="11">
        <v>190</v>
      </c>
      <c r="CA212" t="s" s="25">
        <v>206</v>
      </c>
      <c r="CB212" s="26">
        <v>2</v>
      </c>
      <c r="CC212" s="15">
        <v>4</v>
      </c>
      <c r="CD212" s="15">
        <v>1</v>
      </c>
      <c r="CE212" s="15">
        <v>6</v>
      </c>
      <c r="CF212" s="15">
        <v>3</v>
      </c>
      <c r="CG212" s="15">
        <v>5</v>
      </c>
      <c r="CH212" s="41"/>
      <c r="CI212" s="41"/>
      <c r="CJ212" s="41"/>
      <c r="CK212" s="41"/>
      <c r="CL212" s="41"/>
      <c r="CM212" s="41"/>
      <c r="CN212" s="41"/>
    </row>
    <row r="213" ht="20.05" customHeight="1">
      <c r="BZ213" t="s" s="11">
        <v>190</v>
      </c>
      <c r="CA213" t="s" s="25">
        <v>207</v>
      </c>
      <c r="CB213" s="26">
        <v>1</v>
      </c>
      <c r="CC213" s="15">
        <v>2</v>
      </c>
      <c r="CD213" s="15">
        <v>5</v>
      </c>
      <c r="CE213" s="15">
        <v>4</v>
      </c>
      <c r="CF213" s="15">
        <v>3</v>
      </c>
      <c r="CG213" s="15">
        <v>6</v>
      </c>
      <c r="CH213" s="41"/>
      <c r="CI213" s="41"/>
      <c r="CJ213" s="41"/>
      <c r="CK213" s="41"/>
      <c r="CL213" s="41"/>
      <c r="CM213" s="41"/>
      <c r="CN213" s="41"/>
    </row>
    <row r="214" ht="20.05" customHeight="1">
      <c r="BZ214" t="s" s="11">
        <v>190</v>
      </c>
      <c r="CA214" t="s" s="25">
        <v>208</v>
      </c>
      <c r="CB214" s="26">
        <v>1</v>
      </c>
      <c r="CC214" s="15">
        <v>2</v>
      </c>
      <c r="CD214" s="15">
        <v>3</v>
      </c>
      <c r="CE214" s="15">
        <v>5</v>
      </c>
      <c r="CF214" s="15">
        <v>4</v>
      </c>
      <c r="CG214" s="15">
        <v>6</v>
      </c>
      <c r="CH214" s="41"/>
      <c r="CI214" s="41"/>
      <c r="CJ214" s="41"/>
      <c r="CK214" s="41"/>
      <c r="CL214" s="41"/>
      <c r="CM214" s="41"/>
      <c r="CN214" s="41"/>
    </row>
    <row r="215" ht="20.05" customHeight="1">
      <c r="BZ215" t="s" s="11">
        <v>190</v>
      </c>
      <c r="CA215" t="s" s="25">
        <v>209</v>
      </c>
      <c r="CB215" s="26">
        <v>1</v>
      </c>
      <c r="CC215" s="15">
        <v>4</v>
      </c>
      <c r="CD215" s="15">
        <v>2</v>
      </c>
      <c r="CE215" s="15">
        <v>5</v>
      </c>
      <c r="CF215" s="15">
        <v>3</v>
      </c>
      <c r="CG215" s="15">
        <v>6</v>
      </c>
      <c r="CH215" s="41"/>
      <c r="CI215" s="41"/>
      <c r="CJ215" s="41"/>
      <c r="CK215" s="41"/>
      <c r="CL215" s="41"/>
      <c r="CM215" s="41"/>
      <c r="CN215" s="41"/>
    </row>
    <row r="216" ht="20.05" customHeight="1">
      <c r="BZ216" t="s" s="11">
        <v>190</v>
      </c>
      <c r="CA216" t="s" s="25">
        <v>210</v>
      </c>
      <c r="CB216" s="26">
        <v>1</v>
      </c>
      <c r="CC216" s="15">
        <v>2</v>
      </c>
      <c r="CD216" s="15">
        <v>3</v>
      </c>
      <c r="CE216" s="15">
        <v>5</v>
      </c>
      <c r="CF216" s="15">
        <v>4</v>
      </c>
      <c r="CG216" s="15">
        <v>6</v>
      </c>
      <c r="CH216" s="41"/>
      <c r="CI216" s="41"/>
      <c r="CJ216" s="41"/>
      <c r="CK216" s="41"/>
      <c r="CL216" s="41"/>
      <c r="CM216" s="41"/>
      <c r="CN216" s="41"/>
    </row>
    <row r="217" ht="20.05" customHeight="1">
      <c r="BZ217" t="s" s="11">
        <v>191</v>
      </c>
      <c r="CA217" t="s" s="25">
        <v>197</v>
      </c>
      <c r="CB217" s="26">
        <v>1</v>
      </c>
      <c r="CC217" s="15">
        <v>2</v>
      </c>
      <c r="CD217" s="15">
        <v>5</v>
      </c>
      <c r="CE217" s="15">
        <v>6</v>
      </c>
      <c r="CF217" s="15">
        <v>3</v>
      </c>
      <c r="CG217" s="15">
        <v>4</v>
      </c>
      <c r="CH217" s="15">
        <f>AVERAGE(CB217:CB221)</f>
        <v>1.4</v>
      </c>
      <c r="CI217" s="15">
        <f>AVERAGE(CC217:CC221)</f>
        <v>2.4</v>
      </c>
      <c r="CJ217" s="15">
        <f>AVERAGE(CD217:CD221)</f>
        <v>4</v>
      </c>
      <c r="CK217" s="15">
        <f>AVERAGE(CE217:CE221)</f>
        <v>5.2</v>
      </c>
      <c r="CL217" s="15">
        <f>AVERAGE(CF217:CF221)</f>
        <v>3.6</v>
      </c>
      <c r="CM217" s="15">
        <f>AVERAGE(CG217:CG221)</f>
        <v>4.8</v>
      </c>
      <c r="CN217" s="41"/>
    </row>
    <row r="218" ht="20.05" customHeight="1">
      <c r="BZ218" t="s" s="11">
        <v>191</v>
      </c>
      <c r="CA218" t="s" s="25">
        <v>198</v>
      </c>
      <c r="CB218" s="26">
        <v>1</v>
      </c>
      <c r="CC218" s="15">
        <v>2</v>
      </c>
      <c r="CD218" s="15">
        <v>3</v>
      </c>
      <c r="CE218" s="15">
        <v>4</v>
      </c>
      <c r="CF218" s="15">
        <v>5</v>
      </c>
      <c r="CG218" s="15">
        <v>6</v>
      </c>
      <c r="CH218" s="16">
        <f>STDEV(CB217:CB221)</f>
        <v>0.547722557505166</v>
      </c>
      <c r="CI218" s="16">
        <f>STDEV(CC217:CC221)</f>
        <v>0.547722557505166</v>
      </c>
      <c r="CJ218" s="15">
        <f>STDEV(CD217:CD221)</f>
        <v>1</v>
      </c>
      <c r="CK218" s="15">
        <f>STDEV(CE217:CE221)</f>
        <v>1.09544511501033</v>
      </c>
      <c r="CL218" s="15">
        <f>STDEV(CF217:CF221)</f>
        <v>1.94935886896179</v>
      </c>
      <c r="CM218" s="16">
        <f>STDEV(CG217:CG221)</f>
        <v>0.836660026534076</v>
      </c>
      <c r="CN218" s="15">
        <f>AVERAGE(CH218:CM218)</f>
        <v>0.9961515209194211</v>
      </c>
    </row>
    <row r="219" ht="20.05" customHeight="1">
      <c r="BZ219" t="s" s="11">
        <v>191</v>
      </c>
      <c r="CA219" t="s" s="25">
        <v>199</v>
      </c>
      <c r="CB219" s="26">
        <v>2</v>
      </c>
      <c r="CC219" s="15">
        <v>3</v>
      </c>
      <c r="CD219" s="15">
        <v>5</v>
      </c>
      <c r="CE219" s="15">
        <v>6</v>
      </c>
      <c r="CF219" s="15">
        <v>3</v>
      </c>
      <c r="CG219" s="15">
        <v>4</v>
      </c>
      <c r="CH219" s="15">
        <v>1</v>
      </c>
      <c r="CI219" s="15">
        <v>2</v>
      </c>
      <c r="CJ219" s="15">
        <v>4</v>
      </c>
      <c r="CK219" s="15">
        <v>6</v>
      </c>
      <c r="CL219" s="15">
        <v>3</v>
      </c>
      <c r="CM219" s="15">
        <v>5</v>
      </c>
      <c r="CN219" s="41"/>
    </row>
    <row r="220" ht="20.05" customHeight="1">
      <c r="BZ220" t="s" s="11">
        <v>191</v>
      </c>
      <c r="CA220" t="s" s="25">
        <v>200</v>
      </c>
      <c r="CB220" s="26">
        <v>2</v>
      </c>
      <c r="CC220" s="15">
        <v>3</v>
      </c>
      <c r="CD220" s="15">
        <v>4</v>
      </c>
      <c r="CE220" s="15">
        <v>6</v>
      </c>
      <c r="CF220" s="15">
        <v>1</v>
      </c>
      <c r="CG220" s="15">
        <v>5</v>
      </c>
      <c r="CH220" s="41"/>
      <c r="CI220" s="41"/>
      <c r="CJ220" s="41"/>
      <c r="CK220" s="41"/>
      <c r="CL220" s="41"/>
      <c r="CM220" s="41"/>
      <c r="CN220" s="41"/>
    </row>
    <row r="221" ht="20.05" customHeight="1">
      <c r="BZ221" t="s" s="11">
        <v>191</v>
      </c>
      <c r="CA221" t="s" s="25">
        <v>201</v>
      </c>
      <c r="CB221" s="26">
        <v>1</v>
      </c>
      <c r="CC221" s="15">
        <v>2</v>
      </c>
      <c r="CD221" s="15">
        <v>3</v>
      </c>
      <c r="CE221" s="15">
        <v>4</v>
      </c>
      <c r="CF221" s="15">
        <v>6</v>
      </c>
      <c r="CG221" s="15">
        <v>5</v>
      </c>
      <c r="CH221" s="41"/>
      <c r="CI221" s="41"/>
      <c r="CJ221" s="41"/>
      <c r="CK221" s="41"/>
      <c r="CL221" s="41"/>
      <c r="CM221" s="41"/>
      <c r="CN221" s="41"/>
    </row>
    <row r="222" ht="20.05" customHeight="1">
      <c r="BZ222" t="s" s="11">
        <v>191</v>
      </c>
      <c r="CA222" t="s" s="25">
        <v>206</v>
      </c>
      <c r="CB222" s="26">
        <v>1</v>
      </c>
      <c r="CC222" s="15">
        <v>2</v>
      </c>
      <c r="CD222" s="15">
        <v>3</v>
      </c>
      <c r="CE222" s="15">
        <v>4</v>
      </c>
      <c r="CF222" s="15">
        <v>6</v>
      </c>
      <c r="CG222" s="15">
        <v>5</v>
      </c>
      <c r="CH222" s="41"/>
      <c r="CI222" s="41"/>
      <c r="CJ222" s="41"/>
      <c r="CK222" s="41"/>
      <c r="CL222" s="41"/>
      <c r="CM222" s="41"/>
      <c r="CN222" s="41"/>
    </row>
    <row r="223" ht="20.05" customHeight="1">
      <c r="BZ223" t="s" s="11">
        <v>191</v>
      </c>
      <c r="CA223" t="s" s="25">
        <v>207</v>
      </c>
      <c r="CB223" s="26">
        <v>2</v>
      </c>
      <c r="CC223" s="15">
        <v>1</v>
      </c>
      <c r="CD223" s="15">
        <v>3</v>
      </c>
      <c r="CE223" s="15">
        <v>6</v>
      </c>
      <c r="CF223" s="15">
        <v>4</v>
      </c>
      <c r="CG223" s="15">
        <v>5</v>
      </c>
      <c r="CH223" s="41"/>
      <c r="CI223" s="41"/>
      <c r="CJ223" s="41"/>
      <c r="CK223" s="41"/>
      <c r="CL223" s="41"/>
      <c r="CM223" s="41"/>
      <c r="CN223" s="41"/>
    </row>
    <row r="224" ht="20.05" customHeight="1">
      <c r="BZ224" t="s" s="11">
        <v>191</v>
      </c>
      <c r="CA224" t="s" s="25">
        <v>208</v>
      </c>
      <c r="CB224" s="26">
        <v>1</v>
      </c>
      <c r="CC224" s="15">
        <v>2</v>
      </c>
      <c r="CD224" s="15">
        <v>3</v>
      </c>
      <c r="CE224" s="15">
        <v>6</v>
      </c>
      <c r="CF224" s="15">
        <v>4</v>
      </c>
      <c r="CG224" s="15">
        <v>5</v>
      </c>
      <c r="CH224" s="41"/>
      <c r="CI224" s="41"/>
      <c r="CJ224" s="41"/>
      <c r="CK224" s="41"/>
      <c r="CL224" s="41"/>
      <c r="CM224" s="41"/>
      <c r="CN224" s="41"/>
    </row>
    <row r="225" ht="20.05" customHeight="1">
      <c r="BZ225" t="s" s="11">
        <v>191</v>
      </c>
      <c r="CA225" t="s" s="25">
        <v>209</v>
      </c>
      <c r="CB225" s="26">
        <v>2</v>
      </c>
      <c r="CC225" s="15">
        <v>3</v>
      </c>
      <c r="CD225" s="15">
        <v>6</v>
      </c>
      <c r="CE225" s="15">
        <v>5</v>
      </c>
      <c r="CF225" s="15">
        <v>1</v>
      </c>
      <c r="CG225" s="15">
        <v>4</v>
      </c>
      <c r="CH225" s="41"/>
      <c r="CI225" s="41"/>
      <c r="CJ225" s="41"/>
      <c r="CK225" s="41"/>
      <c r="CL225" s="41"/>
      <c r="CM225" s="41"/>
      <c r="CN225" s="41"/>
    </row>
    <row r="226" ht="20.05" customHeight="1">
      <c r="BZ226" t="s" s="11">
        <v>191</v>
      </c>
      <c r="CA226" t="s" s="25">
        <v>210</v>
      </c>
      <c r="CB226" s="26">
        <v>2</v>
      </c>
      <c r="CC226" s="15">
        <v>1</v>
      </c>
      <c r="CD226" s="15">
        <v>3</v>
      </c>
      <c r="CE226" s="15">
        <v>4</v>
      </c>
      <c r="CF226" s="15">
        <v>6</v>
      </c>
      <c r="CG226" s="15">
        <v>5</v>
      </c>
      <c r="CH226" s="41"/>
      <c r="CI226" s="41"/>
      <c r="CJ226" s="41"/>
      <c r="CK226" s="41"/>
      <c r="CL226" s="41"/>
      <c r="CM226" s="41"/>
      <c r="CN226" s="41"/>
    </row>
    <row r="227" ht="20.05" customHeight="1">
      <c r="BZ227" t="s" s="11">
        <v>192</v>
      </c>
      <c r="CA227" t="s" s="25">
        <v>197</v>
      </c>
      <c r="CB227" s="26">
        <v>1</v>
      </c>
      <c r="CC227" s="15">
        <v>2</v>
      </c>
      <c r="CD227" s="15">
        <v>3</v>
      </c>
      <c r="CE227" s="15">
        <v>4</v>
      </c>
      <c r="CF227" s="15">
        <v>5</v>
      </c>
      <c r="CG227" s="15">
        <v>6</v>
      </c>
      <c r="CH227" s="15">
        <f>AVERAGE(CB227:CB231)</f>
        <v>1.2</v>
      </c>
      <c r="CI227" s="15">
        <f>AVERAGE(CC227:CC231)</f>
        <v>2.6</v>
      </c>
      <c r="CJ227" s="15">
        <f>AVERAGE(CD227:CD231)</f>
        <v>2.4</v>
      </c>
      <c r="CK227" s="15">
        <f>AVERAGE(CE227:CE231)</f>
        <v>4.4</v>
      </c>
      <c r="CL227" s="15">
        <f>AVERAGE(CF227:CF231)</f>
        <v>4.8</v>
      </c>
      <c r="CM227" s="15">
        <f>AVERAGE(CG227:CG231)</f>
        <v>5.6</v>
      </c>
      <c r="CN227" s="41"/>
    </row>
    <row r="228" ht="20.05" customHeight="1">
      <c r="BZ228" t="s" s="11">
        <v>192</v>
      </c>
      <c r="CA228" t="s" s="25">
        <v>198</v>
      </c>
      <c r="CB228" s="26">
        <v>1</v>
      </c>
      <c r="CC228" s="15">
        <v>2</v>
      </c>
      <c r="CD228" s="15">
        <v>3</v>
      </c>
      <c r="CE228" s="15">
        <v>5</v>
      </c>
      <c r="CF228" s="15">
        <v>4</v>
      </c>
      <c r="CG228" s="15">
        <v>6</v>
      </c>
      <c r="CH228" s="206">
        <f>STDEV(CB227:CB231)</f>
        <v>0.447213595499958</v>
      </c>
      <c r="CI228" s="16">
        <f>STDEV(CC227:CC231)</f>
        <v>0.894427190999916</v>
      </c>
      <c r="CJ228" s="16">
        <f>STDEV(CD227:CD231)</f>
        <v>0.894427190999916</v>
      </c>
      <c r="CK228" s="16">
        <f>STDEV(CE227:CE231)</f>
        <v>0.894427190999916</v>
      </c>
      <c r="CL228" s="16">
        <f>STDEV(CF227:CF231)</f>
        <v>0.836660026534076</v>
      </c>
      <c r="CM228" s="16">
        <f>STDEV(CG227:CG231)</f>
        <v>0.894427190999916</v>
      </c>
      <c r="CN228" s="15">
        <f>AVERAGE(CH228:CM228)</f>
        <v>0.810263731005616</v>
      </c>
    </row>
    <row r="229" ht="20.05" customHeight="1">
      <c r="BZ229" t="s" s="11">
        <v>192</v>
      </c>
      <c r="CA229" t="s" s="25">
        <v>199</v>
      </c>
      <c r="CB229" s="26">
        <v>1</v>
      </c>
      <c r="CC229" s="15">
        <v>4</v>
      </c>
      <c r="CD229" s="15">
        <v>2</v>
      </c>
      <c r="CE229" s="15">
        <v>3</v>
      </c>
      <c r="CF229" s="15">
        <v>5</v>
      </c>
      <c r="CG229" s="15">
        <v>6</v>
      </c>
      <c r="CH229" s="15">
        <v>1</v>
      </c>
      <c r="CI229" s="15">
        <v>3</v>
      </c>
      <c r="CJ229" s="15">
        <v>2</v>
      </c>
      <c r="CK229" s="15">
        <v>4</v>
      </c>
      <c r="CL229" s="15">
        <v>5</v>
      </c>
      <c r="CM229" s="15">
        <v>6</v>
      </c>
      <c r="CN229" s="41"/>
    </row>
    <row r="230" ht="20.05" customHeight="1">
      <c r="BZ230" t="s" s="11">
        <v>192</v>
      </c>
      <c r="CA230" t="s" s="25">
        <v>200</v>
      </c>
      <c r="CB230" s="26">
        <v>1</v>
      </c>
      <c r="CC230" s="15">
        <v>2</v>
      </c>
      <c r="CD230" s="15">
        <v>3</v>
      </c>
      <c r="CE230" s="15">
        <v>5</v>
      </c>
      <c r="CF230" s="15">
        <v>4</v>
      </c>
      <c r="CG230" s="15">
        <v>6</v>
      </c>
      <c r="CH230" s="41"/>
      <c r="CI230" s="41"/>
      <c r="CJ230" s="41"/>
      <c r="CK230" s="41"/>
      <c r="CL230" s="41"/>
      <c r="CM230" s="41"/>
      <c r="CN230" s="41"/>
    </row>
    <row r="231" ht="20.05" customHeight="1">
      <c r="BZ231" t="s" s="11">
        <v>192</v>
      </c>
      <c r="CA231" t="s" s="25">
        <v>201</v>
      </c>
      <c r="CB231" s="26">
        <v>2</v>
      </c>
      <c r="CC231" s="15">
        <v>3</v>
      </c>
      <c r="CD231" s="15">
        <v>1</v>
      </c>
      <c r="CE231" s="15">
        <v>5</v>
      </c>
      <c r="CF231" s="15">
        <v>6</v>
      </c>
      <c r="CG231" s="15">
        <v>4</v>
      </c>
      <c r="CH231" s="41"/>
      <c r="CI231" s="41"/>
      <c r="CJ231" s="41"/>
      <c r="CK231" s="41"/>
      <c r="CL231" s="41"/>
      <c r="CM231" s="41"/>
      <c r="CN231" s="41"/>
    </row>
    <row r="232" ht="20.05" customHeight="1">
      <c r="BZ232" t="s" s="11">
        <v>192</v>
      </c>
      <c r="CA232" t="s" s="25">
        <v>206</v>
      </c>
      <c r="CB232" s="42"/>
      <c r="CC232" s="41"/>
      <c r="CD232" s="41"/>
      <c r="CE232" s="41"/>
      <c r="CF232" s="41"/>
      <c r="CG232" s="41"/>
      <c r="CH232" s="41"/>
      <c r="CI232" s="41"/>
      <c r="CJ232" s="41"/>
      <c r="CK232" s="41"/>
      <c r="CL232" s="41"/>
      <c r="CM232" s="41"/>
      <c r="CN232" s="41"/>
    </row>
    <row r="233" ht="20.05" customHeight="1">
      <c r="BZ233" t="s" s="11">
        <v>192</v>
      </c>
      <c r="CA233" t="s" s="25">
        <v>207</v>
      </c>
      <c r="CB233" s="42"/>
      <c r="CC233" s="41"/>
      <c r="CD233" s="41"/>
      <c r="CE233" s="41"/>
      <c r="CF233" s="41"/>
      <c r="CG233" s="41"/>
      <c r="CH233" s="41"/>
      <c r="CI233" s="41"/>
      <c r="CJ233" s="41"/>
      <c r="CK233" s="41"/>
      <c r="CL233" s="41"/>
      <c r="CM233" s="41"/>
      <c r="CN233" s="41"/>
    </row>
    <row r="234" ht="20.05" customHeight="1">
      <c r="BZ234" t="s" s="11">
        <v>192</v>
      </c>
      <c r="CA234" t="s" s="25">
        <v>208</v>
      </c>
      <c r="CB234" s="42"/>
      <c r="CC234" s="41"/>
      <c r="CD234" s="41"/>
      <c r="CE234" s="41"/>
      <c r="CF234" s="41"/>
      <c r="CG234" s="41"/>
      <c r="CH234" s="41"/>
      <c r="CI234" s="41"/>
      <c r="CJ234" s="41"/>
      <c r="CK234" s="41"/>
      <c r="CL234" s="41"/>
      <c r="CM234" s="41"/>
      <c r="CN234" s="41"/>
    </row>
    <row r="235" ht="20.05" customHeight="1">
      <c r="BZ235" t="s" s="11">
        <v>192</v>
      </c>
      <c r="CA235" t="s" s="25">
        <v>209</v>
      </c>
      <c r="CB235" s="42"/>
      <c r="CC235" s="41"/>
      <c r="CD235" s="41"/>
      <c r="CE235" s="41"/>
      <c r="CF235" s="41"/>
      <c r="CG235" s="41"/>
      <c r="CH235" s="41"/>
      <c r="CI235" s="41"/>
      <c r="CJ235" s="41"/>
      <c r="CK235" s="41"/>
      <c r="CL235" s="41"/>
      <c r="CM235" s="41"/>
      <c r="CN235" s="41"/>
    </row>
    <row r="236" ht="20.05" customHeight="1">
      <c r="BZ236" t="s" s="11">
        <v>192</v>
      </c>
      <c r="CA236" t="s" s="25">
        <v>210</v>
      </c>
      <c r="CB236" s="42"/>
      <c r="CC236" s="41"/>
      <c r="CD236" s="41"/>
      <c r="CE236" s="41"/>
      <c r="CF236" s="41"/>
      <c r="CG236" s="41"/>
      <c r="CH236" s="41"/>
      <c r="CI236" s="41"/>
      <c r="CJ236" s="41"/>
      <c r="CK236" s="41"/>
      <c r="CL236" s="41"/>
      <c r="CM236" s="41"/>
      <c r="CN236" s="41"/>
    </row>
    <row r="237" ht="20.05" customHeight="1">
      <c r="BZ237" t="s" s="11">
        <v>193</v>
      </c>
      <c r="CA237" t="s" s="25">
        <v>197</v>
      </c>
      <c r="CB237" s="26">
        <v>2</v>
      </c>
      <c r="CC237" s="15">
        <v>3</v>
      </c>
      <c r="CD237" s="15">
        <v>1</v>
      </c>
      <c r="CE237" s="15">
        <v>5</v>
      </c>
      <c r="CF237" s="15">
        <v>6</v>
      </c>
      <c r="CG237" s="15">
        <v>4</v>
      </c>
      <c r="CH237" s="15">
        <f>AVERAGE(CB237:CB241)</f>
        <v>2</v>
      </c>
      <c r="CI237" s="15">
        <f>AVERAGE(CC237:CC241)</f>
        <v>2.8</v>
      </c>
      <c r="CJ237" s="15">
        <f>AVERAGE(CD237:CD241)</f>
        <v>1.8</v>
      </c>
      <c r="CK237" s="15">
        <f>AVERAGE(CE237:CE241)</f>
        <v>4.4</v>
      </c>
      <c r="CL237" s="15">
        <f>AVERAGE(CF237:CF241)</f>
        <v>5.6</v>
      </c>
      <c r="CM237" s="15">
        <f>AVERAGE(CG237:CG241)</f>
        <v>4.4</v>
      </c>
      <c r="CN237" s="41"/>
    </row>
    <row r="238" ht="20.05" customHeight="1">
      <c r="BZ238" t="s" s="11">
        <v>193</v>
      </c>
      <c r="CA238" t="s" s="25">
        <v>198</v>
      </c>
      <c r="CB238" s="26">
        <v>1</v>
      </c>
      <c r="CC238" s="15">
        <v>2</v>
      </c>
      <c r="CD238" s="15">
        <v>3</v>
      </c>
      <c r="CE238" s="15">
        <v>6</v>
      </c>
      <c r="CF238" s="15">
        <v>5</v>
      </c>
      <c r="CG238" s="15">
        <v>4</v>
      </c>
      <c r="CH238" s="16">
        <f>STDEV(CB237:CB241)</f>
        <v>0.707106781186548</v>
      </c>
      <c r="CI238" s="16">
        <f>STDEV(CC237:CC241)</f>
        <v>0.836660026534076</v>
      </c>
      <c r="CJ238" s="15">
        <f>STDEV(CD237:CD241)</f>
        <v>1.09544511501033</v>
      </c>
      <c r="CK238" s="15">
        <f>STDEV(CE237:CE241)</f>
        <v>1.94935886896179</v>
      </c>
      <c r="CL238" s="16">
        <f>STDEV(CF237:CF241)</f>
        <v>0.547722557505166</v>
      </c>
      <c r="CM238" s="16">
        <f>STDEV(CG237:CG241)</f>
        <v>0.894427190999916</v>
      </c>
      <c r="CN238" s="15">
        <f>AVERAGE(CH238:CM238)</f>
        <v>1.00512009003297</v>
      </c>
    </row>
    <row r="239" ht="20.05" customHeight="1">
      <c r="BZ239" t="s" s="11">
        <v>193</v>
      </c>
      <c r="CA239" t="s" s="25">
        <v>199</v>
      </c>
      <c r="CB239" s="26">
        <v>2</v>
      </c>
      <c r="CC239" s="15">
        <v>4</v>
      </c>
      <c r="CD239" s="15">
        <v>3</v>
      </c>
      <c r="CE239" s="15">
        <v>1</v>
      </c>
      <c r="CF239" s="15">
        <v>5</v>
      </c>
      <c r="CG239" s="15">
        <v>6</v>
      </c>
      <c r="CH239" s="15">
        <v>2</v>
      </c>
      <c r="CI239" s="15">
        <v>3</v>
      </c>
      <c r="CJ239" s="15">
        <v>1</v>
      </c>
      <c r="CK239" s="15">
        <v>4.5</v>
      </c>
      <c r="CL239" s="15">
        <v>6</v>
      </c>
      <c r="CM239" s="15">
        <v>4.5</v>
      </c>
      <c r="CN239" s="41"/>
    </row>
    <row r="240" ht="20.05" customHeight="1">
      <c r="BZ240" t="s" s="11">
        <v>193</v>
      </c>
      <c r="CA240" t="s" s="25">
        <v>200</v>
      </c>
      <c r="CB240" s="26">
        <v>3</v>
      </c>
      <c r="CC240" s="15">
        <v>2</v>
      </c>
      <c r="CD240" s="15">
        <v>1</v>
      </c>
      <c r="CE240" s="15">
        <v>5</v>
      </c>
      <c r="CF240" s="15">
        <v>6</v>
      </c>
      <c r="CG240" s="15">
        <v>4</v>
      </c>
      <c r="CH240" s="41"/>
      <c r="CI240" s="41"/>
      <c r="CJ240" s="41"/>
      <c r="CK240" s="41"/>
      <c r="CL240" s="41"/>
      <c r="CM240" s="41"/>
      <c r="CN240" s="41"/>
    </row>
    <row r="241" ht="20.05" customHeight="1">
      <c r="BZ241" t="s" s="11">
        <v>193</v>
      </c>
      <c r="CA241" t="s" s="25">
        <v>201</v>
      </c>
      <c r="CB241" s="26">
        <v>2</v>
      </c>
      <c r="CC241" s="15">
        <v>3</v>
      </c>
      <c r="CD241" s="15">
        <v>1</v>
      </c>
      <c r="CE241" s="15">
        <v>5</v>
      </c>
      <c r="CF241" s="15">
        <v>6</v>
      </c>
      <c r="CG241" s="15">
        <v>4</v>
      </c>
      <c r="CH241" s="41"/>
      <c r="CI241" s="41"/>
      <c r="CJ241" s="41"/>
      <c r="CK241" s="41"/>
      <c r="CL241" s="41"/>
      <c r="CM241" s="41"/>
      <c r="CN241" s="41"/>
    </row>
    <row r="242" ht="20.05" customHeight="1">
      <c r="BZ242" t="s" s="11">
        <v>193</v>
      </c>
      <c r="CA242" t="s" s="25">
        <v>206</v>
      </c>
      <c r="CB242" s="42"/>
      <c r="CC242" s="41"/>
      <c r="CD242" s="41"/>
      <c r="CE242" s="41"/>
      <c r="CF242" s="41"/>
      <c r="CG242" s="41"/>
      <c r="CH242" s="41"/>
      <c r="CI242" s="41"/>
      <c r="CJ242" s="41"/>
      <c r="CK242" s="41"/>
      <c r="CL242" s="41"/>
      <c r="CM242" s="41"/>
      <c r="CN242" s="41"/>
    </row>
    <row r="243" ht="20.05" customHeight="1">
      <c r="BZ243" t="s" s="11">
        <v>193</v>
      </c>
      <c r="CA243" t="s" s="25">
        <v>207</v>
      </c>
      <c r="CB243" s="42"/>
      <c r="CC243" s="41"/>
      <c r="CD243" s="41"/>
      <c r="CE243" s="41"/>
      <c r="CF243" s="41"/>
      <c r="CG243" s="41"/>
      <c r="CH243" s="41"/>
      <c r="CI243" s="41"/>
      <c r="CJ243" s="41"/>
      <c r="CK243" s="41"/>
      <c r="CL243" s="41"/>
      <c r="CM243" s="41"/>
      <c r="CN243" s="41"/>
    </row>
    <row r="244" ht="20.05" customHeight="1">
      <c r="BZ244" t="s" s="11">
        <v>193</v>
      </c>
      <c r="CA244" t="s" s="25">
        <v>208</v>
      </c>
      <c r="CB244" s="42"/>
      <c r="CC244" s="41"/>
      <c r="CD244" s="41"/>
      <c r="CE244" s="41"/>
      <c r="CF244" s="41"/>
      <c r="CG244" s="41"/>
      <c r="CH244" s="41"/>
      <c r="CI244" s="41"/>
      <c r="CJ244" s="41"/>
      <c r="CK244" s="41"/>
      <c r="CL244" s="41"/>
      <c r="CM244" s="41"/>
      <c r="CN244" s="41"/>
    </row>
    <row r="245" ht="20.05" customHeight="1">
      <c r="BZ245" t="s" s="11">
        <v>193</v>
      </c>
      <c r="CA245" t="s" s="25">
        <v>209</v>
      </c>
      <c r="CB245" s="42"/>
      <c r="CC245" s="41"/>
      <c r="CD245" s="41"/>
      <c r="CE245" s="41"/>
      <c r="CF245" s="41"/>
      <c r="CG245" s="41"/>
      <c r="CH245" s="41"/>
      <c r="CI245" s="41"/>
      <c r="CJ245" s="41"/>
      <c r="CK245" s="41"/>
      <c r="CL245" s="41"/>
      <c r="CM245" s="41"/>
      <c r="CN245" s="41"/>
    </row>
    <row r="246" ht="20.05" customHeight="1">
      <c r="BZ246" t="s" s="11">
        <v>193</v>
      </c>
      <c r="CA246" t="s" s="25">
        <v>210</v>
      </c>
      <c r="CB246" s="42"/>
      <c r="CC246" s="41"/>
      <c r="CD246" s="41"/>
      <c r="CE246" s="41"/>
      <c r="CF246" s="41"/>
      <c r="CG246" s="41"/>
      <c r="CH246" s="41"/>
      <c r="CI246" s="41"/>
      <c r="CJ246" s="41"/>
      <c r="CK246" s="41"/>
      <c r="CL246" s="41"/>
      <c r="CM246" s="41"/>
      <c r="CN246" s="41"/>
    </row>
    <row r="247" ht="20.05" customHeight="1">
      <c r="BZ247" t="s" s="11">
        <v>194</v>
      </c>
      <c r="CA247" t="s" s="25">
        <v>197</v>
      </c>
      <c r="CB247" s="26">
        <v>2</v>
      </c>
      <c r="CC247" s="15">
        <v>1</v>
      </c>
      <c r="CD247" s="15">
        <v>4</v>
      </c>
      <c r="CE247" s="15">
        <v>3</v>
      </c>
      <c r="CF247" s="15">
        <v>6</v>
      </c>
      <c r="CG247" s="15">
        <v>5</v>
      </c>
      <c r="CH247" s="15">
        <f>AVERAGE(CB247:CB251)</f>
        <v>1.2</v>
      </c>
      <c r="CI247" s="15">
        <f>AVERAGE(CC247:CC251)</f>
        <v>1.8</v>
      </c>
      <c r="CJ247" s="15">
        <f>AVERAGE(CD247:CD251)</f>
        <v>3.6</v>
      </c>
      <c r="CK247" s="15">
        <f>AVERAGE(CE247:CE251)</f>
        <v>4</v>
      </c>
      <c r="CL247" s="15">
        <f>AVERAGE(CF247:CF251)</f>
        <v>5.4</v>
      </c>
      <c r="CM247" s="15">
        <f>AVERAGE(CG247:CG251)</f>
        <v>5</v>
      </c>
      <c r="CN247" s="41"/>
    </row>
    <row r="248" ht="20.05" customHeight="1">
      <c r="BZ248" t="s" s="11">
        <v>194</v>
      </c>
      <c r="CA248" t="s" s="25">
        <v>198</v>
      </c>
      <c r="CB248" s="26">
        <v>1</v>
      </c>
      <c r="CC248" s="15">
        <v>2</v>
      </c>
      <c r="CD248" s="15">
        <v>4</v>
      </c>
      <c r="CE248" s="15">
        <v>6</v>
      </c>
      <c r="CF248" s="15">
        <v>3</v>
      </c>
      <c r="CG248" s="15">
        <v>5</v>
      </c>
      <c r="CH248" s="206">
        <f>STDEV(CB247:CB251)</f>
        <v>0.447213595499958</v>
      </c>
      <c r="CI248" s="206">
        <f>STDEV(CC247:CC251)</f>
        <v>0.447213595499958</v>
      </c>
      <c r="CJ248" s="16">
        <f>STDEV(CD247:CD251)</f>
        <v>0.547722557505166</v>
      </c>
      <c r="CK248" s="15">
        <f>STDEV(CE247:CE251)</f>
        <v>1.22474487139159</v>
      </c>
      <c r="CL248" s="15">
        <f>STDEV(CF247:CF251)</f>
        <v>1.34164078649987</v>
      </c>
      <c r="CM248" s="206">
        <f>STDEV(CG247:CG251)</f>
        <v>0</v>
      </c>
      <c r="CN248" s="15">
        <f>AVERAGE(CH248:CM248)</f>
        <v>0.668089234399424</v>
      </c>
    </row>
    <row r="249" ht="20.05" customHeight="1">
      <c r="BZ249" t="s" s="11">
        <v>194</v>
      </c>
      <c r="CA249" t="s" s="25">
        <v>199</v>
      </c>
      <c r="CB249" s="26">
        <v>1</v>
      </c>
      <c r="CC249" s="15">
        <v>2</v>
      </c>
      <c r="CD249" s="15">
        <v>3</v>
      </c>
      <c r="CE249" s="15">
        <v>4</v>
      </c>
      <c r="CF249" s="15">
        <v>6</v>
      </c>
      <c r="CG249" s="15">
        <v>5</v>
      </c>
      <c r="CH249" s="15">
        <v>1</v>
      </c>
      <c r="CI249" s="15">
        <v>2</v>
      </c>
      <c r="CJ249" s="15">
        <v>3</v>
      </c>
      <c r="CK249" s="15">
        <v>4</v>
      </c>
      <c r="CL249" s="15">
        <v>6</v>
      </c>
      <c r="CM249" s="15">
        <v>5</v>
      </c>
      <c r="CN249" s="41"/>
    </row>
    <row r="250" ht="20.05" customHeight="1">
      <c r="BZ250" t="s" s="11">
        <v>194</v>
      </c>
      <c r="CA250" t="s" s="25">
        <v>200</v>
      </c>
      <c r="CB250" s="26">
        <v>1</v>
      </c>
      <c r="CC250" s="15">
        <v>2</v>
      </c>
      <c r="CD250" s="15">
        <v>4</v>
      </c>
      <c r="CE250" s="15">
        <v>3</v>
      </c>
      <c r="CF250" s="15">
        <v>6</v>
      </c>
      <c r="CG250" s="15">
        <v>5</v>
      </c>
      <c r="CH250" s="41"/>
      <c r="CI250" s="41"/>
      <c r="CJ250" s="41"/>
      <c r="CK250" s="41"/>
      <c r="CL250" s="41"/>
      <c r="CM250" s="41"/>
      <c r="CN250" s="41"/>
    </row>
    <row r="251" ht="20.05" customHeight="1">
      <c r="BZ251" t="s" s="11">
        <v>194</v>
      </c>
      <c r="CA251" t="s" s="25">
        <v>201</v>
      </c>
      <c r="CB251" s="26">
        <v>1</v>
      </c>
      <c r="CC251" s="15">
        <v>2</v>
      </c>
      <c r="CD251" s="15">
        <v>3</v>
      </c>
      <c r="CE251" s="15">
        <v>4</v>
      </c>
      <c r="CF251" s="15">
        <v>6</v>
      </c>
      <c r="CG251" s="15">
        <v>5</v>
      </c>
      <c r="CH251" s="41"/>
      <c r="CI251" s="41"/>
      <c r="CJ251" s="41"/>
      <c r="CK251" s="41"/>
      <c r="CL251" s="41"/>
      <c r="CM251" s="41"/>
      <c r="CN251" s="41"/>
    </row>
    <row r="252" ht="20.05" customHeight="1">
      <c r="BZ252" t="s" s="11">
        <v>194</v>
      </c>
      <c r="CA252" t="s" s="25">
        <v>206</v>
      </c>
      <c r="CB252" s="42"/>
      <c r="CC252" s="41"/>
      <c r="CD252" s="41"/>
      <c r="CE252" s="41"/>
      <c r="CF252" s="41"/>
      <c r="CG252" s="41"/>
      <c r="CH252" s="41"/>
      <c r="CI252" s="41"/>
      <c r="CJ252" s="41"/>
      <c r="CK252" s="41"/>
      <c r="CL252" s="41"/>
      <c r="CM252" s="41"/>
      <c r="CN252" s="41"/>
    </row>
    <row r="253" ht="20.05" customHeight="1">
      <c r="BZ253" t="s" s="11">
        <v>194</v>
      </c>
      <c r="CA253" t="s" s="25">
        <v>207</v>
      </c>
      <c r="CB253" s="42"/>
      <c r="CC253" s="41"/>
      <c r="CD253" s="41"/>
      <c r="CE253" s="41"/>
      <c r="CF253" s="41"/>
      <c r="CG253" s="41"/>
      <c r="CH253" s="41"/>
      <c r="CI253" s="41"/>
      <c r="CJ253" s="41"/>
      <c r="CK253" s="41"/>
      <c r="CL253" s="41"/>
      <c r="CM253" s="41"/>
      <c r="CN253" s="41"/>
    </row>
    <row r="254" ht="20.05" customHeight="1">
      <c r="BZ254" t="s" s="11">
        <v>194</v>
      </c>
      <c r="CA254" t="s" s="25">
        <v>208</v>
      </c>
      <c r="CB254" s="42"/>
      <c r="CC254" s="41"/>
      <c r="CD254" s="41"/>
      <c r="CE254" s="41"/>
      <c r="CF254" s="41"/>
      <c r="CG254" s="41"/>
      <c r="CH254" s="41"/>
      <c r="CI254" s="41"/>
      <c r="CJ254" s="41"/>
      <c r="CK254" s="41"/>
      <c r="CL254" s="41"/>
      <c r="CM254" s="41"/>
      <c r="CN254" s="41"/>
    </row>
    <row r="255" ht="20.05" customHeight="1">
      <c r="BZ255" t="s" s="11">
        <v>194</v>
      </c>
      <c r="CA255" t="s" s="25">
        <v>209</v>
      </c>
      <c r="CB255" s="42"/>
      <c r="CC255" s="41"/>
      <c r="CD255" s="41"/>
      <c r="CE255" s="41"/>
      <c r="CF255" s="41"/>
      <c r="CG255" s="41"/>
      <c r="CH255" s="41"/>
      <c r="CI255" s="41"/>
      <c r="CJ255" s="41"/>
      <c r="CK255" s="41"/>
      <c r="CL255" s="41"/>
      <c r="CM255" s="41"/>
      <c r="CN255" s="41"/>
    </row>
    <row r="256" ht="20.05" customHeight="1">
      <c r="BZ256" t="s" s="11">
        <v>194</v>
      </c>
      <c r="CA256" t="s" s="25">
        <v>210</v>
      </c>
      <c r="CB256" s="42"/>
      <c r="CC256" s="41"/>
      <c r="CD256" s="41"/>
      <c r="CE256" s="41"/>
      <c r="CF256" s="41"/>
      <c r="CG256" s="41"/>
      <c r="CH256" s="41"/>
      <c r="CI256" s="41"/>
      <c r="CJ256" s="41"/>
      <c r="CK256" s="41"/>
      <c r="CL256" s="41"/>
      <c r="CM256" s="41"/>
      <c r="CN256" s="41"/>
    </row>
    <row r="257" ht="20.05" customHeight="1">
      <c r="BZ257" t="s" s="11">
        <v>195</v>
      </c>
      <c r="CA257" t="s" s="25">
        <v>197</v>
      </c>
      <c r="CB257" s="26">
        <v>1</v>
      </c>
      <c r="CC257" s="15">
        <v>2</v>
      </c>
      <c r="CD257" s="15">
        <v>4</v>
      </c>
      <c r="CE257" s="15">
        <v>5</v>
      </c>
      <c r="CF257" s="15">
        <v>3</v>
      </c>
      <c r="CG257" s="15">
        <v>6</v>
      </c>
      <c r="CH257" s="15">
        <f>AVERAGE(CB257:CB261)</f>
        <v>1.2</v>
      </c>
      <c r="CI257" s="15">
        <f>AVERAGE(CC257:CC261)</f>
        <v>1.8</v>
      </c>
      <c r="CJ257" s="15">
        <f>AVERAGE(CD257:CD261)</f>
        <v>3.4</v>
      </c>
      <c r="CK257" s="15">
        <f>AVERAGE(CE257:CE261)</f>
        <v>4.8</v>
      </c>
      <c r="CL257" s="15">
        <f>AVERAGE(CF257:CF261)</f>
        <v>3.8</v>
      </c>
      <c r="CM257" s="15">
        <f>AVERAGE(CG257:CG261)</f>
        <v>6</v>
      </c>
      <c r="CN257" s="41"/>
    </row>
    <row r="258" ht="20.05" customHeight="1">
      <c r="BZ258" t="s" s="11">
        <v>195</v>
      </c>
      <c r="CA258" t="s" s="25">
        <v>198</v>
      </c>
      <c r="CB258" s="26">
        <v>1</v>
      </c>
      <c r="CC258" s="15">
        <v>2</v>
      </c>
      <c r="CD258" s="15">
        <v>3</v>
      </c>
      <c r="CE258" s="15">
        <v>4</v>
      </c>
      <c r="CF258" s="15">
        <v>5</v>
      </c>
      <c r="CG258" s="15">
        <v>6</v>
      </c>
      <c r="CH258" s="206">
        <f>STDEV(CB257:CB261)</f>
        <v>0.447213595499958</v>
      </c>
      <c r="CI258" s="206">
        <f>STDEV(CC257:CC261)</f>
        <v>0.447213595499958</v>
      </c>
      <c r="CJ258" s="16">
        <f>STDEV(CD257:CD261)</f>
        <v>0.547722557505166</v>
      </c>
      <c r="CK258" s="206">
        <f>STDEV(CE257:CE261)</f>
        <v>0.447213595499958</v>
      </c>
      <c r="CL258" s="16">
        <f>STDEV(CF257:CF261)</f>
        <v>0.836660026534076</v>
      </c>
      <c r="CM258" s="15">
        <f>STDEV(CG257:CG261)</f>
        <v>0</v>
      </c>
      <c r="CN258" s="15">
        <f>AVERAGE(CH258:CM258)</f>
        <v>0.454337228423186</v>
      </c>
    </row>
    <row r="259" ht="20.05" customHeight="1">
      <c r="BZ259" t="s" s="11">
        <v>195</v>
      </c>
      <c r="CA259" t="s" s="25">
        <v>199</v>
      </c>
      <c r="CB259" s="26">
        <v>1</v>
      </c>
      <c r="CC259" s="15">
        <v>2</v>
      </c>
      <c r="CD259" s="15">
        <v>3</v>
      </c>
      <c r="CE259" s="15">
        <v>5</v>
      </c>
      <c r="CF259" s="15">
        <v>4</v>
      </c>
      <c r="CG259" s="15">
        <v>6</v>
      </c>
      <c r="CH259" s="15">
        <v>1</v>
      </c>
      <c r="CI259" s="15">
        <v>2</v>
      </c>
      <c r="CJ259" s="15">
        <v>3</v>
      </c>
      <c r="CK259" s="15">
        <v>5</v>
      </c>
      <c r="CL259" s="15">
        <v>4</v>
      </c>
      <c r="CM259" s="15">
        <v>6</v>
      </c>
      <c r="CN259" s="41"/>
    </row>
    <row r="260" ht="20.05" customHeight="1">
      <c r="BZ260" t="s" s="11">
        <v>195</v>
      </c>
      <c r="CA260" t="s" s="25">
        <v>200</v>
      </c>
      <c r="CB260" s="26">
        <v>1</v>
      </c>
      <c r="CC260" s="15">
        <v>2</v>
      </c>
      <c r="CD260" s="15">
        <v>4</v>
      </c>
      <c r="CE260" s="15">
        <v>5</v>
      </c>
      <c r="CF260" s="15">
        <v>3</v>
      </c>
      <c r="CG260" s="15">
        <v>6</v>
      </c>
      <c r="CH260" s="41"/>
      <c r="CI260" s="41"/>
      <c r="CJ260" s="41"/>
      <c r="CK260" s="41"/>
      <c r="CL260" s="41"/>
      <c r="CM260" s="41"/>
      <c r="CN260" s="41"/>
    </row>
    <row r="261" ht="20.05" customHeight="1">
      <c r="BZ261" t="s" s="11">
        <v>195</v>
      </c>
      <c r="CA261" t="s" s="25">
        <v>201</v>
      </c>
      <c r="CB261" s="26">
        <v>2</v>
      </c>
      <c r="CC261" s="15">
        <v>1</v>
      </c>
      <c r="CD261" s="15">
        <v>3</v>
      </c>
      <c r="CE261" s="15">
        <v>5</v>
      </c>
      <c r="CF261" s="15">
        <v>4</v>
      </c>
      <c r="CG261" s="15">
        <v>6</v>
      </c>
      <c r="CH261" s="41"/>
      <c r="CI261" s="41"/>
      <c r="CJ261" s="41"/>
      <c r="CK261" s="41"/>
      <c r="CL261" s="41"/>
      <c r="CM261" s="41"/>
      <c r="CN261" s="41"/>
    </row>
    <row r="262" ht="20.05" customHeight="1">
      <c r="BZ262" t="s" s="11">
        <v>195</v>
      </c>
      <c r="CA262" t="s" s="25">
        <v>206</v>
      </c>
      <c r="CB262" s="42"/>
      <c r="CC262" s="41"/>
      <c r="CD262" s="41"/>
      <c r="CE262" s="41"/>
      <c r="CF262" s="41"/>
      <c r="CG262" s="41"/>
      <c r="CH262" s="41"/>
      <c r="CI262" s="41"/>
      <c r="CJ262" s="41"/>
      <c r="CK262" s="41"/>
      <c r="CL262" s="41"/>
      <c r="CM262" s="41"/>
      <c r="CN262" s="41"/>
    </row>
    <row r="263" ht="20.05" customHeight="1">
      <c r="BZ263" t="s" s="11">
        <v>195</v>
      </c>
      <c r="CA263" t="s" s="25">
        <v>207</v>
      </c>
      <c r="CB263" s="42"/>
      <c r="CC263" s="41"/>
      <c r="CD263" s="41"/>
      <c r="CE263" s="41"/>
      <c r="CF263" s="41"/>
      <c r="CG263" s="41"/>
      <c r="CH263" s="41"/>
      <c r="CI263" s="41"/>
      <c r="CJ263" s="41"/>
      <c r="CK263" s="41"/>
      <c r="CL263" s="41"/>
      <c r="CM263" s="41"/>
      <c r="CN263" s="41"/>
    </row>
    <row r="264" ht="20.05" customHeight="1">
      <c r="BZ264" t="s" s="11">
        <v>195</v>
      </c>
      <c r="CA264" t="s" s="25">
        <v>208</v>
      </c>
      <c r="CB264" s="42"/>
      <c r="CC264" s="41"/>
      <c r="CD264" s="41"/>
      <c r="CE264" s="41"/>
      <c r="CF264" s="41"/>
      <c r="CG264" s="41"/>
      <c r="CH264" s="41"/>
      <c r="CI264" s="41"/>
      <c r="CJ264" s="41"/>
      <c r="CK264" s="41"/>
      <c r="CL264" s="41"/>
      <c r="CM264" s="41"/>
      <c r="CN264" s="41"/>
    </row>
    <row r="265" ht="20.05" customHeight="1">
      <c r="BZ265" t="s" s="11">
        <v>195</v>
      </c>
      <c r="CA265" t="s" s="25">
        <v>209</v>
      </c>
      <c r="CB265" s="42"/>
      <c r="CC265" s="41"/>
      <c r="CD265" s="41"/>
      <c r="CE265" s="41"/>
      <c r="CF265" s="41"/>
      <c r="CG265" s="41"/>
      <c r="CH265" s="41"/>
      <c r="CI265" s="41"/>
      <c r="CJ265" s="41"/>
      <c r="CK265" s="41"/>
      <c r="CL265" s="41"/>
      <c r="CM265" s="41"/>
      <c r="CN265" s="41"/>
    </row>
    <row r="266" ht="20.05" customHeight="1">
      <c r="BZ266" t="s" s="11">
        <v>195</v>
      </c>
      <c r="CA266" t="s" s="25">
        <v>210</v>
      </c>
      <c r="CB266" s="42"/>
      <c r="CC266" s="41"/>
      <c r="CD266" s="41"/>
      <c r="CE266" s="41"/>
      <c r="CF266" s="41"/>
      <c r="CG266" s="41"/>
      <c r="CH266" s="41"/>
      <c r="CI266" s="41"/>
      <c r="CJ266" s="41"/>
      <c r="CK266" s="41"/>
      <c r="CL266" s="41"/>
      <c r="CM266" s="41"/>
      <c r="CN266" s="41"/>
    </row>
    <row r="267" ht="20.05" customHeight="1">
      <c r="BZ267" s="24"/>
      <c r="CA267" s="214"/>
      <c r="CB267" s="42"/>
      <c r="CC267" s="41"/>
      <c r="CD267" s="41"/>
      <c r="CE267" s="41"/>
      <c r="CF267" s="41"/>
      <c r="CG267" s="41"/>
      <c r="CH267" s="15">
        <f>AVERAGE(CH257,CH247,CH237,CH227,CH217,CH207,CH197,CH187)</f>
        <v>1.4</v>
      </c>
      <c r="CI267" s="15">
        <f>AVERAGE(CI257,CI247,CI237,CI227,CI217,CI207,CI197,CI187)</f>
        <v>2.2</v>
      </c>
      <c r="CJ267" s="15">
        <f>AVERAGE(CJ257,CJ247,CJ237,CJ227,CJ217,CJ207,CJ197,CJ187)</f>
        <v>3.05</v>
      </c>
      <c r="CK267" s="15">
        <f>AVERAGE(CK257,CK247,CK237,CK227,CK217,CK207,CK197,CK187)</f>
        <v>4.65</v>
      </c>
      <c r="CL267" s="15">
        <f>AVERAGE(CL257,CL247,CL237,CL227,CL217,CL207,CL197,CL187)</f>
        <v>4.575</v>
      </c>
      <c r="CM267" s="15">
        <f>AVERAGE(CM257,CM247,CM237,CM227,CM217,CM207,CM197,CM187)</f>
        <v>5.15</v>
      </c>
      <c r="CN267" s="41"/>
    </row>
    <row r="268" ht="20.05" customHeight="1">
      <c r="BZ268" s="24"/>
      <c r="CA268" s="214"/>
      <c r="CB268" s="42"/>
      <c r="CC268" s="41"/>
      <c r="CD268" s="41"/>
      <c r="CE268" s="41"/>
      <c r="CF268" s="41"/>
      <c r="CG268" s="41"/>
      <c r="CH268" s="15">
        <f>AVERAGE(CH258,CH248,CH238,CH228,CH218,CH208,CH198,CH188)</f>
        <v>0.5409446678406979</v>
      </c>
      <c r="CI268" s="15">
        <f>AVERAGE(CI258,CI248,CI238,CI228,CI218,CI208,CI198,CI188)</f>
        <v>0.713853978694311</v>
      </c>
      <c r="CJ268" s="15">
        <f>AVERAGE(CJ258,CJ248,CJ238,CJ228,CJ218,CJ208,CJ198,CJ188)</f>
        <v>0.896329355255144</v>
      </c>
      <c r="CK268" s="15">
        <f>AVERAGE(CK258,CK248,CK238,CK228,CK218,CK208,CK198,CK188)</f>
        <v>1.12201374229429</v>
      </c>
      <c r="CL268" s="15">
        <f>AVERAGE(CL258,CL248,CL238,CL228,CL218,CL208,CL198,CL188)</f>
        <v>1.04229013870163</v>
      </c>
      <c r="CM268" s="15">
        <f>AVERAGE(CM258,CM248,CM238,CM228,CM218,CM208,CM198,CM188)</f>
        <v>0.577556320192379</v>
      </c>
      <c r="CN268" s="41"/>
    </row>
  </sheetData>
  <mergeCells count="8">
    <mergeCell ref="A2:H2"/>
    <mergeCell ref="I14:P14"/>
    <mergeCell ref="Q26:X26"/>
    <mergeCell ref="Y38:AF38"/>
    <mergeCell ref="AG50:AU50"/>
    <mergeCell ref="AV95:BJ95"/>
    <mergeCell ref="BK140:BY140"/>
    <mergeCell ref="BZ185:CN185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