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июль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<sst xmlns="http://schemas.openxmlformats.org/spreadsheetml/2006/main" count="672" uniqueCount="414">
  <si>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</si>
  <si>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</si>
  <si>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</si>
  <si>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</si>
  <si>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</si>
  <si>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</si>
  <si>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</si>
  <si>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</si>
  <si>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</si>
  <si>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</si>
  <si>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</si>
  <si>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</si>
  <si>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</si>
  <si>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</si>
  <si>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</si>
  <si>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</si>
  <si>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</si>
  <si>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</si>
  <si>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</si>
  <si>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</si>
  <si>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</si>
  <si>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</si>
  <si>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</si>
  <si>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</si>
  <si>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</si>
  <si>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</si>
  <si>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</si>
  <si>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</si>
  <si>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</si>
  <si>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</si>
  <si>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</si>
  <si>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</si>
  <si>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</si>
  <si>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</si>
  <si>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</si>
  <si>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</si>
  <si>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</si>
  <si>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</si>
  <si>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</si>
  <si>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</si>
  <si>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</si>
  <si>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</si>
  <si>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</si>
  <si>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</si>
  <si>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</si>
  <si>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</si>
  <si>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</si>
  <si>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</si>
  <si>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</si>
  <si>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</si>
  <si>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</si>
  <si>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</si>
  <si>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</si>
  <si>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</si>
  <si>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</si>
  <si>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</si>
  <si>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</si>
  <si>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</si>
  <si>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</si>
  <si>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</si>
  <si>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</si>
  <si>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</si>
  <si>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</si>
  <si>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</si>
  <si>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</si>
  <si>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</si>
  <si>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</si>
  <si>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</si>
  <si>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</si>
  <si>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</si>
  <si>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</si>
  <si>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</si>
  <si>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</si>
  <si>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</si>
  <si>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</si>
  <si>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</si>
  <si>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</si>
  <si>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</si>
  <si>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</si>
  <si>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</si>
  <si>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</si>
  <si>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</si>
  <si>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</si>
  <si>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</si>
  <si>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</si>
  <si>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</si>
  <si>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</si>
  <si>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</si>
  <si>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</si>
  <si>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</si>
  <si>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</si>
  <si>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</si>
  <si>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</si>
  <si>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</si>
  <si>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</si>
  <si>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</si>
  <si>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</si>
  <si>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</si>
  <si>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</si>
  <si>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</si>
  <si>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</si>
  <si>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</si>
  <si>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</si>
  <si>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</si>
  <si>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</si>
  <si>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</si>
  <si>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</si>
  <si>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</si>
  <si>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</si>
  <si>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</si>
  <si>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</si>
  <si>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</si>
  <si>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</si>
  <si>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</si>
  <si>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</si>
  <si>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</si>
  <si>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</si>
  <si>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</si>
  <si>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</si>
  <si>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</si>
  <si>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</si>
  <si>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</si>
  <si>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</si>
  <si>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</si>
  <si>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</si>
  <si>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</si>
  <si>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</si>
  <si>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</si>
  <si>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</si>
  <si>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</si>
  <si>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</si>
  <si>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</si>
  <si>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</si>
  <si>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</si>
  <si>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</si>
  <si>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</si>
  <si>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</si>
  <si>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</si>
  <si>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</si>
  <si>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</si>
  <si>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</si>
  <si>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</si>
  <si>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</si>
  <si>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</si>
  <si>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</si>
  <si>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</si>
  <si>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</si>
  <si>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</si>
  <si>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</si>
  <si>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</si>
  <si>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</si>
  <si>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</si>
  <si>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</si>
  <si>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</si>
  <si>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</si>
  <si>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</si>
  <si>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</si>
  <si>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</si>
  <si>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</si>
  <si>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</si>
  <si>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</si>
  <si>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</si>
  <si>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</si>
  <si>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</si>
  <si>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</si>
  <si>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</si>
  <si>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</si>
  <si>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</si>
  <si>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</si>
  <si>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</si>
  <si>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</si>
  <si>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</si>
  <si>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</si>
  <si>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</si>
  <si>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</si>
  <si>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</si>
  <si>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</si>
  <si>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</si>
  <si>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</si>
  <si>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</si>
  <si>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</si>
  <si>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</si>
  <si>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</si>
  <si>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</si>
  <si>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</si>
  <si>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</si>
  <si>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</si>
  <si>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</si>
  <si>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</si>
  <si>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</si>
  <si>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</si>
  <si>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</si>
  <si>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</si>
  <si>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</si>
  <si>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</si>
  <si>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</si>
  <si>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</si>
  <si>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</si>
  <si>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</si>
  <si>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</si>
  <si>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</si>
  <si>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</si>
  <si>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</si>
  <si>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</si>
  <si>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</si>
  <si>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</si>
  <si>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</si>
  <si>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</si>
  <si>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</si>
  <si>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</si>
  <si>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</si>
  <si>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</si>
  <si>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</si>
  <si>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</si>
  <si>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</si>
  <si>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</si>
  <si>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</si>
  <si>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</si>
  <si>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</si>
  <si>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</si>
  <si>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</si>
  <si>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</si>
  <si>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</si>
  <si>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</si>
  <si>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</si>
  <si>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</si>
  <si>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</si>
  <si>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</si>
  <si>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</si>
  <si>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</si>
  <si>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</si>
  <si>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</si>
  <si>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</si>
  <si>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</si>
  <si>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</si>
  <si>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</si>
  <si>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</si>
  <si>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</si>
  <si>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</si>
  <si>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</si>
  <si>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</si>
  <si>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</si>
  <si>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</si>
  <si>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</si>
  <si>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</si>
  <si>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</si>
  <si>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</si>
  <si>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</si>
  <si>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</si>
  <si>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</si>
  <si>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</si>
  <si>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</si>
  <si>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</si>
  <si>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</si>
  <si>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</si>
  <si>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</si>
  <si>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</si>
  <si>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</si>
  <si>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</si>
  <si>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</si>
  <si>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</si>
  <si>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</si>
  <si>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</si>
  <si>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</si>
  <si>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</si>
  <si>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</si>
  <si>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</si>
  <si>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</si>
  <si>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</si>
  <si>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</si>
  <si>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</si>
  <si>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</si>
  <si>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</si>
  <si>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</si>
  <si>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</si>
  <si>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</si>
  <si>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</si>
  <si>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</si>
  <si>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</si>
  <si>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</si>
  <si>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</si>
  <si>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</si>
  <si>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</si>
  <si>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</si>
  <si>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</si>
  <si>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</si>
  <si>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</si>
  <si>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</si>
  <si>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</si>
  <si>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</si>
  <si>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</si>
  <si>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</si>
  <si>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</si>
  <si>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</si>
  <si>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</si>
  <si>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</si>
  <si>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</si>
  <si>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</si>
  <si>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</si>
  <si>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</si>
  <si>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</si>
  <si>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</si>
  <si>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</si>
  <si>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</si>
  <si>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</si>
  <si>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</si>
  <si>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</si>
  <si>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</si>
  <si>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</si>
  <si>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</si>
  <si>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</si>
  <si>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</si>
  <si>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</si>
  <si>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</si>
  <si>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</si>
  <si>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</si>
  <si>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</si>
  <si>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</si>
  <si>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</si>
  <si>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</si>
  <si>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</si>
  <si>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</si>
  <si>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</si>
  <si>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</si>
  <si>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</si>
  <si>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</si>
  <si>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</si>
  <si>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</si>
  <si>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</si>
  <si>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</si>
  <si>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</si>
  <si>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</si>
  <si>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</si>
  <si>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</si>
  <si>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</si>
  <si>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</si>
  <si>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</si>
  <si>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</si>
  <si>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</si>
  <si>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</si>
  <si>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</si>
  <si>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</si>
  <si>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</si>
  <si>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</si>
  <si>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</si>
  <si>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</si>
  <si>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</si>
  <si>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</si>
  <si>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</si>
  <si>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</si>
  <si>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</si>
  <si>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</si>
  <si>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</si>
  <si>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</si>
  <si>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</si>
  <si>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</si>
  <si>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</si>
  <si>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</si>
  <si>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</si>
  <si>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</si>
  <si>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</si>
  <si>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</si>
  <si>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</si>
  <si>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</si>
  <si>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</si>
  <si>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</si>
  <si>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Реализация объекта в 2023 году</t>
  </si>
  <si>
    <t>Объект введен в эксплуатацию</t>
  </si>
  <si>
    <t>Строительство объекта запланировано на 2024 год</t>
  </si>
  <si>
    <t>Исключен из перечня строительства</t>
  </si>
  <si>
    <t>Объект запланирован к вводу в 2023 году.</t>
  </si>
  <si>
    <t xml:space="preserve">Объект введен в эксплуатацию 07.06.2022 г.
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</si>
  <si>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ИЮЛЬ 2022 года</t>
  </si>
  <si>
    <t>61 %                             Финансирование объекта  за январь-июль 2022 гг. 13 292,737 тыс. руб., в т.ч. в июне 108 150,062  тыс. рублей</t>
  </si>
  <si>
    <t xml:space="preserve"> 12 %                       Финансирование объекта с начала года 2022 г.              14 727,538 тыс. рублей, в том числе в июле 14 727,538</t>
  </si>
  <si>
    <t>5 %                              Финансирование объекта с начала года 13 638,882 тыс. руб., в т.ч., в июле 12 967,296 тыс. руб.</t>
  </si>
  <si>
    <t>Финансирование объекта с начала года 1 688 845,925 тыс. руб., в июле финансирование не осуществлялось</t>
  </si>
  <si>
    <t>14 %                              Финансирование объекта с начала года 29 785,687 тыс. руб., в т.ч. в июле 27 258,654  тыс. руб.</t>
  </si>
  <si>
    <t>Финансирование объекта с начала года 40 420,393 тыс. руб., в июле финансирование не осуществлялось</t>
  </si>
  <si>
    <t>5%
Финансирование объекта с начала года 2 811,717 тыс. руб., в т.ч. в июле финансирование не осуществлялось</t>
  </si>
  <si>
    <t>Объект введен в эксплуатацию 01.08.2022 г.</t>
  </si>
  <si>
    <t>53 %
Финансирование объекта с начала года 316 810,363 тыс. руб., в т.ч. в июле 200 070,524 тыс. руб.</t>
  </si>
  <si>
    <t>41 %
Финансирование объекта с начала года 87 456,721 тыс. руб., в т.ч. в июле финансирование не осуществлялось</t>
  </si>
  <si>
    <t>37%
Финансирование объекта с начала года 206 244,524 тыс. руб., в т.ч. в июле текущего года 4 586,326 тыс. руб.</t>
  </si>
  <si>
    <t>30%
Финансирование объекта с начала года  242 951,932 тыс. руб., в т.ч. в июле 172 951,932 тыс. руб.</t>
  </si>
  <si>
    <t>Объект введен в эксплуатацию 29.07.2022 г.</t>
  </si>
  <si>
    <t xml:space="preserve">28,73%
Финансирование объекта с начала года  169 857,344 тыс. руб., т.ч. в июле 5884,534 тыс. рублей </t>
  </si>
  <si>
    <t>40%
Финансирование объекта с начала года  27 909,955 тыс. руб., в июле финансирование не осуществлялось</t>
  </si>
  <si>
    <t>10%
Финансирование объекта с начала года  42 428,971 тыс. руб., в июле финансирование не осуществлялось.</t>
  </si>
  <si>
    <t>15%
Финансирование объекта с начала года 42 428,571 тыс. руб., в т.ч. в июле 5 187,692 тыс. рублей.</t>
  </si>
  <si>
    <t>10%
Финансирование объекта с начала года 139 836,878 тыс. руб., в июле финансировнаие не осуществлялось</t>
  </si>
  <si>
    <t>20%
Финансирование объекта с начала года 30 701,482 тыс. руб., в т.ч. в июле финансирование не осуществлялось.</t>
  </si>
  <si>
    <t>2%
Финансирование объекта с начала года 31 608,333 тыс. руб., в т.ч. в июле текущего года 117,074 тыс. рублей</t>
  </si>
  <si>
    <t>10%
Финансирование объекта с начала года 58 012,106  тыс. руб., в т.ч. в июле финансирование не осуществлялось</t>
  </si>
  <si>
    <t>10%
Финансирование объекта с начала года 27 640,850 тыс. руб., в т.ч. в июле 63,0 тыс. руюлей.</t>
  </si>
  <si>
    <t>10 %
Финансирование объекта с начала года 36 098,324  тыс. руб., в т.ч. в июле 8 109,053 тыс. рублей.</t>
  </si>
  <si>
    <t>7%
Финансирование объекта с начала года 2 112 929,02 тыс. руб., в т.ч. в июле текущего года 2 112 929,02 тыс. рублей</t>
  </si>
  <si>
    <t>5%
Финансирование объекта с начала года 1 125 857,00 тыс. руб., в т.ч. в июле текущего года 1 125 857,00 тыс. рублей</t>
  </si>
  <si>
    <t>9 %
Финансирование объекта с начала года  9 257 540,52 тыс. руб., в т.ч. в июле текущего года  9 257 540,52 тыс. рублей</t>
  </si>
  <si>
    <t>5%
Финансирование объекта с начала года   91 016,88 тыс. руб., в т.ч. в июле финансирование не осуществлялось</t>
  </si>
  <si>
    <t xml:space="preserve">1%
Финансирование объекта с начала года 82 137,00 тыс. руб., в июле финансирование не осуществлялось
</t>
  </si>
  <si>
    <t xml:space="preserve">1%
Финансирование объекта с начала года 2 000 000,00 тыс. руб., в июле финансирование не осуществлялось
</t>
  </si>
  <si>
    <t>70%                              Финансирование объекта с начала года 13244,969 тыс. руб., в том числе в июле  10212,83 тыс. рублей</t>
  </si>
  <si>
    <t>80 %                             Финансирование объекта с начала года  16793,965  тыс. руб., в т.ч. в июле 1237,310 тыс. рублей</t>
  </si>
  <si>
    <t>80 %                             Финансирование объекта с начала года   1011,845  тыс. руб., в т.ч. в июле 213,707 тыс. рублей</t>
  </si>
  <si>
    <t>50 %                             Финансирование объекта с начала года 1520,561  тыс. руб., в т.ч. в июле  995,668 тыс. рублей</t>
  </si>
  <si>
    <t>100 %                             Финансирование объекта с начала года  15,308  тыс. руб., в июле финансирование не осуществлялось</t>
  </si>
  <si>
    <t>4 %                             Финансирование объекта с начала года 590,911 тыс. руб., в т.ч. в июле финансирование не осуществлялось</t>
  </si>
  <si>
    <t>25%                      Финансирование объекта с начала года  181354,7 в июле финансирование не осуществлялось</t>
  </si>
  <si>
    <t xml:space="preserve"> 55,8 %                                 Финансирование объекта с начала года 114 345,941 тыс. руб., в том числе в июле финансирование не осуществлялось</t>
  </si>
  <si>
    <t>Финансирование с начала года 377, 663 тыс. руб, в т.ч. в июле финансирование не осуществлялось</t>
  </si>
  <si>
    <t xml:space="preserve"> 7 %                                       Финансирование объекта с начала года 13 638,882 тыс. руб, в т.ч. в  июле финансирование не осуществлялось</t>
  </si>
  <si>
    <r>
      <t xml:space="preserve">УТВЕРЖДЕН  
  постановлением Администрации 
  Курской области                                от </t>
    </r>
    <r>
      <rPr>
        <u/>
        <sz val="18"/>
        <rFont val="Times New Roman"/>
        <family val="1"/>
        <charset val="204"/>
      </rPr>
      <t>18.03.2022</t>
    </r>
    <r>
      <rPr>
        <sz val="18"/>
        <rFont val="Times New Roman"/>
        <family val="1"/>
        <charset val="204"/>
      </rPr>
      <t xml:space="preserve"> № </t>
    </r>
    <r>
      <rPr>
        <u/>
        <sz val="18"/>
        <rFont val="Times New Roman"/>
        <family val="1"/>
        <charset val="204"/>
      </rPr>
      <t>254-па</t>
    </r>
  </si>
  <si>
    <t>23 %
Профинансировано за январь-июль 2022 г.                                                        23 907,625 тыс. рублей, финансирование не осуществлялось.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</si>
</sst>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u/>
      <sz val="1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80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" fontId="1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1" xfId="6" applyFont="1" applyFill="1" applyBorder="1" applyAlignment="1">
      <alignment horizontal="center" vertical="center" wrapText="1"/>
    </xf>
    <xf numFmtId="169" fontId="18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170" fontId="4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67" fontId="27" fillId="0" borderId="1" xfId="24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70" fontId="4" fillId="0" borderId="1" xfId="2" applyNumberFormat="1" applyFont="1" applyFill="1" applyBorder="1" applyAlignment="1">
      <alignment horizontal="center" vertical="center" wrapText="1"/>
    </xf>
    <xf numFmtId="170" fontId="18" fillId="0" borderId="1" xfId="0" applyNumberFormat="1" applyFont="1" applyFill="1" applyBorder="1" applyAlignment="1">
      <alignment horizontal="center" vertical="center" wrapText="1"/>
    </xf>
    <xf numFmtId="170" fontId="20" fillId="0" borderId="1" xfId="2" applyNumberFormat="1" applyFont="1" applyFill="1" applyBorder="1" applyAlignment="1">
      <alignment horizontal="center" vertical="center" wrapText="1"/>
    </xf>
    <xf numFmtId="0" fontId="18" fillId="0" borderId="1" xfId="4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167" fontId="14" fillId="4" borderId="3" xfId="0" applyNumberFormat="1" applyFont="1" applyFill="1" applyBorder="1" applyAlignment="1">
      <alignment horizontal="center" vertical="center" wrapText="1"/>
    </xf>
    <xf numFmtId="167" fontId="18" fillId="4" borderId="3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7" fontId="4" fillId="5" borderId="3" xfId="0" applyNumberFormat="1" applyFont="1" applyFill="1" applyBorder="1" applyAlignment="1">
      <alignment horizontal="center" vertical="center" wrapText="1"/>
    </xf>
    <xf numFmtId="167" fontId="4" fillId="4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N82" sqref="N82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76"/>
      <c r="G4" s="76"/>
      <c r="H4" s="76"/>
      <c r="I4" s="76"/>
      <c r="J4" s="25"/>
      <c r="K4" s="5"/>
      <c r="L4" s="5"/>
      <c r="M4" s="6"/>
      <c r="N4" s="77" t="s">
        <v>412</v>
      </c>
      <c r="O4" s="77"/>
    </row>
    <row r="5" spans="1:22" ht="73.5" customHeight="1" x14ac:dyDescent="0.2">
      <c r="A5" s="78" t="s">
        <v>372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22" ht="62.25" customHeight="1" x14ac:dyDescent="0.2">
      <c r="A6" s="79" t="s">
        <v>363</v>
      </c>
      <c r="B6" s="75" t="s">
        <v>0</v>
      </c>
      <c r="C6" s="75" t="s">
        <v>1</v>
      </c>
      <c r="D6" s="75" t="s">
        <v>2</v>
      </c>
      <c r="E6" s="75" t="s">
        <v>3</v>
      </c>
      <c r="F6" s="21" t="s">
        <v>4</v>
      </c>
      <c r="G6" s="75" t="s">
        <v>5</v>
      </c>
      <c r="H6" s="75" t="s">
        <v>6</v>
      </c>
      <c r="I6" s="75" t="s">
        <v>7</v>
      </c>
      <c r="J6" s="75" t="s">
        <v>8</v>
      </c>
      <c r="K6" s="75"/>
      <c r="L6" s="75"/>
      <c r="M6" s="75"/>
      <c r="N6" s="75"/>
      <c r="O6" s="75" t="s">
        <v>9</v>
      </c>
    </row>
    <row r="7" spans="1:22" ht="47.25" customHeight="1" x14ac:dyDescent="0.2">
      <c r="A7" s="75"/>
      <c r="B7" s="75"/>
      <c r="C7" s="75"/>
      <c r="D7" s="75"/>
      <c r="E7" s="75"/>
      <c r="F7" s="21" t="s">
        <v>10</v>
      </c>
      <c r="G7" s="75"/>
      <c r="H7" s="75"/>
      <c r="I7" s="75"/>
      <c r="J7" s="21" t="s">
        <v>11</v>
      </c>
      <c r="K7" s="21" t="s">
        <v>12</v>
      </c>
      <c r="L7" s="21" t="s">
        <v>13</v>
      </c>
      <c r="M7" s="21" t="s">
        <v>14</v>
      </c>
      <c r="N7" s="21" t="s">
        <v>15</v>
      </c>
      <c r="O7" s="75"/>
    </row>
    <row r="8" spans="1:22" s="7" customFormat="1" ht="35.25" customHeight="1" x14ac:dyDescent="0.25">
      <c r="A8" s="75" t="s">
        <v>16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</row>
    <row r="9" spans="1:22" ht="32.25" customHeight="1" x14ac:dyDescent="0.3">
      <c r="A9" s="75" t="s">
        <v>17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8"/>
    </row>
    <row r="10" spans="1:22" s="7" customFormat="1" ht="98.25" customHeight="1" x14ac:dyDescent="0.25">
      <c r="A10" s="26" t="s">
        <v>18</v>
      </c>
      <c r="B10" s="27" t="s">
        <v>19</v>
      </c>
      <c r="C10" s="27" t="s">
        <v>20</v>
      </c>
      <c r="D10" s="27" t="s">
        <v>21</v>
      </c>
      <c r="E10" s="27" t="s">
        <v>22</v>
      </c>
      <c r="F10" s="27" t="s">
        <v>23</v>
      </c>
      <c r="G10" s="27" t="s">
        <v>24</v>
      </c>
      <c r="H10" s="27" t="s">
        <v>25</v>
      </c>
      <c r="I10" s="28">
        <v>63507.351000000002</v>
      </c>
      <c r="J10" s="28">
        <f t="shared" ref="J10:J35" si="0">K10+L10+M10+N10</f>
        <v>52981.035000000003</v>
      </c>
      <c r="K10" s="27"/>
      <c r="L10" s="28">
        <v>50331.983</v>
      </c>
      <c r="M10" s="28">
        <v>2649.0520000000001</v>
      </c>
      <c r="N10" s="29">
        <v>0</v>
      </c>
      <c r="O10" s="64" t="s">
        <v>373</v>
      </c>
      <c r="P10" s="22"/>
    </row>
    <row r="11" spans="1:22" ht="85.5" customHeight="1" x14ac:dyDescent="0.4">
      <c r="A11" s="26" t="s">
        <v>26</v>
      </c>
      <c r="B11" s="27" t="s">
        <v>27</v>
      </c>
      <c r="C11" s="27" t="s">
        <v>20</v>
      </c>
      <c r="D11" s="27" t="s">
        <v>28</v>
      </c>
      <c r="E11" s="27" t="s">
        <v>22</v>
      </c>
      <c r="F11" s="27" t="s">
        <v>29</v>
      </c>
      <c r="G11" s="31" t="s">
        <v>24</v>
      </c>
      <c r="H11" s="27" t="s">
        <v>30</v>
      </c>
      <c r="I11" s="28">
        <v>82679.118000000002</v>
      </c>
      <c r="J11" s="28">
        <f t="shared" si="0"/>
        <v>82679.118000000002</v>
      </c>
      <c r="K11" s="27"/>
      <c r="L11" s="28">
        <v>78545.163</v>
      </c>
      <c r="M11" s="28">
        <v>4133.9549999999999</v>
      </c>
      <c r="N11" s="27">
        <v>0</v>
      </c>
      <c r="O11" s="65" t="s">
        <v>374</v>
      </c>
      <c r="P11" s="22"/>
      <c r="R11" s="9" t="s">
        <v>11</v>
      </c>
      <c r="S11" s="9" t="s">
        <v>31</v>
      </c>
      <c r="T11" s="9" t="s">
        <v>32</v>
      </c>
      <c r="U11" s="9" t="s">
        <v>33</v>
      </c>
      <c r="V11" s="9" t="s">
        <v>34</v>
      </c>
    </row>
    <row r="12" spans="1:22" s="10" customFormat="1" ht="132.75" customHeight="1" x14ac:dyDescent="0.25">
      <c r="A12" s="26" t="s">
        <v>35</v>
      </c>
      <c r="B12" s="27" t="s">
        <v>36</v>
      </c>
      <c r="C12" s="27" t="s">
        <v>20</v>
      </c>
      <c r="D12" s="27" t="s">
        <v>37</v>
      </c>
      <c r="E12" s="27" t="s">
        <v>38</v>
      </c>
      <c r="F12" s="27" t="s">
        <v>39</v>
      </c>
      <c r="G12" s="27" t="s">
        <v>40</v>
      </c>
      <c r="H12" s="27" t="s">
        <v>41</v>
      </c>
      <c r="I12" s="27">
        <v>8549.2970000000005</v>
      </c>
      <c r="J12" s="28">
        <f t="shared" si="0"/>
        <v>8549.2970000000005</v>
      </c>
      <c r="K12" s="27"/>
      <c r="L12" s="27"/>
      <c r="M12" s="27"/>
      <c r="N12" s="27">
        <v>8549.2970000000005</v>
      </c>
      <c r="O12" s="67" t="s">
        <v>402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32" t="s">
        <v>42</v>
      </c>
      <c r="B13" s="27" t="s">
        <v>43</v>
      </c>
      <c r="C13" s="27" t="s">
        <v>20</v>
      </c>
      <c r="D13" s="27" t="s">
        <v>37</v>
      </c>
      <c r="E13" s="27" t="s">
        <v>38</v>
      </c>
      <c r="F13" s="27" t="s">
        <v>44</v>
      </c>
      <c r="G13" s="31" t="s">
        <v>358</v>
      </c>
      <c r="H13" s="27" t="s">
        <v>45</v>
      </c>
      <c r="I13" s="27">
        <v>18728.724999999999</v>
      </c>
      <c r="J13" s="28">
        <f t="shared" si="0"/>
        <v>18728.724999999999</v>
      </c>
      <c r="K13" s="27"/>
      <c r="L13" s="27"/>
      <c r="M13" s="27"/>
      <c r="N13" s="33">
        <v>18728.724999999999</v>
      </c>
      <c r="O13" s="64" t="s">
        <v>403</v>
      </c>
    </row>
    <row r="14" spans="1:22" s="10" customFormat="1" ht="131.25" customHeight="1" x14ac:dyDescent="0.25">
      <c r="A14" s="32" t="s">
        <v>46</v>
      </c>
      <c r="B14" s="27" t="s">
        <v>47</v>
      </c>
      <c r="C14" s="27" t="s">
        <v>20</v>
      </c>
      <c r="D14" s="27" t="s">
        <v>37</v>
      </c>
      <c r="E14" s="27" t="s">
        <v>38</v>
      </c>
      <c r="F14" s="27" t="s">
        <v>44</v>
      </c>
      <c r="G14" s="27" t="s">
        <v>48</v>
      </c>
      <c r="H14" s="27" t="s">
        <v>49</v>
      </c>
      <c r="I14" s="27">
        <v>6032.8909999999996</v>
      </c>
      <c r="J14" s="28">
        <f t="shared" si="0"/>
        <v>6032.8909999999996</v>
      </c>
      <c r="K14" s="27"/>
      <c r="L14" s="27"/>
      <c r="M14" s="27"/>
      <c r="N14" s="27">
        <v>6032.8909999999996</v>
      </c>
      <c r="O14" s="64" t="s">
        <v>404</v>
      </c>
    </row>
    <row r="15" spans="1:22" s="10" customFormat="1" ht="122.25" customHeight="1" x14ac:dyDescent="0.25">
      <c r="A15" s="32" t="s">
        <v>50</v>
      </c>
      <c r="B15" s="27" t="s">
        <v>51</v>
      </c>
      <c r="C15" s="27" t="s">
        <v>20</v>
      </c>
      <c r="D15" s="27" t="s">
        <v>37</v>
      </c>
      <c r="E15" s="27" t="s">
        <v>38</v>
      </c>
      <c r="F15" s="27" t="s">
        <v>44</v>
      </c>
      <c r="G15" s="27" t="s">
        <v>48</v>
      </c>
      <c r="H15" s="27" t="s">
        <v>52</v>
      </c>
      <c r="I15" s="27">
        <v>18468.862000000001</v>
      </c>
      <c r="J15" s="28">
        <f t="shared" si="0"/>
        <v>8468.8619999999992</v>
      </c>
      <c r="K15" s="27"/>
      <c r="L15" s="27"/>
      <c r="M15" s="27"/>
      <c r="N15" s="27">
        <v>8468.8619999999992</v>
      </c>
      <c r="O15" s="64" t="s">
        <v>405</v>
      </c>
    </row>
    <row r="16" spans="1:22" s="10" customFormat="1" ht="93.75" customHeight="1" x14ac:dyDescent="0.25">
      <c r="A16" s="32" t="s">
        <v>53</v>
      </c>
      <c r="B16" s="27" t="s">
        <v>54</v>
      </c>
      <c r="C16" s="27" t="s">
        <v>20</v>
      </c>
      <c r="D16" s="27" t="s">
        <v>37</v>
      </c>
      <c r="E16" s="27" t="s">
        <v>38</v>
      </c>
      <c r="F16" s="27" t="s">
        <v>44</v>
      </c>
      <c r="G16" s="27" t="s">
        <v>48</v>
      </c>
      <c r="H16" s="27" t="s">
        <v>55</v>
      </c>
      <c r="I16" s="27">
        <v>6331.66</v>
      </c>
      <c r="J16" s="28">
        <f t="shared" si="0"/>
        <v>6331.66</v>
      </c>
      <c r="K16" s="27"/>
      <c r="L16" s="27"/>
      <c r="M16" s="27"/>
      <c r="N16" s="27">
        <v>6331.66</v>
      </c>
      <c r="O16" s="64" t="s">
        <v>406</v>
      </c>
    </row>
    <row r="17" spans="1:17" s="10" customFormat="1" ht="113.25" customHeight="1" x14ac:dyDescent="0.25">
      <c r="A17" s="26" t="s">
        <v>56</v>
      </c>
      <c r="B17" s="27" t="s">
        <v>57</v>
      </c>
      <c r="C17" s="27" t="s">
        <v>20</v>
      </c>
      <c r="D17" s="27" t="s">
        <v>37</v>
      </c>
      <c r="E17" s="27" t="s">
        <v>38</v>
      </c>
      <c r="F17" s="27" t="s">
        <v>58</v>
      </c>
      <c r="G17" s="31" t="s">
        <v>40</v>
      </c>
      <c r="H17" s="27">
        <v>2.988</v>
      </c>
      <c r="I17" s="27">
        <v>5639.7160000000003</v>
      </c>
      <c r="J17" s="28">
        <f t="shared" si="0"/>
        <v>5639.7160000000003</v>
      </c>
      <c r="K17" s="27"/>
      <c r="L17" s="27"/>
      <c r="M17" s="27"/>
      <c r="N17" s="27">
        <v>5639.7160000000003</v>
      </c>
      <c r="O17" s="67" t="s">
        <v>365</v>
      </c>
    </row>
    <row r="18" spans="1:17" ht="121.5" customHeight="1" x14ac:dyDescent="0.2">
      <c r="A18" s="26" t="s">
        <v>59</v>
      </c>
      <c r="B18" s="27" t="s">
        <v>60</v>
      </c>
      <c r="C18" s="27" t="s">
        <v>61</v>
      </c>
      <c r="D18" s="27" t="s">
        <v>62</v>
      </c>
      <c r="E18" s="27" t="s">
        <v>38</v>
      </c>
      <c r="F18" s="27" t="s">
        <v>63</v>
      </c>
      <c r="G18" s="27" t="s">
        <v>40</v>
      </c>
      <c r="H18" s="34" t="s">
        <v>64</v>
      </c>
      <c r="I18" s="27">
        <v>17734.171999999999</v>
      </c>
      <c r="J18" s="28">
        <f t="shared" si="0"/>
        <v>17734.171999999999</v>
      </c>
      <c r="K18" s="27"/>
      <c r="L18" s="27"/>
      <c r="M18" s="27"/>
      <c r="N18" s="27">
        <v>17734.171999999999</v>
      </c>
      <c r="O18" s="64" t="s">
        <v>407</v>
      </c>
    </row>
    <row r="19" spans="1:17" s="10" customFormat="1" ht="53.25" customHeight="1" x14ac:dyDescent="0.25">
      <c r="A19" s="73" t="s">
        <v>65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7" s="10" customFormat="1" ht="125.25" customHeight="1" x14ac:dyDescent="0.25">
      <c r="A20" s="36" t="s">
        <v>66</v>
      </c>
      <c r="B20" s="27" t="s">
        <v>67</v>
      </c>
      <c r="C20" s="27" t="s">
        <v>61</v>
      </c>
      <c r="D20" s="27" t="s">
        <v>68</v>
      </c>
      <c r="E20" s="27" t="s">
        <v>22</v>
      </c>
      <c r="F20" s="27" t="s">
        <v>44</v>
      </c>
      <c r="G20" s="27" t="s">
        <v>69</v>
      </c>
      <c r="H20" s="27" t="s">
        <v>70</v>
      </c>
      <c r="I20" s="37">
        <v>618747.19999999995</v>
      </c>
      <c r="J20" s="37">
        <f t="shared" si="0"/>
        <v>421711.73099999997</v>
      </c>
      <c r="K20" s="37">
        <v>200367.7</v>
      </c>
      <c r="L20" s="37">
        <v>61387.9</v>
      </c>
      <c r="M20" s="37">
        <v>5400</v>
      </c>
      <c r="N20" s="37">
        <v>154556.13099999999</v>
      </c>
      <c r="O20" s="72" t="s">
        <v>408</v>
      </c>
    </row>
    <row r="21" spans="1:17" s="10" customFormat="1" ht="57.75" customHeight="1" x14ac:dyDescent="0.25">
      <c r="A21" s="73" t="s">
        <v>71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1:17" ht="98.25" customHeight="1" x14ac:dyDescent="0.2">
      <c r="A22" s="36" t="s">
        <v>72</v>
      </c>
      <c r="B22" s="38" t="s">
        <v>73</v>
      </c>
      <c r="C22" s="38" t="s">
        <v>61</v>
      </c>
      <c r="D22" s="38" t="s">
        <v>74</v>
      </c>
      <c r="E22" s="38" t="s">
        <v>75</v>
      </c>
      <c r="F22" s="38" t="s">
        <v>76</v>
      </c>
      <c r="G22" s="39" t="s">
        <v>359</v>
      </c>
      <c r="H22" s="38" t="s">
        <v>77</v>
      </c>
      <c r="I22" s="40">
        <v>2251762</v>
      </c>
      <c r="J22" s="40">
        <f t="shared" si="0"/>
        <v>1167816.0989999999</v>
      </c>
      <c r="K22" s="40">
        <v>1016000</v>
      </c>
      <c r="L22" s="40">
        <v>141188.96599999999</v>
      </c>
      <c r="M22" s="40">
        <v>10627.133</v>
      </c>
      <c r="N22" s="27"/>
      <c r="O22" s="72" t="s">
        <v>409</v>
      </c>
      <c r="Q22" s="13">
        <f>SUM(J22:J35)</f>
        <v>1669807.2249999999</v>
      </c>
    </row>
    <row r="23" spans="1:17" ht="83.25" customHeight="1" x14ac:dyDescent="0.2">
      <c r="A23" s="36" t="s">
        <v>78</v>
      </c>
      <c r="B23" s="41" t="s">
        <v>79</v>
      </c>
      <c r="C23" s="42" t="s">
        <v>80</v>
      </c>
      <c r="D23" s="42" t="s">
        <v>81</v>
      </c>
      <c r="E23" s="42" t="s">
        <v>22</v>
      </c>
      <c r="F23" s="42" t="s">
        <v>82</v>
      </c>
      <c r="G23" s="42" t="s">
        <v>48</v>
      </c>
      <c r="H23" s="42" t="s">
        <v>83</v>
      </c>
      <c r="I23" s="43">
        <v>140679.13500000001</v>
      </c>
      <c r="J23" s="40">
        <f t="shared" si="0"/>
        <v>77325.325000000012</v>
      </c>
      <c r="K23" s="43">
        <v>38982.300000000003</v>
      </c>
      <c r="L23" s="43">
        <v>32589.414000000001</v>
      </c>
      <c r="M23" s="43">
        <v>5753.6109999999999</v>
      </c>
      <c r="N23" s="43"/>
      <c r="O23" s="67" t="s">
        <v>365</v>
      </c>
    </row>
    <row r="24" spans="1:17" ht="72.75" customHeight="1" x14ac:dyDescent="0.2">
      <c r="A24" s="36" t="s">
        <v>84</v>
      </c>
      <c r="B24" s="41" t="s">
        <v>85</v>
      </c>
      <c r="C24" s="38" t="s">
        <v>61</v>
      </c>
      <c r="D24" s="42" t="s">
        <v>86</v>
      </c>
      <c r="E24" s="42" t="s">
        <v>22</v>
      </c>
      <c r="F24" s="42" t="s">
        <v>87</v>
      </c>
      <c r="G24" s="30" t="s">
        <v>40</v>
      </c>
      <c r="H24" s="42" t="s">
        <v>88</v>
      </c>
      <c r="I24" s="44">
        <v>17155.7</v>
      </c>
      <c r="J24" s="40">
        <f t="shared" si="0"/>
        <v>17155.7</v>
      </c>
      <c r="K24" s="45">
        <v>15644.7</v>
      </c>
      <c r="L24" s="45">
        <v>319.3</v>
      </c>
      <c r="M24" s="45">
        <v>1191.7</v>
      </c>
      <c r="N24" s="40"/>
      <c r="O24" s="67" t="s">
        <v>365</v>
      </c>
    </row>
    <row r="25" spans="1:17" ht="80.25" customHeight="1" x14ac:dyDescent="0.2">
      <c r="A25" s="36" t="s">
        <v>89</v>
      </c>
      <c r="B25" s="41" t="s">
        <v>90</v>
      </c>
      <c r="C25" s="38" t="s">
        <v>61</v>
      </c>
      <c r="D25" s="42" t="s">
        <v>91</v>
      </c>
      <c r="E25" s="42" t="s">
        <v>22</v>
      </c>
      <c r="F25" s="42" t="s">
        <v>92</v>
      </c>
      <c r="G25" s="30" t="s">
        <v>40</v>
      </c>
      <c r="H25" s="42" t="s">
        <v>93</v>
      </c>
      <c r="I25" s="42">
        <v>17672.650000000001</v>
      </c>
      <c r="J25" s="40">
        <f t="shared" si="0"/>
        <v>17672.650000000001</v>
      </c>
      <c r="K25" s="45">
        <v>16253.5</v>
      </c>
      <c r="L25" s="45">
        <v>332.2</v>
      </c>
      <c r="M25" s="45">
        <v>1086.95</v>
      </c>
      <c r="N25" s="40"/>
      <c r="O25" s="67" t="s">
        <v>365</v>
      </c>
    </row>
    <row r="26" spans="1:17" ht="86.25" customHeight="1" x14ac:dyDescent="0.2">
      <c r="A26" s="36" t="s">
        <v>94</v>
      </c>
      <c r="B26" s="41" t="s">
        <v>95</v>
      </c>
      <c r="C26" s="38" t="s">
        <v>61</v>
      </c>
      <c r="D26" s="42" t="s">
        <v>96</v>
      </c>
      <c r="E26" s="42" t="s">
        <v>22</v>
      </c>
      <c r="F26" s="42" t="s">
        <v>97</v>
      </c>
      <c r="G26" s="30" t="s">
        <v>40</v>
      </c>
      <c r="H26" s="42" t="s">
        <v>98</v>
      </c>
      <c r="I26" s="44">
        <v>12909.09</v>
      </c>
      <c r="J26" s="40">
        <f t="shared" si="0"/>
        <v>12909.09</v>
      </c>
      <c r="K26" s="45">
        <v>12199.7</v>
      </c>
      <c r="L26" s="45">
        <v>248.97</v>
      </c>
      <c r="M26" s="45">
        <v>460.42</v>
      </c>
      <c r="N26" s="40"/>
      <c r="O26" s="67" t="s">
        <v>365</v>
      </c>
    </row>
    <row r="27" spans="1:17" ht="93.75" customHeight="1" x14ac:dyDescent="0.2">
      <c r="A27" s="36" t="s">
        <v>99</v>
      </c>
      <c r="B27" s="41" t="s">
        <v>100</v>
      </c>
      <c r="C27" s="38" t="s">
        <v>61</v>
      </c>
      <c r="D27" s="42" t="s">
        <v>96</v>
      </c>
      <c r="E27" s="42" t="s">
        <v>22</v>
      </c>
      <c r="F27" s="42" t="s">
        <v>101</v>
      </c>
      <c r="G27" s="30" t="s">
        <v>40</v>
      </c>
      <c r="H27" s="42" t="s">
        <v>102</v>
      </c>
      <c r="I27" s="44">
        <v>15886.63</v>
      </c>
      <c r="J27" s="40">
        <f t="shared" si="0"/>
        <v>15886.63</v>
      </c>
      <c r="K27" s="45">
        <v>14523.1</v>
      </c>
      <c r="L27" s="45">
        <v>290.45999999999998</v>
      </c>
      <c r="M27" s="45">
        <v>1073.07</v>
      </c>
      <c r="N27" s="40"/>
      <c r="O27" s="67" t="s">
        <v>410</v>
      </c>
    </row>
    <row r="28" spans="1:17" ht="83.25" customHeight="1" x14ac:dyDescent="0.2">
      <c r="A28" s="36" t="s">
        <v>103</v>
      </c>
      <c r="B28" s="41" t="s">
        <v>104</v>
      </c>
      <c r="C28" s="38" t="s">
        <v>61</v>
      </c>
      <c r="D28" s="42" t="s">
        <v>105</v>
      </c>
      <c r="E28" s="42" t="s">
        <v>22</v>
      </c>
      <c r="F28" s="42" t="s">
        <v>106</v>
      </c>
      <c r="G28" s="42" t="s">
        <v>107</v>
      </c>
      <c r="H28" s="42" t="s">
        <v>108</v>
      </c>
      <c r="I28" s="44">
        <v>11774.01</v>
      </c>
      <c r="J28" s="40">
        <f t="shared" si="0"/>
        <v>11774.01</v>
      </c>
      <c r="K28" s="45">
        <v>10933.2</v>
      </c>
      <c r="L28" s="40">
        <v>219.631</v>
      </c>
      <c r="M28" s="40">
        <v>621.17899999999997</v>
      </c>
      <c r="N28" s="40"/>
      <c r="O28" s="67" t="s">
        <v>365</v>
      </c>
    </row>
    <row r="29" spans="1:17" ht="97.5" customHeight="1" x14ac:dyDescent="0.2">
      <c r="A29" s="36" t="s">
        <v>109</v>
      </c>
      <c r="B29" s="41" t="s">
        <v>110</v>
      </c>
      <c r="C29" s="38" t="s">
        <v>20</v>
      </c>
      <c r="D29" s="42" t="s">
        <v>111</v>
      </c>
      <c r="E29" s="42" t="s">
        <v>22</v>
      </c>
      <c r="F29" s="27" t="s">
        <v>44</v>
      </c>
      <c r="G29" s="42" t="s">
        <v>107</v>
      </c>
      <c r="H29" s="42" t="s">
        <v>112</v>
      </c>
      <c r="I29" s="43">
        <v>68485</v>
      </c>
      <c r="J29" s="40">
        <f t="shared" si="0"/>
        <v>68485.000000000015</v>
      </c>
      <c r="K29" s="40">
        <v>58065.8</v>
      </c>
      <c r="L29" s="40">
        <v>9282.8729999999996</v>
      </c>
      <c r="M29" s="40">
        <v>1136.327</v>
      </c>
      <c r="N29" s="40"/>
      <c r="O29" s="66" t="s">
        <v>375</v>
      </c>
    </row>
    <row r="30" spans="1:17" ht="100.5" customHeight="1" x14ac:dyDescent="0.2">
      <c r="A30" s="36" t="s">
        <v>113</v>
      </c>
      <c r="B30" s="41" t="s">
        <v>114</v>
      </c>
      <c r="C30" s="38" t="s">
        <v>20</v>
      </c>
      <c r="D30" s="42" t="s">
        <v>115</v>
      </c>
      <c r="E30" s="42" t="s">
        <v>22</v>
      </c>
      <c r="F30" s="27" t="s">
        <v>44</v>
      </c>
      <c r="G30" s="42" t="s">
        <v>107</v>
      </c>
      <c r="H30" s="42" t="s">
        <v>116</v>
      </c>
      <c r="I30" s="43">
        <v>157573.23800000001</v>
      </c>
      <c r="J30" s="40">
        <f t="shared" si="0"/>
        <v>157573.23799999998</v>
      </c>
      <c r="K30" s="40">
        <v>124417</v>
      </c>
      <c r="L30" s="40">
        <v>29947.107</v>
      </c>
      <c r="M30" s="40">
        <v>3209.1309999999999</v>
      </c>
      <c r="N30" s="40"/>
      <c r="O30" s="66" t="s">
        <v>411</v>
      </c>
    </row>
    <row r="31" spans="1:17" ht="95.25" customHeight="1" x14ac:dyDescent="0.2">
      <c r="A31" s="36" t="s">
        <v>117</v>
      </c>
      <c r="B31" s="41" t="s">
        <v>118</v>
      </c>
      <c r="C31" s="38" t="s">
        <v>61</v>
      </c>
      <c r="D31" s="42" t="s">
        <v>119</v>
      </c>
      <c r="E31" s="42" t="s">
        <v>22</v>
      </c>
      <c r="F31" s="42" t="s">
        <v>120</v>
      </c>
      <c r="G31" s="30" t="s">
        <v>40</v>
      </c>
      <c r="H31" s="42" t="s">
        <v>121</v>
      </c>
      <c r="I31" s="44">
        <v>24872.86</v>
      </c>
      <c r="J31" s="40">
        <f t="shared" si="0"/>
        <v>24872.86</v>
      </c>
      <c r="K31" s="45">
        <v>23828.799999999999</v>
      </c>
      <c r="L31" s="45">
        <v>476.58</v>
      </c>
      <c r="M31" s="45">
        <v>567.48</v>
      </c>
      <c r="N31" s="40"/>
      <c r="O31" s="67" t="s">
        <v>365</v>
      </c>
    </row>
    <row r="32" spans="1:17" ht="82.5" customHeight="1" x14ac:dyDescent="0.25">
      <c r="A32" s="36" t="s">
        <v>122</v>
      </c>
      <c r="B32" s="41" t="s">
        <v>123</v>
      </c>
      <c r="C32" s="41" t="s">
        <v>20</v>
      </c>
      <c r="D32" s="41" t="s">
        <v>81</v>
      </c>
      <c r="E32" s="41" t="s">
        <v>22</v>
      </c>
      <c r="F32" s="41" t="s">
        <v>124</v>
      </c>
      <c r="G32" s="41" t="s">
        <v>40</v>
      </c>
      <c r="H32" s="41" t="s">
        <v>125</v>
      </c>
      <c r="I32" s="46">
        <v>10874.34</v>
      </c>
      <c r="J32" s="40">
        <f t="shared" si="0"/>
        <v>10874.34</v>
      </c>
      <c r="K32" s="46">
        <v>9639.7999999999993</v>
      </c>
      <c r="L32" s="46">
        <v>192.79</v>
      </c>
      <c r="M32" s="46">
        <v>1041.75</v>
      </c>
      <c r="N32" s="47"/>
      <c r="O32" s="67" t="s">
        <v>365</v>
      </c>
    </row>
    <row r="33" spans="1:17" ht="78" customHeight="1" x14ac:dyDescent="0.25">
      <c r="A33" s="36" t="s">
        <v>126</v>
      </c>
      <c r="B33" s="48" t="s">
        <v>127</v>
      </c>
      <c r="C33" s="41"/>
      <c r="D33" s="41"/>
      <c r="E33" s="41"/>
      <c r="F33" s="41"/>
      <c r="G33" s="41" t="s">
        <v>40</v>
      </c>
      <c r="H33" s="41" t="s">
        <v>128</v>
      </c>
      <c r="I33" s="46">
        <v>15111.156000000001</v>
      </c>
      <c r="J33" s="40">
        <f t="shared" si="0"/>
        <v>15111.155999999999</v>
      </c>
      <c r="K33" s="46"/>
      <c r="L33" s="46">
        <v>13725.516</v>
      </c>
      <c r="M33" s="46">
        <v>1385.64</v>
      </c>
      <c r="N33" s="47"/>
      <c r="O33" s="67" t="s">
        <v>365</v>
      </c>
    </row>
    <row r="34" spans="1:17" ht="111" customHeight="1" x14ac:dyDescent="0.25">
      <c r="A34" s="36" t="s">
        <v>129</v>
      </c>
      <c r="B34" s="48" t="s">
        <v>130</v>
      </c>
      <c r="C34" s="41"/>
      <c r="D34" s="41"/>
      <c r="E34" s="41"/>
      <c r="F34" s="41"/>
      <c r="G34" s="41" t="s">
        <v>40</v>
      </c>
      <c r="H34" s="41" t="s">
        <v>131</v>
      </c>
      <c r="I34" s="46">
        <v>12878.512000000001</v>
      </c>
      <c r="J34" s="40">
        <f t="shared" si="0"/>
        <v>12878.512000000001</v>
      </c>
      <c r="K34" s="46"/>
      <c r="L34" s="46">
        <v>11697.598</v>
      </c>
      <c r="M34" s="46">
        <v>1180.914</v>
      </c>
      <c r="N34" s="47"/>
      <c r="O34" s="67" t="s">
        <v>365</v>
      </c>
    </row>
    <row r="35" spans="1:17" ht="132" customHeight="1" x14ac:dyDescent="0.25">
      <c r="A35" s="36" t="s">
        <v>132</v>
      </c>
      <c r="B35" s="41" t="s">
        <v>133</v>
      </c>
      <c r="C35" s="41" t="s">
        <v>20</v>
      </c>
      <c r="D35" s="41" t="s">
        <v>81</v>
      </c>
      <c r="E35" s="41" t="s">
        <v>22</v>
      </c>
      <c r="F35" s="41" t="s">
        <v>124</v>
      </c>
      <c r="G35" s="41" t="s">
        <v>48</v>
      </c>
      <c r="H35" s="41" t="s">
        <v>134</v>
      </c>
      <c r="I35" s="46">
        <v>60566.09</v>
      </c>
      <c r="J35" s="40">
        <f t="shared" si="0"/>
        <v>59472.614999999998</v>
      </c>
      <c r="K35" s="46">
        <v>53479.4</v>
      </c>
      <c r="L35" s="46">
        <v>5258.7780000000002</v>
      </c>
      <c r="M35" s="46">
        <v>734.43700000000001</v>
      </c>
      <c r="N35" s="47"/>
      <c r="O35" s="66" t="s">
        <v>377</v>
      </c>
    </row>
    <row r="36" spans="1:17" ht="43.5" customHeight="1" x14ac:dyDescent="0.2">
      <c r="A36" s="73" t="s">
        <v>135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</row>
    <row r="37" spans="1:17" ht="50.25" customHeight="1" x14ac:dyDescent="0.2">
      <c r="A37" s="73" t="s">
        <v>136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7" ht="72" customHeight="1" x14ac:dyDescent="0.2">
      <c r="A38" s="26" t="s">
        <v>137</v>
      </c>
      <c r="B38" s="42" t="s">
        <v>138</v>
      </c>
      <c r="C38" s="41" t="s">
        <v>61</v>
      </c>
      <c r="D38" s="41" t="s">
        <v>139</v>
      </c>
      <c r="E38" s="41" t="s">
        <v>38</v>
      </c>
      <c r="F38" s="41" t="s">
        <v>44</v>
      </c>
      <c r="G38" s="41" t="s">
        <v>140</v>
      </c>
      <c r="H38" s="41" t="s">
        <v>141</v>
      </c>
      <c r="I38" s="41">
        <v>499117.06</v>
      </c>
      <c r="J38" s="40">
        <v>490449.55300000001</v>
      </c>
      <c r="K38" s="49"/>
      <c r="L38" s="49"/>
      <c r="M38" s="49"/>
      <c r="N38" s="40">
        <v>490449.55300000001</v>
      </c>
      <c r="O38" s="67" t="s">
        <v>365</v>
      </c>
      <c r="Q38" s="13">
        <f>SUM(J38:J44)</f>
        <v>149315620.51699999</v>
      </c>
    </row>
    <row r="39" spans="1:17" ht="78.75" customHeight="1" x14ac:dyDescent="0.2">
      <c r="A39" s="26" t="s">
        <v>142</v>
      </c>
      <c r="B39" s="42" t="s">
        <v>143</v>
      </c>
      <c r="C39" s="42" t="s">
        <v>61</v>
      </c>
      <c r="D39" s="41" t="s">
        <v>139</v>
      </c>
      <c r="E39" s="41" t="s">
        <v>38</v>
      </c>
      <c r="F39" s="42" t="s">
        <v>144</v>
      </c>
      <c r="G39" s="42" t="s">
        <v>48</v>
      </c>
      <c r="H39" s="42" t="s">
        <v>145</v>
      </c>
      <c r="I39" s="46">
        <v>15861.606</v>
      </c>
      <c r="J39" s="46">
        <v>15861.606</v>
      </c>
      <c r="K39" s="42"/>
      <c r="L39" s="42"/>
      <c r="M39" s="42"/>
      <c r="N39" s="40">
        <f t="shared" ref="N39:N43" si="1">J39</f>
        <v>15861.606</v>
      </c>
      <c r="O39" s="67" t="s">
        <v>365</v>
      </c>
    </row>
    <row r="40" spans="1:17" ht="56.25" customHeight="1" x14ac:dyDescent="0.2">
      <c r="A40" s="26" t="s">
        <v>146</v>
      </c>
      <c r="B40" s="42" t="s">
        <v>147</v>
      </c>
      <c r="C40" s="42" t="s">
        <v>61</v>
      </c>
      <c r="D40" s="41" t="s">
        <v>139</v>
      </c>
      <c r="E40" s="41" t="s">
        <v>38</v>
      </c>
      <c r="F40" s="42" t="s">
        <v>148</v>
      </c>
      <c r="G40" s="42" t="s">
        <v>107</v>
      </c>
      <c r="H40" s="42" t="s">
        <v>149</v>
      </c>
      <c r="I40" s="46">
        <v>11708.928</v>
      </c>
      <c r="J40" s="46">
        <v>11708.928</v>
      </c>
      <c r="K40" s="42"/>
      <c r="L40" s="42"/>
      <c r="M40" s="42"/>
      <c r="N40" s="40">
        <f t="shared" si="1"/>
        <v>11708.928</v>
      </c>
      <c r="O40" s="67" t="s">
        <v>365</v>
      </c>
    </row>
    <row r="41" spans="1:17" ht="68.25" customHeight="1" x14ac:dyDescent="0.2">
      <c r="A41" s="26" t="s">
        <v>150</v>
      </c>
      <c r="B41" s="42" t="s">
        <v>151</v>
      </c>
      <c r="C41" s="42" t="s">
        <v>61</v>
      </c>
      <c r="D41" s="41" t="s">
        <v>139</v>
      </c>
      <c r="E41" s="41" t="s">
        <v>38</v>
      </c>
      <c r="F41" s="42" t="s">
        <v>152</v>
      </c>
      <c r="G41" s="42" t="s">
        <v>107</v>
      </c>
      <c r="H41" s="42" t="s">
        <v>153</v>
      </c>
      <c r="I41" s="46">
        <v>11708.928</v>
      </c>
      <c r="J41" s="46">
        <v>11708.928</v>
      </c>
      <c r="K41" s="42"/>
      <c r="L41" s="42"/>
      <c r="M41" s="42"/>
      <c r="N41" s="40">
        <f t="shared" si="1"/>
        <v>11708.928</v>
      </c>
      <c r="O41" s="67" t="s">
        <v>365</v>
      </c>
    </row>
    <row r="42" spans="1:17" ht="62.25" customHeight="1" x14ac:dyDescent="0.2">
      <c r="A42" s="26" t="s">
        <v>154</v>
      </c>
      <c r="B42" s="42" t="s">
        <v>155</v>
      </c>
      <c r="C42" s="42" t="s">
        <v>61</v>
      </c>
      <c r="D42" s="41" t="s">
        <v>139</v>
      </c>
      <c r="E42" s="41" t="s">
        <v>38</v>
      </c>
      <c r="F42" s="42" t="s">
        <v>156</v>
      </c>
      <c r="G42" s="42" t="s">
        <v>107</v>
      </c>
      <c r="H42" s="42" t="s">
        <v>157</v>
      </c>
      <c r="I42" s="46">
        <v>17563.304</v>
      </c>
      <c r="J42" s="46">
        <v>17563.304</v>
      </c>
      <c r="K42" s="42"/>
      <c r="L42" s="42"/>
      <c r="M42" s="42"/>
      <c r="N42" s="40">
        <f t="shared" si="1"/>
        <v>17563.304</v>
      </c>
      <c r="O42" s="67" t="s">
        <v>365</v>
      </c>
    </row>
    <row r="43" spans="1:17" ht="60" customHeight="1" x14ac:dyDescent="0.2">
      <c r="A43" s="26" t="s">
        <v>158</v>
      </c>
      <c r="B43" s="42" t="s">
        <v>159</v>
      </c>
      <c r="C43" s="42" t="s">
        <v>61</v>
      </c>
      <c r="D43" s="41" t="s">
        <v>139</v>
      </c>
      <c r="E43" s="41" t="s">
        <v>38</v>
      </c>
      <c r="F43" s="42" t="s">
        <v>160</v>
      </c>
      <c r="G43" s="42" t="s">
        <v>107</v>
      </c>
      <c r="H43" s="42" t="s">
        <v>149</v>
      </c>
      <c r="I43" s="46">
        <v>11708.928</v>
      </c>
      <c r="J43" s="46">
        <v>11708.928</v>
      </c>
      <c r="K43" s="42"/>
      <c r="L43" s="42"/>
      <c r="M43" s="42"/>
      <c r="N43" s="40">
        <f t="shared" si="1"/>
        <v>11708.928</v>
      </c>
      <c r="O43" s="67" t="s">
        <v>365</v>
      </c>
    </row>
    <row r="44" spans="1:17" ht="80.25" customHeight="1" x14ac:dyDescent="0.2">
      <c r="A44" s="26" t="s">
        <v>161</v>
      </c>
      <c r="B44" s="42" t="s">
        <v>162</v>
      </c>
      <c r="C44" s="42" t="s">
        <v>20</v>
      </c>
      <c r="D44" s="42" t="s">
        <v>163</v>
      </c>
      <c r="E44" s="42" t="s">
        <v>164</v>
      </c>
      <c r="F44" s="42" t="s">
        <v>165</v>
      </c>
      <c r="G44" s="42" t="s">
        <v>166</v>
      </c>
      <c r="H44" s="42" t="s">
        <v>167</v>
      </c>
      <c r="I44" s="46">
        <v>375580222.18000001</v>
      </c>
      <c r="J44" s="46">
        <v>148756619.26999998</v>
      </c>
      <c r="K44" s="46"/>
      <c r="L44" s="46"/>
      <c r="M44" s="46"/>
      <c r="N44" s="46">
        <v>148756619.26999998</v>
      </c>
      <c r="O44" s="30"/>
    </row>
    <row r="45" spans="1:17" ht="46.5" customHeight="1" x14ac:dyDescent="0.2">
      <c r="A45" s="73" t="s">
        <v>168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</row>
    <row r="46" spans="1:17" ht="50.25" customHeight="1" x14ac:dyDescent="0.2">
      <c r="A46" s="73" t="s">
        <v>169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</row>
    <row r="47" spans="1:17" ht="112.5" customHeight="1" x14ac:dyDescent="0.2">
      <c r="A47" s="26" t="s">
        <v>170</v>
      </c>
      <c r="B47" s="41" t="s">
        <v>171</v>
      </c>
      <c r="C47" s="41" t="s">
        <v>20</v>
      </c>
      <c r="D47" s="41" t="s">
        <v>172</v>
      </c>
      <c r="E47" s="41" t="s">
        <v>173</v>
      </c>
      <c r="F47" s="41" t="s">
        <v>174</v>
      </c>
      <c r="G47" s="41" t="s">
        <v>48</v>
      </c>
      <c r="H47" s="41" t="s">
        <v>175</v>
      </c>
      <c r="I47" s="43">
        <v>258420.573</v>
      </c>
      <c r="J47" s="43">
        <f>K47+L47</f>
        <v>147920.573</v>
      </c>
      <c r="K47" s="40">
        <v>130000</v>
      </c>
      <c r="L47" s="50">
        <v>17920.573</v>
      </c>
      <c r="M47" s="46"/>
      <c r="N47" s="46"/>
      <c r="O47" s="67" t="s">
        <v>392</v>
      </c>
      <c r="Q47" s="13">
        <f>SUM(J47:J55)</f>
        <v>4008689.5300000003</v>
      </c>
    </row>
    <row r="48" spans="1:17" ht="60" customHeight="1" x14ac:dyDescent="0.2">
      <c r="A48" s="26" t="s">
        <v>176</v>
      </c>
      <c r="B48" s="41" t="s">
        <v>177</v>
      </c>
      <c r="C48" s="41" t="s">
        <v>20</v>
      </c>
      <c r="D48" s="41" t="s">
        <v>172</v>
      </c>
      <c r="E48" s="41" t="s">
        <v>173</v>
      </c>
      <c r="F48" s="41" t="s">
        <v>178</v>
      </c>
      <c r="G48" s="41" t="s">
        <v>179</v>
      </c>
      <c r="H48" s="41" t="s">
        <v>180</v>
      </c>
      <c r="I48" s="50">
        <v>878000</v>
      </c>
      <c r="J48" s="50">
        <v>878000</v>
      </c>
      <c r="K48" s="46"/>
      <c r="L48" s="50">
        <v>878000</v>
      </c>
      <c r="M48" s="46"/>
      <c r="N48" s="46"/>
      <c r="O48" s="67" t="s">
        <v>364</v>
      </c>
    </row>
    <row r="49" spans="1:17" ht="114.75" customHeight="1" x14ac:dyDescent="0.2">
      <c r="A49" s="26" t="s">
        <v>181</v>
      </c>
      <c r="B49" s="51" t="s">
        <v>182</v>
      </c>
      <c r="C49" s="41" t="s">
        <v>20</v>
      </c>
      <c r="D49" s="41" t="s">
        <v>172</v>
      </c>
      <c r="E49" s="41" t="s">
        <v>173</v>
      </c>
      <c r="F49" s="41" t="s">
        <v>183</v>
      </c>
      <c r="G49" s="41" t="s">
        <v>48</v>
      </c>
      <c r="H49" s="41" t="s">
        <v>184</v>
      </c>
      <c r="I49" s="46">
        <v>127232.421</v>
      </c>
      <c r="J49" s="46">
        <v>95903.936000000002</v>
      </c>
      <c r="K49" s="46"/>
      <c r="L49" s="46">
        <v>95903.936000000002</v>
      </c>
      <c r="M49" s="46"/>
      <c r="N49" s="46"/>
      <c r="O49" s="67" t="s">
        <v>393</v>
      </c>
    </row>
    <row r="50" spans="1:17" ht="85.5" customHeight="1" x14ac:dyDescent="0.2">
      <c r="A50" s="26" t="s">
        <v>185</v>
      </c>
      <c r="B50" s="41" t="s">
        <v>186</v>
      </c>
      <c r="C50" s="41" t="s">
        <v>20</v>
      </c>
      <c r="D50" s="41" t="s">
        <v>187</v>
      </c>
      <c r="E50" s="41" t="s">
        <v>173</v>
      </c>
      <c r="F50" s="41" t="s">
        <v>188</v>
      </c>
      <c r="G50" s="41" t="s">
        <v>189</v>
      </c>
      <c r="H50" s="41" t="s">
        <v>190</v>
      </c>
      <c r="I50" s="43">
        <v>239189.326</v>
      </c>
      <c r="J50" s="43">
        <v>197189.326</v>
      </c>
      <c r="K50" s="40"/>
      <c r="L50" s="43">
        <v>197189.326</v>
      </c>
      <c r="M50" s="46"/>
      <c r="N50" s="46"/>
      <c r="O50" s="67" t="s">
        <v>365</v>
      </c>
    </row>
    <row r="51" spans="1:17" ht="108" customHeight="1" x14ac:dyDescent="0.2">
      <c r="A51" s="26" t="s">
        <v>191</v>
      </c>
      <c r="B51" s="41" t="s">
        <v>192</v>
      </c>
      <c r="C51" s="41" t="s">
        <v>20</v>
      </c>
      <c r="D51" s="41" t="s">
        <v>187</v>
      </c>
      <c r="E51" s="41" t="s">
        <v>173</v>
      </c>
      <c r="F51" s="41" t="s">
        <v>193</v>
      </c>
      <c r="G51" s="41" t="s">
        <v>189</v>
      </c>
      <c r="H51" s="41" t="s">
        <v>194</v>
      </c>
      <c r="I51" s="43">
        <v>363842.68</v>
      </c>
      <c r="J51" s="43">
        <v>313842.68</v>
      </c>
      <c r="K51" s="40"/>
      <c r="L51" s="43">
        <f>23319.679+290523.001</f>
        <v>313842.68</v>
      </c>
      <c r="M51" s="46"/>
      <c r="N51" s="46"/>
      <c r="O51" s="67" t="s">
        <v>365</v>
      </c>
    </row>
    <row r="52" spans="1:17" ht="123.75" customHeight="1" x14ac:dyDescent="0.2">
      <c r="A52" s="26" t="s">
        <v>195</v>
      </c>
      <c r="B52" s="41" t="s">
        <v>196</v>
      </c>
      <c r="C52" s="41" t="s">
        <v>20</v>
      </c>
      <c r="D52" s="41" t="s">
        <v>172</v>
      </c>
      <c r="E52" s="41" t="s">
        <v>173</v>
      </c>
      <c r="F52" s="41" t="s">
        <v>197</v>
      </c>
      <c r="G52" s="41" t="s">
        <v>179</v>
      </c>
      <c r="H52" s="41" t="s">
        <v>198</v>
      </c>
      <c r="I52" s="50">
        <v>347197.59700000001</v>
      </c>
      <c r="J52" s="50">
        <v>347197.59700000001</v>
      </c>
      <c r="K52" s="52"/>
      <c r="L52" s="50">
        <v>347197.59700000001</v>
      </c>
      <c r="M52" s="46"/>
      <c r="N52" s="46"/>
      <c r="O52" s="67" t="s">
        <v>394</v>
      </c>
    </row>
    <row r="53" spans="1:17" ht="141" customHeight="1" x14ac:dyDescent="0.2">
      <c r="A53" s="26" t="s">
        <v>199</v>
      </c>
      <c r="B53" s="41" t="s">
        <v>200</v>
      </c>
      <c r="C53" s="41" t="s">
        <v>61</v>
      </c>
      <c r="D53" s="41" t="s">
        <v>187</v>
      </c>
      <c r="E53" s="41" t="s">
        <v>173</v>
      </c>
      <c r="F53" s="41" t="s">
        <v>193</v>
      </c>
      <c r="G53" s="41" t="s">
        <v>201</v>
      </c>
      <c r="H53" s="41" t="s">
        <v>202</v>
      </c>
      <c r="I53" s="43">
        <v>73544.510999999999</v>
      </c>
      <c r="J53" s="43">
        <v>63635.417999999998</v>
      </c>
      <c r="K53" s="40"/>
      <c r="L53" s="43">
        <v>63635.417999999998</v>
      </c>
      <c r="M53" s="46"/>
      <c r="N53" s="46"/>
      <c r="O53" s="67" t="s">
        <v>395</v>
      </c>
    </row>
    <row r="54" spans="1:17" ht="115.5" customHeight="1" x14ac:dyDescent="0.2">
      <c r="A54" s="26" t="s">
        <v>203</v>
      </c>
      <c r="B54" s="42" t="s">
        <v>204</v>
      </c>
      <c r="C54" s="41" t="s">
        <v>61</v>
      </c>
      <c r="D54" s="41" t="s">
        <v>187</v>
      </c>
      <c r="E54" s="41" t="s">
        <v>173</v>
      </c>
      <c r="F54" s="41" t="s">
        <v>205</v>
      </c>
      <c r="G54" s="41" t="s">
        <v>206</v>
      </c>
      <c r="H54" s="41">
        <v>0.12</v>
      </c>
      <c r="I54" s="43">
        <v>67000</v>
      </c>
      <c r="J54" s="43">
        <v>67000</v>
      </c>
      <c r="K54" s="40"/>
      <c r="L54" s="43">
        <v>67000</v>
      </c>
      <c r="M54" s="46"/>
      <c r="N54" s="46"/>
      <c r="O54" s="67" t="s">
        <v>369</v>
      </c>
    </row>
    <row r="55" spans="1:17" ht="72.75" customHeight="1" x14ac:dyDescent="0.2">
      <c r="A55" s="26" t="s">
        <v>207</v>
      </c>
      <c r="B55" s="42" t="s">
        <v>208</v>
      </c>
      <c r="C55" s="42" t="s">
        <v>20</v>
      </c>
      <c r="D55" s="42" t="s">
        <v>187</v>
      </c>
      <c r="E55" s="42" t="s">
        <v>173</v>
      </c>
      <c r="F55" s="42" t="s">
        <v>124</v>
      </c>
      <c r="G55" s="30" t="s">
        <v>360</v>
      </c>
      <c r="H55" s="42">
        <v>5.0999999999999996</v>
      </c>
      <c r="I55" s="43">
        <v>1898000</v>
      </c>
      <c r="J55" s="43">
        <v>1898000</v>
      </c>
      <c r="K55" s="40">
        <v>1898000</v>
      </c>
      <c r="L55" s="43"/>
      <c r="M55" s="46"/>
      <c r="N55" s="46"/>
      <c r="O55" s="67" t="s">
        <v>370</v>
      </c>
    </row>
    <row r="56" spans="1:17" ht="61.5" customHeight="1" x14ac:dyDescent="0.2">
      <c r="A56" s="74" t="s">
        <v>209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</row>
    <row r="57" spans="1:17" ht="108" customHeight="1" x14ac:dyDescent="0.2">
      <c r="A57" s="26" t="s">
        <v>210</v>
      </c>
      <c r="B57" s="41" t="s">
        <v>211</v>
      </c>
      <c r="C57" s="41" t="s">
        <v>20</v>
      </c>
      <c r="D57" s="42" t="s">
        <v>212</v>
      </c>
      <c r="E57" s="41" t="s">
        <v>22</v>
      </c>
      <c r="F57" s="41" t="s">
        <v>213</v>
      </c>
      <c r="G57" s="42" t="s">
        <v>214</v>
      </c>
      <c r="H57" s="54" t="s">
        <v>215</v>
      </c>
      <c r="I57" s="46">
        <v>42025.34</v>
      </c>
      <c r="J57" s="46">
        <f t="shared" ref="J57:J65" si="2">L57+M57</f>
        <v>21739.625</v>
      </c>
      <c r="K57" s="54"/>
      <c r="L57" s="46">
        <v>21304.831999999999</v>
      </c>
      <c r="M57" s="46">
        <v>434.79300000000001</v>
      </c>
      <c r="N57" s="42"/>
      <c r="O57" s="67" t="s">
        <v>365</v>
      </c>
      <c r="Q57" s="13">
        <f>SUM(L57:P57)</f>
        <v>21739.625</v>
      </c>
    </row>
    <row r="58" spans="1:17" ht="107.25" customHeight="1" x14ac:dyDescent="0.2">
      <c r="A58" s="26" t="s">
        <v>216</v>
      </c>
      <c r="B58" s="42" t="s">
        <v>217</v>
      </c>
      <c r="C58" s="42" t="s">
        <v>20</v>
      </c>
      <c r="D58" s="42" t="s">
        <v>218</v>
      </c>
      <c r="E58" s="42" t="s">
        <v>22</v>
      </c>
      <c r="F58" s="42" t="s">
        <v>219</v>
      </c>
      <c r="G58" s="30" t="s">
        <v>24</v>
      </c>
      <c r="H58" s="42">
        <v>1.804</v>
      </c>
      <c r="I58" s="40">
        <v>44232.786999999997</v>
      </c>
      <c r="J58" s="55">
        <f t="shared" si="2"/>
        <v>28722.582920000001</v>
      </c>
      <c r="K58" s="45"/>
      <c r="L58" s="55">
        <f>6724.06563+21424.06563</f>
        <v>28148.131260000002</v>
      </c>
      <c r="M58" s="55">
        <f>137.22583+437.22583</f>
        <v>574.45165999999995</v>
      </c>
      <c r="N58" s="45"/>
      <c r="O58" s="67" t="s">
        <v>365</v>
      </c>
    </row>
    <row r="59" spans="1:17" ht="112.5" customHeight="1" x14ac:dyDescent="0.2">
      <c r="A59" s="26" t="s">
        <v>220</v>
      </c>
      <c r="B59" s="42" t="s">
        <v>221</v>
      </c>
      <c r="C59" s="42" t="s">
        <v>20</v>
      </c>
      <c r="D59" s="42" t="s">
        <v>222</v>
      </c>
      <c r="E59" s="42" t="s">
        <v>22</v>
      </c>
      <c r="F59" s="42" t="s">
        <v>223</v>
      </c>
      <c r="G59" s="30" t="s">
        <v>48</v>
      </c>
      <c r="H59" s="42">
        <v>1.792</v>
      </c>
      <c r="I59" s="45">
        <v>22311.25</v>
      </c>
      <c r="J59" s="45">
        <f t="shared" si="2"/>
        <v>20311.25</v>
      </c>
      <c r="K59" s="45"/>
      <c r="L59" s="45">
        <v>19905.02</v>
      </c>
      <c r="M59" s="45">
        <v>406.23</v>
      </c>
      <c r="N59" s="42"/>
      <c r="O59" s="67" t="s">
        <v>396</v>
      </c>
    </row>
    <row r="60" spans="1:17" ht="118.5" customHeight="1" x14ac:dyDescent="0.2">
      <c r="A60" s="26" t="s">
        <v>224</v>
      </c>
      <c r="B60" s="42" t="s">
        <v>225</v>
      </c>
      <c r="C60" s="42" t="s">
        <v>20</v>
      </c>
      <c r="D60" s="42" t="s">
        <v>226</v>
      </c>
      <c r="E60" s="42" t="s">
        <v>22</v>
      </c>
      <c r="F60" s="42" t="s">
        <v>227</v>
      </c>
      <c r="G60" s="30" t="s">
        <v>24</v>
      </c>
      <c r="H60" s="42">
        <v>1.9650000000000001</v>
      </c>
      <c r="I60" s="40">
        <v>33330.762999999999</v>
      </c>
      <c r="J60" s="40">
        <f t="shared" si="2"/>
        <v>32849.468000000001</v>
      </c>
      <c r="K60" s="45"/>
      <c r="L60" s="40">
        <v>31535.489000000001</v>
      </c>
      <c r="M60" s="40">
        <v>1313.979</v>
      </c>
      <c r="N60" s="42"/>
      <c r="O60" s="67" t="s">
        <v>397</v>
      </c>
    </row>
    <row r="61" spans="1:17" ht="105.75" customHeight="1" x14ac:dyDescent="0.2">
      <c r="A61" s="26" t="s">
        <v>228</v>
      </c>
      <c r="B61" s="42" t="s">
        <v>229</v>
      </c>
      <c r="C61" s="42" t="s">
        <v>20</v>
      </c>
      <c r="D61" s="42" t="s">
        <v>230</v>
      </c>
      <c r="E61" s="42" t="s">
        <v>22</v>
      </c>
      <c r="F61" s="42" t="s">
        <v>231</v>
      </c>
      <c r="G61" s="30" t="s">
        <v>48</v>
      </c>
      <c r="H61" s="42">
        <v>2.9860000000000002</v>
      </c>
      <c r="I61" s="40">
        <v>41929.087</v>
      </c>
      <c r="J61" s="55">
        <f t="shared" si="2"/>
        <v>41470.969250000002</v>
      </c>
      <c r="K61" s="45"/>
      <c r="L61" s="55">
        <v>40226.425459999999</v>
      </c>
      <c r="M61" s="55">
        <v>1244.5437899999999</v>
      </c>
      <c r="N61" s="42"/>
      <c r="O61" s="67" t="s">
        <v>398</v>
      </c>
    </row>
    <row r="62" spans="1:17" ht="124.5" customHeight="1" x14ac:dyDescent="0.2">
      <c r="A62" s="26" t="s">
        <v>232</v>
      </c>
      <c r="B62" s="42" t="s">
        <v>233</v>
      </c>
      <c r="C62" s="42" t="s">
        <v>20</v>
      </c>
      <c r="D62" s="42" t="s">
        <v>234</v>
      </c>
      <c r="E62" s="42" t="s">
        <v>22</v>
      </c>
      <c r="F62" s="42" t="s">
        <v>235</v>
      </c>
      <c r="G62" s="30" t="s">
        <v>24</v>
      </c>
      <c r="H62" s="42">
        <v>3.58</v>
      </c>
      <c r="I62" s="40">
        <v>44118.137000000002</v>
      </c>
      <c r="J62" s="40">
        <f t="shared" si="2"/>
        <v>43544.050999999999</v>
      </c>
      <c r="K62" s="45"/>
      <c r="L62" s="40">
        <v>43108.610999999997</v>
      </c>
      <c r="M62" s="40">
        <v>435.44</v>
      </c>
      <c r="N62" s="42"/>
      <c r="O62" s="67" t="s">
        <v>365</v>
      </c>
    </row>
    <row r="63" spans="1:17" ht="106.5" customHeight="1" x14ac:dyDescent="0.2">
      <c r="A63" s="26" t="s">
        <v>236</v>
      </c>
      <c r="B63" s="42" t="s">
        <v>237</v>
      </c>
      <c r="C63" s="42" t="s">
        <v>61</v>
      </c>
      <c r="D63" s="42" t="s">
        <v>238</v>
      </c>
      <c r="E63" s="42" t="s">
        <v>22</v>
      </c>
      <c r="F63" s="42" t="s">
        <v>239</v>
      </c>
      <c r="G63" s="30" t="s">
        <v>24</v>
      </c>
      <c r="H63" s="56">
        <v>3</v>
      </c>
      <c r="I63" s="40">
        <v>582784.67100000009</v>
      </c>
      <c r="J63" s="57">
        <v>482784.67099999997</v>
      </c>
      <c r="K63" s="45">
        <v>227790</v>
      </c>
      <c r="L63" s="40">
        <v>85149.729000000007</v>
      </c>
      <c r="M63" s="40">
        <v>169844.94200000001</v>
      </c>
      <c r="N63" s="45"/>
      <c r="O63" s="67" t="s">
        <v>399</v>
      </c>
    </row>
    <row r="64" spans="1:17" ht="91.5" customHeight="1" x14ac:dyDescent="0.2">
      <c r="A64" s="26" t="s">
        <v>240</v>
      </c>
      <c r="B64" s="42" t="s">
        <v>241</v>
      </c>
      <c r="C64" s="42" t="s">
        <v>20</v>
      </c>
      <c r="D64" s="42" t="s">
        <v>242</v>
      </c>
      <c r="E64" s="42" t="s">
        <v>22</v>
      </c>
      <c r="F64" s="42" t="s">
        <v>243</v>
      </c>
      <c r="G64" s="30" t="s">
        <v>48</v>
      </c>
      <c r="H64" s="42">
        <v>2.1419999999999999</v>
      </c>
      <c r="I64" s="40">
        <v>22652.412</v>
      </c>
      <c r="J64" s="40">
        <f t="shared" si="2"/>
        <v>21972.84</v>
      </c>
      <c r="K64" s="45"/>
      <c r="L64" s="40">
        <v>21313.653999999999</v>
      </c>
      <c r="M64" s="40">
        <v>659.18600000000004</v>
      </c>
      <c r="N64" s="42"/>
      <c r="O64" s="67" t="s">
        <v>365</v>
      </c>
    </row>
    <row r="65" spans="1:17" ht="121.5" customHeight="1" x14ac:dyDescent="0.25">
      <c r="A65" s="26" t="s">
        <v>244</v>
      </c>
      <c r="B65" s="42" t="s">
        <v>245</v>
      </c>
      <c r="C65" s="42" t="s">
        <v>20</v>
      </c>
      <c r="D65" s="42" t="s">
        <v>246</v>
      </c>
      <c r="E65" s="42" t="s">
        <v>22</v>
      </c>
      <c r="F65" s="42" t="s">
        <v>247</v>
      </c>
      <c r="G65" s="30" t="s">
        <v>48</v>
      </c>
      <c r="H65" s="42">
        <v>0.95499999999999996</v>
      </c>
      <c r="I65" s="40">
        <v>21887.300999999999</v>
      </c>
      <c r="J65" s="40">
        <f t="shared" si="2"/>
        <v>11786.290999999999</v>
      </c>
      <c r="K65" s="45"/>
      <c r="L65" s="40">
        <v>11668.428</v>
      </c>
      <c r="M65" s="40">
        <v>117.863</v>
      </c>
      <c r="N65" s="42"/>
      <c r="O65" s="71" t="s">
        <v>400</v>
      </c>
    </row>
    <row r="66" spans="1:17" ht="135.75" customHeight="1" x14ac:dyDescent="0.25">
      <c r="A66" s="26" t="s">
        <v>248</v>
      </c>
      <c r="B66" s="41" t="s">
        <v>249</v>
      </c>
      <c r="C66" s="42" t="s">
        <v>61</v>
      </c>
      <c r="D66" s="42" t="s">
        <v>250</v>
      </c>
      <c r="E66" s="42" t="s">
        <v>22</v>
      </c>
      <c r="F66" s="42" t="s">
        <v>251</v>
      </c>
      <c r="G66" s="30" t="s">
        <v>107</v>
      </c>
      <c r="H66" s="42">
        <v>3.508</v>
      </c>
      <c r="I66" s="40">
        <f>2041+35323.45</f>
        <v>37364.449999999997</v>
      </c>
      <c r="J66" s="40">
        <f>2041+35323.45</f>
        <v>37364.449999999997</v>
      </c>
      <c r="K66" s="45"/>
      <c r="L66" s="40">
        <f>2000+34616.98</f>
        <v>36616.980000000003</v>
      </c>
      <c r="M66" s="40">
        <f>J66-L66</f>
        <v>747.46999999999389</v>
      </c>
      <c r="N66" s="42"/>
      <c r="O66" s="71" t="s">
        <v>401</v>
      </c>
      <c r="P66" s="23"/>
    </row>
    <row r="67" spans="1:17" s="14" customFormat="1" ht="112.5" customHeight="1" x14ac:dyDescent="0.25">
      <c r="A67" s="26" t="s">
        <v>252</v>
      </c>
      <c r="B67" s="42" t="s">
        <v>241</v>
      </c>
      <c r="C67" s="42" t="s">
        <v>20</v>
      </c>
      <c r="D67" s="42" t="s">
        <v>242</v>
      </c>
      <c r="E67" s="42" t="s">
        <v>22</v>
      </c>
      <c r="F67" s="42" t="s">
        <v>243</v>
      </c>
      <c r="G67" s="30" t="s">
        <v>48</v>
      </c>
      <c r="H67" s="42">
        <v>1.5049999999999999</v>
      </c>
      <c r="I67" s="45">
        <f>21216.156+547.925</f>
        <v>21764.080999999998</v>
      </c>
      <c r="J67" s="40">
        <f>L67+M67</f>
        <v>547.92499999999995</v>
      </c>
      <c r="K67" s="45"/>
      <c r="L67" s="40">
        <v>531.48699999999997</v>
      </c>
      <c r="M67" s="40">
        <v>16.437999999999999</v>
      </c>
      <c r="N67" s="45"/>
      <c r="O67" s="67" t="s">
        <v>365</v>
      </c>
      <c r="P67" s="24"/>
    </row>
    <row r="68" spans="1:17" ht="40.5" customHeight="1" x14ac:dyDescent="0.2">
      <c r="A68" s="73" t="s">
        <v>253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</row>
    <row r="69" spans="1:17" ht="48.75" customHeight="1" x14ac:dyDescent="0.2">
      <c r="A69" s="73" t="s">
        <v>254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</row>
    <row r="70" spans="1:17" ht="162" customHeight="1" x14ac:dyDescent="0.25">
      <c r="A70" s="26" t="s">
        <v>255</v>
      </c>
      <c r="B70" s="42" t="s">
        <v>256</v>
      </c>
      <c r="C70" s="42" t="s">
        <v>20</v>
      </c>
      <c r="D70" s="42" t="s">
        <v>257</v>
      </c>
      <c r="E70" s="42" t="s">
        <v>173</v>
      </c>
      <c r="F70" s="41" t="s">
        <v>258</v>
      </c>
      <c r="G70" s="42" t="s">
        <v>259</v>
      </c>
      <c r="H70" s="45" t="s">
        <v>260</v>
      </c>
      <c r="I70" s="40">
        <v>8758834.8949999996</v>
      </c>
      <c r="J70" s="40">
        <f t="shared" ref="J70:J82" si="3">K70+L70+M70</f>
        <v>8220204.125</v>
      </c>
      <c r="K70" s="40">
        <v>6902136</v>
      </c>
      <c r="L70" s="40">
        <v>1318068.125</v>
      </c>
      <c r="M70" s="47"/>
      <c r="N70" s="40"/>
      <c r="O70" s="67" t="s">
        <v>376</v>
      </c>
      <c r="P70" s="15"/>
      <c r="Q70" s="13">
        <f>SUM(J70:J72)</f>
        <v>11048786.214</v>
      </c>
    </row>
    <row r="71" spans="1:17" ht="81" customHeight="1" x14ac:dyDescent="0.2">
      <c r="A71" s="26" t="s">
        <v>261</v>
      </c>
      <c r="B71" s="42" t="s">
        <v>262</v>
      </c>
      <c r="C71" s="42" t="s">
        <v>20</v>
      </c>
      <c r="D71" s="42" t="s">
        <v>257</v>
      </c>
      <c r="E71" s="42" t="s">
        <v>173</v>
      </c>
      <c r="F71" s="42" t="s">
        <v>263</v>
      </c>
      <c r="G71" s="42" t="s">
        <v>264</v>
      </c>
      <c r="H71" s="42" t="s">
        <v>265</v>
      </c>
      <c r="I71" s="40">
        <v>486499.68</v>
      </c>
      <c r="J71" s="40">
        <f t="shared" si="3"/>
        <v>323517.08899999998</v>
      </c>
      <c r="K71" s="40"/>
      <c r="L71" s="40">
        <v>323517.08899999998</v>
      </c>
      <c r="M71" s="42"/>
      <c r="N71" s="42"/>
      <c r="O71" s="67" t="s">
        <v>378</v>
      </c>
      <c r="P71" s="15"/>
    </row>
    <row r="72" spans="1:17" ht="78" customHeight="1" x14ac:dyDescent="0.25">
      <c r="A72" s="26" t="s">
        <v>266</v>
      </c>
      <c r="B72" s="42" t="s">
        <v>267</v>
      </c>
      <c r="C72" s="42" t="s">
        <v>268</v>
      </c>
      <c r="D72" s="42"/>
      <c r="E72" s="42" t="s">
        <v>269</v>
      </c>
      <c r="F72" s="42" t="s">
        <v>270</v>
      </c>
      <c r="G72" s="42" t="s">
        <v>264</v>
      </c>
      <c r="H72" s="45" t="s">
        <v>271</v>
      </c>
      <c r="I72" s="40">
        <v>6076906.2999999998</v>
      </c>
      <c r="J72" s="40">
        <f t="shared" si="3"/>
        <v>2505065</v>
      </c>
      <c r="K72" s="40">
        <v>2505065</v>
      </c>
      <c r="L72" s="40"/>
      <c r="M72" s="40"/>
      <c r="N72" s="40"/>
      <c r="O72" s="47"/>
    </row>
    <row r="73" spans="1:17" ht="45" customHeight="1" x14ac:dyDescent="0.2">
      <c r="A73" s="74" t="s">
        <v>272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</row>
    <row r="74" spans="1:17" ht="153" customHeight="1" x14ac:dyDescent="0.2">
      <c r="A74" s="26" t="s">
        <v>273</v>
      </c>
      <c r="B74" s="58" t="s">
        <v>274</v>
      </c>
      <c r="C74" s="38" t="s">
        <v>20</v>
      </c>
      <c r="D74" s="38" t="s">
        <v>275</v>
      </c>
      <c r="E74" s="38" t="s">
        <v>22</v>
      </c>
      <c r="F74" s="38" t="s">
        <v>44</v>
      </c>
      <c r="G74" s="39" t="s">
        <v>361</v>
      </c>
      <c r="H74" s="38" t="s">
        <v>276</v>
      </c>
      <c r="I74" s="40">
        <v>634120.86</v>
      </c>
      <c r="J74" s="40">
        <f t="shared" si="3"/>
        <v>3023.3524699999998</v>
      </c>
      <c r="K74" s="40"/>
      <c r="L74" s="40">
        <v>2811.71747</v>
      </c>
      <c r="M74" s="40">
        <v>211.63499999999999</v>
      </c>
      <c r="N74" s="53"/>
      <c r="O74" s="68" t="s">
        <v>379</v>
      </c>
      <c r="Q74" s="13">
        <f>SUM(J74:J82)</f>
        <v>2852959.9698500005</v>
      </c>
    </row>
    <row r="75" spans="1:17" ht="124.5" customHeight="1" x14ac:dyDescent="0.2">
      <c r="A75" s="26" t="s">
        <v>277</v>
      </c>
      <c r="B75" s="38" t="s">
        <v>278</v>
      </c>
      <c r="C75" s="38" t="s">
        <v>20</v>
      </c>
      <c r="D75" s="38" t="s">
        <v>279</v>
      </c>
      <c r="E75" s="38" t="s">
        <v>22</v>
      </c>
      <c r="F75" s="38" t="s">
        <v>280</v>
      </c>
      <c r="G75" s="38" t="s">
        <v>214</v>
      </c>
      <c r="H75" s="38" t="s">
        <v>281</v>
      </c>
      <c r="I75" s="40">
        <v>267130.40000000002</v>
      </c>
      <c r="J75" s="40">
        <f t="shared" si="3"/>
        <v>42647.760269999999</v>
      </c>
      <c r="K75" s="40"/>
      <c r="L75" s="40">
        <v>42068.521269999997</v>
      </c>
      <c r="M75" s="40">
        <v>579.23900000000003</v>
      </c>
      <c r="N75" s="59"/>
      <c r="O75" s="69" t="s">
        <v>380</v>
      </c>
    </row>
    <row r="76" spans="1:17" ht="120.75" customHeight="1" x14ac:dyDescent="0.2">
      <c r="A76" s="26" t="s">
        <v>282</v>
      </c>
      <c r="B76" s="38" t="s">
        <v>283</v>
      </c>
      <c r="C76" s="38" t="s">
        <v>20</v>
      </c>
      <c r="D76" s="38" t="s">
        <v>284</v>
      </c>
      <c r="E76" s="38" t="s">
        <v>22</v>
      </c>
      <c r="F76" s="38" t="s">
        <v>285</v>
      </c>
      <c r="G76" s="38" t="s">
        <v>48</v>
      </c>
      <c r="H76" s="38" t="s">
        <v>286</v>
      </c>
      <c r="I76" s="40">
        <v>1373623</v>
      </c>
      <c r="J76" s="40">
        <f t="shared" si="3"/>
        <v>1104111.5549999999</v>
      </c>
      <c r="K76" s="40">
        <v>279877.59999999998</v>
      </c>
      <c r="L76" s="40">
        <v>748199.37699999998</v>
      </c>
      <c r="M76" s="40">
        <v>76034.577999999994</v>
      </c>
      <c r="N76" s="59"/>
      <c r="O76" s="68" t="s">
        <v>381</v>
      </c>
    </row>
    <row r="77" spans="1:17" ht="98.25" customHeight="1" x14ac:dyDescent="0.2">
      <c r="A77" s="26" t="s">
        <v>287</v>
      </c>
      <c r="B77" s="38" t="s">
        <v>288</v>
      </c>
      <c r="C77" s="38" t="s">
        <v>20</v>
      </c>
      <c r="D77" s="38" t="s">
        <v>284</v>
      </c>
      <c r="E77" s="38" t="s">
        <v>22</v>
      </c>
      <c r="F77" s="38" t="s">
        <v>289</v>
      </c>
      <c r="G77" s="38" t="s">
        <v>179</v>
      </c>
      <c r="H77" s="38" t="s">
        <v>286</v>
      </c>
      <c r="I77" s="40">
        <v>1348749.3840000001</v>
      </c>
      <c r="J77" s="40">
        <f t="shared" si="3"/>
        <v>1348749.3840000001</v>
      </c>
      <c r="K77" s="40">
        <v>684579.5</v>
      </c>
      <c r="L77" s="40">
        <v>657169.88399999996</v>
      </c>
      <c r="M77" s="40">
        <v>7000</v>
      </c>
      <c r="N77" s="59"/>
      <c r="O77" s="68" t="s">
        <v>366</v>
      </c>
    </row>
    <row r="78" spans="1:17" ht="62.25" customHeight="1" x14ac:dyDescent="0.2">
      <c r="A78" s="26" t="s">
        <v>290</v>
      </c>
      <c r="B78" s="38" t="s">
        <v>291</v>
      </c>
      <c r="C78" s="38" t="s">
        <v>20</v>
      </c>
      <c r="D78" s="38" t="s">
        <v>284</v>
      </c>
      <c r="E78" s="38" t="s">
        <v>22</v>
      </c>
      <c r="F78" s="38" t="s">
        <v>44</v>
      </c>
      <c r="G78" s="38" t="s">
        <v>107</v>
      </c>
      <c r="H78" s="38" t="s">
        <v>292</v>
      </c>
      <c r="I78" s="40">
        <v>269304.33</v>
      </c>
      <c r="J78" s="40">
        <f t="shared" si="3"/>
        <v>111225.15000000001</v>
      </c>
      <c r="K78" s="40">
        <v>101370.6</v>
      </c>
      <c r="L78" s="40">
        <v>2068.7890000000002</v>
      </c>
      <c r="M78" s="40">
        <v>7785.7610000000004</v>
      </c>
      <c r="N78" s="59"/>
      <c r="O78" s="67" t="s">
        <v>365</v>
      </c>
    </row>
    <row r="79" spans="1:17" ht="52.5" customHeight="1" x14ac:dyDescent="0.2">
      <c r="A79" s="26" t="s">
        <v>293</v>
      </c>
      <c r="B79" s="38" t="s">
        <v>294</v>
      </c>
      <c r="C79" s="38" t="s">
        <v>20</v>
      </c>
      <c r="D79" s="38" t="s">
        <v>295</v>
      </c>
      <c r="E79" s="38" t="s">
        <v>22</v>
      </c>
      <c r="F79" s="38" t="s">
        <v>296</v>
      </c>
      <c r="G79" s="38" t="s">
        <v>48</v>
      </c>
      <c r="H79" s="38" t="s">
        <v>297</v>
      </c>
      <c r="I79" s="40">
        <v>125686.47</v>
      </c>
      <c r="J79" s="40">
        <f t="shared" si="3"/>
        <v>58808.883710000002</v>
      </c>
      <c r="K79" s="40"/>
      <c r="L79" s="40">
        <v>58248.038710000001</v>
      </c>
      <c r="M79" s="40">
        <v>560.84500000000003</v>
      </c>
      <c r="N79" s="60"/>
      <c r="O79" s="70" t="s">
        <v>371</v>
      </c>
    </row>
    <row r="80" spans="1:17" ht="120.75" customHeight="1" x14ac:dyDescent="0.2">
      <c r="A80" s="26" t="s">
        <v>298</v>
      </c>
      <c r="B80" s="38" t="s">
        <v>299</v>
      </c>
      <c r="C80" s="38" t="s">
        <v>20</v>
      </c>
      <c r="D80" s="38" t="s">
        <v>300</v>
      </c>
      <c r="E80" s="38" t="s">
        <v>22</v>
      </c>
      <c r="F80" s="38" t="s">
        <v>301</v>
      </c>
      <c r="G80" s="38" t="s">
        <v>48</v>
      </c>
      <c r="H80" s="38" t="s">
        <v>297</v>
      </c>
      <c r="I80" s="40">
        <v>136844.57999999999</v>
      </c>
      <c r="J80" s="40">
        <f t="shared" si="3"/>
        <v>89241.55204000001</v>
      </c>
      <c r="K80" s="40"/>
      <c r="L80" s="40">
        <v>87456.721040000004</v>
      </c>
      <c r="M80" s="40">
        <v>1784.8309999999999</v>
      </c>
      <c r="N80" s="59"/>
      <c r="O80" s="68" t="s">
        <v>382</v>
      </c>
    </row>
    <row r="81" spans="1:17" ht="66" customHeight="1" x14ac:dyDescent="0.2">
      <c r="A81" s="26" t="s">
        <v>302</v>
      </c>
      <c r="B81" s="38" t="s">
        <v>303</v>
      </c>
      <c r="C81" s="38" t="s">
        <v>20</v>
      </c>
      <c r="D81" s="38" t="s">
        <v>234</v>
      </c>
      <c r="E81" s="38" t="s">
        <v>22</v>
      </c>
      <c r="F81" s="38" t="s">
        <v>304</v>
      </c>
      <c r="G81" s="39" t="s">
        <v>40</v>
      </c>
      <c r="H81" s="38" t="s">
        <v>305</v>
      </c>
      <c r="I81" s="40">
        <v>64004.37</v>
      </c>
      <c r="J81" s="40">
        <f t="shared" si="3"/>
        <v>7659.2378600000002</v>
      </c>
      <c r="K81" s="40"/>
      <c r="L81" s="40">
        <v>7447.4838600000003</v>
      </c>
      <c r="M81" s="40">
        <v>211.75399999999999</v>
      </c>
      <c r="N81" s="61"/>
      <c r="O81" s="67" t="s">
        <v>367</v>
      </c>
      <c r="P81" s="16"/>
    </row>
    <row r="82" spans="1:17" ht="124.5" customHeight="1" x14ac:dyDescent="0.2">
      <c r="A82" s="26" t="s">
        <v>306</v>
      </c>
      <c r="B82" s="38" t="s">
        <v>307</v>
      </c>
      <c r="C82" s="38" t="s">
        <v>20</v>
      </c>
      <c r="D82" s="38" t="s">
        <v>308</v>
      </c>
      <c r="E82" s="38" t="s">
        <v>22</v>
      </c>
      <c r="F82" s="38" t="s">
        <v>309</v>
      </c>
      <c r="G82" s="38" t="s">
        <v>48</v>
      </c>
      <c r="H82" s="38" t="s">
        <v>297</v>
      </c>
      <c r="I82" s="40">
        <v>135022.59</v>
      </c>
      <c r="J82" s="40">
        <f t="shared" si="3"/>
        <v>87493.094499999992</v>
      </c>
      <c r="K82" s="40"/>
      <c r="L82" s="40">
        <v>86618.163499999995</v>
      </c>
      <c r="M82" s="40">
        <v>874.93100000000004</v>
      </c>
      <c r="N82" s="59"/>
      <c r="O82" s="67" t="s">
        <v>413</v>
      </c>
    </row>
    <row r="83" spans="1:17" ht="52.5" customHeight="1" x14ac:dyDescent="0.2">
      <c r="A83" s="73" t="s">
        <v>310</v>
      </c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</row>
    <row r="84" spans="1:17" ht="108" customHeight="1" x14ac:dyDescent="0.2">
      <c r="A84" s="26" t="s">
        <v>311</v>
      </c>
      <c r="B84" s="41" t="s">
        <v>312</v>
      </c>
      <c r="C84" s="42" t="s">
        <v>20</v>
      </c>
      <c r="D84" s="42" t="s">
        <v>257</v>
      </c>
      <c r="E84" s="42" t="s">
        <v>173</v>
      </c>
      <c r="F84" s="42" t="s">
        <v>313</v>
      </c>
      <c r="G84" s="42" t="s">
        <v>48</v>
      </c>
      <c r="H84" s="42" t="s">
        <v>314</v>
      </c>
      <c r="I84" s="43">
        <v>514882.36</v>
      </c>
      <c r="J84" s="40">
        <f t="shared" ref="J84:J91" si="4">K84+L84</f>
        <v>411134.16700000002</v>
      </c>
      <c r="K84" s="40">
        <v>71036.3</v>
      </c>
      <c r="L84" s="40">
        <v>340097.86700000003</v>
      </c>
      <c r="M84" s="34"/>
      <c r="N84" s="34"/>
      <c r="O84" s="68" t="s">
        <v>383</v>
      </c>
      <c r="Q84" s="17">
        <f>SUM(J84:J87)</f>
        <v>950875.56243000005</v>
      </c>
    </row>
    <row r="85" spans="1:17" ht="123.75" customHeight="1" x14ac:dyDescent="0.2">
      <c r="A85" s="26" t="s">
        <v>315</v>
      </c>
      <c r="B85" s="41" t="s">
        <v>316</v>
      </c>
      <c r="C85" s="42" t="s">
        <v>20</v>
      </c>
      <c r="D85" s="42" t="s">
        <v>257</v>
      </c>
      <c r="E85" s="42" t="s">
        <v>173</v>
      </c>
      <c r="F85" s="42" t="s">
        <v>317</v>
      </c>
      <c r="G85" s="42" t="s">
        <v>179</v>
      </c>
      <c r="H85" s="42" t="s">
        <v>318</v>
      </c>
      <c r="I85" s="43">
        <v>1311800.3600000001</v>
      </c>
      <c r="J85" s="40">
        <f t="shared" si="4"/>
        <v>520485.2</v>
      </c>
      <c r="K85" s="40">
        <v>491670.2</v>
      </c>
      <c r="L85" s="43">
        <v>28815</v>
      </c>
      <c r="M85" s="46"/>
      <c r="N85" s="40"/>
      <c r="O85" s="68" t="s">
        <v>384</v>
      </c>
    </row>
    <row r="86" spans="1:17" ht="53.25" customHeight="1" x14ac:dyDescent="0.2">
      <c r="A86" s="26" t="s">
        <v>319</v>
      </c>
      <c r="B86" s="41" t="s">
        <v>320</v>
      </c>
      <c r="C86" s="42" t="s">
        <v>20</v>
      </c>
      <c r="D86" s="42" t="s">
        <v>321</v>
      </c>
      <c r="E86" s="42" t="s">
        <v>269</v>
      </c>
      <c r="F86" s="42" t="s">
        <v>322</v>
      </c>
      <c r="G86" s="42" t="s">
        <v>24</v>
      </c>
      <c r="H86" s="42" t="s">
        <v>323</v>
      </c>
      <c r="I86" s="43"/>
      <c r="J86" s="40">
        <f>K86+L86</f>
        <v>0</v>
      </c>
      <c r="K86" s="43"/>
      <c r="L86" s="43"/>
      <c r="M86" s="46"/>
      <c r="N86" s="40"/>
      <c r="O86" s="68" t="s">
        <v>324</v>
      </c>
    </row>
    <row r="87" spans="1:17" ht="140.25" customHeight="1" x14ac:dyDescent="0.2">
      <c r="A87" s="26" t="s">
        <v>325</v>
      </c>
      <c r="B87" s="42" t="s">
        <v>326</v>
      </c>
      <c r="C87" s="42" t="s">
        <v>20</v>
      </c>
      <c r="D87" s="42" t="s">
        <v>327</v>
      </c>
      <c r="E87" s="42" t="s">
        <v>22</v>
      </c>
      <c r="F87" s="42" t="s">
        <v>328</v>
      </c>
      <c r="G87" s="41" t="s">
        <v>214</v>
      </c>
      <c r="H87" s="41" t="s">
        <v>329</v>
      </c>
      <c r="I87" s="40">
        <v>164461.68</v>
      </c>
      <c r="J87" s="40">
        <f>L87+M87</f>
        <v>19256.19543</v>
      </c>
      <c r="K87" s="40"/>
      <c r="L87" s="40">
        <v>18771.41243</v>
      </c>
      <c r="M87" s="40">
        <v>484.78300000000002</v>
      </c>
      <c r="N87" s="40"/>
      <c r="O87" s="69" t="s">
        <v>385</v>
      </c>
    </row>
    <row r="88" spans="1:17" ht="42" customHeight="1" x14ac:dyDescent="0.2">
      <c r="A88" s="73" t="s">
        <v>330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</row>
    <row r="89" spans="1:17" ht="129.75" customHeight="1" x14ac:dyDescent="0.2">
      <c r="A89" s="26" t="s">
        <v>331</v>
      </c>
      <c r="B89" s="42" t="s">
        <v>332</v>
      </c>
      <c r="C89" s="42" t="s">
        <v>20</v>
      </c>
      <c r="D89" s="42" t="s">
        <v>257</v>
      </c>
      <c r="E89" s="42" t="s">
        <v>173</v>
      </c>
      <c r="F89" s="42" t="s">
        <v>333</v>
      </c>
      <c r="G89" s="42" t="s">
        <v>24</v>
      </c>
      <c r="H89" s="42" t="s">
        <v>334</v>
      </c>
      <c r="I89" s="40">
        <v>474364.01</v>
      </c>
      <c r="J89" s="40">
        <f t="shared" si="4"/>
        <v>396015.71299999999</v>
      </c>
      <c r="K89" s="40">
        <v>311659.59999999998</v>
      </c>
      <c r="L89" s="40">
        <v>84356.112999999998</v>
      </c>
      <c r="M89" s="54"/>
      <c r="N89" s="54"/>
      <c r="O89" s="68" t="s">
        <v>386</v>
      </c>
      <c r="Q89" s="18">
        <f>SUM(J89)</f>
        <v>396015.71299999999</v>
      </c>
    </row>
    <row r="90" spans="1:17" ht="105" customHeight="1" x14ac:dyDescent="0.2">
      <c r="A90" s="26" t="s">
        <v>335</v>
      </c>
      <c r="B90" s="62" t="s">
        <v>336</v>
      </c>
      <c r="C90" s="42"/>
      <c r="D90" s="42"/>
      <c r="E90" s="42"/>
      <c r="F90" s="42"/>
      <c r="G90" s="42" t="s">
        <v>337</v>
      </c>
      <c r="H90" s="42" t="s">
        <v>338</v>
      </c>
      <c r="I90" s="40">
        <v>97334.5</v>
      </c>
      <c r="J90" s="40">
        <f t="shared" si="4"/>
        <v>54060</v>
      </c>
      <c r="K90" s="40">
        <v>51940</v>
      </c>
      <c r="L90" s="40">
        <v>2120</v>
      </c>
      <c r="M90" s="54"/>
      <c r="N90" s="54"/>
      <c r="O90" s="68" t="s">
        <v>387</v>
      </c>
      <c r="Q90" s="18"/>
    </row>
    <row r="91" spans="1:17" ht="71.25" customHeight="1" x14ac:dyDescent="0.2">
      <c r="A91" s="26" t="s">
        <v>339</v>
      </c>
      <c r="B91" s="42" t="s">
        <v>340</v>
      </c>
      <c r="C91" s="42"/>
      <c r="D91" s="42"/>
      <c r="E91" s="42"/>
      <c r="F91" s="42"/>
      <c r="G91" s="42" t="s">
        <v>341</v>
      </c>
      <c r="H91" s="42" t="s">
        <v>342</v>
      </c>
      <c r="I91" s="40">
        <v>902732</v>
      </c>
      <c r="J91" s="40">
        <f t="shared" si="4"/>
        <v>204082</v>
      </c>
      <c r="K91" s="40">
        <v>200000</v>
      </c>
      <c r="L91" s="40">
        <v>4082</v>
      </c>
      <c r="M91" s="54"/>
      <c r="N91" s="54"/>
      <c r="O91" s="67" t="s">
        <v>368</v>
      </c>
      <c r="Q91" s="18"/>
    </row>
    <row r="92" spans="1:17" ht="38.25" customHeight="1" x14ac:dyDescent="0.2">
      <c r="A92" s="73" t="s">
        <v>343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7" ht="154.5" customHeight="1" x14ac:dyDescent="0.2">
      <c r="A93" s="26" t="s">
        <v>344</v>
      </c>
      <c r="B93" s="38" t="s">
        <v>345</v>
      </c>
      <c r="C93" s="42" t="s">
        <v>20</v>
      </c>
      <c r="D93" s="42" t="s">
        <v>257</v>
      </c>
      <c r="E93" s="42" t="s">
        <v>173</v>
      </c>
      <c r="F93" s="42" t="s">
        <v>346</v>
      </c>
      <c r="G93" s="38" t="s">
        <v>107</v>
      </c>
      <c r="H93" s="38">
        <v>2039.25</v>
      </c>
      <c r="I93" s="38">
        <v>141428.571</v>
      </c>
      <c r="J93" s="38">
        <v>141428.571</v>
      </c>
      <c r="K93" s="59">
        <v>134830</v>
      </c>
      <c r="L93" s="38">
        <v>6598.5709999999999</v>
      </c>
      <c r="M93" s="35"/>
      <c r="N93" s="35"/>
      <c r="O93" s="68" t="s">
        <v>388</v>
      </c>
      <c r="Q93" s="19">
        <f>SUM(J93:J96)</f>
        <v>1866735.801</v>
      </c>
    </row>
    <row r="94" spans="1:17" ht="159" customHeight="1" x14ac:dyDescent="0.2">
      <c r="A94" s="26" t="s">
        <v>347</v>
      </c>
      <c r="B94" s="26" t="s">
        <v>348</v>
      </c>
      <c r="C94" s="42" t="s">
        <v>20</v>
      </c>
      <c r="D94" s="42" t="s">
        <v>257</v>
      </c>
      <c r="E94" s="42" t="s">
        <v>173</v>
      </c>
      <c r="F94" s="38" t="s">
        <v>349</v>
      </c>
      <c r="G94" s="38" t="s">
        <v>107</v>
      </c>
      <c r="H94" s="38" t="s">
        <v>350</v>
      </c>
      <c r="I94" s="38">
        <v>88469.21</v>
      </c>
      <c r="J94" s="38">
        <v>88469.21</v>
      </c>
      <c r="K94" s="43">
        <v>76968.212</v>
      </c>
      <c r="L94" s="43">
        <v>11500.998</v>
      </c>
      <c r="M94" s="35"/>
      <c r="N94" s="35"/>
      <c r="O94" s="68" t="s">
        <v>389</v>
      </c>
    </row>
    <row r="95" spans="1:17" ht="152.25" customHeight="1" x14ac:dyDescent="0.2">
      <c r="A95" s="26" t="s">
        <v>351</v>
      </c>
      <c r="B95" s="26" t="s">
        <v>352</v>
      </c>
      <c r="C95" s="42" t="s">
        <v>20</v>
      </c>
      <c r="D95" s="42" t="s">
        <v>257</v>
      </c>
      <c r="E95" s="42" t="s">
        <v>173</v>
      </c>
      <c r="F95" s="63" t="s">
        <v>353</v>
      </c>
      <c r="G95" s="38" t="s">
        <v>107</v>
      </c>
      <c r="H95" s="63" t="s">
        <v>350</v>
      </c>
      <c r="I95" s="63">
        <v>88469.21</v>
      </c>
      <c r="J95" s="63">
        <v>88469.21</v>
      </c>
      <c r="K95" s="43">
        <v>76968.212</v>
      </c>
      <c r="L95" s="43">
        <v>11500.998</v>
      </c>
      <c r="M95" s="35"/>
      <c r="N95" s="35"/>
      <c r="O95" s="68" t="s">
        <v>391</v>
      </c>
    </row>
    <row r="96" spans="1:17" ht="159.75" customHeight="1" x14ac:dyDescent="0.2">
      <c r="A96" s="26" t="s">
        <v>354</v>
      </c>
      <c r="B96" s="41" t="s">
        <v>355</v>
      </c>
      <c r="C96" s="42" t="s">
        <v>61</v>
      </c>
      <c r="D96" s="42" t="s">
        <v>257</v>
      </c>
      <c r="E96" s="42" t="s">
        <v>173</v>
      </c>
      <c r="F96" s="42" t="s">
        <v>356</v>
      </c>
      <c r="G96" s="30" t="s">
        <v>362</v>
      </c>
      <c r="H96" s="42" t="s">
        <v>357</v>
      </c>
      <c r="I96" s="40">
        <v>1548368.81</v>
      </c>
      <c r="J96" s="40">
        <v>1548368.81</v>
      </c>
      <c r="K96" s="40">
        <v>498274.1</v>
      </c>
      <c r="L96" s="40">
        <v>1050094.71</v>
      </c>
      <c r="M96" s="40"/>
      <c r="N96" s="40"/>
      <c r="O96" s="68" t="s">
        <v>390</v>
      </c>
    </row>
    <row r="97" spans="17:17" x14ac:dyDescent="0.2">
      <c r="Q97" s="20">
        <f>Q70+Q74+Q84+Q89+Q93</f>
        <v>17115373.260279998</v>
      </c>
    </row>
  </sheetData>
  <mergeCells count="28"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  <mergeCell ref="A8:O8"/>
    <mergeCell ref="A9:N9"/>
    <mergeCell ref="A19:O19"/>
    <mergeCell ref="A21:O21"/>
    <mergeCell ref="A36:O36"/>
    <mergeCell ref="A37:O37"/>
    <mergeCell ref="A45:O45"/>
    <mergeCell ref="A46:O46"/>
    <mergeCell ref="A56:O56"/>
    <mergeCell ref="A68:O68"/>
    <mergeCell ref="A69:O69"/>
    <mergeCell ref="A73:O73"/>
    <mergeCell ref="A83:O83"/>
    <mergeCell ref="A88:O88"/>
    <mergeCell ref="A92:O92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2022-09-20T07:06:25Z</dcterms:modified>
</cp:coreProperties>
</file>