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салихова\scan\ЕРМАКОВ\ПЛАН ОБЪЕКТОВ 22-24\ОТЧЕТ 22-24\Отчет июнь\"/>
    </mc:Choice>
  </mc:AlternateContent>
  <bookViews>
    <workbookView xWindow="0" yWindow="0" windowWidth="28770" windowHeight="11700"/>
  </bookViews>
  <sheets>
    <sheet name="НОВЫЙ ПЛАН НА 2022-2024 гг" sheetId="1" r:id="rId1"/>
  </sheets>
  <definedNames>
    <definedName name="Print_Titles" localSheetId="0">'НОВЫЙ ПЛАН НА 2022-2024 гг'!$6:$7</definedName>
    <definedName name="_xlnm.Print_Titles" localSheetId="0">'НОВЫЙ ПЛАН НА 2022-2024 гг'!$6:$7</definedName>
  </definedNames>
  <calcPr calcId="162913"/>
</workbook>
</file>

<file path=xl/calcChain.xml><?xml version="1.0" encoding="utf-8"?>
<calcChain xmlns="http://schemas.openxmlformats.org/spreadsheetml/2006/main">
  <c r="Q93" i="1" l="1"/>
  <c r="J91" i="1"/>
  <c r="J90" i="1"/>
  <c r="J89" i="1"/>
  <c r="Q89" i="1" s="1"/>
  <c r="J87" i="1"/>
  <c r="J86" i="1"/>
  <c r="J85" i="1"/>
  <c r="J84" i="1"/>
  <c r="J82" i="1"/>
  <c r="J81" i="1"/>
  <c r="J80" i="1"/>
  <c r="J79" i="1"/>
  <c r="J78" i="1"/>
  <c r="J77" i="1"/>
  <c r="J76" i="1"/>
  <c r="J75" i="1"/>
  <c r="Q74" i="1" s="1"/>
  <c r="J74" i="1"/>
  <c r="J72" i="1"/>
  <c r="J71" i="1"/>
  <c r="J70" i="1"/>
  <c r="J67" i="1"/>
  <c r="I67" i="1"/>
  <c r="L66" i="1"/>
  <c r="J66" i="1"/>
  <c r="M66" i="1" s="1"/>
  <c r="U12" i="1" s="1"/>
  <c r="I66" i="1"/>
  <c r="J65" i="1"/>
  <c r="J64" i="1"/>
  <c r="J62" i="1"/>
  <c r="J61" i="1"/>
  <c r="J60" i="1"/>
  <c r="J59" i="1"/>
  <c r="M58" i="1"/>
  <c r="L58" i="1"/>
  <c r="Q57" i="1"/>
  <c r="J57" i="1"/>
  <c r="L51" i="1"/>
  <c r="T12" i="1" s="1"/>
  <c r="J47" i="1"/>
  <c r="Q47" i="1" s="1"/>
  <c r="N43" i="1"/>
  <c r="N42" i="1"/>
  <c r="N41" i="1"/>
  <c r="N40" i="1"/>
  <c r="N39" i="1"/>
  <c r="Q38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0" i="1"/>
  <c r="J18" i="1"/>
  <c r="J17" i="1"/>
  <c r="J16" i="1"/>
  <c r="J15" i="1"/>
  <c r="J14" i="1"/>
  <c r="J13" i="1"/>
  <c r="S12" i="1"/>
  <c r="J12" i="1"/>
  <c r="J11" i="1"/>
  <c r="J10" i="1"/>
  <c r="Q70" i="1" l="1"/>
  <c r="J58" i="1"/>
  <c r="Q84" i="1"/>
  <c r="Q22" i="1"/>
  <c r="R12" i="1"/>
  <c r="V12" i="1"/>
  <c r="Q12" i="1"/>
  <c r="Q97" i="1"/>
</calcChain>
</file>

<file path=xl/sharedStrings.xml><?xml version="1.0" encoding="utf-8"?>
<sst xmlns="http://schemas.openxmlformats.org/spreadsheetml/2006/main" count="673" uniqueCount="406">
  <si>
    <t>УТВЕРЖДЕН  
  постановлением Администрации 
  Курской области  
  от_________________№_________</t>
  </si>
  <si>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</si>
  <si>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</si>
  <si>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</si>
  <si>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</si>
  <si>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</si>
  <si>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</si>
  <si>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</si>
  <si>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</si>
  <si>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Объем инвестиций  2022 - 2024 годов, тыс.руб. (план)</t>
  </si>
  <si>
    <t>Степень готовности объекта</t>
  </si>
  <si>
    <t xml:space="preserve">Строительный адрес объекта 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</si>
  <si>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</si>
  <si>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</si>
  <si>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</si>
  <si>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</si>
  <si>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</si>
  <si>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1.Объекты газоснабжения, теплоснабжения и водоснабжения</t>
  </si>
  <si>
    <t xml:space="preserve">                                                 Объекты газоснабжения</t>
  </si>
  <si>
    <t>1.1</t>
  </si>
  <si>
    <t>Газопровод высокого, среднего и низкого давления к населенным пунктам с. Ширково, д.Хрылевка, х. Заветенский Конышевского района Курской области</t>
  </si>
  <si>
    <t>Строительство</t>
  </si>
  <si>
    <t xml:space="preserve">Администрация Конышевского района </t>
  </si>
  <si>
    <t>Муниципальная собственность</t>
  </si>
  <si>
    <t>Курская область, Конышевский район,           с. Ширково, д.Хрылевка, х. Заветенский</t>
  </si>
  <si>
    <t>2021-2023 гг.</t>
  </si>
  <si>
    <t>32,138 км</t>
  </si>
  <si>
    <t>1.2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</si>
  <si>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</si>
  <si>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Администрация Фатежскогог района 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</si>
  <si>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</si>
  <si>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</si>
  <si>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федерация\\</t>
  </si>
  <si>
    <t>область</t>
  </si>
  <si>
    <t>местный</t>
  </si>
  <si>
    <t>внебюджет</t>
  </si>
  <si>
    <t>1.3</t>
  </si>
  <si>
    <t>Газопроводы высокого, среднего и низкого давления к жилой застройке близ х.Кислино Рышковского сельсовета Курского района Курской области (1 этап строительства )</t>
  </si>
  <si>
    <t>АО  «Газпром газораспределение Курск»</t>
  </si>
  <si>
    <t>Частная собственность</t>
  </si>
  <si>
    <t>Курская область, Курский район, Рышковский сельсовет, близ х.Кислино</t>
  </si>
  <si>
    <t>2022 г.</t>
  </si>
  <si>
    <t>15,686 км</t>
  </si>
  <si>
    <t xml:space="preserve">  1.4</t>
  </si>
  <si>
    <t>Газопроводы высокого и низкого давления к жилой застройке земельных участков (кадастровые номера 46:29:102092:1, 46:29:102002:49) в г. Курске</t>
  </si>
  <si>
    <t>Курская область, г. Курск</t>
  </si>
  <si>
    <t>11,652 км</t>
  </si>
  <si>
    <t xml:space="preserve">  1.5</t>
  </si>
  <si>
    <t>Газопроводы высокого и низкого давления к жилой застройке земельных участков (кадастровый номер 46:29:102094:1) в г. Курске</t>
  </si>
  <si>
    <t>2021-2022 гг.</t>
  </si>
  <si>
    <t>11,699 км</t>
  </si>
  <si>
    <t xml:space="preserve">  1.6</t>
  </si>
  <si>
    <t>Газопроводы высокого и низкого давления к жилой застройке в с. Успенка Курчатовского района Курской области</t>
  </si>
  <si>
    <t>8,324 км</t>
  </si>
  <si>
    <t xml:space="preserve">  1.7</t>
  </si>
  <si>
    <t>Газопроводы среднего и низкого давления к жилым домам в х. Осиновый и х. 2-е Петропавловские  Выселки Медвенского района Курской области</t>
  </si>
  <si>
    <t>2,474 км</t>
  </si>
  <si>
    <t>1.8</t>
  </si>
  <si>
    <t>Газораспределительные сети по ул.Кочетков, ул. Дуговая, ул. Заречная в с. Чермошное Солнцевского района Курской области</t>
  </si>
  <si>
    <t>Курская область, Солнцевский район, с. Чермошное, ул.Кочетков, ул. Дуговая, ул. Заречная</t>
  </si>
  <si>
    <t>1.9</t>
  </si>
  <si>
    <t>Газопровод высокого давления от ГРС до ГРП фабрики окомкования г.Железногорск</t>
  </si>
  <si>
    <t>Реконструкция</t>
  </si>
  <si>
    <t>АО «Газпром газораспределение Курск»</t>
  </si>
  <si>
    <t>Курская область, г.Железногорск</t>
  </si>
  <si>
    <t>н/д</t>
  </si>
  <si>
    <t>Объекты теплоснабжения</t>
  </si>
  <si>
    <t>1.10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</si>
  <si>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</si>
  <si>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</si>
  <si>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2021 - 2023 гг.</t>
  </si>
  <si>
    <t>22,4969 км</t>
  </si>
  <si>
    <t>Объекты водоснабжения и водоотведения</t>
  </si>
  <si>
    <t>1.11</t>
  </si>
  <si>
    <t>Реконструкция  системы биологической очистки на городских очистных сооружениях г. Курска</t>
  </si>
  <si>
    <t>Муниципальное образование «Город Курск"</t>
  </si>
  <si>
    <t>Муниципальная  собственность</t>
  </si>
  <si>
    <t>Курская область, Курский район, п.Ворошнево</t>
  </si>
  <si>
    <t>150 тыс. м3 воды в сутки</t>
  </si>
  <si>
    <t>1.12</t>
  </si>
  <si>
    <t>Водозабор «НВА». Реконструкция. Насосная станция водопровода 2-го подъема.</t>
  </si>
  <si>
    <t>Строительство (модернизация) объектов питьевого водоснабжения</t>
  </si>
  <si>
    <t>Администрация г. Курска</t>
  </si>
  <si>
    <t>Курская область, г. Курск, ул. 2-я Орловская</t>
  </si>
  <si>
    <t>750 куб.м. в час</t>
  </si>
  <si>
    <t>1.13</t>
  </si>
  <si>
    <t>Водозабор для водоснабжения с. песчаное Песчанского сельсовета Беловского района Курской области</t>
  </si>
  <si>
    <t>МО Беловский район</t>
  </si>
  <si>
    <t>Курская область, Беловский рейон, Песчанский сельсовет, с. Песчаное</t>
  </si>
  <si>
    <t>19,4 куб. метр час</t>
  </si>
  <si>
    <t>1.14</t>
  </si>
  <si>
    <t>Водоснабжение с. Большое Солдатское Большесолдатского района Курской области</t>
  </si>
  <si>
    <t>МО Большесолдатский района Курской области</t>
  </si>
  <si>
    <t>Курская область, Большесолданский район, с. Большое Солдатское</t>
  </si>
  <si>
    <t>1345 м</t>
  </si>
  <si>
    <t>1.15</t>
  </si>
  <si>
    <t>Водоснабжеине с. Крестище Советского района Курской области</t>
  </si>
  <si>
    <t>МО Советский район Курской области</t>
  </si>
  <si>
    <t>Курская область, Советский район, с. Крестище</t>
  </si>
  <si>
    <t>3126 м</t>
  </si>
  <si>
    <t>1.16</t>
  </si>
  <si>
    <t>Реконструкция системы водоснабжения п. Садовый Михайлоанненского сельсовета Советского рацона Курской области</t>
  </si>
  <si>
    <t>Курская область, Советский район, с. Садовый</t>
  </si>
  <si>
    <t>2408,1 м</t>
  </si>
  <si>
    <t>1.17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</si>
  <si>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</si>
  <si>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</si>
  <si>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Курская область Железногорский район сл. Михайловка</t>
  </si>
  <si>
    <t>2022-2023 гг.</t>
  </si>
  <si>
    <t>2784 м</t>
  </si>
  <si>
    <t>1.18</t>
  </si>
  <si>
    <t>Система воодоотведения ЮЗЖР.Коллектор самотечный по ул. Парк Солянка</t>
  </si>
  <si>
    <t>Администрация                    г. Курска</t>
  </si>
  <si>
    <t>2482,5 м</t>
  </si>
  <si>
    <t>1.19</t>
  </si>
  <si>
    <t xml:space="preserve">Ливневая канализация с очистными сооружениями  для территории микрорайона № 2 комплексной жилой застройки жилого района "Северный" г. Курска </t>
  </si>
  <si>
    <t>Администрация                   г. Курска</t>
  </si>
  <si>
    <t>1253,4 м</t>
  </si>
  <si>
    <t>1.20</t>
  </si>
  <si>
    <t>Водоснабжение х. Шлях Солнцевского района Курской области</t>
  </si>
  <si>
    <t>МО Солнцевский район Курская области</t>
  </si>
  <si>
    <t>Курская области солнцевский район х. Шлях ул. Центральная</t>
  </si>
  <si>
    <t>2990 м</t>
  </si>
  <si>
    <t>1.21</t>
  </si>
  <si>
    <t>Водоснабжение  сл. михайловка Железногорского района Курской области</t>
  </si>
  <si>
    <t>Курская область, г. Курск</t>
  </si>
  <si>
    <t>3740 м</t>
  </si>
  <si>
    <t>1.22</t>
  </si>
  <si>
    <t xml:space="preserve">Водоснабжение с. Ажово Железногорского района Курской области. Реконструкция.  </t>
  </si>
  <si>
    <t>5286 м</t>
  </si>
  <si>
    <t>1.23</t>
  </si>
  <si>
    <t>Реконструкция водозаборного сооружения в д. Ряполово и сетей водоснабжения от д. Ряполово до д. Орловка Удобенского сельсовета Горшеченского района Курской области</t>
  </si>
  <si>
    <t>1743 м</t>
  </si>
  <si>
    <t>1.24</t>
  </si>
  <si>
    <t>Насосная станция канализации ЮЗЖР</t>
  </si>
  <si>
    <t>900 куб. м в час</t>
  </si>
  <si>
    <t>2. Объекты энергетики</t>
  </si>
  <si>
    <t>Электроэнергетика</t>
  </si>
  <si>
    <t>2.1</t>
  </si>
  <si>
    <t>Реконструкция ПС 110/10 кВ Высокая с заменой трансформаторов 2х16 на 2х25 МВА (трансформаторная мощность 50 МВА)</t>
  </si>
  <si>
    <t>Филиал ПАО «МРСК Центра» - «Курскэнерго»</t>
  </si>
  <si>
    <t>2019 - 2023 гг.</t>
  </si>
  <si>
    <t>32 Мва</t>
  </si>
  <si>
    <t>2.2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</si>
  <si>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</si>
  <si>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Курская область, Кореневский район</t>
  </si>
  <si>
    <t>6,1 км</t>
  </si>
  <si>
    <t>2.3</t>
  </si>
  <si>
    <t>Техперевооружение ПС 110 кВ Фатеж с заменой масляных выключателей 110 кВ на элегазовые (2 шт)</t>
  </si>
  <si>
    <t>Курская область, Фатежский район</t>
  </si>
  <si>
    <t>32 МВА</t>
  </si>
  <si>
    <t>2.4</t>
  </si>
  <si>
    <t>Техперевооружение ПС 110 кВ Щигры с заменой масляных выключателей 110 кВ на элегазовые (2 шт)</t>
  </si>
  <si>
    <t>Курская область, Щигровский район</t>
  </si>
  <si>
    <t>50 МВА</t>
  </si>
  <si>
    <t>2.5</t>
  </si>
  <si>
    <t>Техперевооружение ПС 110 кВ Тим с заменой масляных выключателей 110 кВ на электрогазовые (3 шт)</t>
  </si>
  <si>
    <t>Курская область, Тимский район</t>
  </si>
  <si>
    <t>22,3 МВА</t>
  </si>
  <si>
    <t>2.6</t>
  </si>
  <si>
    <t>Техперевооружение ПС 110 кВ Пены с заменой масляных выключателей 110 кВ на электрогазовые (2 шт)</t>
  </si>
  <si>
    <t>Курская область, Курчатовский район</t>
  </si>
  <si>
    <t>2.7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</si>
  <si>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</si>
  <si>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</si>
  <si>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</si>
  <si>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Курская область, г. Курчатов</t>
  </si>
  <si>
    <t>2013- 2027 гг.</t>
  </si>
  <si>
    <t>2500 МВт.</t>
  </si>
  <si>
    <t>3. Транспортный комплекс</t>
  </si>
  <si>
    <t>Автомобильные дороги регионального и межмуниципального значения</t>
  </si>
  <si>
    <t>3.1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</si>
  <si>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</si>
  <si>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t>ОКУ «Курскатодор»</t>
  </si>
  <si>
    <t>Областная собственность</t>
  </si>
  <si>
    <t xml:space="preserve">Курская область,                Курский район </t>
  </si>
  <si>
    <r>
      <t>1,33465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</si>
  <si>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3.2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</si>
  <si>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</si>
  <si>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</si>
  <si>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2022-2024 гг.</t>
  </si>
  <si>
    <r>
      <t>0,8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</si>
  <si>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3.3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</si>
  <si>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</si>
  <si>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</si>
  <si>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</si>
  <si>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3.4</t>
  </si>
  <si>
    <t>Автомобильная дорога «Крым»-Игино-Троицкое-«Тросна-Калиновка»-Михайловка-Линец»-Жилино Железногорский район Курской области</t>
  </si>
  <si>
    <t>ОКУ «Курскавтодор»</t>
  </si>
  <si>
    <t>Курская область, Железногорский район</t>
  </si>
  <si>
    <t xml:space="preserve"> 2021-2023 гг.</t>
  </si>
  <si>
    <r>
      <t xml:space="preserve">4,5 </t>
    </r>
    <r>
      <rPr>
        <sz val="12"/>
        <rFont val="Times New Roman"/>
      </rPr>
      <t>км</t>
    </r>
  </si>
  <si>
    <t>3.5</t>
  </si>
  <si>
    <t>Автомобильная дорога «А-142 Тросна-Калиновка, км 51+729 – км 51+996, км 52+059 – км 98+255» - «Дмитриев – Береза – Меньшиково - Хомутовка» в Дмитриевском районе Курской области</t>
  </si>
  <si>
    <t>Курская область, Дмитриевский район</t>
  </si>
  <si>
    <r>
      <t xml:space="preserve">6,5 </t>
    </r>
    <r>
      <rPr>
        <sz val="12"/>
        <rFont val="Times New Roman"/>
      </rPr>
      <t>км</t>
    </r>
  </si>
  <si>
    <t>3.6</t>
  </si>
  <si>
    <t>Автомобильная дорога «Крым»-Полный-«Крым»-Полевая»-«Полевая-Кизилово» в Медвенском и Курском районах Курской области</t>
  </si>
  <si>
    <t>Курская область, Медвенский и Курский район</t>
  </si>
  <si>
    <t>5,57355 км</t>
  </si>
  <si>
    <t>3.7</t>
  </si>
  <si>
    <t>Мост через реку Крупка на км 0+100 автомобильной дороги «Фатеж - Дмитриев» -Татарка в Дмитриевском районе Курской области</t>
  </si>
  <si>
    <t xml:space="preserve"> 2021-2022 гг.</t>
  </si>
  <si>
    <t>0,294 км/31,1 пм</t>
  </si>
  <si>
    <t>3.8</t>
  </si>
  <si>
    <t>Автомобильная дорога «Куськино - Ястребовка» -Репец на участке км 1+240 - км 1+360 (мост через реку Оскол на км 1+300) Мантуровский район Курской области</t>
  </si>
  <si>
    <t>Курская область, Мантуровский район</t>
  </si>
  <si>
    <t xml:space="preserve"> 2022-2023 гг.</t>
  </si>
  <si>
    <t>3.9</t>
  </si>
  <si>
    <t>Магистральная улица общегородского значения от ул. Энгельса до пр-кта Ленинского Комсомола в г. Курск (I и II этапы строительства)</t>
  </si>
  <si>
    <t>Автомобильные дороги местного значения</t>
  </si>
  <si>
    <t>3.10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</si>
  <si>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</si>
  <si>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</si>
  <si>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</si>
  <si>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</si>
  <si>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3,79 км</t>
  </si>
  <si>
    <t>3.11</t>
  </si>
  <si>
    <t>Проезд по ул. Абессиняя в д. Малый Каменец Большесолдатского района Курской области</t>
  </si>
  <si>
    <t>Администрация Большесолдатского района Курской области</t>
  </si>
  <si>
    <t>д. Малый Каменец Большесолдатского района Курской области</t>
  </si>
  <si>
    <t>3.12</t>
  </si>
  <si>
    <t>Проезд по д. Апальково Апальковского сельсовета Золотухинского района Курской области</t>
  </si>
  <si>
    <t>Администрация Золотухинского района Курской области</t>
  </si>
  <si>
    <t>д. Апальково Золотухинского района Курской области</t>
  </si>
  <si>
    <t>3.13</t>
  </si>
  <si>
    <t>Автомобильная дорога по д. В. Гуторово с подъездом к школе в Полевском сельсовете Курского района Курской области</t>
  </si>
  <si>
    <t>Администрация Курского района Курской области</t>
  </si>
  <si>
    <t>д. В. Гуторово Курский район Курской области</t>
  </si>
  <si>
    <t>3.14</t>
  </si>
  <si>
    <t>Автомобильная дорога местного значения в с. Куськино Куськинского сельсовета Мантуровского района Курской области</t>
  </si>
  <si>
    <t>Администрация Мантуровского района Курской области</t>
  </si>
  <si>
    <t>с. Куськино Мантуровского района Курской области</t>
  </si>
  <si>
    <t>3.15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</si>
  <si>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</si>
  <si>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</si>
  <si>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</si>
  <si>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3.16</t>
  </si>
  <si>
    <t>Реконструкция дороги общего пользования по ул. Светлая от ул. Фестивальная до ул. К. Маркса в г. Курске</t>
  </si>
  <si>
    <t>Администрация города Курска Курской области</t>
  </si>
  <si>
    <t>г. Курск Курской области</t>
  </si>
  <si>
    <t>3.17</t>
  </si>
  <si>
    <t>Автомобильная дорога в с. 1-е и 2-е Банино Фатежского района Курской области</t>
  </si>
  <si>
    <t xml:space="preserve">Администрация Фатежского района Курской области </t>
  </si>
  <si>
    <t>с. 1-е и 2-е Банино Фатежского района Курской области</t>
  </si>
  <si>
    <t>3.18</t>
  </si>
  <si>
    <t>Автомобильная дорога местного значения до социально-значимого объекта "Детский оздоровительный лагерь", расположенного в п. Кировский Пристенского района Курской области</t>
  </si>
  <si>
    <t>Администрация поселка Кировский Пристенского района Курской области</t>
  </si>
  <si>
    <t>п. Кировский Пристенского района Курской области</t>
  </si>
  <si>
    <t>3.19</t>
  </si>
  <si>
    <t>Автодорога по п. Первоавгустовский Первоавгустовского сельсовета Дмитриевского района Курской области: ул. Красная площадь, ул. Набережная, ул. Красная, ул. Пролетарская, ул. Веры Терещенко, ул. Комсомольская, ул. Калинина, ул. Пионерская</t>
  </si>
  <si>
    <t>Администрация Дмитриевского района Курской области</t>
  </si>
  <si>
    <t>п. Первоавгустовский Дмитриевского района</t>
  </si>
  <si>
    <t>3.20</t>
  </si>
  <si>
    <t>4. Социальная сфера</t>
  </si>
  <si>
    <t>Объекты здравоохранения</t>
  </si>
  <si>
    <t>4.1</t>
  </si>
  <si>
    <t>Многопрофильная областная детская клиническая больница 3 уровня в г. Курске</t>
  </si>
  <si>
    <t>ОКУ «УКС Курской области»</t>
  </si>
  <si>
    <t>г. Курск, 
пр-т Плевицкой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</si>
  <si>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</si>
  <si>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</si>
  <si>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4.2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</si>
  <si>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</si>
  <si>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</si>
  <si>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2020 - 2025 гг.</t>
  </si>
  <si>
    <t>18 коек дневного стационара, 250 посещений в смену</t>
  </si>
  <si>
    <t>4.3</t>
  </si>
  <si>
    <t>Строительство, реконструкция ФГБУ «Санаторий «Марьино» Управления делами Президента Российской Федерации</t>
  </si>
  <si>
    <t>Строительство, реконструкция</t>
  </si>
  <si>
    <t>Федеральная государственная собственность</t>
  </si>
  <si>
    <t>Курская область, Рыльский район, пос. Марьино, ул. Центральная, д. 1.</t>
  </si>
  <si>
    <t>43,552 тыс.кв.м</t>
  </si>
  <si>
    <t>Объекты образования</t>
  </si>
  <si>
    <t>4.4</t>
  </si>
  <si>
    <t xml:space="preserve">СОШ № 12 в г. Курске </t>
  </si>
  <si>
    <t>Администрация города Курска</t>
  </si>
  <si>
    <t>550 мест</t>
  </si>
  <si>
    <t>4.5</t>
  </si>
  <si>
    <t>МКОУ «Черновецкая средняя общеобразовательная школа» Пристенского района Курской области</t>
  </si>
  <si>
    <t>Администрация Пристенского района</t>
  </si>
  <si>
    <t>Курская область, Пристенский район, с.Черновец</t>
  </si>
  <si>
    <t>100 мест</t>
  </si>
  <si>
    <t>4.6</t>
  </si>
  <si>
    <t>Средняя общеобразовательная школа на 1000 мест на проспекте В.Клыкова г.Курска</t>
  </si>
  <si>
    <t>Администрация города  Курска</t>
  </si>
  <si>
    <t>Курская область,           г. Курск</t>
  </si>
  <si>
    <t>1000 мест</t>
  </si>
  <si>
    <t>4.7</t>
  </si>
  <si>
    <t>Средняя общеобразовательная школа на 1000 мест на проспекте А. Дериглазова г.Курска</t>
  </si>
  <si>
    <t>Курская область,            г. Курск</t>
  </si>
  <si>
    <t>4.8</t>
  </si>
  <si>
    <t>Пристрой (реконструкция) к зданию МБОУ "Средняя общеобразовательная школа №45"</t>
  </si>
  <si>
    <t>225 мест</t>
  </si>
  <si>
    <t>4.9</t>
  </si>
  <si>
    <t>Детский сад № 1 г. Дмитриева Дмитриевского района Курской области</t>
  </si>
  <si>
    <t>Администрация Дмитриевского района</t>
  </si>
  <si>
    <t>Курская область, Дмитриевский район, г.Дмитриев, ул.В.Терещенко</t>
  </si>
  <si>
    <t>60 мест</t>
  </si>
  <si>
    <t>4.10</t>
  </si>
  <si>
    <t>Детский сад-ясли для детей в возрасте от 1,5 до 3 лет на 60 мест в г. Обоянь Курской области</t>
  </si>
  <si>
    <t>Администрация Обоянского района</t>
  </si>
  <si>
    <t>Курская область, г.Обоянь</t>
  </si>
  <si>
    <t>4.11</t>
  </si>
  <si>
    <t>Детский сад на 35 мест для детей в возрасте до 3 лет в д. Ивановка Солнцевского района Курской области</t>
  </si>
  <si>
    <t>Курская область г. Курск</t>
  </si>
  <si>
    <t>35 мест</t>
  </si>
  <si>
    <t>4.12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</si>
  <si>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</si>
  <si>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</si>
  <si>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</si>
  <si>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Объекты спорта</t>
  </si>
  <si>
    <t>4.13</t>
  </si>
  <si>
    <t>Крытый легкоатлетический манеж для учебно-тренировочных занятий и соревнований регионального уровня в                   г. Курске</t>
  </si>
  <si>
    <t>Курская область,                     г. Курск, ул.Веспремская</t>
  </si>
  <si>
    <t>96 чел./смену</t>
  </si>
  <si>
    <t>4.14</t>
  </si>
  <si>
    <t>Крытый футбольный манеж, г. Курск</t>
  </si>
  <si>
    <t>Курская область,                     г. Курск</t>
  </si>
  <si>
    <t>106 чел.</t>
  </si>
  <si>
    <t>4.15</t>
  </si>
  <si>
    <t>Крытый  плавательный бассейн КГУ</t>
  </si>
  <si>
    <t>ФГБОУ ВО «Курский государственный университет»</t>
  </si>
  <si>
    <t>Курская область,                     г. Курск, ул.Коммунистическая, д. 4а</t>
  </si>
  <si>
    <t>3248,37 м2</t>
  </si>
  <si>
    <t>Сумма финансирования будет уточнена по итогам корректировки ПСД</t>
  </si>
  <si>
    <t>4.16</t>
  </si>
  <si>
    <t>Физкультурно-оздоровительный комплекс с универсальным спортивным залом  по ул.Урицкого в г. Фатеже Курской области</t>
  </si>
  <si>
    <t>Администрация  Фатежского района</t>
  </si>
  <si>
    <t>Курская область,  Фатежский район, г.Фатеж, ул. Урицкого</t>
  </si>
  <si>
    <t xml:space="preserve">212 мест,                       48 чел./смену                                                                 </t>
  </si>
  <si>
    <t>Объекты социального обслуживания населения</t>
  </si>
  <si>
    <t>4.17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</si>
  <si>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</si>
  <si>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</si>
  <si>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</si>
  <si>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4.18</t>
  </si>
  <si>
    <t>ОБУССОКО «Глушковский интернат», Курская обл., Глушковский район, п. Глушково, ул. Садовая, д. 53-а</t>
  </si>
  <si>
    <t>2023-2024 гг.</t>
  </si>
  <si>
    <t>70 койко-мест</t>
  </si>
  <si>
    <t>4.19</t>
  </si>
  <si>
    <t xml:space="preserve">Софинансирование строительства объекта "Дом-интернат для престарелых и инвалидов в с. Чурилово, Курский район, Курская область"  </t>
  </si>
  <si>
    <t>2024-2025 гг.</t>
  </si>
  <si>
    <r>
      <rPr>
        <sz val="12"/>
        <rFont val="Times New Roman"/>
      </rPr>
      <t>13550 м</t>
    </r>
    <r>
      <rPr>
        <vertAlign val="superscript"/>
        <sz val="12"/>
        <rFont val="Times New Roman"/>
      </rPr>
      <t>2</t>
    </r>
  </si>
  <si>
    <t>Объекты культуры</t>
  </si>
  <si>
    <t>4.20</t>
  </si>
  <si>
    <t>Строительство Центра культурного развития по адресу: Россия, Курская область, г. Рыльск, ул. Р. Люксембург (73 квартал)</t>
  </si>
  <si>
    <t>Курская область,                      г. Рыльск, ул. Р. Люксембург (73 квартал)</t>
  </si>
  <si>
    <t>4.21</t>
  </si>
  <si>
    <t>Культурно-досуговоый центр имени           Д. Гранина в Рыльском районе Курской области</t>
  </si>
  <si>
    <t>Курская область, Рыльский район, с. Пригородняя Слободка</t>
  </si>
  <si>
    <t>100 тысяч туристов в год</t>
  </si>
  <si>
    <t>4.22</t>
  </si>
  <si>
    <t>Культурно-досуговоый центр на территории туристического кластера в с. Красниково Пристенского района Курской области</t>
  </si>
  <si>
    <t>Курская область, Пристенский район,       с. Красниково</t>
  </si>
  <si>
    <t>4.23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</si>
  <si>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</si>
  <si>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Курская область,                      г. Курск, ул.Луначарского, 8</t>
  </si>
  <si>
    <t>14014,65 м2</t>
  </si>
  <si>
    <t xml:space="preserve">2021-2022 гг. </t>
  </si>
  <si>
    <t>2018-2023 гг.</t>
  </si>
  <si>
    <t>2023 г.</t>
  </si>
  <si>
    <t>2020-2024 гг.</t>
  </si>
  <si>
    <t>2022 - 2024 гг.</t>
  </si>
  <si>
    <t>№         п/п</t>
  </si>
  <si>
    <t>Объект запланирован к вводу в 2024 году.</t>
  </si>
  <si>
    <t xml:space="preserve">Финансирование объекта с начала года не осуществлялось </t>
  </si>
  <si>
    <t>Реализация объекта в 2023 году</t>
  </si>
  <si>
    <t>Объект введен в эксплуатацию</t>
  </si>
  <si>
    <t>Строительство объекта запланировано на 2024 год</t>
  </si>
  <si>
    <t>Исключен из перечня строительства</t>
  </si>
  <si>
    <t>Объект запланирован к вводу в 2023 году.</t>
  </si>
  <si>
    <t>ОТЧЕТ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ПЛАНУ создания инвестиционных объектов и объектов инфраструктуры в Курской области на 2022-2024 годы за МАЙ 2022 года</t>
  </si>
  <si>
    <t>61 %                             Финансирование объекта  за январь-июнь 2022 гг. 13 292,737 тыс. руб., в т.ч. в июне 24,49 тыс. рублей</t>
  </si>
  <si>
    <t>Финансирование объекта с начала года 671,586 тыс. руб., в т.ч., в июне 293,923 тыс. руб.</t>
  </si>
  <si>
    <t>Финансирование объекта с начала года 13 638,882 тыс. руб, в т.ч. в  июне 197,236 тыс. руб.</t>
  </si>
  <si>
    <t>9%                              Финансирование объекта с начала года 2 527,033 тыс. руб., в т.ч. в июне 297,515  тыс. руб.</t>
  </si>
  <si>
    <t>Финансирование объекта с начала года 1 688 845,925 тыс. руб., в июне финансирование не осуществлялось</t>
  </si>
  <si>
    <t>Финансирование объекта с начала года 40 420,393 тыс. руб., в июне финансирование не осуществлялось</t>
  </si>
  <si>
    <t>5%
Финансирование объекта с начала года 2 811,717 тыс. руб., в т.ч. в июне финансирование не осуществлялось</t>
  </si>
  <si>
    <t>20 %
Финансирование объекта с начала года 116 739,839 тыс. руб., в т.ч. в июне 15 631,513 тыс. руб.</t>
  </si>
  <si>
    <t xml:space="preserve">Объект введен в эксплуатацию 07.06.2022 г.
</t>
  </si>
  <si>
    <t>90 %
Финансирование объекта с начала года 87 456,721 тыс. руб., в т.ч. в июне финансирование не осуществлялось</t>
  </si>
  <si>
    <t>80 %
Финансирование объекта с начала года 86 618,164 тыс. руб., в т.ч. в июне финансирование не осуществлялось</t>
  </si>
  <si>
    <t>35%
Финансирование объекта с начала года 201 658,198 тыс. руб., в т.ч. в июне текущего года 1 614,779 тыс. руб.</t>
  </si>
  <si>
    <t>30%
Финансирование объекта с начала года  70 000,00 тыс. руб., в т.ч. в июне финансирование не осуществлялось.</t>
  </si>
  <si>
    <t>35%
Финансирование объекта с начала года 18 389,379 тыс. руб., в т.ч. в июне финансирование не осуществлялось</t>
  </si>
  <si>
    <t xml:space="preserve">28,73%
Финансирование объекта с начала года  163 972,810 158 029,766 тыс. руб., т.ч. в июне 5943,044 тыс. рублей </t>
  </si>
  <si>
    <t>40%
Финансирование объекта с начала года  27 909,955 тыс. руб., в июне финансирование не осуществлялось</t>
  </si>
  <si>
    <t>10%
Финансирование объекта с начала года  42 428,971 тыс. руб., в июне финансирование не осуществлялось.</t>
  </si>
  <si>
    <t>15%
Финансирование объекта с начала года 42 428,571 тыс. руб., в т.ч. в июне финансрование не осуществлялось.</t>
  </si>
  <si>
    <t>20%
Финансирование объекта с начала года 30 701,482 тыс. руб., в т.ч. в июне финансирование не осуществлялось.</t>
  </si>
  <si>
    <t>10%
Финансирование объекта с начала года 139 836,878 тыс. руб., в июне финансировнаие не осуществлялось</t>
  </si>
  <si>
    <t>10 %                             Финансирование объекта с начала года  1840,729  тыс. руб., в т.ч. в июне 1840,729 тыс. рублей</t>
  </si>
  <si>
    <t>80 %                             Финансирование объекта с начала года  1840,729  тыс. руб., в т.ч. в июне 1840,729 тыс. рублей</t>
  </si>
  <si>
    <t>50 %                             Финансирование объекта с начала года  498,7  тыс. руб., в т.ч. в июне финансирование не осуществлялось</t>
  </si>
  <si>
    <t>100 %                             Финансирование объекта с начала года  16,94 тыс. руб., в т.ч. в июне 16,94 тыс. рублей</t>
  </si>
  <si>
    <t>1 %                             Финансирование объекта с начала года 466,0 тыс. руб., в т.ч. в июне финансирование не осуществлялось</t>
  </si>
  <si>
    <t>25%                      Финансирование объекта с начала года 181354,7 135594,8, в т.ч. виюне 45759,9 тыс. рублей</t>
  </si>
  <si>
    <t>Финансирование с начала года 377, 663 тыс. руб, в т.ч. в июне финансирование не осуществлялось</t>
  </si>
  <si>
    <t xml:space="preserve"> 55,8 %                                 Финансирование объекта с начала года 114 345,941 тыс. руб., в том числе в июне 76034,693 тыс. рублей</t>
  </si>
  <si>
    <t>2%
Финансирование объекта с начала года 31 491,259 тыс. руб., в т.ч. в июне текущего года 1 047,069 тыс. рублей</t>
  </si>
  <si>
    <t>10%
Финансирование объекта с начала года 58 012,106  тыс. руб., в т.ч. в июне финансирование не осуществлялось</t>
  </si>
  <si>
    <t>10%
Финансирование объекта с начала года 27 577,850 тыс. руб., в т.ч. в июне финансирование не осуществлялось.</t>
  </si>
  <si>
    <t>2%
Финансирование объекта с начала года 27 989,271 тыс. руб., в т.ч. в июне финансирование не осуществялось</t>
  </si>
  <si>
    <t xml:space="preserve">1%
Финансирование объекта с начала года 82 137,00 тыс. руб., в июне финансирование не осуществлялось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</si>
</sst>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\ _₽_-;\-* #,##0.00\ _₽_-;_-* &quot;-&quot;??\ _₽_-;_-@_-"/>
    <numFmt numFmtId="164" formatCode="_-* #,##0.00_-;\-* #,##0.00_-;_-* &quot;-&quot;??_-;_-@_-"/>
    <numFmt numFmtId="165" formatCode="#,##0.00,"/>
    <numFmt numFmtId="166" formatCode="_-* #,##0.00_р_._-;\-* #,##0.00_р_._-;_-* &quot;-&quot;??_р_._-;_-@_-"/>
    <numFmt numFmtId="167" formatCode="#,##0.000"/>
    <numFmt numFmtId="168" formatCode="_-* #,##0.000_р_._-;\-* #,##0.000_р_._-;_-* &quot;-&quot;???_р_._-;_-@_-"/>
    <numFmt numFmtId="169" formatCode="#,##0.000000"/>
    <numFmt numFmtId="170" formatCode="0.000"/>
    <numFmt numFmtId="171" formatCode="#,##0.00000"/>
    <numFmt numFmtId="172" formatCode="0.0"/>
    <numFmt numFmtId="173" formatCode="_-* #,##0.000\ _₽_-;\-* #,##0.000\ _₽_-;_-* &quot;-&quot;???\ _₽_-;_-@_-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</font>
    <font>
      <sz val="10"/>
      <name val="Arial"/>
    </font>
    <font>
      <sz val="11"/>
      <name val="Calibri"/>
    </font>
    <font>
      <sz val="10"/>
      <name val="Times New Roman"/>
    </font>
    <font>
      <sz val="11"/>
      <name val="Times New Roman"/>
    </font>
    <font>
      <b/>
      <sz val="15"/>
      <name val="Times New Roman"/>
    </font>
    <font>
      <b/>
      <sz val="2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2"/>
      <color rgb="FF1C1C1C"/>
      <name val="Times New Roman"/>
    </font>
    <font>
      <sz val="22"/>
      <name val="Times New Roman"/>
    </font>
    <font>
      <sz val="10"/>
      <color rgb="FF1C1C1C"/>
      <name val="Arial"/>
    </font>
    <font>
      <sz val="14"/>
      <color rgb="FF1C1C1C"/>
      <name val="Arial"/>
    </font>
    <font>
      <sz val="12"/>
      <color theme="1"/>
      <name val="Times New Roman"/>
    </font>
    <font>
      <b/>
      <sz val="12"/>
      <name val="Times New Roman"/>
    </font>
    <font>
      <sz val="12"/>
      <name val="Arial"/>
    </font>
    <font>
      <sz val="11"/>
      <color theme="1"/>
      <name val="Calibri"/>
      <scheme val="minor"/>
    </font>
    <font>
      <sz val="12"/>
      <color indexed="2"/>
      <name val="Times New Roman"/>
    </font>
    <font>
      <vertAlign val="superscript"/>
      <sz val="12"/>
      <name val="Times New Roman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name val="Times New Roman"/>
      <family val="1"/>
      <charset val="204"/>
    </font>
    <font>
      <sz val="12"/>
      <color rgb="FF1C1C1C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29">
    <xf numFmtId="0" fontId="0" fillId="0" borderId="0"/>
    <xf numFmtId="0" fontId="4" fillId="0" borderId="0"/>
    <xf numFmtId="0" fontId="5" fillId="0" borderId="0"/>
    <xf numFmtId="0" fontId="6" fillId="0" borderId="0"/>
    <xf numFmtId="0" fontId="21" fillId="0" borderId="0"/>
    <xf numFmtId="0" fontId="6" fillId="0" borderId="0"/>
    <xf numFmtId="0" fontId="21" fillId="0" borderId="0"/>
    <xf numFmtId="43" fontId="21" fillId="0" borderId="0" applyFont="0" applyFill="0" applyBorder="0"/>
    <xf numFmtId="164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3" fillId="0" borderId="0"/>
    <xf numFmtId="0" fontId="24" fillId="0" borderId="0"/>
    <xf numFmtId="0" fontId="3" fillId="0" borderId="0"/>
    <xf numFmtId="0" fontId="25" fillId="0" borderId="0"/>
    <xf numFmtId="0" fontId="26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/>
    <xf numFmtId="166" fontId="3" fillId="0" borderId="0" applyFont="0" applyFill="0" applyBorder="0" applyAlignment="0" applyProtection="0"/>
    <xf numFmtId="0" fontId="2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2" fillId="0" borderId="0"/>
    <xf numFmtId="0" fontId="2" fillId="0" borderId="0"/>
    <xf numFmtId="0" fontId="32" fillId="0" borderId="0"/>
    <xf numFmtId="0" fontId="2" fillId="0" borderId="0"/>
    <xf numFmtId="164" fontId="2" fillId="0" borderId="0" applyFont="0" applyFill="0" applyBorder="0"/>
    <xf numFmtId="165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6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5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43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</cellStyleXfs>
  <cellXfs count="75">
    <xf numFmtId="0" fontId="0" fillId="0" borderId="0" xfId="0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  <xf numFmtId="167" fontId="7" fillId="2" borderId="0" xfId="0" applyNumberFormat="1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3" borderId="0" xfId="6" applyFont="1" applyFill="1" applyAlignment="1">
      <alignment horizontal="center" vertical="center" wrapText="1"/>
    </xf>
    <xf numFmtId="167" fontId="7" fillId="0" borderId="0" xfId="0" applyNumberFormat="1" applyFont="1" applyAlignment="1">
      <alignment wrapText="1"/>
    </xf>
    <xf numFmtId="170" fontId="7" fillId="2" borderId="0" xfId="0" applyNumberFormat="1" applyFont="1" applyFill="1" applyAlignment="1">
      <alignment wrapText="1"/>
    </xf>
    <xf numFmtId="43" fontId="7" fillId="2" borderId="0" xfId="7" applyNumberFormat="1" applyFont="1" applyFill="1" applyAlignment="1">
      <alignment wrapText="1"/>
    </xf>
    <xf numFmtId="173" fontId="7" fillId="0" borderId="0" xfId="0" applyNumberFormat="1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4" fillId="3" borderId="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7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6" fontId="14" fillId="0" borderId="1" xfId="0" applyNumberFormat="1" applyFont="1" applyFill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 shrinkToFit="1"/>
    </xf>
    <xf numFmtId="0" fontId="14" fillId="0" borderId="2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27" fillId="0" borderId="1" xfId="2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167" fontId="18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4" fillId="0" borderId="1" xfId="6" applyFont="1" applyFill="1" applyBorder="1" applyAlignment="1">
      <alignment horizontal="center" vertical="center" wrapText="1"/>
    </xf>
    <xf numFmtId="169" fontId="18" fillId="0" borderId="1" xfId="0" applyNumberFormat="1" applyFont="1" applyFill="1" applyBorder="1" applyAlignment="1">
      <alignment horizontal="center" vertical="center" wrapText="1"/>
    </xf>
    <xf numFmtId="167" fontId="18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170" fontId="4" fillId="0" borderId="1" xfId="0" applyNumberFormat="1" applyFont="1" applyFill="1" applyBorder="1" applyAlignment="1">
      <alignment horizontal="center" vertical="center" wrapText="1"/>
    </xf>
    <xf numFmtId="171" fontId="4" fillId="0" borderId="1" xfId="0" applyNumberFormat="1" applyFont="1" applyFill="1" applyBorder="1" applyAlignment="1">
      <alignment horizontal="center" vertical="center" wrapText="1"/>
    </xf>
    <xf numFmtId="172" fontId="4" fillId="0" borderId="1" xfId="0" applyNumberFormat="1" applyFont="1" applyFill="1" applyBorder="1" applyAlignment="1">
      <alignment horizontal="center" vertical="center" wrapText="1"/>
    </xf>
    <xf numFmtId="167" fontId="27" fillId="0" borderId="1" xfId="24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12" fillId="0" borderId="1" xfId="2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167" fontId="14" fillId="0" borderId="3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70" fontId="4" fillId="0" borderId="1" xfId="2" applyNumberFormat="1" applyFont="1" applyFill="1" applyBorder="1" applyAlignment="1">
      <alignment horizontal="center" vertical="center" wrapText="1"/>
    </xf>
    <xf numFmtId="170" fontId="18" fillId="0" borderId="1" xfId="0" applyNumberFormat="1" applyFont="1" applyFill="1" applyBorder="1" applyAlignment="1">
      <alignment horizontal="center" vertical="center" wrapText="1"/>
    </xf>
    <xf numFmtId="167" fontId="4" fillId="0" borderId="3" xfId="0" applyNumberFormat="1" applyFont="1" applyFill="1" applyBorder="1" applyAlignment="1">
      <alignment horizontal="center" vertical="center" wrapText="1"/>
    </xf>
    <xf numFmtId="170" fontId="20" fillId="0" borderId="1" xfId="2" applyNumberFormat="1" applyFont="1" applyFill="1" applyBorder="1" applyAlignment="1">
      <alignment horizontal="center" vertical="center" wrapText="1"/>
    </xf>
    <xf numFmtId="0" fontId="18" fillId="0" borderId="1" xfId="4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</cellXfs>
  <cellStyles count="129">
    <cellStyle name="Normal" xfId="1"/>
    <cellStyle name="Normal 2" xfId="36"/>
    <cellStyle name="Normal 2 2" xfId="103"/>
    <cellStyle name="Обычный" xfId="0" builtinId="0"/>
    <cellStyle name="Обычный 2" xfId="2"/>
    <cellStyle name="Обычный 2 2" xfId="3"/>
    <cellStyle name="Обычный 2 2 2" xfId="34"/>
    <cellStyle name="Обычный 2 2 2 2" xfId="104"/>
    <cellStyle name="Обычный 2 2 3" xfId="46"/>
    <cellStyle name="Обычный 2 3" xfId="25"/>
    <cellStyle name="Обычный 2 3 2" xfId="105"/>
    <cellStyle name="Обычный 3" xfId="4"/>
    <cellStyle name="Обычный 3 2" xfId="26"/>
    <cellStyle name="Обычный 3 2 2" xfId="67"/>
    <cellStyle name="Обычный 3 2 3" xfId="87"/>
    <cellStyle name="Обычный 3 2 4" xfId="106"/>
    <cellStyle name="Обычный 3 3" xfId="47"/>
    <cellStyle name="Обычный 4" xfId="5"/>
    <cellStyle name="Обычный 4 2" xfId="27"/>
    <cellStyle name="Обычный 4 2 2" xfId="107"/>
    <cellStyle name="Обычный 4 3" xfId="48"/>
    <cellStyle name="Обычный 5" xfId="6"/>
    <cellStyle name="Обычный 5 2" xfId="28"/>
    <cellStyle name="Обычный 5 2 2" xfId="108"/>
    <cellStyle name="Обычный 5 3" xfId="49"/>
    <cellStyle name="Обычный 6" xfId="24"/>
    <cellStyle name="Обычный 6 2" xfId="66"/>
    <cellStyle name="Обычный 6 3" xfId="86"/>
    <cellStyle name="Обычный 6 4" xfId="109"/>
    <cellStyle name="Финансовый" xfId="7" builtinId="3"/>
    <cellStyle name="Финансовый 10" xfId="110"/>
    <cellStyle name="Финансовый 2" xfId="8"/>
    <cellStyle name="Финансовый 2 2" xfId="9"/>
    <cellStyle name="Финансовый 2 2 2" xfId="33"/>
    <cellStyle name="Финансовый 2 2 2 2" xfId="72"/>
    <cellStyle name="Финансовый 2 2 2 3" xfId="92"/>
    <cellStyle name="Финансовый 2 2 2 4" xfId="111"/>
    <cellStyle name="Финансовый 2 2 3" xfId="51"/>
    <cellStyle name="Финансовый 2 3" xfId="10"/>
    <cellStyle name="Финансовый 2 3 2" xfId="11"/>
    <cellStyle name="Финансовый 2 3 2 2" xfId="39"/>
    <cellStyle name="Финансовый 2 3 2 2 2" xfId="76"/>
    <cellStyle name="Финансовый 2 3 2 2 3" xfId="96"/>
    <cellStyle name="Финансовый 2 3 2 2 4" xfId="112"/>
    <cellStyle name="Финансовый 2 3 2 3" xfId="53"/>
    <cellStyle name="Финансовый 2 3 3" xfId="12"/>
    <cellStyle name="Финансовый 2 3 3 2" xfId="43"/>
    <cellStyle name="Финансовый 2 3 3 2 2" xfId="80"/>
    <cellStyle name="Финансовый 2 3 3 2 3" xfId="100"/>
    <cellStyle name="Финансовый 2 3 3 2 4" xfId="113"/>
    <cellStyle name="Финансовый 2 3 3 3" xfId="54"/>
    <cellStyle name="Финансовый 2 3 4" xfId="32"/>
    <cellStyle name="Финансовый 2 3 4 2" xfId="71"/>
    <cellStyle name="Финансовый 2 3 4 3" xfId="91"/>
    <cellStyle name="Финансовый 2 3 4 4" xfId="114"/>
    <cellStyle name="Финансовый 2 3 5" xfId="52"/>
    <cellStyle name="Финансовый 2 4" xfId="13"/>
    <cellStyle name="Финансовый 2 4 2" xfId="30"/>
    <cellStyle name="Финансовый 2 4 2 2" xfId="69"/>
    <cellStyle name="Финансовый 2 4 2 3" xfId="89"/>
    <cellStyle name="Финансовый 2 4 2 4" xfId="115"/>
    <cellStyle name="Финансовый 2 4 3" xfId="55"/>
    <cellStyle name="Финансовый 2 5" xfId="14"/>
    <cellStyle name="Финансовый 2 5 2" xfId="41"/>
    <cellStyle name="Финансовый 2 5 2 2" xfId="78"/>
    <cellStyle name="Финансовый 2 5 2 3" xfId="98"/>
    <cellStyle name="Финансовый 2 5 2 4" xfId="116"/>
    <cellStyle name="Финансовый 2 5 3" xfId="56"/>
    <cellStyle name="Финансовый 2 6" xfId="29"/>
    <cellStyle name="Финансовый 2 6 2" xfId="68"/>
    <cellStyle name="Финансовый 2 6 3" xfId="88"/>
    <cellStyle name="Финансовый 2 6 4" xfId="117"/>
    <cellStyle name="Финансовый 2 7" xfId="50"/>
    <cellStyle name="Финансовый 3" xfId="15"/>
    <cellStyle name="Финансовый 3 2" xfId="35"/>
    <cellStyle name="Финансовый 3 2 2" xfId="73"/>
    <cellStyle name="Финансовый 3 2 3" xfId="93"/>
    <cellStyle name="Финансовый 3 2 4" xfId="118"/>
    <cellStyle name="Финансовый 3 3" xfId="57"/>
    <cellStyle name="Финансовый 4" xfId="16"/>
    <cellStyle name="Финансовый 4 2" xfId="17"/>
    <cellStyle name="Финансовый 4 2 2" xfId="38"/>
    <cellStyle name="Финансовый 4 2 2 2" xfId="75"/>
    <cellStyle name="Финансовый 4 2 2 3" xfId="95"/>
    <cellStyle name="Финансовый 4 2 2 4" xfId="119"/>
    <cellStyle name="Финансовый 4 2 3" xfId="59"/>
    <cellStyle name="Финансовый 4 3" xfId="18"/>
    <cellStyle name="Финансовый 4 3 2" xfId="42"/>
    <cellStyle name="Финансовый 4 3 2 2" xfId="79"/>
    <cellStyle name="Финансовый 4 3 2 3" xfId="99"/>
    <cellStyle name="Финансовый 4 3 2 4" xfId="120"/>
    <cellStyle name="Финансовый 4 3 3" xfId="60"/>
    <cellStyle name="Финансовый 4 4" xfId="31"/>
    <cellStyle name="Финансовый 4 4 2" xfId="70"/>
    <cellStyle name="Финансовый 4 4 3" xfId="90"/>
    <cellStyle name="Финансовый 4 4 4" xfId="121"/>
    <cellStyle name="Финансовый 4 5" xfId="58"/>
    <cellStyle name="Финансовый 5" xfId="19"/>
    <cellStyle name="Финансовый 5 2" xfId="37"/>
    <cellStyle name="Финансовый 5 2 2" xfId="74"/>
    <cellStyle name="Финансовый 5 2 3" xfId="94"/>
    <cellStyle name="Финансовый 5 2 4" xfId="122"/>
    <cellStyle name="Финансовый 5 3" xfId="61"/>
    <cellStyle name="Финансовый 6" xfId="20"/>
    <cellStyle name="Финансовый 6 2" xfId="40"/>
    <cellStyle name="Финансовый 6 2 2" xfId="77"/>
    <cellStyle name="Финансовый 6 2 3" xfId="97"/>
    <cellStyle name="Финансовый 6 2 4" xfId="123"/>
    <cellStyle name="Финансовый 6 3" xfId="62"/>
    <cellStyle name="Финансовый 7" xfId="21"/>
    <cellStyle name="Финансовый 7 2" xfId="22"/>
    <cellStyle name="Финансовый 7 2 2" xfId="64"/>
    <cellStyle name="Финансовый 7 2 3" xfId="84"/>
    <cellStyle name="Финансовый 7 2 4" xfId="125"/>
    <cellStyle name="Финансовый 7 3" xfId="45"/>
    <cellStyle name="Финансовый 7 3 2" xfId="82"/>
    <cellStyle name="Финансовый 7 3 3" xfId="102"/>
    <cellStyle name="Финансовый 7 3 4" xfId="126"/>
    <cellStyle name="Финансовый 7 4" xfId="63"/>
    <cellStyle name="Финансовый 7 5" xfId="83"/>
    <cellStyle name="Финансовый 7 6" xfId="124"/>
    <cellStyle name="Финансовый 8" xfId="23"/>
    <cellStyle name="Финансовый 8 2" xfId="65"/>
    <cellStyle name="Финансовый 8 3" xfId="85"/>
    <cellStyle name="Финансовый 8 4" xfId="127"/>
    <cellStyle name="Финансовый 9" xfId="44"/>
    <cellStyle name="Финансовый 9 2" xfId="81"/>
    <cellStyle name="Финансовый 9 3" xfId="101"/>
    <cellStyle name="Финансовый 9 4" xfId="1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zoomScale="60" workbookViewId="0">
      <selection activeCell="M10" sqref="M10"/>
    </sheetView>
  </sheetViews>
  <sheetFormatPr defaultRowHeight="15" x14ac:dyDescent="0.2"/>
  <cols>
    <col min="1" max="1" width="9.5703125" style="2" customWidth="1"/>
    <col min="2" max="2" width="42.5703125" style="2" customWidth="1"/>
    <col min="3" max="3" width="18" style="2" hidden="1" customWidth="1"/>
    <col min="4" max="4" width="24" style="2" hidden="1" customWidth="1"/>
    <col min="5" max="5" width="18.140625" style="2" hidden="1" customWidth="1"/>
    <col min="6" max="6" width="27.42578125" style="2" hidden="1" customWidth="1"/>
    <col min="7" max="7" width="20.85546875" style="2" customWidth="1"/>
    <col min="8" max="8" width="22.7109375" style="2" customWidth="1"/>
    <col min="9" max="9" width="29.28515625" style="2" customWidth="1"/>
    <col min="10" max="10" width="27.42578125" style="2" customWidth="1"/>
    <col min="11" max="11" width="25.28515625" style="2" customWidth="1"/>
    <col min="12" max="12" width="23.5703125" style="2" customWidth="1"/>
    <col min="13" max="13" width="30" style="2" customWidth="1"/>
    <col min="14" max="14" width="28.28515625" style="2" customWidth="1"/>
    <col min="15" max="15" width="31" style="1" customWidth="1"/>
    <col min="16" max="16" width="9.140625" style="1"/>
    <col min="17" max="17" width="22" style="1" hidden="1" customWidth="1"/>
    <col min="18" max="18" width="41.85546875" style="1" hidden="1" customWidth="1"/>
    <col min="19" max="19" width="35.140625" style="1" hidden="1" customWidth="1"/>
    <col min="20" max="20" width="25.7109375" style="1" hidden="1" customWidth="1"/>
    <col min="21" max="21" width="32" style="1" hidden="1" customWidth="1"/>
    <col min="22" max="22" width="29.140625" style="1" hidden="1" customWidth="1"/>
    <col min="23" max="182" width="9.140625" style="1"/>
    <col min="183" max="183" width="6.28515625" style="1" bestFit="1" customWidth="1"/>
    <col min="184" max="184" width="40.42578125" style="1" customWidth="1"/>
    <col min="185" max="185" width="13.85546875" style="1" customWidth="1"/>
    <col min="186" max="186" width="18" style="1" customWidth="1"/>
    <col min="187" max="187" width="16.42578125" style="1" customWidth="1"/>
    <col min="188" max="188" width="20.85546875" style="1" customWidth="1"/>
    <col min="189" max="189" width="11.7109375" style="1" customWidth="1"/>
    <col min="190" max="190" width="20.5703125" style="1" customWidth="1"/>
    <col min="191" max="191" width="16.42578125" style="1" customWidth="1"/>
    <col min="192" max="192" width="13.85546875" style="1" customWidth="1"/>
    <col min="193" max="193" width="13" style="1" customWidth="1"/>
    <col min="194" max="194" width="17.5703125" style="1" customWidth="1"/>
    <col min="195" max="195" width="10.5703125" style="1" customWidth="1"/>
    <col min="196" max="196" width="12.7109375" style="1" customWidth="1"/>
    <col min="197" max="197" width="35.140625" style="1" customWidth="1"/>
    <col min="198" max="438" width="9.140625" style="1"/>
    <col min="439" max="439" width="6.28515625" style="1" bestFit="1" customWidth="1"/>
    <col min="440" max="440" width="40.42578125" style="1" customWidth="1"/>
    <col min="441" max="441" width="13.85546875" style="1" customWidth="1"/>
    <col min="442" max="442" width="18" style="1" customWidth="1"/>
    <col min="443" max="443" width="16.42578125" style="1" customWidth="1"/>
    <col min="444" max="444" width="20.85546875" style="1" customWidth="1"/>
    <col min="445" max="445" width="11.7109375" style="1" customWidth="1"/>
    <col min="446" max="446" width="20.5703125" style="1" customWidth="1"/>
    <col min="447" max="447" width="16.42578125" style="1" customWidth="1"/>
    <col min="448" max="448" width="13.85546875" style="1" customWidth="1"/>
    <col min="449" max="449" width="13" style="1" customWidth="1"/>
    <col min="450" max="450" width="17.5703125" style="1" customWidth="1"/>
    <col min="451" max="451" width="10.5703125" style="1" customWidth="1"/>
    <col min="452" max="452" width="12.7109375" style="1" customWidth="1"/>
    <col min="453" max="453" width="35.140625" style="1" customWidth="1"/>
    <col min="454" max="694" width="9.140625" style="1"/>
    <col min="695" max="695" width="6.28515625" style="1" bestFit="1" customWidth="1"/>
    <col min="696" max="696" width="40.42578125" style="1" customWidth="1"/>
    <col min="697" max="697" width="13.85546875" style="1" customWidth="1"/>
    <col min="698" max="698" width="18" style="1" customWidth="1"/>
    <col min="699" max="699" width="16.42578125" style="1" customWidth="1"/>
    <col min="700" max="700" width="20.85546875" style="1" customWidth="1"/>
    <col min="701" max="701" width="11.7109375" style="1" customWidth="1"/>
    <col min="702" max="702" width="20.5703125" style="1" customWidth="1"/>
    <col min="703" max="703" width="16.42578125" style="1" customWidth="1"/>
    <col min="704" max="704" width="13.85546875" style="1" customWidth="1"/>
    <col min="705" max="705" width="13" style="1" customWidth="1"/>
    <col min="706" max="706" width="17.5703125" style="1" customWidth="1"/>
    <col min="707" max="707" width="10.5703125" style="1" customWidth="1"/>
    <col min="708" max="708" width="12.7109375" style="1" customWidth="1"/>
    <col min="709" max="709" width="35.140625" style="1" customWidth="1"/>
    <col min="710" max="950" width="9.140625" style="1"/>
    <col min="951" max="951" width="6.28515625" style="1" bestFit="1" customWidth="1"/>
    <col min="952" max="952" width="40.42578125" style="1" customWidth="1"/>
    <col min="953" max="953" width="13.85546875" style="1" customWidth="1"/>
    <col min="954" max="954" width="18" style="1" customWidth="1"/>
    <col min="955" max="955" width="16.42578125" style="1" customWidth="1"/>
    <col min="956" max="956" width="20.85546875" style="1" customWidth="1"/>
    <col min="957" max="957" width="11.7109375" style="1" customWidth="1"/>
    <col min="958" max="958" width="20.5703125" style="1" customWidth="1"/>
    <col min="959" max="959" width="16.42578125" style="1" customWidth="1"/>
    <col min="960" max="960" width="13.85546875" style="1" customWidth="1"/>
    <col min="961" max="961" width="13" style="1" customWidth="1"/>
    <col min="962" max="962" width="17.5703125" style="1" customWidth="1"/>
    <col min="963" max="963" width="10.5703125" style="1" customWidth="1"/>
    <col min="964" max="964" width="12.7109375" style="1" customWidth="1"/>
    <col min="965" max="965" width="35.140625" style="1" customWidth="1"/>
    <col min="966" max="1206" width="9.140625" style="1"/>
    <col min="1207" max="1207" width="6.28515625" style="1" bestFit="1" customWidth="1"/>
    <col min="1208" max="1208" width="40.42578125" style="1" customWidth="1"/>
    <col min="1209" max="1209" width="13.85546875" style="1" customWidth="1"/>
    <col min="1210" max="1210" width="18" style="1" customWidth="1"/>
    <col min="1211" max="1211" width="16.42578125" style="1" customWidth="1"/>
    <col min="1212" max="1212" width="20.85546875" style="1" customWidth="1"/>
    <col min="1213" max="1213" width="11.7109375" style="1" customWidth="1"/>
    <col min="1214" max="1214" width="20.5703125" style="1" customWidth="1"/>
    <col min="1215" max="1215" width="16.42578125" style="1" customWidth="1"/>
    <col min="1216" max="1216" width="13.85546875" style="1" customWidth="1"/>
    <col min="1217" max="1217" width="13" style="1" customWidth="1"/>
    <col min="1218" max="1218" width="17.5703125" style="1" customWidth="1"/>
    <col min="1219" max="1219" width="10.5703125" style="1" customWidth="1"/>
    <col min="1220" max="1220" width="12.7109375" style="1" customWidth="1"/>
    <col min="1221" max="1221" width="35.140625" style="1" customWidth="1"/>
    <col min="1222" max="1462" width="9.140625" style="1"/>
    <col min="1463" max="1463" width="6.28515625" style="1" bestFit="1" customWidth="1"/>
    <col min="1464" max="1464" width="40.42578125" style="1" customWidth="1"/>
    <col min="1465" max="1465" width="13.85546875" style="1" customWidth="1"/>
    <col min="1466" max="1466" width="18" style="1" customWidth="1"/>
    <col min="1467" max="1467" width="16.42578125" style="1" customWidth="1"/>
    <col min="1468" max="1468" width="20.85546875" style="1" customWidth="1"/>
    <col min="1469" max="1469" width="11.7109375" style="1" customWidth="1"/>
    <col min="1470" max="1470" width="20.5703125" style="1" customWidth="1"/>
    <col min="1471" max="1471" width="16.42578125" style="1" customWidth="1"/>
    <col min="1472" max="1472" width="13.85546875" style="1" customWidth="1"/>
    <col min="1473" max="1473" width="13" style="1" customWidth="1"/>
    <col min="1474" max="1474" width="17.5703125" style="1" customWidth="1"/>
    <col min="1475" max="1475" width="10.5703125" style="1" customWidth="1"/>
    <col min="1476" max="1476" width="12.7109375" style="1" customWidth="1"/>
    <col min="1477" max="1477" width="35.140625" style="1" customWidth="1"/>
    <col min="1478" max="1718" width="9.140625" style="1"/>
    <col min="1719" max="1719" width="6.28515625" style="1" bestFit="1" customWidth="1"/>
    <col min="1720" max="1720" width="40.42578125" style="1" customWidth="1"/>
    <col min="1721" max="1721" width="13.85546875" style="1" customWidth="1"/>
    <col min="1722" max="1722" width="18" style="1" customWidth="1"/>
    <col min="1723" max="1723" width="16.42578125" style="1" customWidth="1"/>
    <col min="1724" max="1724" width="20.85546875" style="1" customWidth="1"/>
    <col min="1725" max="1725" width="11.7109375" style="1" customWidth="1"/>
    <col min="1726" max="1726" width="20.5703125" style="1" customWidth="1"/>
    <col min="1727" max="1727" width="16.42578125" style="1" customWidth="1"/>
    <col min="1728" max="1728" width="13.85546875" style="1" customWidth="1"/>
    <col min="1729" max="1729" width="13" style="1" customWidth="1"/>
    <col min="1730" max="1730" width="17.5703125" style="1" customWidth="1"/>
    <col min="1731" max="1731" width="10.5703125" style="1" customWidth="1"/>
    <col min="1732" max="1732" width="12.7109375" style="1" customWidth="1"/>
    <col min="1733" max="1733" width="35.140625" style="1" customWidth="1"/>
    <col min="1734" max="1974" width="9.140625" style="1"/>
    <col min="1975" max="1975" width="6.28515625" style="1" bestFit="1" customWidth="1"/>
    <col min="1976" max="1976" width="40.42578125" style="1" customWidth="1"/>
    <col min="1977" max="1977" width="13.85546875" style="1" customWidth="1"/>
    <col min="1978" max="1978" width="18" style="1" customWidth="1"/>
    <col min="1979" max="1979" width="16.42578125" style="1" customWidth="1"/>
    <col min="1980" max="1980" width="20.85546875" style="1" customWidth="1"/>
    <col min="1981" max="1981" width="11.7109375" style="1" customWidth="1"/>
    <col min="1982" max="1982" width="20.5703125" style="1" customWidth="1"/>
    <col min="1983" max="1983" width="16.42578125" style="1" customWidth="1"/>
    <col min="1984" max="1984" width="13.85546875" style="1" customWidth="1"/>
    <col min="1985" max="1985" width="13" style="1" customWidth="1"/>
    <col min="1986" max="1986" width="17.5703125" style="1" customWidth="1"/>
    <col min="1987" max="1987" width="10.5703125" style="1" customWidth="1"/>
    <col min="1988" max="1988" width="12.7109375" style="1" customWidth="1"/>
    <col min="1989" max="1989" width="35.140625" style="1" customWidth="1"/>
    <col min="1990" max="2230" width="9.140625" style="1"/>
    <col min="2231" max="2231" width="6.28515625" style="1" bestFit="1" customWidth="1"/>
    <col min="2232" max="2232" width="40.42578125" style="1" customWidth="1"/>
    <col min="2233" max="2233" width="13.85546875" style="1" customWidth="1"/>
    <col min="2234" max="2234" width="18" style="1" customWidth="1"/>
    <col min="2235" max="2235" width="16.42578125" style="1" customWidth="1"/>
    <col min="2236" max="2236" width="20.85546875" style="1" customWidth="1"/>
    <col min="2237" max="2237" width="11.7109375" style="1" customWidth="1"/>
    <col min="2238" max="2238" width="20.5703125" style="1" customWidth="1"/>
    <col min="2239" max="2239" width="16.42578125" style="1" customWidth="1"/>
    <col min="2240" max="2240" width="13.85546875" style="1" customWidth="1"/>
    <col min="2241" max="2241" width="13" style="1" customWidth="1"/>
    <col min="2242" max="2242" width="17.5703125" style="1" customWidth="1"/>
    <col min="2243" max="2243" width="10.5703125" style="1" customWidth="1"/>
    <col min="2244" max="2244" width="12.7109375" style="1" customWidth="1"/>
    <col min="2245" max="2245" width="35.140625" style="1" customWidth="1"/>
    <col min="2246" max="2486" width="9.140625" style="1"/>
    <col min="2487" max="2487" width="6.28515625" style="1" bestFit="1" customWidth="1"/>
    <col min="2488" max="2488" width="40.42578125" style="1" customWidth="1"/>
    <col min="2489" max="2489" width="13.85546875" style="1" customWidth="1"/>
    <col min="2490" max="2490" width="18" style="1" customWidth="1"/>
    <col min="2491" max="2491" width="16.42578125" style="1" customWidth="1"/>
    <col min="2492" max="2492" width="20.85546875" style="1" customWidth="1"/>
    <col min="2493" max="2493" width="11.7109375" style="1" customWidth="1"/>
    <col min="2494" max="2494" width="20.5703125" style="1" customWidth="1"/>
    <col min="2495" max="2495" width="16.42578125" style="1" customWidth="1"/>
    <col min="2496" max="2496" width="13.85546875" style="1" customWidth="1"/>
    <col min="2497" max="2497" width="13" style="1" customWidth="1"/>
    <col min="2498" max="2498" width="17.5703125" style="1" customWidth="1"/>
    <col min="2499" max="2499" width="10.5703125" style="1" customWidth="1"/>
    <col min="2500" max="2500" width="12.7109375" style="1" customWidth="1"/>
    <col min="2501" max="2501" width="35.140625" style="1" customWidth="1"/>
    <col min="2502" max="2742" width="9.140625" style="1"/>
    <col min="2743" max="2743" width="6.28515625" style="1" bestFit="1" customWidth="1"/>
    <col min="2744" max="2744" width="40.42578125" style="1" customWidth="1"/>
    <col min="2745" max="2745" width="13.85546875" style="1" customWidth="1"/>
    <col min="2746" max="2746" width="18" style="1" customWidth="1"/>
    <col min="2747" max="2747" width="16.42578125" style="1" customWidth="1"/>
    <col min="2748" max="2748" width="20.85546875" style="1" customWidth="1"/>
    <col min="2749" max="2749" width="11.7109375" style="1" customWidth="1"/>
    <col min="2750" max="2750" width="20.5703125" style="1" customWidth="1"/>
    <col min="2751" max="2751" width="16.42578125" style="1" customWidth="1"/>
    <col min="2752" max="2752" width="13.85546875" style="1" customWidth="1"/>
    <col min="2753" max="2753" width="13" style="1" customWidth="1"/>
    <col min="2754" max="2754" width="17.5703125" style="1" customWidth="1"/>
    <col min="2755" max="2755" width="10.5703125" style="1" customWidth="1"/>
    <col min="2756" max="2756" width="12.7109375" style="1" customWidth="1"/>
    <col min="2757" max="2757" width="35.140625" style="1" customWidth="1"/>
    <col min="2758" max="2998" width="9.140625" style="1"/>
    <col min="2999" max="2999" width="6.28515625" style="1" bestFit="1" customWidth="1"/>
    <col min="3000" max="3000" width="40.42578125" style="1" customWidth="1"/>
    <col min="3001" max="3001" width="13.85546875" style="1" customWidth="1"/>
    <col min="3002" max="3002" width="18" style="1" customWidth="1"/>
    <col min="3003" max="3003" width="16.42578125" style="1" customWidth="1"/>
    <col min="3004" max="3004" width="20.85546875" style="1" customWidth="1"/>
    <col min="3005" max="3005" width="11.7109375" style="1" customWidth="1"/>
    <col min="3006" max="3006" width="20.5703125" style="1" customWidth="1"/>
    <col min="3007" max="3007" width="16.42578125" style="1" customWidth="1"/>
    <col min="3008" max="3008" width="13.85546875" style="1" customWidth="1"/>
    <col min="3009" max="3009" width="13" style="1" customWidth="1"/>
    <col min="3010" max="3010" width="17.5703125" style="1" customWidth="1"/>
    <col min="3011" max="3011" width="10.5703125" style="1" customWidth="1"/>
    <col min="3012" max="3012" width="12.7109375" style="1" customWidth="1"/>
    <col min="3013" max="3013" width="35.140625" style="1" customWidth="1"/>
    <col min="3014" max="3254" width="9.140625" style="1"/>
    <col min="3255" max="3255" width="6.28515625" style="1" bestFit="1" customWidth="1"/>
    <col min="3256" max="3256" width="40.42578125" style="1" customWidth="1"/>
    <col min="3257" max="3257" width="13.85546875" style="1" customWidth="1"/>
    <col min="3258" max="3258" width="18" style="1" customWidth="1"/>
    <col min="3259" max="3259" width="16.42578125" style="1" customWidth="1"/>
    <col min="3260" max="3260" width="20.85546875" style="1" customWidth="1"/>
    <col min="3261" max="3261" width="11.7109375" style="1" customWidth="1"/>
    <col min="3262" max="3262" width="20.5703125" style="1" customWidth="1"/>
    <col min="3263" max="3263" width="16.42578125" style="1" customWidth="1"/>
    <col min="3264" max="3264" width="13.85546875" style="1" customWidth="1"/>
    <col min="3265" max="3265" width="13" style="1" customWidth="1"/>
    <col min="3266" max="3266" width="17.5703125" style="1" customWidth="1"/>
    <col min="3267" max="3267" width="10.5703125" style="1" customWidth="1"/>
    <col min="3268" max="3268" width="12.7109375" style="1" customWidth="1"/>
    <col min="3269" max="3269" width="35.140625" style="1" customWidth="1"/>
    <col min="3270" max="3510" width="9.140625" style="1"/>
    <col min="3511" max="3511" width="6.28515625" style="1" bestFit="1" customWidth="1"/>
    <col min="3512" max="3512" width="40.42578125" style="1" customWidth="1"/>
    <col min="3513" max="3513" width="13.85546875" style="1" customWidth="1"/>
    <col min="3514" max="3514" width="18" style="1" customWidth="1"/>
    <col min="3515" max="3515" width="16.42578125" style="1" customWidth="1"/>
    <col min="3516" max="3516" width="20.85546875" style="1" customWidth="1"/>
    <col min="3517" max="3517" width="11.7109375" style="1" customWidth="1"/>
    <col min="3518" max="3518" width="20.5703125" style="1" customWidth="1"/>
    <col min="3519" max="3519" width="16.42578125" style="1" customWidth="1"/>
    <col min="3520" max="3520" width="13.85546875" style="1" customWidth="1"/>
    <col min="3521" max="3521" width="13" style="1" customWidth="1"/>
    <col min="3522" max="3522" width="17.5703125" style="1" customWidth="1"/>
    <col min="3523" max="3523" width="10.5703125" style="1" customWidth="1"/>
    <col min="3524" max="3524" width="12.7109375" style="1" customWidth="1"/>
    <col min="3525" max="3525" width="35.140625" style="1" customWidth="1"/>
    <col min="3526" max="3766" width="9.140625" style="1"/>
    <col min="3767" max="3767" width="6.28515625" style="1" bestFit="1" customWidth="1"/>
    <col min="3768" max="3768" width="40.42578125" style="1" customWidth="1"/>
    <col min="3769" max="3769" width="13.85546875" style="1" customWidth="1"/>
    <col min="3770" max="3770" width="18" style="1" customWidth="1"/>
    <col min="3771" max="3771" width="16.42578125" style="1" customWidth="1"/>
    <col min="3772" max="3772" width="20.85546875" style="1" customWidth="1"/>
    <col min="3773" max="3773" width="11.7109375" style="1" customWidth="1"/>
    <col min="3774" max="3774" width="20.5703125" style="1" customWidth="1"/>
    <col min="3775" max="3775" width="16.42578125" style="1" customWidth="1"/>
    <col min="3776" max="3776" width="13.85546875" style="1" customWidth="1"/>
    <col min="3777" max="3777" width="13" style="1" customWidth="1"/>
    <col min="3778" max="3778" width="17.5703125" style="1" customWidth="1"/>
    <col min="3779" max="3779" width="10.5703125" style="1" customWidth="1"/>
    <col min="3780" max="3780" width="12.7109375" style="1" customWidth="1"/>
    <col min="3781" max="3781" width="35.140625" style="1" customWidth="1"/>
    <col min="3782" max="4022" width="9.140625" style="1"/>
    <col min="4023" max="4023" width="6.28515625" style="1" bestFit="1" customWidth="1"/>
    <col min="4024" max="4024" width="40.42578125" style="1" customWidth="1"/>
    <col min="4025" max="4025" width="13.85546875" style="1" customWidth="1"/>
    <col min="4026" max="4026" width="18" style="1" customWidth="1"/>
    <col min="4027" max="4027" width="16.42578125" style="1" customWidth="1"/>
    <col min="4028" max="4028" width="20.85546875" style="1" customWidth="1"/>
    <col min="4029" max="4029" width="11.7109375" style="1" customWidth="1"/>
    <col min="4030" max="4030" width="20.5703125" style="1" customWidth="1"/>
    <col min="4031" max="4031" width="16.42578125" style="1" customWidth="1"/>
    <col min="4032" max="4032" width="13.85546875" style="1" customWidth="1"/>
    <col min="4033" max="4033" width="13" style="1" customWidth="1"/>
    <col min="4034" max="4034" width="17.5703125" style="1" customWidth="1"/>
    <col min="4035" max="4035" width="10.5703125" style="1" customWidth="1"/>
    <col min="4036" max="4036" width="12.7109375" style="1" customWidth="1"/>
    <col min="4037" max="4037" width="35.140625" style="1" customWidth="1"/>
    <col min="4038" max="4278" width="9.140625" style="1"/>
    <col min="4279" max="4279" width="6.28515625" style="1" bestFit="1" customWidth="1"/>
    <col min="4280" max="4280" width="40.42578125" style="1" customWidth="1"/>
    <col min="4281" max="4281" width="13.85546875" style="1" customWidth="1"/>
    <col min="4282" max="4282" width="18" style="1" customWidth="1"/>
    <col min="4283" max="4283" width="16.42578125" style="1" customWidth="1"/>
    <col min="4284" max="4284" width="20.85546875" style="1" customWidth="1"/>
    <col min="4285" max="4285" width="11.7109375" style="1" customWidth="1"/>
    <col min="4286" max="4286" width="20.5703125" style="1" customWidth="1"/>
    <col min="4287" max="4287" width="16.42578125" style="1" customWidth="1"/>
    <col min="4288" max="4288" width="13.85546875" style="1" customWidth="1"/>
    <col min="4289" max="4289" width="13" style="1" customWidth="1"/>
    <col min="4290" max="4290" width="17.5703125" style="1" customWidth="1"/>
    <col min="4291" max="4291" width="10.5703125" style="1" customWidth="1"/>
    <col min="4292" max="4292" width="12.7109375" style="1" customWidth="1"/>
    <col min="4293" max="4293" width="35.140625" style="1" customWidth="1"/>
    <col min="4294" max="4534" width="9.140625" style="1"/>
    <col min="4535" max="4535" width="6.28515625" style="1" bestFit="1" customWidth="1"/>
    <col min="4536" max="4536" width="40.42578125" style="1" customWidth="1"/>
    <col min="4537" max="4537" width="13.85546875" style="1" customWidth="1"/>
    <col min="4538" max="4538" width="18" style="1" customWidth="1"/>
    <col min="4539" max="4539" width="16.42578125" style="1" customWidth="1"/>
    <col min="4540" max="4540" width="20.85546875" style="1" customWidth="1"/>
    <col min="4541" max="4541" width="11.7109375" style="1" customWidth="1"/>
    <col min="4542" max="4542" width="20.5703125" style="1" customWidth="1"/>
    <col min="4543" max="4543" width="16.42578125" style="1" customWidth="1"/>
    <col min="4544" max="4544" width="13.85546875" style="1" customWidth="1"/>
    <col min="4545" max="4545" width="13" style="1" customWidth="1"/>
    <col min="4546" max="4546" width="17.5703125" style="1" customWidth="1"/>
    <col min="4547" max="4547" width="10.5703125" style="1" customWidth="1"/>
    <col min="4548" max="4548" width="12.7109375" style="1" customWidth="1"/>
    <col min="4549" max="4549" width="35.140625" style="1" customWidth="1"/>
    <col min="4550" max="4790" width="9.140625" style="1"/>
    <col min="4791" max="4791" width="6.28515625" style="1" bestFit="1" customWidth="1"/>
    <col min="4792" max="4792" width="40.42578125" style="1" customWidth="1"/>
    <col min="4793" max="4793" width="13.85546875" style="1" customWidth="1"/>
    <col min="4794" max="4794" width="18" style="1" customWidth="1"/>
    <col min="4795" max="4795" width="16.42578125" style="1" customWidth="1"/>
    <col min="4796" max="4796" width="20.85546875" style="1" customWidth="1"/>
    <col min="4797" max="4797" width="11.7109375" style="1" customWidth="1"/>
    <col min="4798" max="4798" width="20.5703125" style="1" customWidth="1"/>
    <col min="4799" max="4799" width="16.42578125" style="1" customWidth="1"/>
    <col min="4800" max="4800" width="13.85546875" style="1" customWidth="1"/>
    <col min="4801" max="4801" width="13" style="1" customWidth="1"/>
    <col min="4802" max="4802" width="17.5703125" style="1" customWidth="1"/>
    <col min="4803" max="4803" width="10.5703125" style="1" customWidth="1"/>
    <col min="4804" max="4804" width="12.7109375" style="1" customWidth="1"/>
    <col min="4805" max="4805" width="35.140625" style="1" customWidth="1"/>
    <col min="4806" max="5046" width="9.140625" style="1"/>
    <col min="5047" max="5047" width="6.28515625" style="1" bestFit="1" customWidth="1"/>
    <col min="5048" max="5048" width="40.42578125" style="1" customWidth="1"/>
    <col min="5049" max="5049" width="13.85546875" style="1" customWidth="1"/>
    <col min="5050" max="5050" width="18" style="1" customWidth="1"/>
    <col min="5051" max="5051" width="16.42578125" style="1" customWidth="1"/>
    <col min="5052" max="5052" width="20.85546875" style="1" customWidth="1"/>
    <col min="5053" max="5053" width="11.7109375" style="1" customWidth="1"/>
    <col min="5054" max="5054" width="20.5703125" style="1" customWidth="1"/>
    <col min="5055" max="5055" width="16.42578125" style="1" customWidth="1"/>
    <col min="5056" max="5056" width="13.85546875" style="1" customWidth="1"/>
    <col min="5057" max="5057" width="13" style="1" customWidth="1"/>
    <col min="5058" max="5058" width="17.5703125" style="1" customWidth="1"/>
    <col min="5059" max="5059" width="10.5703125" style="1" customWidth="1"/>
    <col min="5060" max="5060" width="12.7109375" style="1" customWidth="1"/>
    <col min="5061" max="5061" width="35.140625" style="1" customWidth="1"/>
    <col min="5062" max="5302" width="9.140625" style="1"/>
    <col min="5303" max="5303" width="6.28515625" style="1" bestFit="1" customWidth="1"/>
    <col min="5304" max="5304" width="40.42578125" style="1" customWidth="1"/>
    <col min="5305" max="5305" width="13.85546875" style="1" customWidth="1"/>
    <col min="5306" max="5306" width="18" style="1" customWidth="1"/>
    <col min="5307" max="5307" width="16.42578125" style="1" customWidth="1"/>
    <col min="5308" max="5308" width="20.85546875" style="1" customWidth="1"/>
    <col min="5309" max="5309" width="11.7109375" style="1" customWidth="1"/>
    <col min="5310" max="5310" width="20.5703125" style="1" customWidth="1"/>
    <col min="5311" max="5311" width="16.42578125" style="1" customWidth="1"/>
    <col min="5312" max="5312" width="13.85546875" style="1" customWidth="1"/>
    <col min="5313" max="5313" width="13" style="1" customWidth="1"/>
    <col min="5314" max="5314" width="17.5703125" style="1" customWidth="1"/>
    <col min="5315" max="5315" width="10.5703125" style="1" customWidth="1"/>
    <col min="5316" max="5316" width="12.7109375" style="1" customWidth="1"/>
    <col min="5317" max="5317" width="35.140625" style="1" customWidth="1"/>
    <col min="5318" max="5558" width="9.140625" style="1"/>
    <col min="5559" max="5559" width="6.28515625" style="1" bestFit="1" customWidth="1"/>
    <col min="5560" max="5560" width="40.42578125" style="1" customWidth="1"/>
    <col min="5561" max="5561" width="13.85546875" style="1" customWidth="1"/>
    <col min="5562" max="5562" width="18" style="1" customWidth="1"/>
    <col min="5563" max="5563" width="16.42578125" style="1" customWidth="1"/>
    <col min="5564" max="5564" width="20.85546875" style="1" customWidth="1"/>
    <col min="5565" max="5565" width="11.7109375" style="1" customWidth="1"/>
    <col min="5566" max="5566" width="20.5703125" style="1" customWidth="1"/>
    <col min="5567" max="5567" width="16.42578125" style="1" customWidth="1"/>
    <col min="5568" max="5568" width="13.85546875" style="1" customWidth="1"/>
    <col min="5569" max="5569" width="13" style="1" customWidth="1"/>
    <col min="5570" max="5570" width="17.5703125" style="1" customWidth="1"/>
    <col min="5571" max="5571" width="10.5703125" style="1" customWidth="1"/>
    <col min="5572" max="5572" width="12.7109375" style="1" customWidth="1"/>
    <col min="5573" max="5573" width="35.140625" style="1" customWidth="1"/>
    <col min="5574" max="5814" width="9.140625" style="1"/>
    <col min="5815" max="5815" width="6.28515625" style="1" bestFit="1" customWidth="1"/>
    <col min="5816" max="5816" width="40.42578125" style="1" customWidth="1"/>
    <col min="5817" max="5817" width="13.85546875" style="1" customWidth="1"/>
    <col min="5818" max="5818" width="18" style="1" customWidth="1"/>
    <col min="5819" max="5819" width="16.42578125" style="1" customWidth="1"/>
    <col min="5820" max="5820" width="20.85546875" style="1" customWidth="1"/>
    <col min="5821" max="5821" width="11.7109375" style="1" customWidth="1"/>
    <col min="5822" max="5822" width="20.5703125" style="1" customWidth="1"/>
    <col min="5823" max="5823" width="16.42578125" style="1" customWidth="1"/>
    <col min="5824" max="5824" width="13.85546875" style="1" customWidth="1"/>
    <col min="5825" max="5825" width="13" style="1" customWidth="1"/>
    <col min="5826" max="5826" width="17.5703125" style="1" customWidth="1"/>
    <col min="5827" max="5827" width="10.5703125" style="1" customWidth="1"/>
    <col min="5828" max="5828" width="12.7109375" style="1" customWidth="1"/>
    <col min="5829" max="5829" width="35.140625" style="1" customWidth="1"/>
    <col min="5830" max="6070" width="9.140625" style="1"/>
    <col min="6071" max="6071" width="6.28515625" style="1" bestFit="1" customWidth="1"/>
    <col min="6072" max="6072" width="40.42578125" style="1" customWidth="1"/>
    <col min="6073" max="6073" width="13.85546875" style="1" customWidth="1"/>
    <col min="6074" max="6074" width="18" style="1" customWidth="1"/>
    <col min="6075" max="6075" width="16.42578125" style="1" customWidth="1"/>
    <col min="6076" max="6076" width="20.85546875" style="1" customWidth="1"/>
    <col min="6077" max="6077" width="11.7109375" style="1" customWidth="1"/>
    <col min="6078" max="6078" width="20.5703125" style="1" customWidth="1"/>
    <col min="6079" max="6079" width="16.42578125" style="1" customWidth="1"/>
    <col min="6080" max="6080" width="13.85546875" style="1" customWidth="1"/>
    <col min="6081" max="6081" width="13" style="1" customWidth="1"/>
    <col min="6082" max="6082" width="17.5703125" style="1" customWidth="1"/>
    <col min="6083" max="6083" width="10.5703125" style="1" customWidth="1"/>
    <col min="6084" max="6084" width="12.7109375" style="1" customWidth="1"/>
    <col min="6085" max="6085" width="35.140625" style="1" customWidth="1"/>
    <col min="6086" max="6326" width="9.140625" style="1"/>
    <col min="6327" max="6327" width="6.28515625" style="1" bestFit="1" customWidth="1"/>
    <col min="6328" max="6328" width="40.42578125" style="1" customWidth="1"/>
    <col min="6329" max="6329" width="13.85546875" style="1" customWidth="1"/>
    <col min="6330" max="6330" width="18" style="1" customWidth="1"/>
    <col min="6331" max="6331" width="16.42578125" style="1" customWidth="1"/>
    <col min="6332" max="6332" width="20.85546875" style="1" customWidth="1"/>
    <col min="6333" max="6333" width="11.7109375" style="1" customWidth="1"/>
    <col min="6334" max="6334" width="20.5703125" style="1" customWidth="1"/>
    <col min="6335" max="6335" width="16.42578125" style="1" customWidth="1"/>
    <col min="6336" max="6336" width="13.85546875" style="1" customWidth="1"/>
    <col min="6337" max="6337" width="13" style="1" customWidth="1"/>
    <col min="6338" max="6338" width="17.5703125" style="1" customWidth="1"/>
    <col min="6339" max="6339" width="10.5703125" style="1" customWidth="1"/>
    <col min="6340" max="6340" width="12.7109375" style="1" customWidth="1"/>
    <col min="6341" max="6341" width="35.140625" style="1" customWidth="1"/>
    <col min="6342" max="6582" width="9.140625" style="1"/>
    <col min="6583" max="6583" width="6.28515625" style="1" bestFit="1" customWidth="1"/>
    <col min="6584" max="6584" width="40.42578125" style="1" customWidth="1"/>
    <col min="6585" max="6585" width="13.85546875" style="1" customWidth="1"/>
    <col min="6586" max="6586" width="18" style="1" customWidth="1"/>
    <col min="6587" max="6587" width="16.42578125" style="1" customWidth="1"/>
    <col min="6588" max="6588" width="20.85546875" style="1" customWidth="1"/>
    <col min="6589" max="6589" width="11.7109375" style="1" customWidth="1"/>
    <col min="6590" max="6590" width="20.5703125" style="1" customWidth="1"/>
    <col min="6591" max="6591" width="16.42578125" style="1" customWidth="1"/>
    <col min="6592" max="6592" width="13.85546875" style="1" customWidth="1"/>
    <col min="6593" max="6593" width="13" style="1" customWidth="1"/>
    <col min="6594" max="6594" width="17.5703125" style="1" customWidth="1"/>
    <col min="6595" max="6595" width="10.5703125" style="1" customWidth="1"/>
    <col min="6596" max="6596" width="12.7109375" style="1" customWidth="1"/>
    <col min="6597" max="6597" width="35.140625" style="1" customWidth="1"/>
    <col min="6598" max="6838" width="9.140625" style="1"/>
    <col min="6839" max="6839" width="6.28515625" style="1" bestFit="1" customWidth="1"/>
    <col min="6840" max="6840" width="40.42578125" style="1" customWidth="1"/>
    <col min="6841" max="6841" width="13.85546875" style="1" customWidth="1"/>
    <col min="6842" max="6842" width="18" style="1" customWidth="1"/>
    <col min="6843" max="6843" width="16.42578125" style="1" customWidth="1"/>
    <col min="6844" max="6844" width="20.85546875" style="1" customWidth="1"/>
    <col min="6845" max="6845" width="11.7109375" style="1" customWidth="1"/>
    <col min="6846" max="6846" width="20.5703125" style="1" customWidth="1"/>
    <col min="6847" max="6847" width="16.42578125" style="1" customWidth="1"/>
    <col min="6848" max="6848" width="13.85546875" style="1" customWidth="1"/>
    <col min="6849" max="6849" width="13" style="1" customWidth="1"/>
    <col min="6850" max="6850" width="17.5703125" style="1" customWidth="1"/>
    <col min="6851" max="6851" width="10.5703125" style="1" customWidth="1"/>
    <col min="6852" max="6852" width="12.7109375" style="1" customWidth="1"/>
    <col min="6853" max="6853" width="35.140625" style="1" customWidth="1"/>
    <col min="6854" max="7094" width="9.140625" style="1"/>
    <col min="7095" max="7095" width="6.28515625" style="1" bestFit="1" customWidth="1"/>
    <col min="7096" max="7096" width="40.42578125" style="1" customWidth="1"/>
    <col min="7097" max="7097" width="13.85546875" style="1" customWidth="1"/>
    <col min="7098" max="7098" width="18" style="1" customWidth="1"/>
    <col min="7099" max="7099" width="16.42578125" style="1" customWidth="1"/>
    <col min="7100" max="7100" width="20.85546875" style="1" customWidth="1"/>
    <col min="7101" max="7101" width="11.7109375" style="1" customWidth="1"/>
    <col min="7102" max="7102" width="20.5703125" style="1" customWidth="1"/>
    <col min="7103" max="7103" width="16.42578125" style="1" customWidth="1"/>
    <col min="7104" max="7104" width="13.85546875" style="1" customWidth="1"/>
    <col min="7105" max="7105" width="13" style="1" customWidth="1"/>
    <col min="7106" max="7106" width="17.5703125" style="1" customWidth="1"/>
    <col min="7107" max="7107" width="10.5703125" style="1" customWidth="1"/>
    <col min="7108" max="7108" width="12.7109375" style="1" customWidth="1"/>
    <col min="7109" max="7109" width="35.140625" style="1" customWidth="1"/>
    <col min="7110" max="7350" width="9.140625" style="1"/>
    <col min="7351" max="7351" width="6.28515625" style="1" bestFit="1" customWidth="1"/>
    <col min="7352" max="7352" width="40.42578125" style="1" customWidth="1"/>
    <col min="7353" max="7353" width="13.85546875" style="1" customWidth="1"/>
    <col min="7354" max="7354" width="18" style="1" customWidth="1"/>
    <col min="7355" max="7355" width="16.42578125" style="1" customWidth="1"/>
    <col min="7356" max="7356" width="20.85546875" style="1" customWidth="1"/>
    <col min="7357" max="7357" width="11.7109375" style="1" customWidth="1"/>
    <col min="7358" max="7358" width="20.5703125" style="1" customWidth="1"/>
    <col min="7359" max="7359" width="16.42578125" style="1" customWidth="1"/>
    <col min="7360" max="7360" width="13.85546875" style="1" customWidth="1"/>
    <col min="7361" max="7361" width="13" style="1" customWidth="1"/>
    <col min="7362" max="7362" width="17.5703125" style="1" customWidth="1"/>
    <col min="7363" max="7363" width="10.5703125" style="1" customWidth="1"/>
    <col min="7364" max="7364" width="12.7109375" style="1" customWidth="1"/>
    <col min="7365" max="7365" width="35.140625" style="1" customWidth="1"/>
    <col min="7366" max="7606" width="9.140625" style="1"/>
    <col min="7607" max="7607" width="6.28515625" style="1" bestFit="1" customWidth="1"/>
    <col min="7608" max="7608" width="40.42578125" style="1" customWidth="1"/>
    <col min="7609" max="7609" width="13.85546875" style="1" customWidth="1"/>
    <col min="7610" max="7610" width="18" style="1" customWidth="1"/>
    <col min="7611" max="7611" width="16.42578125" style="1" customWidth="1"/>
    <col min="7612" max="7612" width="20.85546875" style="1" customWidth="1"/>
    <col min="7613" max="7613" width="11.7109375" style="1" customWidth="1"/>
    <col min="7614" max="7614" width="20.5703125" style="1" customWidth="1"/>
    <col min="7615" max="7615" width="16.42578125" style="1" customWidth="1"/>
    <col min="7616" max="7616" width="13.85546875" style="1" customWidth="1"/>
    <col min="7617" max="7617" width="13" style="1" customWidth="1"/>
    <col min="7618" max="7618" width="17.5703125" style="1" customWidth="1"/>
    <col min="7619" max="7619" width="10.5703125" style="1" customWidth="1"/>
    <col min="7620" max="7620" width="12.7109375" style="1" customWidth="1"/>
    <col min="7621" max="7621" width="35.140625" style="1" customWidth="1"/>
    <col min="7622" max="7862" width="9.140625" style="1"/>
    <col min="7863" max="7863" width="6.28515625" style="1" bestFit="1" customWidth="1"/>
    <col min="7864" max="7864" width="40.42578125" style="1" customWidth="1"/>
    <col min="7865" max="7865" width="13.85546875" style="1" customWidth="1"/>
    <col min="7866" max="7866" width="18" style="1" customWidth="1"/>
    <col min="7867" max="7867" width="16.42578125" style="1" customWidth="1"/>
    <col min="7868" max="7868" width="20.85546875" style="1" customWidth="1"/>
    <col min="7869" max="7869" width="11.7109375" style="1" customWidth="1"/>
    <col min="7870" max="7870" width="20.5703125" style="1" customWidth="1"/>
    <col min="7871" max="7871" width="16.42578125" style="1" customWidth="1"/>
    <col min="7872" max="7872" width="13.85546875" style="1" customWidth="1"/>
    <col min="7873" max="7873" width="13" style="1" customWidth="1"/>
    <col min="7874" max="7874" width="17.5703125" style="1" customWidth="1"/>
    <col min="7875" max="7875" width="10.5703125" style="1" customWidth="1"/>
    <col min="7876" max="7876" width="12.7109375" style="1" customWidth="1"/>
    <col min="7877" max="7877" width="35.140625" style="1" customWidth="1"/>
    <col min="7878" max="8118" width="9.140625" style="1"/>
    <col min="8119" max="8119" width="6.28515625" style="1" bestFit="1" customWidth="1"/>
    <col min="8120" max="8120" width="40.42578125" style="1" customWidth="1"/>
    <col min="8121" max="8121" width="13.85546875" style="1" customWidth="1"/>
    <col min="8122" max="8122" width="18" style="1" customWidth="1"/>
    <col min="8123" max="8123" width="16.42578125" style="1" customWidth="1"/>
    <col min="8124" max="8124" width="20.85546875" style="1" customWidth="1"/>
    <col min="8125" max="8125" width="11.7109375" style="1" customWidth="1"/>
    <col min="8126" max="8126" width="20.5703125" style="1" customWidth="1"/>
    <col min="8127" max="8127" width="16.42578125" style="1" customWidth="1"/>
    <col min="8128" max="8128" width="13.85546875" style="1" customWidth="1"/>
    <col min="8129" max="8129" width="13" style="1" customWidth="1"/>
    <col min="8130" max="8130" width="17.5703125" style="1" customWidth="1"/>
    <col min="8131" max="8131" width="10.5703125" style="1" customWidth="1"/>
    <col min="8132" max="8132" width="12.7109375" style="1" customWidth="1"/>
    <col min="8133" max="8133" width="35.140625" style="1" customWidth="1"/>
    <col min="8134" max="8374" width="9.140625" style="1"/>
    <col min="8375" max="8375" width="6.28515625" style="1" bestFit="1" customWidth="1"/>
    <col min="8376" max="8376" width="40.42578125" style="1" customWidth="1"/>
    <col min="8377" max="8377" width="13.85546875" style="1" customWidth="1"/>
    <col min="8378" max="8378" width="18" style="1" customWidth="1"/>
    <col min="8379" max="8379" width="16.42578125" style="1" customWidth="1"/>
    <col min="8380" max="8380" width="20.85546875" style="1" customWidth="1"/>
    <col min="8381" max="8381" width="11.7109375" style="1" customWidth="1"/>
    <col min="8382" max="8382" width="20.5703125" style="1" customWidth="1"/>
    <col min="8383" max="8383" width="16.42578125" style="1" customWidth="1"/>
    <col min="8384" max="8384" width="13.85546875" style="1" customWidth="1"/>
    <col min="8385" max="8385" width="13" style="1" customWidth="1"/>
    <col min="8386" max="8386" width="17.5703125" style="1" customWidth="1"/>
    <col min="8387" max="8387" width="10.5703125" style="1" customWidth="1"/>
    <col min="8388" max="8388" width="12.7109375" style="1" customWidth="1"/>
    <col min="8389" max="8389" width="35.140625" style="1" customWidth="1"/>
    <col min="8390" max="8630" width="9.140625" style="1"/>
    <col min="8631" max="8631" width="6.28515625" style="1" bestFit="1" customWidth="1"/>
    <col min="8632" max="8632" width="40.42578125" style="1" customWidth="1"/>
    <col min="8633" max="8633" width="13.85546875" style="1" customWidth="1"/>
    <col min="8634" max="8634" width="18" style="1" customWidth="1"/>
    <col min="8635" max="8635" width="16.42578125" style="1" customWidth="1"/>
    <col min="8636" max="8636" width="20.85546875" style="1" customWidth="1"/>
    <col min="8637" max="8637" width="11.7109375" style="1" customWidth="1"/>
    <col min="8638" max="8638" width="20.5703125" style="1" customWidth="1"/>
    <col min="8639" max="8639" width="16.42578125" style="1" customWidth="1"/>
    <col min="8640" max="8640" width="13.85546875" style="1" customWidth="1"/>
    <col min="8641" max="8641" width="13" style="1" customWidth="1"/>
    <col min="8642" max="8642" width="17.5703125" style="1" customWidth="1"/>
    <col min="8643" max="8643" width="10.5703125" style="1" customWidth="1"/>
    <col min="8644" max="8644" width="12.7109375" style="1" customWidth="1"/>
    <col min="8645" max="8645" width="35.140625" style="1" customWidth="1"/>
    <col min="8646" max="8886" width="9.140625" style="1"/>
    <col min="8887" max="8887" width="6.28515625" style="1" bestFit="1" customWidth="1"/>
    <col min="8888" max="8888" width="40.42578125" style="1" customWidth="1"/>
    <col min="8889" max="8889" width="13.85546875" style="1" customWidth="1"/>
    <col min="8890" max="8890" width="18" style="1" customWidth="1"/>
    <col min="8891" max="8891" width="16.42578125" style="1" customWidth="1"/>
    <col min="8892" max="8892" width="20.85546875" style="1" customWidth="1"/>
    <col min="8893" max="8893" width="11.7109375" style="1" customWidth="1"/>
    <col min="8894" max="8894" width="20.5703125" style="1" customWidth="1"/>
    <col min="8895" max="8895" width="16.42578125" style="1" customWidth="1"/>
    <col min="8896" max="8896" width="13.85546875" style="1" customWidth="1"/>
    <col min="8897" max="8897" width="13" style="1" customWidth="1"/>
    <col min="8898" max="8898" width="17.5703125" style="1" customWidth="1"/>
    <col min="8899" max="8899" width="10.5703125" style="1" customWidth="1"/>
    <col min="8900" max="8900" width="12.7109375" style="1" customWidth="1"/>
    <col min="8901" max="8901" width="35.140625" style="1" customWidth="1"/>
    <col min="8902" max="9142" width="9.140625" style="1"/>
    <col min="9143" max="9143" width="6.28515625" style="1" bestFit="1" customWidth="1"/>
    <col min="9144" max="9144" width="40.42578125" style="1" customWidth="1"/>
    <col min="9145" max="9145" width="13.85546875" style="1" customWidth="1"/>
    <col min="9146" max="9146" width="18" style="1" customWidth="1"/>
    <col min="9147" max="9147" width="16.42578125" style="1" customWidth="1"/>
    <col min="9148" max="9148" width="20.85546875" style="1" customWidth="1"/>
    <col min="9149" max="9149" width="11.7109375" style="1" customWidth="1"/>
    <col min="9150" max="9150" width="20.5703125" style="1" customWidth="1"/>
    <col min="9151" max="9151" width="16.42578125" style="1" customWidth="1"/>
    <col min="9152" max="9152" width="13.85546875" style="1" customWidth="1"/>
    <col min="9153" max="9153" width="13" style="1" customWidth="1"/>
    <col min="9154" max="9154" width="17.5703125" style="1" customWidth="1"/>
    <col min="9155" max="9155" width="10.5703125" style="1" customWidth="1"/>
    <col min="9156" max="9156" width="12.7109375" style="1" customWidth="1"/>
    <col min="9157" max="9157" width="35.140625" style="1" customWidth="1"/>
    <col min="9158" max="9398" width="9.140625" style="1"/>
    <col min="9399" max="9399" width="6.28515625" style="1" bestFit="1" customWidth="1"/>
    <col min="9400" max="9400" width="40.42578125" style="1" customWidth="1"/>
    <col min="9401" max="9401" width="13.85546875" style="1" customWidth="1"/>
    <col min="9402" max="9402" width="18" style="1" customWidth="1"/>
    <col min="9403" max="9403" width="16.42578125" style="1" customWidth="1"/>
    <col min="9404" max="9404" width="20.85546875" style="1" customWidth="1"/>
    <col min="9405" max="9405" width="11.7109375" style="1" customWidth="1"/>
    <col min="9406" max="9406" width="20.5703125" style="1" customWidth="1"/>
    <col min="9407" max="9407" width="16.42578125" style="1" customWidth="1"/>
    <col min="9408" max="9408" width="13.85546875" style="1" customWidth="1"/>
    <col min="9409" max="9409" width="13" style="1" customWidth="1"/>
    <col min="9410" max="9410" width="17.5703125" style="1" customWidth="1"/>
    <col min="9411" max="9411" width="10.5703125" style="1" customWidth="1"/>
    <col min="9412" max="9412" width="12.7109375" style="1" customWidth="1"/>
    <col min="9413" max="9413" width="35.140625" style="1" customWidth="1"/>
    <col min="9414" max="9654" width="9.140625" style="1"/>
    <col min="9655" max="9655" width="6.28515625" style="1" bestFit="1" customWidth="1"/>
    <col min="9656" max="9656" width="40.42578125" style="1" customWidth="1"/>
    <col min="9657" max="9657" width="13.85546875" style="1" customWidth="1"/>
    <col min="9658" max="9658" width="18" style="1" customWidth="1"/>
    <col min="9659" max="9659" width="16.42578125" style="1" customWidth="1"/>
    <col min="9660" max="9660" width="20.85546875" style="1" customWidth="1"/>
    <col min="9661" max="9661" width="11.7109375" style="1" customWidth="1"/>
    <col min="9662" max="9662" width="20.5703125" style="1" customWidth="1"/>
    <col min="9663" max="9663" width="16.42578125" style="1" customWidth="1"/>
    <col min="9664" max="9664" width="13.85546875" style="1" customWidth="1"/>
    <col min="9665" max="9665" width="13" style="1" customWidth="1"/>
    <col min="9666" max="9666" width="17.5703125" style="1" customWidth="1"/>
    <col min="9667" max="9667" width="10.5703125" style="1" customWidth="1"/>
    <col min="9668" max="9668" width="12.7109375" style="1" customWidth="1"/>
    <col min="9669" max="9669" width="35.140625" style="1" customWidth="1"/>
    <col min="9670" max="9910" width="9.140625" style="1"/>
    <col min="9911" max="9911" width="6.28515625" style="1" bestFit="1" customWidth="1"/>
    <col min="9912" max="9912" width="40.42578125" style="1" customWidth="1"/>
    <col min="9913" max="9913" width="13.85546875" style="1" customWidth="1"/>
    <col min="9914" max="9914" width="18" style="1" customWidth="1"/>
    <col min="9915" max="9915" width="16.42578125" style="1" customWidth="1"/>
    <col min="9916" max="9916" width="20.85546875" style="1" customWidth="1"/>
    <col min="9917" max="9917" width="11.7109375" style="1" customWidth="1"/>
    <col min="9918" max="9918" width="20.5703125" style="1" customWidth="1"/>
    <col min="9919" max="9919" width="16.42578125" style="1" customWidth="1"/>
    <col min="9920" max="9920" width="13.85546875" style="1" customWidth="1"/>
    <col min="9921" max="9921" width="13" style="1" customWidth="1"/>
    <col min="9922" max="9922" width="17.5703125" style="1" customWidth="1"/>
    <col min="9923" max="9923" width="10.5703125" style="1" customWidth="1"/>
    <col min="9924" max="9924" width="12.7109375" style="1" customWidth="1"/>
    <col min="9925" max="9925" width="35.140625" style="1" customWidth="1"/>
    <col min="9926" max="10166" width="9.140625" style="1"/>
    <col min="10167" max="10167" width="6.28515625" style="1" bestFit="1" customWidth="1"/>
    <col min="10168" max="10168" width="40.42578125" style="1" customWidth="1"/>
    <col min="10169" max="10169" width="13.85546875" style="1" customWidth="1"/>
    <col min="10170" max="10170" width="18" style="1" customWidth="1"/>
    <col min="10171" max="10171" width="16.42578125" style="1" customWidth="1"/>
    <col min="10172" max="10172" width="20.85546875" style="1" customWidth="1"/>
    <col min="10173" max="10173" width="11.7109375" style="1" customWidth="1"/>
    <col min="10174" max="10174" width="20.5703125" style="1" customWidth="1"/>
    <col min="10175" max="10175" width="16.42578125" style="1" customWidth="1"/>
    <col min="10176" max="10176" width="13.85546875" style="1" customWidth="1"/>
    <col min="10177" max="10177" width="13" style="1" customWidth="1"/>
    <col min="10178" max="10178" width="17.5703125" style="1" customWidth="1"/>
    <col min="10179" max="10179" width="10.5703125" style="1" customWidth="1"/>
    <col min="10180" max="10180" width="12.7109375" style="1" customWidth="1"/>
    <col min="10181" max="10181" width="35.140625" style="1" customWidth="1"/>
    <col min="10182" max="10422" width="9.140625" style="1"/>
    <col min="10423" max="10423" width="6.28515625" style="1" bestFit="1" customWidth="1"/>
    <col min="10424" max="10424" width="40.42578125" style="1" customWidth="1"/>
    <col min="10425" max="10425" width="13.85546875" style="1" customWidth="1"/>
    <col min="10426" max="10426" width="18" style="1" customWidth="1"/>
    <col min="10427" max="10427" width="16.42578125" style="1" customWidth="1"/>
    <col min="10428" max="10428" width="20.85546875" style="1" customWidth="1"/>
    <col min="10429" max="10429" width="11.7109375" style="1" customWidth="1"/>
    <col min="10430" max="10430" width="20.5703125" style="1" customWidth="1"/>
    <col min="10431" max="10431" width="16.42578125" style="1" customWidth="1"/>
    <col min="10432" max="10432" width="13.85546875" style="1" customWidth="1"/>
    <col min="10433" max="10433" width="13" style="1" customWidth="1"/>
    <col min="10434" max="10434" width="17.5703125" style="1" customWidth="1"/>
    <col min="10435" max="10435" width="10.5703125" style="1" customWidth="1"/>
    <col min="10436" max="10436" width="12.7109375" style="1" customWidth="1"/>
    <col min="10437" max="10437" width="35.140625" style="1" customWidth="1"/>
    <col min="10438" max="10678" width="9.140625" style="1"/>
    <col min="10679" max="10679" width="6.28515625" style="1" bestFit="1" customWidth="1"/>
    <col min="10680" max="10680" width="40.42578125" style="1" customWidth="1"/>
    <col min="10681" max="10681" width="13.85546875" style="1" customWidth="1"/>
    <col min="10682" max="10682" width="18" style="1" customWidth="1"/>
    <col min="10683" max="10683" width="16.42578125" style="1" customWidth="1"/>
    <col min="10684" max="10684" width="20.85546875" style="1" customWidth="1"/>
    <col min="10685" max="10685" width="11.7109375" style="1" customWidth="1"/>
    <col min="10686" max="10686" width="20.5703125" style="1" customWidth="1"/>
    <col min="10687" max="10687" width="16.42578125" style="1" customWidth="1"/>
    <col min="10688" max="10688" width="13.85546875" style="1" customWidth="1"/>
    <col min="10689" max="10689" width="13" style="1" customWidth="1"/>
    <col min="10690" max="10690" width="17.5703125" style="1" customWidth="1"/>
    <col min="10691" max="10691" width="10.5703125" style="1" customWidth="1"/>
    <col min="10692" max="10692" width="12.7109375" style="1" customWidth="1"/>
    <col min="10693" max="10693" width="35.140625" style="1" customWidth="1"/>
    <col min="10694" max="10934" width="9.140625" style="1"/>
    <col min="10935" max="10935" width="6.28515625" style="1" bestFit="1" customWidth="1"/>
    <col min="10936" max="10936" width="40.42578125" style="1" customWidth="1"/>
    <col min="10937" max="10937" width="13.85546875" style="1" customWidth="1"/>
    <col min="10938" max="10938" width="18" style="1" customWidth="1"/>
    <col min="10939" max="10939" width="16.42578125" style="1" customWidth="1"/>
    <col min="10940" max="10940" width="20.85546875" style="1" customWidth="1"/>
    <col min="10941" max="10941" width="11.7109375" style="1" customWidth="1"/>
    <col min="10942" max="10942" width="20.5703125" style="1" customWidth="1"/>
    <col min="10943" max="10943" width="16.42578125" style="1" customWidth="1"/>
    <col min="10944" max="10944" width="13.85546875" style="1" customWidth="1"/>
    <col min="10945" max="10945" width="13" style="1" customWidth="1"/>
    <col min="10946" max="10946" width="17.5703125" style="1" customWidth="1"/>
    <col min="10947" max="10947" width="10.5703125" style="1" customWidth="1"/>
    <col min="10948" max="10948" width="12.7109375" style="1" customWidth="1"/>
    <col min="10949" max="10949" width="35.140625" style="1" customWidth="1"/>
    <col min="10950" max="11190" width="9.140625" style="1"/>
    <col min="11191" max="11191" width="6.28515625" style="1" bestFit="1" customWidth="1"/>
    <col min="11192" max="11192" width="40.42578125" style="1" customWidth="1"/>
    <col min="11193" max="11193" width="13.85546875" style="1" customWidth="1"/>
    <col min="11194" max="11194" width="18" style="1" customWidth="1"/>
    <col min="11195" max="11195" width="16.42578125" style="1" customWidth="1"/>
    <col min="11196" max="11196" width="20.85546875" style="1" customWidth="1"/>
    <col min="11197" max="11197" width="11.7109375" style="1" customWidth="1"/>
    <col min="11198" max="11198" width="20.5703125" style="1" customWidth="1"/>
    <col min="11199" max="11199" width="16.42578125" style="1" customWidth="1"/>
    <col min="11200" max="11200" width="13.85546875" style="1" customWidth="1"/>
    <col min="11201" max="11201" width="13" style="1" customWidth="1"/>
    <col min="11202" max="11202" width="17.5703125" style="1" customWidth="1"/>
    <col min="11203" max="11203" width="10.5703125" style="1" customWidth="1"/>
    <col min="11204" max="11204" width="12.7109375" style="1" customWidth="1"/>
    <col min="11205" max="11205" width="35.140625" style="1" customWi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dth="13.85546875" style="1" customWidth="1"/>
    <col min="11450" max="11450" width="18" style="1" customWidth="1"/>
    <col min="11451" max="11451" width="16.42578125" style="1" customWidth="1"/>
    <col min="11452" max="11452" width="20.85546875" style="1" customWidth="1"/>
    <col min="11453" max="11453" width="11.7109375" style="1" customWidth="1"/>
    <col min="11454" max="11454" width="20.5703125" style="1" customWidth="1"/>
    <col min="11455" max="11455" width="16.42578125" style="1" customWidth="1"/>
    <col min="11456" max="11456" width="13.85546875" style="1" customWidth="1"/>
    <col min="11457" max="11457" width="13" style="1" customWidth="1"/>
    <col min="11458" max="11458" width="17.5703125" style="1" customWidth="1"/>
    <col min="11459" max="11459" width="10.5703125" style="1" customWidth="1"/>
    <col min="11460" max="11460" width="12.7109375" style="1" customWidth="1"/>
    <col min="11461" max="11461" width="35.140625" style="1" customWidth="1"/>
    <col min="11462" max="11702" width="9.140625" style="1"/>
    <col min="11703" max="11703" width="6.28515625" style="1" bestFit="1" customWidth="1"/>
    <col min="11704" max="11704" width="40.42578125" style="1" customWidth="1"/>
    <col min="11705" max="11705" width="13.85546875" style="1" customWidth="1"/>
    <col min="11706" max="11706" width="18" style="1" customWidth="1"/>
    <col min="11707" max="11707" width="16.42578125" style="1" customWidth="1"/>
    <col min="11708" max="11708" width="20.85546875" style="1" customWidth="1"/>
    <col min="11709" max="11709" width="11.7109375" style="1" customWidth="1"/>
    <col min="11710" max="11710" width="20.5703125" style="1" customWidth="1"/>
    <col min="11711" max="11711" width="16.42578125" style="1" customWidth="1"/>
    <col min="11712" max="11712" width="13.85546875" style="1" customWidth="1"/>
    <col min="11713" max="11713" width="13" style="1" customWidth="1"/>
    <col min="11714" max="11714" width="17.5703125" style="1" customWidth="1"/>
    <col min="11715" max="11715" width="10.5703125" style="1" customWidth="1"/>
    <col min="11716" max="11716" width="12.7109375" style="1" customWidth="1"/>
    <col min="11717" max="11717" width="35.140625" style="1" customWidth="1"/>
    <col min="11718" max="11958" width="9.140625" style="1"/>
    <col min="11959" max="11959" width="6.28515625" style="1" bestFit="1" customWidth="1"/>
    <col min="11960" max="11960" width="40.42578125" style="1" customWidth="1"/>
    <col min="11961" max="11961" width="13.85546875" style="1" customWidth="1"/>
    <col min="11962" max="11962" width="18" style="1" customWidth="1"/>
    <col min="11963" max="11963" width="16.42578125" style="1" customWidth="1"/>
    <col min="11964" max="11964" width="20.85546875" style="1" customWidth="1"/>
    <col min="11965" max="11965" width="11.7109375" style="1" customWidth="1"/>
    <col min="11966" max="11966" width="20.5703125" style="1" customWidth="1"/>
    <col min="11967" max="11967" width="16.42578125" style="1" customWidth="1"/>
    <col min="11968" max="11968" width="13.85546875" style="1" customWidth="1"/>
    <col min="11969" max="11969" width="13" style="1" customWidth="1"/>
    <col min="11970" max="11970" width="17.5703125" style="1" customWidth="1"/>
    <col min="11971" max="11971" width="10.5703125" style="1" customWidth="1"/>
    <col min="11972" max="11972" width="12.7109375" style="1" customWidth="1"/>
    <col min="11973" max="11973" width="35.140625" style="1" customWidth="1"/>
    <col min="11974" max="12214" width="9.140625" style="1"/>
    <col min="12215" max="12215" width="6.28515625" style="1" bestFit="1" customWidth="1"/>
    <col min="12216" max="12216" width="40.42578125" style="1" customWidth="1"/>
    <col min="12217" max="12217" width="13.85546875" style="1" customWidth="1"/>
    <col min="12218" max="12218" width="18" style="1" customWidth="1"/>
    <col min="12219" max="12219" width="16.42578125" style="1" customWidth="1"/>
    <col min="12220" max="12220" width="20.85546875" style="1" customWidth="1"/>
    <col min="12221" max="12221" width="11.7109375" style="1" customWidth="1"/>
    <col min="12222" max="12222" width="20.5703125" style="1" customWidth="1"/>
    <col min="12223" max="12223" width="16.42578125" style="1" customWidth="1"/>
    <col min="12224" max="12224" width="13.85546875" style="1" customWidth="1"/>
    <col min="12225" max="12225" width="13" style="1" customWidth="1"/>
    <col min="12226" max="12226" width="17.5703125" style="1" customWidth="1"/>
    <col min="12227" max="12227" width="10.5703125" style="1" customWidth="1"/>
    <col min="12228" max="12228" width="12.7109375" style="1" customWidth="1"/>
    <col min="12229" max="12229" width="35.140625" style="1" customWidth="1"/>
    <col min="12230" max="12470" width="9.140625" style="1"/>
    <col min="12471" max="12471" width="6.28515625" style="1" bestFit="1" customWidth="1"/>
    <col min="12472" max="12472" width="40.42578125" style="1" customWidth="1"/>
    <col min="12473" max="12473" width="13.85546875" style="1" customWidth="1"/>
    <col min="12474" max="12474" width="18" style="1" customWidth="1"/>
    <col min="12475" max="12475" width="16.42578125" style="1" customWidth="1"/>
    <col min="12476" max="12476" width="20.85546875" style="1" customWidth="1"/>
    <col min="12477" max="12477" width="11.7109375" style="1" customWidth="1"/>
    <col min="12478" max="12478" width="20.5703125" style="1" customWidth="1"/>
    <col min="12479" max="12479" width="16.42578125" style="1" customWidth="1"/>
    <col min="12480" max="12480" width="13.85546875" style="1" customWidth="1"/>
    <col min="12481" max="12481" width="13" style="1" customWidth="1"/>
    <col min="12482" max="12482" width="17.5703125" style="1" customWidth="1"/>
    <col min="12483" max="12483" width="10.5703125" style="1" customWidth="1"/>
    <col min="12484" max="12484" width="12.7109375" style="1" customWidth="1"/>
    <col min="12485" max="12485" width="35.140625" style="1" customWidth="1"/>
    <col min="12486" max="12726" width="9.140625" style="1"/>
    <col min="12727" max="12727" width="6.28515625" style="1" bestFit="1" customWidth="1"/>
    <col min="12728" max="12728" width="40.42578125" style="1" customWidth="1"/>
    <col min="12729" max="12729" width="13.85546875" style="1" customWidth="1"/>
    <col min="12730" max="12730" width="18" style="1" customWidth="1"/>
    <col min="12731" max="12731" width="16.42578125" style="1" customWidth="1"/>
    <col min="12732" max="12732" width="20.85546875" style="1" customWidth="1"/>
    <col min="12733" max="12733" width="11.7109375" style="1" customWidth="1"/>
    <col min="12734" max="12734" width="20.5703125" style="1" customWidth="1"/>
    <col min="12735" max="12735" width="16.42578125" style="1" customWidth="1"/>
    <col min="12736" max="12736" width="13.85546875" style="1" customWidth="1"/>
    <col min="12737" max="12737" width="13" style="1" customWidth="1"/>
    <col min="12738" max="12738" width="17.5703125" style="1" customWidth="1"/>
    <col min="12739" max="12739" width="10.5703125" style="1" customWidth="1"/>
    <col min="12740" max="12740" width="12.7109375" style="1" customWidth="1"/>
    <col min="12741" max="12741" width="35.140625" style="1" customWidth="1"/>
    <col min="12742" max="12982" width="9.140625" style="1"/>
    <col min="12983" max="12983" width="6.28515625" style="1" bestFit="1" customWidth="1"/>
    <col min="12984" max="12984" width="40.42578125" style="1" customWidth="1"/>
    <col min="12985" max="12985" width="13.85546875" style="1" customWidth="1"/>
    <col min="12986" max="12986" width="18" style="1" customWidth="1"/>
    <col min="12987" max="12987" width="16.42578125" style="1" customWidth="1"/>
    <col min="12988" max="12988" width="20.85546875" style="1" customWidth="1"/>
    <col min="12989" max="12989" width="11.7109375" style="1" customWidth="1"/>
    <col min="12990" max="12990" width="20.5703125" style="1" customWidth="1"/>
    <col min="12991" max="12991" width="16.42578125" style="1" customWidth="1"/>
    <col min="12992" max="12992" width="13.85546875" style="1" customWidth="1"/>
    <col min="12993" max="12993" width="13" style="1" customWidth="1"/>
    <col min="12994" max="12994" width="17.5703125" style="1" customWidth="1"/>
    <col min="12995" max="12995" width="10.5703125" style="1" customWidth="1"/>
    <col min="12996" max="12996" width="12.7109375" style="1" customWidth="1"/>
    <col min="12997" max="12997" width="35.140625" style="1" customWidth="1"/>
    <col min="12998" max="13238" width="9.140625" style="1"/>
    <col min="13239" max="13239" width="6.28515625" style="1" bestFit="1" customWidth="1"/>
    <col min="13240" max="13240" width="40.42578125" style="1" customWidth="1"/>
    <col min="13241" max="13241" width="13.85546875" style="1" customWidth="1"/>
    <col min="13242" max="13242" width="18" style="1" customWidth="1"/>
    <col min="13243" max="13243" width="16.42578125" style="1" customWidth="1"/>
    <col min="13244" max="13244" width="20.85546875" style="1" customWidth="1"/>
    <col min="13245" max="13245" width="11.7109375" style="1" customWidth="1"/>
    <col min="13246" max="13246" width="20.5703125" style="1" customWidth="1"/>
    <col min="13247" max="13247" width="16.42578125" style="1" customWidth="1"/>
    <col min="13248" max="13248" width="13.85546875" style="1" customWidth="1"/>
    <col min="13249" max="13249" width="13" style="1" customWidth="1"/>
    <col min="13250" max="13250" width="17.5703125" style="1" customWidth="1"/>
    <col min="13251" max="13251" width="10.5703125" style="1" customWidth="1"/>
    <col min="13252" max="13252" width="12.7109375" style="1" customWidth="1"/>
    <col min="13253" max="13253" width="35.140625" style="1" customWidth="1"/>
    <col min="13254" max="13494" width="9.140625" style="1"/>
    <col min="13495" max="13495" width="6.28515625" style="1" bestFit="1" customWidth="1"/>
    <col min="13496" max="13496" width="40.42578125" style="1" customWidth="1"/>
    <col min="13497" max="13497" width="13.85546875" style="1" customWidth="1"/>
    <col min="13498" max="13498" width="18" style="1" customWidth="1"/>
    <col min="13499" max="13499" width="16.42578125" style="1" customWidth="1"/>
    <col min="13500" max="13500" width="20.85546875" style="1" customWidth="1"/>
    <col min="13501" max="13501" width="11.7109375" style="1" customWidth="1"/>
    <col min="13502" max="13502" width="20.5703125" style="1" customWidth="1"/>
    <col min="13503" max="13503" width="16.42578125" style="1" customWidth="1"/>
    <col min="13504" max="13504" width="13.85546875" style="1" customWidth="1"/>
    <col min="13505" max="13505" width="13" style="1" customWidth="1"/>
    <col min="13506" max="13506" width="17.5703125" style="1" customWidth="1"/>
    <col min="13507" max="13507" width="10.5703125" style="1" customWidth="1"/>
    <col min="13508" max="13508" width="12.7109375" style="1" customWidth="1"/>
    <col min="13509" max="13509" width="35.140625" style="1" customWidth="1"/>
    <col min="13510" max="13750" width="9.140625" style="1"/>
    <col min="13751" max="13751" width="6.28515625" style="1" bestFit="1" customWidth="1"/>
    <col min="13752" max="13752" width="40.42578125" style="1" customWidth="1"/>
    <col min="13753" max="13753" width="13.85546875" style="1" customWidth="1"/>
    <col min="13754" max="13754" width="18" style="1" customWidth="1"/>
    <col min="13755" max="13755" width="16.42578125" style="1" customWidth="1"/>
    <col min="13756" max="13756" width="20.85546875" style="1" customWidth="1"/>
    <col min="13757" max="13757" width="11.7109375" style="1" customWidth="1"/>
    <col min="13758" max="13758" width="20.5703125" style="1" customWidth="1"/>
    <col min="13759" max="13759" width="16.42578125" style="1" customWidth="1"/>
    <col min="13760" max="13760" width="13.85546875" style="1" customWidth="1"/>
    <col min="13761" max="13761" width="13" style="1" customWidth="1"/>
    <col min="13762" max="13762" width="17.5703125" style="1" customWidth="1"/>
    <col min="13763" max="13763" width="10.5703125" style="1" customWidth="1"/>
    <col min="13764" max="13764" width="12.7109375" style="1" customWidth="1"/>
    <col min="13765" max="13765" width="35.140625" style="1" customWidth="1"/>
    <col min="13766" max="14006" width="9.140625" style="1"/>
    <col min="14007" max="14007" width="6.28515625" style="1" bestFit="1" customWidth="1"/>
    <col min="14008" max="14008" width="40.42578125" style="1" customWidth="1"/>
    <col min="14009" max="14009" width="13.85546875" style="1" customWidth="1"/>
    <col min="14010" max="14010" width="18" style="1" customWidth="1"/>
    <col min="14011" max="14011" width="16.42578125" style="1" customWidth="1"/>
    <col min="14012" max="14012" width="20.85546875" style="1" customWidth="1"/>
    <col min="14013" max="14013" width="11.7109375" style="1" customWidth="1"/>
    <col min="14014" max="14014" width="20.5703125" style="1" customWidth="1"/>
    <col min="14015" max="14015" width="16.42578125" style="1" customWidth="1"/>
    <col min="14016" max="14016" width="13.85546875" style="1" customWidth="1"/>
    <col min="14017" max="14017" width="13" style="1" customWidth="1"/>
    <col min="14018" max="14018" width="17.5703125" style="1" customWidth="1"/>
    <col min="14019" max="14019" width="10.5703125" style="1" customWidth="1"/>
    <col min="14020" max="14020" width="12.7109375" style="1" customWidth="1"/>
    <col min="14021" max="14021" width="35.140625" style="1" customWidth="1"/>
    <col min="14022" max="14262" width="9.140625" style="1"/>
    <col min="14263" max="14263" width="6.28515625" style="1" bestFit="1" customWidth="1"/>
    <col min="14264" max="14264" width="40.42578125" style="1" customWidth="1"/>
    <col min="14265" max="14265" width="13.85546875" style="1" customWidth="1"/>
    <col min="14266" max="14266" width="18" style="1" customWidth="1"/>
    <col min="14267" max="14267" width="16.42578125" style="1" customWidth="1"/>
    <col min="14268" max="14268" width="20.85546875" style="1" customWidth="1"/>
    <col min="14269" max="14269" width="11.7109375" style="1" customWidth="1"/>
    <col min="14270" max="14270" width="20.5703125" style="1" customWidth="1"/>
    <col min="14271" max="14271" width="16.42578125" style="1" customWidth="1"/>
    <col min="14272" max="14272" width="13.85546875" style="1" customWidth="1"/>
    <col min="14273" max="14273" width="13" style="1" customWidth="1"/>
    <col min="14274" max="14274" width="17.5703125" style="1" customWidth="1"/>
    <col min="14275" max="14275" width="10.5703125" style="1" customWidth="1"/>
    <col min="14276" max="14276" width="12.7109375" style="1" customWidth="1"/>
    <col min="14277" max="14277" width="35.140625" style="1" customWidth="1"/>
    <col min="14278" max="14518" width="9.140625" style="1"/>
    <col min="14519" max="14519" width="6.28515625" style="1" bestFit="1" customWidth="1"/>
    <col min="14520" max="14520" width="40.42578125" style="1" customWidth="1"/>
    <col min="14521" max="14521" width="13.85546875" style="1" customWidth="1"/>
    <col min="14522" max="14522" width="18" style="1" customWidth="1"/>
    <col min="14523" max="14523" width="16.42578125" style="1" customWidth="1"/>
    <col min="14524" max="14524" width="20.85546875" style="1" customWidth="1"/>
    <col min="14525" max="14525" width="11.7109375" style="1" customWidth="1"/>
    <col min="14526" max="14526" width="20.5703125" style="1" customWidth="1"/>
    <col min="14527" max="14527" width="16.42578125" style="1" customWidth="1"/>
    <col min="14528" max="14528" width="13.85546875" style="1" customWidth="1"/>
    <col min="14529" max="14529" width="13" style="1" customWidth="1"/>
    <col min="14530" max="14530" width="17.5703125" style="1" customWidth="1"/>
    <col min="14531" max="14531" width="10.5703125" style="1" customWidth="1"/>
    <col min="14532" max="14532" width="12.7109375" style="1" customWidth="1"/>
    <col min="14533" max="14533" width="35.140625" style="1" customWidth="1"/>
    <col min="14534" max="14774" width="9.140625" style="1"/>
    <col min="14775" max="14775" width="6.28515625" style="1" bestFit="1" customWidth="1"/>
    <col min="14776" max="14776" width="40.42578125" style="1" customWidth="1"/>
    <col min="14777" max="14777" width="13.85546875" style="1" customWidth="1"/>
    <col min="14778" max="14778" width="18" style="1" customWidth="1"/>
    <col min="14779" max="14779" width="16.42578125" style="1" customWidth="1"/>
    <col min="14780" max="14780" width="20.85546875" style="1" customWidth="1"/>
    <col min="14781" max="14781" width="11.7109375" style="1" customWidth="1"/>
    <col min="14782" max="14782" width="20.5703125" style="1" customWidth="1"/>
    <col min="14783" max="14783" width="16.42578125" style="1" customWidth="1"/>
    <col min="14784" max="14784" width="13.85546875" style="1" customWidth="1"/>
    <col min="14785" max="14785" width="13" style="1" customWidth="1"/>
    <col min="14786" max="14786" width="17.5703125" style="1" customWidth="1"/>
    <col min="14787" max="14787" width="10.5703125" style="1" customWidth="1"/>
    <col min="14788" max="14788" width="12.7109375" style="1" customWidth="1"/>
    <col min="14789" max="14789" width="35.140625" style="1" customWidth="1"/>
    <col min="14790" max="15030" width="9.140625" style="1"/>
    <col min="15031" max="15031" width="6.28515625" style="1" bestFit="1" customWidth="1"/>
    <col min="15032" max="15032" width="40.42578125" style="1" customWidth="1"/>
    <col min="15033" max="15033" width="13.85546875" style="1" customWidth="1"/>
    <col min="15034" max="15034" width="18" style="1" customWidth="1"/>
    <col min="15035" max="15035" width="16.42578125" style="1" customWidth="1"/>
    <col min="15036" max="15036" width="20.85546875" style="1" customWidth="1"/>
    <col min="15037" max="15037" width="11.7109375" style="1" customWidth="1"/>
    <col min="15038" max="15038" width="20.5703125" style="1" customWidth="1"/>
    <col min="15039" max="15039" width="16.42578125" style="1" customWidth="1"/>
    <col min="15040" max="15040" width="13.85546875" style="1" customWidth="1"/>
    <col min="15041" max="15041" width="13" style="1" customWidth="1"/>
    <col min="15042" max="15042" width="17.5703125" style="1" customWidth="1"/>
    <col min="15043" max="15043" width="10.5703125" style="1" customWidth="1"/>
    <col min="15044" max="15044" width="12.7109375" style="1" customWidth="1"/>
    <col min="15045" max="15045" width="35.140625" style="1" customWidth="1"/>
    <col min="15046" max="16384" width="9.140625" style="1"/>
  </cols>
  <sheetData>
    <row r="1" spans="1:22" ht="48.75" customHeight="1" x14ac:dyDescent="0.2">
      <c r="O1" s="3"/>
    </row>
    <row r="2" spans="1:22" ht="0.75" customHeight="1" x14ac:dyDescent="0.2">
      <c r="O2" s="3"/>
    </row>
    <row r="3" spans="1:22" ht="50.25" hidden="1" customHeight="1" x14ac:dyDescent="0.2">
      <c r="O3" s="3"/>
    </row>
    <row r="4" spans="1:22" ht="111" customHeight="1" x14ac:dyDescent="0.2">
      <c r="A4" s="4"/>
      <c r="B4" s="4"/>
      <c r="C4" s="4"/>
      <c r="D4" s="4"/>
      <c r="E4" s="4"/>
      <c r="F4" s="63"/>
      <c r="G4" s="63"/>
      <c r="H4" s="63"/>
      <c r="I4" s="63"/>
      <c r="J4" s="25"/>
      <c r="K4" s="5"/>
      <c r="L4" s="5"/>
      <c r="M4" s="6"/>
      <c r="N4" s="64" t="s">
        <v>0</v>
      </c>
      <c r="O4" s="64"/>
    </row>
    <row r="5" spans="1:22" ht="73.5" customHeight="1" x14ac:dyDescent="0.2">
      <c r="A5" s="65" t="s">
        <v>372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22" ht="62.25" customHeight="1" x14ac:dyDescent="0.2">
      <c r="A6" s="66" t="s">
        <v>364</v>
      </c>
      <c r="B6" s="62" t="s">
        <v>1</v>
      </c>
      <c r="C6" s="62" t="s">
        <v>2</v>
      </c>
      <c r="D6" s="62" t="s">
        <v>3</v>
      </c>
      <c r="E6" s="62" t="s">
        <v>4</v>
      </c>
      <c r="F6" s="21" t="s">
        <v>5</v>
      </c>
      <c r="G6" s="62" t="s">
        <v>6</v>
      </c>
      <c r="H6" s="62" t="s">
        <v>7</v>
      </c>
      <c r="I6" s="62" t="s">
        <v>8</v>
      </c>
      <c r="J6" s="62" t="s">
        <v>9</v>
      </c>
      <c r="K6" s="62"/>
      <c r="L6" s="62"/>
      <c r="M6" s="62"/>
      <c r="N6" s="62"/>
      <c r="O6" s="62" t="s">
        <v>10</v>
      </c>
    </row>
    <row r="7" spans="1:22" ht="47.25" customHeight="1" x14ac:dyDescent="0.2">
      <c r="A7" s="62"/>
      <c r="B7" s="62"/>
      <c r="C7" s="62"/>
      <c r="D7" s="62"/>
      <c r="E7" s="62"/>
      <c r="F7" s="21" t="s">
        <v>11</v>
      </c>
      <c r="G7" s="62"/>
      <c r="H7" s="62"/>
      <c r="I7" s="62"/>
      <c r="J7" s="21" t="s">
        <v>12</v>
      </c>
      <c r="K7" s="21" t="s">
        <v>13</v>
      </c>
      <c r="L7" s="21" t="s">
        <v>14</v>
      </c>
      <c r="M7" s="21" t="s">
        <v>15</v>
      </c>
      <c r="N7" s="21" t="s">
        <v>16</v>
      </c>
      <c r="O7" s="62"/>
    </row>
    <row r="8" spans="1:22" s="7" customFormat="1" ht="35.25" customHeight="1" x14ac:dyDescent="0.25">
      <c r="A8" s="62" t="s">
        <v>17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1:22" ht="32.25" customHeight="1" x14ac:dyDescent="0.3">
      <c r="A9" s="62" t="s">
        <v>18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8"/>
    </row>
    <row r="10" spans="1:22" s="7" customFormat="1" ht="98.25" customHeight="1" x14ac:dyDescent="0.25">
      <c r="A10" s="26" t="s">
        <v>19</v>
      </c>
      <c r="B10" s="27" t="s">
        <v>20</v>
      </c>
      <c r="C10" s="27" t="s">
        <v>21</v>
      </c>
      <c r="D10" s="27" t="s">
        <v>22</v>
      </c>
      <c r="E10" s="27" t="s">
        <v>23</v>
      </c>
      <c r="F10" s="27" t="s">
        <v>24</v>
      </c>
      <c r="G10" s="27" t="s">
        <v>25</v>
      </c>
      <c r="H10" s="27" t="s">
        <v>26</v>
      </c>
      <c r="I10" s="28">
        <v>63507.351000000002</v>
      </c>
      <c r="J10" s="28">
        <f t="shared" ref="J10:J35" si="0">K10+L10+M10+N10</f>
        <v>52981.035000000003</v>
      </c>
      <c r="K10" s="27"/>
      <c r="L10" s="28">
        <v>50331.983</v>
      </c>
      <c r="M10" s="28">
        <v>2649.0520000000001</v>
      </c>
      <c r="N10" s="29">
        <v>0</v>
      </c>
      <c r="O10" s="67" t="s">
        <v>373</v>
      </c>
      <c r="P10" s="22"/>
    </row>
    <row r="11" spans="1:22" ht="85.5" customHeight="1" x14ac:dyDescent="0.4">
      <c r="A11" s="26" t="s">
        <v>27</v>
      </c>
      <c r="B11" s="27" t="s">
        <v>28</v>
      </c>
      <c r="C11" s="27" t="s">
        <v>21</v>
      </c>
      <c r="D11" s="27" t="s">
        <v>29</v>
      </c>
      <c r="E11" s="27" t="s">
        <v>23</v>
      </c>
      <c r="F11" s="27" t="s">
        <v>30</v>
      </c>
      <c r="G11" s="31" t="s">
        <v>25</v>
      </c>
      <c r="H11" s="27" t="s">
        <v>31</v>
      </c>
      <c r="I11" s="28">
        <v>82679.118000000002</v>
      </c>
      <c r="J11" s="28">
        <f t="shared" si="0"/>
        <v>82679.118000000002</v>
      </c>
      <c r="K11" s="27"/>
      <c r="L11" s="28">
        <v>78545.163</v>
      </c>
      <c r="M11" s="28">
        <v>4133.9549999999999</v>
      </c>
      <c r="N11" s="27">
        <v>0</v>
      </c>
      <c r="O11" s="30" t="s">
        <v>366</v>
      </c>
      <c r="P11" s="22"/>
      <c r="R11" s="9" t="s">
        <v>12</v>
      </c>
      <c r="S11" s="9" t="s">
        <v>32</v>
      </c>
      <c r="T11" s="9" t="s">
        <v>33</v>
      </c>
      <c r="U11" s="9" t="s">
        <v>34</v>
      </c>
      <c r="V11" s="9" t="s">
        <v>35</v>
      </c>
    </row>
    <row r="12" spans="1:22" s="10" customFormat="1" ht="132.75" customHeight="1" x14ac:dyDescent="0.25">
      <c r="A12" s="26" t="s">
        <v>36</v>
      </c>
      <c r="B12" s="27" t="s">
        <v>37</v>
      </c>
      <c r="C12" s="27" t="s">
        <v>21</v>
      </c>
      <c r="D12" s="27" t="s">
        <v>38</v>
      </c>
      <c r="E12" s="27" t="s">
        <v>39</v>
      </c>
      <c r="F12" s="27" t="s">
        <v>40</v>
      </c>
      <c r="G12" s="27" t="s">
        <v>41</v>
      </c>
      <c r="H12" s="27" t="s">
        <v>42</v>
      </c>
      <c r="I12" s="27">
        <v>8549.2970000000005</v>
      </c>
      <c r="J12" s="28">
        <f t="shared" si="0"/>
        <v>8549.2970000000005</v>
      </c>
      <c r="K12" s="27"/>
      <c r="L12" s="27"/>
      <c r="M12" s="27"/>
      <c r="N12" s="27">
        <v>8549.2970000000005</v>
      </c>
      <c r="O12" s="30" t="s">
        <v>366</v>
      </c>
      <c r="Q12" s="11">
        <f>SUM(J10:J18)</f>
        <v>207145.476</v>
      </c>
      <c r="R12" s="12">
        <f>J10+J11+J12+J13+J14+J15+J16+J17+J18+J20+J22+J23+J24+J25+J26+J27+J28+J29+J30+J31+J35+J38+J39+J40+J41+J42+J43+J44+J47+J48+J49+J50+J51+J52+J53+J54+J55+J57+J58+J59+J60+J61+J62+J63+J64+J65+J66+J67+J70+J71+J72+J74+J75+J76+J77+J78+J84+J85+J89+J93+J94+J95+J96</f>
        <v>173180118.89091006</v>
      </c>
      <c r="S12" s="12">
        <f>K10+K11+K12+K13+K14+K15+K16+K17+K18+K20+K22+K23+K24+K25+K26+K27+K28+K29+K30+K31+K35+K38+K39+K40+K41+K42+K43+K44+K47+K48+K49+K50+K51+K52+K53+K54+K55+K57+K58+K59+K60+K61+K62+K63+K64+K65+K66+K67+K70+K71+K72+K74+K75+K76+K77+K78+K84+K85+K89+K93+K94+K95+K96</f>
        <v>15974920.523999996</v>
      </c>
      <c r="T12" s="12">
        <f>L10+L11+L12+L13+L14+L15+L16+L17+L18+L20+L22+L23+L24+L25+L26+L27+L28+L29+L30+L31+L35+L38+L39+L40+L41+L42+L43+L44+L47+L48+L49+L50+L51+L52+L53+L54+L55+L57+L58+L59+L60+L61+L62+L63+L64+L65+L66+L67+L70+L71+L72+L74+L75+L76+L77+L78+L84+L85+L89+L93+L94+L95+L96</f>
        <v>7357485.4014599994</v>
      </c>
      <c r="U12" s="12">
        <f>M10+M11+M12+M13+M14+M15+M16+M17+M18+M20+M22+M23+M24+M25+M26+M27+M28+M29+M30+M31+M35+M38+M39+M40+M41+M42+M43+M44+M47+M48+M49+M50+M51+M52+M53+M54+M55+M57+M58+M59+M60+M61+M62+M63+M64+M65+M66+M67+M70+M71+M72+M74+M75+M76+M77+M78+M84+M85+M89+M93+M94+M95+M96</f>
        <v>306050.99445</v>
      </c>
      <c r="V12" s="12">
        <f>N10+N11+N12+N13+N14+N15+N16+N17+N18+N20+N22+N23+N24+N25+N26+N27+N28+N29+N30+N31+N35+N38+N39+N40+N41+N42+N43+N44+N47+N48+N49+N50+N51+N52+N53+N54+N55+N57+N58+N59+N60+N61+N62+N63+N64+N65+N66+N67+N70+N71+N72+N74+N75+N76+N77+N78+N84+N85+N89+N93+N94+N95+N96</f>
        <v>149541661.97099999</v>
      </c>
    </row>
    <row r="13" spans="1:22" s="10" customFormat="1" ht="137.25" customHeight="1" x14ac:dyDescent="0.25">
      <c r="A13" s="32" t="s">
        <v>43</v>
      </c>
      <c r="B13" s="27" t="s">
        <v>44</v>
      </c>
      <c r="C13" s="27" t="s">
        <v>21</v>
      </c>
      <c r="D13" s="27" t="s">
        <v>38</v>
      </c>
      <c r="E13" s="27" t="s">
        <v>39</v>
      </c>
      <c r="F13" s="27" t="s">
        <v>45</v>
      </c>
      <c r="G13" s="31" t="s">
        <v>359</v>
      </c>
      <c r="H13" s="27" t="s">
        <v>46</v>
      </c>
      <c r="I13" s="27">
        <v>18728.724999999999</v>
      </c>
      <c r="J13" s="28">
        <f t="shared" si="0"/>
        <v>18728.724999999999</v>
      </c>
      <c r="K13" s="27"/>
      <c r="L13" s="27"/>
      <c r="M13" s="27"/>
      <c r="N13" s="33">
        <v>18728.724999999999</v>
      </c>
      <c r="O13" s="67" t="s">
        <v>394</v>
      </c>
    </row>
    <row r="14" spans="1:22" s="10" customFormat="1" ht="131.25" customHeight="1" x14ac:dyDescent="0.25">
      <c r="A14" s="32" t="s">
        <v>47</v>
      </c>
      <c r="B14" s="27" t="s">
        <v>48</v>
      </c>
      <c r="C14" s="27" t="s">
        <v>21</v>
      </c>
      <c r="D14" s="27" t="s">
        <v>38</v>
      </c>
      <c r="E14" s="27" t="s">
        <v>39</v>
      </c>
      <c r="F14" s="27" t="s">
        <v>45</v>
      </c>
      <c r="G14" s="27" t="s">
        <v>49</v>
      </c>
      <c r="H14" s="27" t="s">
        <v>50</v>
      </c>
      <c r="I14" s="27">
        <v>6032.8909999999996</v>
      </c>
      <c r="J14" s="28">
        <f t="shared" si="0"/>
        <v>6032.8909999999996</v>
      </c>
      <c r="K14" s="27"/>
      <c r="L14" s="27"/>
      <c r="M14" s="27"/>
      <c r="N14" s="27">
        <v>6032.8909999999996</v>
      </c>
      <c r="O14" s="67" t="s">
        <v>393</v>
      </c>
    </row>
    <row r="15" spans="1:22" s="10" customFormat="1" ht="122.25" customHeight="1" x14ac:dyDescent="0.25">
      <c r="A15" s="32" t="s">
        <v>51</v>
      </c>
      <c r="B15" s="27" t="s">
        <v>52</v>
      </c>
      <c r="C15" s="27" t="s">
        <v>21</v>
      </c>
      <c r="D15" s="27" t="s">
        <v>38</v>
      </c>
      <c r="E15" s="27" t="s">
        <v>39</v>
      </c>
      <c r="F15" s="27" t="s">
        <v>45</v>
      </c>
      <c r="G15" s="27" t="s">
        <v>49</v>
      </c>
      <c r="H15" s="27" t="s">
        <v>53</v>
      </c>
      <c r="I15" s="27">
        <v>18468.862000000001</v>
      </c>
      <c r="J15" s="28">
        <f t="shared" si="0"/>
        <v>8468.8619999999992</v>
      </c>
      <c r="K15" s="27"/>
      <c r="L15" s="27"/>
      <c r="M15" s="27"/>
      <c r="N15" s="27">
        <v>8468.8619999999992</v>
      </c>
      <c r="O15" s="67" t="s">
        <v>395</v>
      </c>
    </row>
    <row r="16" spans="1:22" s="10" customFormat="1" ht="93.75" customHeight="1" x14ac:dyDescent="0.25">
      <c r="A16" s="32" t="s">
        <v>54</v>
      </c>
      <c r="B16" s="27" t="s">
        <v>55</v>
      </c>
      <c r="C16" s="27" t="s">
        <v>21</v>
      </c>
      <c r="D16" s="27" t="s">
        <v>38</v>
      </c>
      <c r="E16" s="27" t="s">
        <v>39</v>
      </c>
      <c r="F16" s="27" t="s">
        <v>45</v>
      </c>
      <c r="G16" s="27" t="s">
        <v>49</v>
      </c>
      <c r="H16" s="27" t="s">
        <v>56</v>
      </c>
      <c r="I16" s="27">
        <v>6331.66</v>
      </c>
      <c r="J16" s="28">
        <f t="shared" si="0"/>
        <v>6331.66</v>
      </c>
      <c r="K16" s="27"/>
      <c r="L16" s="27"/>
      <c r="M16" s="27"/>
      <c r="N16" s="27">
        <v>6331.66</v>
      </c>
      <c r="O16" s="67" t="s">
        <v>396</v>
      </c>
    </row>
    <row r="17" spans="1:17" s="10" customFormat="1" ht="113.25" customHeight="1" x14ac:dyDescent="0.25">
      <c r="A17" s="26" t="s">
        <v>57</v>
      </c>
      <c r="B17" s="27" t="s">
        <v>58</v>
      </c>
      <c r="C17" s="27" t="s">
        <v>21</v>
      </c>
      <c r="D17" s="27" t="s">
        <v>38</v>
      </c>
      <c r="E17" s="27" t="s">
        <v>39</v>
      </c>
      <c r="F17" s="27" t="s">
        <v>59</v>
      </c>
      <c r="G17" s="31" t="s">
        <v>41</v>
      </c>
      <c r="H17" s="27">
        <v>2.988</v>
      </c>
      <c r="I17" s="27">
        <v>5639.7160000000003</v>
      </c>
      <c r="J17" s="28">
        <f t="shared" si="0"/>
        <v>5639.7160000000003</v>
      </c>
      <c r="K17" s="27"/>
      <c r="L17" s="27"/>
      <c r="M17" s="27"/>
      <c r="N17" s="27">
        <v>5639.7160000000003</v>
      </c>
      <c r="O17" s="30" t="s">
        <v>366</v>
      </c>
    </row>
    <row r="18" spans="1:17" ht="121.5" customHeight="1" x14ac:dyDescent="0.2">
      <c r="A18" s="26" t="s">
        <v>60</v>
      </c>
      <c r="B18" s="27" t="s">
        <v>61</v>
      </c>
      <c r="C18" s="27" t="s">
        <v>62</v>
      </c>
      <c r="D18" s="27" t="s">
        <v>63</v>
      </c>
      <c r="E18" s="27" t="s">
        <v>39</v>
      </c>
      <c r="F18" s="27" t="s">
        <v>64</v>
      </c>
      <c r="G18" s="27" t="s">
        <v>41</v>
      </c>
      <c r="H18" s="34" t="s">
        <v>65</v>
      </c>
      <c r="I18" s="27">
        <v>17734.171999999999</v>
      </c>
      <c r="J18" s="28">
        <f t="shared" si="0"/>
        <v>17734.171999999999</v>
      </c>
      <c r="K18" s="27"/>
      <c r="L18" s="27"/>
      <c r="M18" s="27"/>
      <c r="N18" s="27">
        <v>17734.171999999999</v>
      </c>
      <c r="O18" s="67" t="s">
        <v>397</v>
      </c>
    </row>
    <row r="19" spans="1:17" s="10" customFormat="1" ht="53.25" customHeight="1" x14ac:dyDescent="0.25">
      <c r="A19" s="60" t="s">
        <v>66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spans="1:17" s="10" customFormat="1" ht="125.25" customHeight="1" x14ac:dyDescent="0.25">
      <c r="A20" s="36" t="s">
        <v>67</v>
      </c>
      <c r="B20" s="27" t="s">
        <v>68</v>
      </c>
      <c r="C20" s="27" t="s">
        <v>62</v>
      </c>
      <c r="D20" s="27" t="s">
        <v>69</v>
      </c>
      <c r="E20" s="27" t="s">
        <v>23</v>
      </c>
      <c r="F20" s="27" t="s">
        <v>45</v>
      </c>
      <c r="G20" s="27" t="s">
        <v>70</v>
      </c>
      <c r="H20" s="27" t="s">
        <v>71</v>
      </c>
      <c r="I20" s="37">
        <v>618747.19999999995</v>
      </c>
      <c r="J20" s="37">
        <f t="shared" si="0"/>
        <v>421711.73099999997</v>
      </c>
      <c r="K20" s="37">
        <v>200367.7</v>
      </c>
      <c r="L20" s="37">
        <v>61387.9</v>
      </c>
      <c r="M20" s="37">
        <v>5400</v>
      </c>
      <c r="N20" s="37">
        <v>154556.13099999999</v>
      </c>
      <c r="O20" s="38" t="s">
        <v>398</v>
      </c>
    </row>
    <row r="21" spans="1:17" s="10" customFormat="1" ht="57.75" customHeight="1" x14ac:dyDescent="0.25">
      <c r="A21" s="60" t="s">
        <v>72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</row>
    <row r="22" spans="1:17" ht="98.25" customHeight="1" x14ac:dyDescent="0.2">
      <c r="A22" s="36" t="s">
        <v>73</v>
      </c>
      <c r="B22" s="39" t="s">
        <v>74</v>
      </c>
      <c r="C22" s="39" t="s">
        <v>62</v>
      </c>
      <c r="D22" s="39" t="s">
        <v>75</v>
      </c>
      <c r="E22" s="39" t="s">
        <v>76</v>
      </c>
      <c r="F22" s="39" t="s">
        <v>77</v>
      </c>
      <c r="G22" s="40" t="s">
        <v>360</v>
      </c>
      <c r="H22" s="39" t="s">
        <v>78</v>
      </c>
      <c r="I22" s="41">
        <v>2251762</v>
      </c>
      <c r="J22" s="41">
        <f t="shared" si="0"/>
        <v>1167816.0989999999</v>
      </c>
      <c r="K22" s="41">
        <v>1016000</v>
      </c>
      <c r="L22" s="41">
        <v>141188.96599999999</v>
      </c>
      <c r="M22" s="41">
        <v>10627.133</v>
      </c>
      <c r="N22" s="27"/>
      <c r="O22" s="38" t="s">
        <v>400</v>
      </c>
      <c r="Q22" s="13">
        <f>SUM(J22:J35)</f>
        <v>1669807.2249999999</v>
      </c>
    </row>
    <row r="23" spans="1:17" ht="83.25" customHeight="1" x14ac:dyDescent="0.2">
      <c r="A23" s="36" t="s">
        <v>79</v>
      </c>
      <c r="B23" s="42" t="s">
        <v>80</v>
      </c>
      <c r="C23" s="43" t="s">
        <v>81</v>
      </c>
      <c r="D23" s="43" t="s">
        <v>82</v>
      </c>
      <c r="E23" s="43" t="s">
        <v>23</v>
      </c>
      <c r="F23" s="43" t="s">
        <v>83</v>
      </c>
      <c r="G23" s="43" t="s">
        <v>49</v>
      </c>
      <c r="H23" s="43" t="s">
        <v>84</v>
      </c>
      <c r="I23" s="44">
        <v>140679.13500000001</v>
      </c>
      <c r="J23" s="41">
        <f t="shared" si="0"/>
        <v>77325.325000000012</v>
      </c>
      <c r="K23" s="44">
        <v>38982.300000000003</v>
      </c>
      <c r="L23" s="44">
        <v>32589.414000000001</v>
      </c>
      <c r="M23" s="44">
        <v>5753.6109999999999</v>
      </c>
      <c r="N23" s="44"/>
      <c r="O23" s="30" t="s">
        <v>366</v>
      </c>
    </row>
    <row r="24" spans="1:17" ht="72.75" customHeight="1" x14ac:dyDescent="0.2">
      <c r="A24" s="36" t="s">
        <v>85</v>
      </c>
      <c r="B24" s="42" t="s">
        <v>86</v>
      </c>
      <c r="C24" s="39" t="s">
        <v>62</v>
      </c>
      <c r="D24" s="43" t="s">
        <v>87</v>
      </c>
      <c r="E24" s="43" t="s">
        <v>23</v>
      </c>
      <c r="F24" s="43" t="s">
        <v>88</v>
      </c>
      <c r="G24" s="30" t="s">
        <v>41</v>
      </c>
      <c r="H24" s="43" t="s">
        <v>89</v>
      </c>
      <c r="I24" s="45">
        <v>17155.7</v>
      </c>
      <c r="J24" s="41">
        <f t="shared" si="0"/>
        <v>17155.7</v>
      </c>
      <c r="K24" s="46">
        <v>15644.7</v>
      </c>
      <c r="L24" s="46">
        <v>319.3</v>
      </c>
      <c r="M24" s="46">
        <v>1191.7</v>
      </c>
      <c r="N24" s="41"/>
      <c r="O24" s="30" t="s">
        <v>366</v>
      </c>
    </row>
    <row r="25" spans="1:17" ht="80.25" customHeight="1" x14ac:dyDescent="0.2">
      <c r="A25" s="36" t="s">
        <v>90</v>
      </c>
      <c r="B25" s="42" t="s">
        <v>91</v>
      </c>
      <c r="C25" s="39" t="s">
        <v>62</v>
      </c>
      <c r="D25" s="43" t="s">
        <v>92</v>
      </c>
      <c r="E25" s="43" t="s">
        <v>23</v>
      </c>
      <c r="F25" s="43" t="s">
        <v>93</v>
      </c>
      <c r="G25" s="30" t="s">
        <v>41</v>
      </c>
      <c r="H25" s="43" t="s">
        <v>94</v>
      </c>
      <c r="I25" s="43">
        <v>17672.650000000001</v>
      </c>
      <c r="J25" s="41">
        <f t="shared" si="0"/>
        <v>17672.650000000001</v>
      </c>
      <c r="K25" s="46">
        <v>16253.5</v>
      </c>
      <c r="L25" s="46">
        <v>332.2</v>
      </c>
      <c r="M25" s="46">
        <v>1086.95</v>
      </c>
      <c r="N25" s="41"/>
      <c r="O25" s="30" t="s">
        <v>366</v>
      </c>
    </row>
    <row r="26" spans="1:17" ht="86.25" customHeight="1" x14ac:dyDescent="0.2">
      <c r="A26" s="36" t="s">
        <v>95</v>
      </c>
      <c r="B26" s="42" t="s">
        <v>96</v>
      </c>
      <c r="C26" s="39" t="s">
        <v>62</v>
      </c>
      <c r="D26" s="43" t="s">
        <v>97</v>
      </c>
      <c r="E26" s="43" t="s">
        <v>23</v>
      </c>
      <c r="F26" s="43" t="s">
        <v>98</v>
      </c>
      <c r="G26" s="30" t="s">
        <v>41</v>
      </c>
      <c r="H26" s="43" t="s">
        <v>99</v>
      </c>
      <c r="I26" s="45">
        <v>12909.09</v>
      </c>
      <c r="J26" s="41">
        <f t="shared" si="0"/>
        <v>12909.09</v>
      </c>
      <c r="K26" s="46">
        <v>12199.7</v>
      </c>
      <c r="L26" s="46">
        <v>248.97</v>
      </c>
      <c r="M26" s="46">
        <v>460.42</v>
      </c>
      <c r="N26" s="41"/>
      <c r="O26" s="30" t="s">
        <v>366</v>
      </c>
    </row>
    <row r="27" spans="1:17" ht="93.75" customHeight="1" x14ac:dyDescent="0.2">
      <c r="A27" s="36" t="s">
        <v>100</v>
      </c>
      <c r="B27" s="42" t="s">
        <v>101</v>
      </c>
      <c r="C27" s="39" t="s">
        <v>62</v>
      </c>
      <c r="D27" s="43" t="s">
        <v>97</v>
      </c>
      <c r="E27" s="43" t="s">
        <v>23</v>
      </c>
      <c r="F27" s="43" t="s">
        <v>102</v>
      </c>
      <c r="G27" s="30" t="s">
        <v>41</v>
      </c>
      <c r="H27" s="43" t="s">
        <v>103</v>
      </c>
      <c r="I27" s="45">
        <v>15886.63</v>
      </c>
      <c r="J27" s="41">
        <f t="shared" si="0"/>
        <v>15886.63</v>
      </c>
      <c r="K27" s="46">
        <v>14523.1</v>
      </c>
      <c r="L27" s="46">
        <v>290.45999999999998</v>
      </c>
      <c r="M27" s="46">
        <v>1073.07</v>
      </c>
      <c r="N27" s="41"/>
      <c r="O27" s="30" t="s">
        <v>399</v>
      </c>
    </row>
    <row r="28" spans="1:17" ht="83.25" customHeight="1" x14ac:dyDescent="0.2">
      <c r="A28" s="36" t="s">
        <v>104</v>
      </c>
      <c r="B28" s="42" t="s">
        <v>105</v>
      </c>
      <c r="C28" s="39" t="s">
        <v>62</v>
      </c>
      <c r="D28" s="43" t="s">
        <v>106</v>
      </c>
      <c r="E28" s="43" t="s">
        <v>23</v>
      </c>
      <c r="F28" s="43" t="s">
        <v>107</v>
      </c>
      <c r="G28" s="43" t="s">
        <v>108</v>
      </c>
      <c r="H28" s="43" t="s">
        <v>109</v>
      </c>
      <c r="I28" s="45">
        <v>11774.01</v>
      </c>
      <c r="J28" s="41">
        <f t="shared" si="0"/>
        <v>11774.01</v>
      </c>
      <c r="K28" s="46">
        <v>10933.2</v>
      </c>
      <c r="L28" s="41">
        <v>219.631</v>
      </c>
      <c r="M28" s="41">
        <v>621.17899999999997</v>
      </c>
      <c r="N28" s="41"/>
      <c r="O28" s="30" t="s">
        <v>366</v>
      </c>
    </row>
    <row r="29" spans="1:17" ht="97.5" customHeight="1" x14ac:dyDescent="0.2">
      <c r="A29" s="36" t="s">
        <v>110</v>
      </c>
      <c r="B29" s="42" t="s">
        <v>111</v>
      </c>
      <c r="C29" s="39" t="s">
        <v>21</v>
      </c>
      <c r="D29" s="43" t="s">
        <v>112</v>
      </c>
      <c r="E29" s="43" t="s">
        <v>23</v>
      </c>
      <c r="F29" s="27" t="s">
        <v>45</v>
      </c>
      <c r="G29" s="43" t="s">
        <v>108</v>
      </c>
      <c r="H29" s="43" t="s">
        <v>113</v>
      </c>
      <c r="I29" s="44">
        <v>68485</v>
      </c>
      <c r="J29" s="41">
        <f t="shared" si="0"/>
        <v>68485.000000000015</v>
      </c>
      <c r="K29" s="41">
        <v>58065.8</v>
      </c>
      <c r="L29" s="41">
        <v>9282.8729999999996</v>
      </c>
      <c r="M29" s="41">
        <v>1136.327</v>
      </c>
      <c r="N29" s="41"/>
      <c r="O29" s="27" t="s">
        <v>374</v>
      </c>
    </row>
    <row r="30" spans="1:17" ht="100.5" customHeight="1" x14ac:dyDescent="0.2">
      <c r="A30" s="36" t="s">
        <v>114</v>
      </c>
      <c r="B30" s="42" t="s">
        <v>115</v>
      </c>
      <c r="C30" s="39" t="s">
        <v>21</v>
      </c>
      <c r="D30" s="43" t="s">
        <v>116</v>
      </c>
      <c r="E30" s="43" t="s">
        <v>23</v>
      </c>
      <c r="F30" s="27" t="s">
        <v>45</v>
      </c>
      <c r="G30" s="43" t="s">
        <v>108</v>
      </c>
      <c r="H30" s="43" t="s">
        <v>117</v>
      </c>
      <c r="I30" s="44">
        <v>157573.23800000001</v>
      </c>
      <c r="J30" s="41">
        <f t="shared" si="0"/>
        <v>157573.23799999998</v>
      </c>
      <c r="K30" s="41">
        <v>124417</v>
      </c>
      <c r="L30" s="41">
        <v>29947.107</v>
      </c>
      <c r="M30" s="41">
        <v>3209.1309999999999</v>
      </c>
      <c r="N30" s="41"/>
      <c r="O30" s="27" t="s">
        <v>375</v>
      </c>
    </row>
    <row r="31" spans="1:17" ht="95.25" customHeight="1" x14ac:dyDescent="0.2">
      <c r="A31" s="36" t="s">
        <v>118</v>
      </c>
      <c r="B31" s="42" t="s">
        <v>119</v>
      </c>
      <c r="C31" s="39" t="s">
        <v>62</v>
      </c>
      <c r="D31" s="43" t="s">
        <v>120</v>
      </c>
      <c r="E31" s="43" t="s">
        <v>23</v>
      </c>
      <c r="F31" s="43" t="s">
        <v>121</v>
      </c>
      <c r="G31" s="30" t="s">
        <v>41</v>
      </c>
      <c r="H31" s="43" t="s">
        <v>122</v>
      </c>
      <c r="I31" s="45">
        <v>24872.86</v>
      </c>
      <c r="J31" s="41">
        <f t="shared" si="0"/>
        <v>24872.86</v>
      </c>
      <c r="K31" s="46">
        <v>23828.799999999999</v>
      </c>
      <c r="L31" s="46">
        <v>476.58</v>
      </c>
      <c r="M31" s="46">
        <v>567.48</v>
      </c>
      <c r="N31" s="41"/>
      <c r="O31" s="30" t="s">
        <v>366</v>
      </c>
    </row>
    <row r="32" spans="1:17" ht="82.5" customHeight="1" x14ac:dyDescent="0.25">
      <c r="A32" s="36" t="s">
        <v>123</v>
      </c>
      <c r="B32" s="42" t="s">
        <v>124</v>
      </c>
      <c r="C32" s="42" t="s">
        <v>21</v>
      </c>
      <c r="D32" s="42" t="s">
        <v>82</v>
      </c>
      <c r="E32" s="42" t="s">
        <v>23</v>
      </c>
      <c r="F32" s="42" t="s">
        <v>125</v>
      </c>
      <c r="G32" s="42" t="s">
        <v>41</v>
      </c>
      <c r="H32" s="42" t="s">
        <v>126</v>
      </c>
      <c r="I32" s="47">
        <v>10874.34</v>
      </c>
      <c r="J32" s="41">
        <f t="shared" si="0"/>
        <v>10874.34</v>
      </c>
      <c r="K32" s="47">
        <v>9639.7999999999993</v>
      </c>
      <c r="L32" s="47">
        <v>192.79</v>
      </c>
      <c r="M32" s="47">
        <v>1041.75</v>
      </c>
      <c r="N32" s="48"/>
      <c r="O32" s="30" t="s">
        <v>366</v>
      </c>
    </row>
    <row r="33" spans="1:17" ht="78" customHeight="1" x14ac:dyDescent="0.25">
      <c r="A33" s="36" t="s">
        <v>127</v>
      </c>
      <c r="B33" s="49" t="s">
        <v>128</v>
      </c>
      <c r="C33" s="42"/>
      <c r="D33" s="42"/>
      <c r="E33" s="42"/>
      <c r="F33" s="42"/>
      <c r="G33" s="42" t="s">
        <v>41</v>
      </c>
      <c r="H33" s="42" t="s">
        <v>129</v>
      </c>
      <c r="I33" s="47">
        <v>15111.156000000001</v>
      </c>
      <c r="J33" s="41">
        <f t="shared" si="0"/>
        <v>15111.155999999999</v>
      </c>
      <c r="K33" s="47"/>
      <c r="L33" s="47">
        <v>13725.516</v>
      </c>
      <c r="M33" s="47">
        <v>1385.64</v>
      </c>
      <c r="N33" s="48"/>
      <c r="O33" s="30" t="s">
        <v>366</v>
      </c>
    </row>
    <row r="34" spans="1:17" ht="111" customHeight="1" x14ac:dyDescent="0.25">
      <c r="A34" s="36" t="s">
        <v>130</v>
      </c>
      <c r="B34" s="49" t="s">
        <v>131</v>
      </c>
      <c r="C34" s="42"/>
      <c r="D34" s="42"/>
      <c r="E34" s="42"/>
      <c r="F34" s="42"/>
      <c r="G34" s="42" t="s">
        <v>41</v>
      </c>
      <c r="H34" s="42" t="s">
        <v>132</v>
      </c>
      <c r="I34" s="47">
        <v>12878.512000000001</v>
      </c>
      <c r="J34" s="41">
        <f t="shared" si="0"/>
        <v>12878.512000000001</v>
      </c>
      <c r="K34" s="47"/>
      <c r="L34" s="47">
        <v>11697.598</v>
      </c>
      <c r="M34" s="47">
        <v>1180.914</v>
      </c>
      <c r="N34" s="48"/>
      <c r="O34" s="30" t="s">
        <v>366</v>
      </c>
    </row>
    <row r="35" spans="1:17" ht="132" customHeight="1" x14ac:dyDescent="0.25">
      <c r="A35" s="36" t="s">
        <v>133</v>
      </c>
      <c r="B35" s="42" t="s">
        <v>134</v>
      </c>
      <c r="C35" s="42" t="s">
        <v>21</v>
      </c>
      <c r="D35" s="42" t="s">
        <v>82</v>
      </c>
      <c r="E35" s="42" t="s">
        <v>23</v>
      </c>
      <c r="F35" s="42" t="s">
        <v>125</v>
      </c>
      <c r="G35" s="42" t="s">
        <v>49</v>
      </c>
      <c r="H35" s="42" t="s">
        <v>135</v>
      </c>
      <c r="I35" s="47">
        <v>60566.09</v>
      </c>
      <c r="J35" s="41">
        <f t="shared" si="0"/>
        <v>59472.614999999998</v>
      </c>
      <c r="K35" s="47">
        <v>53479.4</v>
      </c>
      <c r="L35" s="47">
        <v>5258.7780000000002</v>
      </c>
      <c r="M35" s="47">
        <v>734.43700000000001</v>
      </c>
      <c r="N35" s="48"/>
      <c r="O35" s="27" t="s">
        <v>376</v>
      </c>
    </row>
    <row r="36" spans="1:17" ht="43.5" customHeight="1" x14ac:dyDescent="0.2">
      <c r="A36" s="60" t="s">
        <v>136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</row>
    <row r="37" spans="1:17" ht="50.25" customHeight="1" x14ac:dyDescent="0.2">
      <c r="A37" s="60" t="s">
        <v>137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</row>
    <row r="38" spans="1:17" ht="72" customHeight="1" x14ac:dyDescent="0.2">
      <c r="A38" s="26" t="s">
        <v>138</v>
      </c>
      <c r="B38" s="43" t="s">
        <v>139</v>
      </c>
      <c r="C38" s="42" t="s">
        <v>62</v>
      </c>
      <c r="D38" s="42" t="s">
        <v>140</v>
      </c>
      <c r="E38" s="42" t="s">
        <v>39</v>
      </c>
      <c r="F38" s="42" t="s">
        <v>45</v>
      </c>
      <c r="G38" s="42" t="s">
        <v>141</v>
      </c>
      <c r="H38" s="42" t="s">
        <v>142</v>
      </c>
      <c r="I38" s="42">
        <v>499117.06</v>
      </c>
      <c r="J38" s="41">
        <v>490449.55300000001</v>
      </c>
      <c r="K38" s="50"/>
      <c r="L38" s="50"/>
      <c r="M38" s="50"/>
      <c r="N38" s="41">
        <v>490449.55300000001</v>
      </c>
      <c r="O38" s="30" t="s">
        <v>366</v>
      </c>
      <c r="Q38" s="13">
        <f>SUM(J38:J44)</f>
        <v>149315620.51699999</v>
      </c>
    </row>
    <row r="39" spans="1:17" ht="78.75" customHeight="1" x14ac:dyDescent="0.2">
      <c r="A39" s="26" t="s">
        <v>143</v>
      </c>
      <c r="B39" s="43" t="s">
        <v>144</v>
      </c>
      <c r="C39" s="43" t="s">
        <v>62</v>
      </c>
      <c r="D39" s="42" t="s">
        <v>140</v>
      </c>
      <c r="E39" s="42" t="s">
        <v>39</v>
      </c>
      <c r="F39" s="43" t="s">
        <v>145</v>
      </c>
      <c r="G39" s="43" t="s">
        <v>49</v>
      </c>
      <c r="H39" s="43" t="s">
        <v>146</v>
      </c>
      <c r="I39" s="47">
        <v>15861.606</v>
      </c>
      <c r="J39" s="47">
        <v>15861.606</v>
      </c>
      <c r="K39" s="43"/>
      <c r="L39" s="43"/>
      <c r="M39" s="43"/>
      <c r="N39" s="41">
        <f t="shared" ref="N39:N43" si="1">J39</f>
        <v>15861.606</v>
      </c>
      <c r="O39" s="30" t="s">
        <v>366</v>
      </c>
    </row>
    <row r="40" spans="1:17" ht="56.25" customHeight="1" x14ac:dyDescent="0.2">
      <c r="A40" s="26" t="s">
        <v>147</v>
      </c>
      <c r="B40" s="43" t="s">
        <v>148</v>
      </c>
      <c r="C40" s="43" t="s">
        <v>62</v>
      </c>
      <c r="D40" s="42" t="s">
        <v>140</v>
      </c>
      <c r="E40" s="42" t="s">
        <v>39</v>
      </c>
      <c r="F40" s="43" t="s">
        <v>149</v>
      </c>
      <c r="G40" s="43" t="s">
        <v>108</v>
      </c>
      <c r="H40" s="43" t="s">
        <v>150</v>
      </c>
      <c r="I40" s="47">
        <v>11708.928</v>
      </c>
      <c r="J40" s="47">
        <v>11708.928</v>
      </c>
      <c r="K40" s="43"/>
      <c r="L40" s="43"/>
      <c r="M40" s="43"/>
      <c r="N40" s="41">
        <f t="shared" si="1"/>
        <v>11708.928</v>
      </c>
      <c r="O40" s="30" t="s">
        <v>366</v>
      </c>
    </row>
    <row r="41" spans="1:17" ht="68.25" customHeight="1" x14ac:dyDescent="0.2">
      <c r="A41" s="26" t="s">
        <v>151</v>
      </c>
      <c r="B41" s="43" t="s">
        <v>152</v>
      </c>
      <c r="C41" s="43" t="s">
        <v>62</v>
      </c>
      <c r="D41" s="42" t="s">
        <v>140</v>
      </c>
      <c r="E41" s="42" t="s">
        <v>39</v>
      </c>
      <c r="F41" s="43" t="s">
        <v>153</v>
      </c>
      <c r="G41" s="43" t="s">
        <v>108</v>
      </c>
      <c r="H41" s="43" t="s">
        <v>154</v>
      </c>
      <c r="I41" s="47">
        <v>11708.928</v>
      </c>
      <c r="J41" s="47">
        <v>11708.928</v>
      </c>
      <c r="K41" s="43"/>
      <c r="L41" s="43"/>
      <c r="M41" s="43"/>
      <c r="N41" s="41">
        <f t="shared" si="1"/>
        <v>11708.928</v>
      </c>
      <c r="O41" s="30" t="s">
        <v>366</v>
      </c>
    </row>
    <row r="42" spans="1:17" ht="62.25" customHeight="1" x14ac:dyDescent="0.2">
      <c r="A42" s="26" t="s">
        <v>155</v>
      </c>
      <c r="B42" s="43" t="s">
        <v>156</v>
      </c>
      <c r="C42" s="43" t="s">
        <v>62</v>
      </c>
      <c r="D42" s="42" t="s">
        <v>140</v>
      </c>
      <c r="E42" s="42" t="s">
        <v>39</v>
      </c>
      <c r="F42" s="43" t="s">
        <v>157</v>
      </c>
      <c r="G42" s="43" t="s">
        <v>108</v>
      </c>
      <c r="H42" s="43" t="s">
        <v>158</v>
      </c>
      <c r="I42" s="47">
        <v>17563.304</v>
      </c>
      <c r="J42" s="47">
        <v>17563.304</v>
      </c>
      <c r="K42" s="43"/>
      <c r="L42" s="43"/>
      <c r="M42" s="43"/>
      <c r="N42" s="41">
        <f t="shared" si="1"/>
        <v>17563.304</v>
      </c>
      <c r="O42" s="30" t="s">
        <v>366</v>
      </c>
    </row>
    <row r="43" spans="1:17" ht="60" customHeight="1" x14ac:dyDescent="0.2">
      <c r="A43" s="26" t="s">
        <v>159</v>
      </c>
      <c r="B43" s="43" t="s">
        <v>160</v>
      </c>
      <c r="C43" s="43" t="s">
        <v>62</v>
      </c>
      <c r="D43" s="42" t="s">
        <v>140</v>
      </c>
      <c r="E43" s="42" t="s">
        <v>39</v>
      </c>
      <c r="F43" s="43" t="s">
        <v>161</v>
      </c>
      <c r="G43" s="43" t="s">
        <v>108</v>
      </c>
      <c r="H43" s="43" t="s">
        <v>150</v>
      </c>
      <c r="I43" s="47">
        <v>11708.928</v>
      </c>
      <c r="J43" s="47">
        <v>11708.928</v>
      </c>
      <c r="K43" s="43"/>
      <c r="L43" s="43"/>
      <c r="M43" s="43"/>
      <c r="N43" s="41">
        <f t="shared" si="1"/>
        <v>11708.928</v>
      </c>
      <c r="O43" s="30" t="s">
        <v>366</v>
      </c>
    </row>
    <row r="44" spans="1:17" ht="80.25" customHeight="1" x14ac:dyDescent="0.2">
      <c r="A44" s="26" t="s">
        <v>162</v>
      </c>
      <c r="B44" s="43" t="s">
        <v>163</v>
      </c>
      <c r="C44" s="43" t="s">
        <v>21</v>
      </c>
      <c r="D44" s="43" t="s">
        <v>164</v>
      </c>
      <c r="E44" s="43" t="s">
        <v>165</v>
      </c>
      <c r="F44" s="43" t="s">
        <v>166</v>
      </c>
      <c r="G44" s="43" t="s">
        <v>167</v>
      </c>
      <c r="H44" s="43" t="s">
        <v>168</v>
      </c>
      <c r="I44" s="47">
        <v>375580222.18000001</v>
      </c>
      <c r="J44" s="47">
        <v>148756619.26999998</v>
      </c>
      <c r="K44" s="47"/>
      <c r="L44" s="47"/>
      <c r="M44" s="47"/>
      <c r="N44" s="47">
        <v>148756619.26999998</v>
      </c>
      <c r="O44" s="30" t="s">
        <v>366</v>
      </c>
    </row>
    <row r="45" spans="1:17" ht="46.5" customHeight="1" x14ac:dyDescent="0.2">
      <c r="A45" s="60" t="s">
        <v>169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</row>
    <row r="46" spans="1:17" ht="50.25" customHeight="1" x14ac:dyDescent="0.2">
      <c r="A46" s="60" t="s">
        <v>170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</row>
    <row r="47" spans="1:17" ht="112.5" customHeight="1" x14ac:dyDescent="0.2">
      <c r="A47" s="26" t="s">
        <v>171</v>
      </c>
      <c r="B47" s="42" t="s">
        <v>172</v>
      </c>
      <c r="C47" s="42" t="s">
        <v>21</v>
      </c>
      <c r="D47" s="42" t="s">
        <v>173</v>
      </c>
      <c r="E47" s="42" t="s">
        <v>174</v>
      </c>
      <c r="F47" s="42" t="s">
        <v>175</v>
      </c>
      <c r="G47" s="42" t="s">
        <v>49</v>
      </c>
      <c r="H47" s="42" t="s">
        <v>176</v>
      </c>
      <c r="I47" s="44">
        <v>258420.573</v>
      </c>
      <c r="J47" s="44">
        <f>K47+L47</f>
        <v>147920.573</v>
      </c>
      <c r="K47" s="41">
        <v>130000</v>
      </c>
      <c r="L47" s="51">
        <v>17920.573</v>
      </c>
      <c r="M47" s="47"/>
      <c r="N47" s="47"/>
      <c r="O47" s="30" t="s">
        <v>401</v>
      </c>
      <c r="Q47" s="13">
        <f>SUM(J47:J55)</f>
        <v>4008689.5300000003</v>
      </c>
    </row>
    <row r="48" spans="1:17" ht="60" customHeight="1" x14ac:dyDescent="0.2">
      <c r="A48" s="26" t="s">
        <v>177</v>
      </c>
      <c r="B48" s="42" t="s">
        <v>178</v>
      </c>
      <c r="C48" s="42" t="s">
        <v>21</v>
      </c>
      <c r="D48" s="42" t="s">
        <v>173</v>
      </c>
      <c r="E48" s="42" t="s">
        <v>174</v>
      </c>
      <c r="F48" s="42" t="s">
        <v>179</v>
      </c>
      <c r="G48" s="42" t="s">
        <v>180</v>
      </c>
      <c r="H48" s="42" t="s">
        <v>181</v>
      </c>
      <c r="I48" s="51">
        <v>878000</v>
      </c>
      <c r="J48" s="51">
        <v>878000</v>
      </c>
      <c r="K48" s="47"/>
      <c r="L48" s="51">
        <v>878000</v>
      </c>
      <c r="M48" s="47"/>
      <c r="N48" s="47"/>
      <c r="O48" s="30" t="s">
        <v>365</v>
      </c>
    </row>
    <row r="49" spans="1:17" ht="114.75" customHeight="1" x14ac:dyDescent="0.2">
      <c r="A49" s="26" t="s">
        <v>182</v>
      </c>
      <c r="B49" s="52" t="s">
        <v>183</v>
      </c>
      <c r="C49" s="42" t="s">
        <v>21</v>
      </c>
      <c r="D49" s="42" t="s">
        <v>173</v>
      </c>
      <c r="E49" s="42" t="s">
        <v>174</v>
      </c>
      <c r="F49" s="42" t="s">
        <v>184</v>
      </c>
      <c r="G49" s="42" t="s">
        <v>49</v>
      </c>
      <c r="H49" s="42" t="s">
        <v>185</v>
      </c>
      <c r="I49" s="47">
        <v>127232.421</v>
      </c>
      <c r="J49" s="47">
        <v>95903.936000000002</v>
      </c>
      <c r="K49" s="47"/>
      <c r="L49" s="47">
        <v>95903.936000000002</v>
      </c>
      <c r="M49" s="47"/>
      <c r="N49" s="47"/>
      <c r="O49" s="30" t="s">
        <v>402</v>
      </c>
    </row>
    <row r="50" spans="1:17" ht="85.5" customHeight="1" x14ac:dyDescent="0.2">
      <c r="A50" s="26" t="s">
        <v>186</v>
      </c>
      <c r="B50" s="42" t="s">
        <v>187</v>
      </c>
      <c r="C50" s="42" t="s">
        <v>21</v>
      </c>
      <c r="D50" s="42" t="s">
        <v>188</v>
      </c>
      <c r="E50" s="42" t="s">
        <v>174</v>
      </c>
      <c r="F50" s="42" t="s">
        <v>189</v>
      </c>
      <c r="G50" s="42" t="s">
        <v>190</v>
      </c>
      <c r="H50" s="42" t="s">
        <v>191</v>
      </c>
      <c r="I50" s="44">
        <v>239189.326</v>
      </c>
      <c r="J50" s="44">
        <v>197189.326</v>
      </c>
      <c r="K50" s="41"/>
      <c r="L50" s="44">
        <v>197189.326</v>
      </c>
      <c r="M50" s="47"/>
      <c r="N50" s="47"/>
      <c r="O50" s="30" t="s">
        <v>366</v>
      </c>
    </row>
    <row r="51" spans="1:17" ht="108" customHeight="1" x14ac:dyDescent="0.2">
      <c r="A51" s="26" t="s">
        <v>192</v>
      </c>
      <c r="B51" s="42" t="s">
        <v>193</v>
      </c>
      <c r="C51" s="42" t="s">
        <v>21</v>
      </c>
      <c r="D51" s="42" t="s">
        <v>188</v>
      </c>
      <c r="E51" s="42" t="s">
        <v>174</v>
      </c>
      <c r="F51" s="42" t="s">
        <v>194</v>
      </c>
      <c r="G51" s="42" t="s">
        <v>190</v>
      </c>
      <c r="H51" s="42" t="s">
        <v>195</v>
      </c>
      <c r="I51" s="44">
        <v>363842.68</v>
      </c>
      <c r="J51" s="44">
        <v>313842.68</v>
      </c>
      <c r="K51" s="41"/>
      <c r="L51" s="44">
        <f>23319.679+290523.001</f>
        <v>313842.68</v>
      </c>
      <c r="M51" s="47"/>
      <c r="N51" s="47"/>
      <c r="O51" s="30" t="s">
        <v>366</v>
      </c>
    </row>
    <row r="52" spans="1:17" ht="123.75" customHeight="1" x14ac:dyDescent="0.2">
      <c r="A52" s="26" t="s">
        <v>196</v>
      </c>
      <c r="B52" s="42" t="s">
        <v>197</v>
      </c>
      <c r="C52" s="42" t="s">
        <v>21</v>
      </c>
      <c r="D52" s="42" t="s">
        <v>173</v>
      </c>
      <c r="E52" s="42" t="s">
        <v>174</v>
      </c>
      <c r="F52" s="42" t="s">
        <v>198</v>
      </c>
      <c r="G52" s="42" t="s">
        <v>180</v>
      </c>
      <c r="H52" s="42" t="s">
        <v>199</v>
      </c>
      <c r="I52" s="51">
        <v>347197.59700000001</v>
      </c>
      <c r="J52" s="51">
        <v>347197.59700000001</v>
      </c>
      <c r="K52" s="53"/>
      <c r="L52" s="51">
        <v>347197.59700000001</v>
      </c>
      <c r="M52" s="47"/>
      <c r="N52" s="47"/>
      <c r="O52" s="30" t="s">
        <v>403</v>
      </c>
    </row>
    <row r="53" spans="1:17" ht="141" customHeight="1" x14ac:dyDescent="0.2">
      <c r="A53" s="26" t="s">
        <v>200</v>
      </c>
      <c r="B53" s="42" t="s">
        <v>201</v>
      </c>
      <c r="C53" s="42" t="s">
        <v>62</v>
      </c>
      <c r="D53" s="42" t="s">
        <v>188</v>
      </c>
      <c r="E53" s="42" t="s">
        <v>174</v>
      </c>
      <c r="F53" s="42" t="s">
        <v>194</v>
      </c>
      <c r="G53" s="42" t="s">
        <v>202</v>
      </c>
      <c r="H53" s="42" t="s">
        <v>203</v>
      </c>
      <c r="I53" s="44">
        <v>73544.510999999999</v>
      </c>
      <c r="J53" s="44">
        <v>63635.417999999998</v>
      </c>
      <c r="K53" s="41"/>
      <c r="L53" s="44">
        <v>63635.417999999998</v>
      </c>
      <c r="M53" s="47"/>
      <c r="N53" s="47"/>
      <c r="O53" s="30" t="s">
        <v>404</v>
      </c>
    </row>
    <row r="54" spans="1:17" ht="115.5" customHeight="1" x14ac:dyDescent="0.2">
      <c r="A54" s="26" t="s">
        <v>204</v>
      </c>
      <c r="B54" s="43" t="s">
        <v>205</v>
      </c>
      <c r="C54" s="42" t="s">
        <v>62</v>
      </c>
      <c r="D54" s="42" t="s">
        <v>188</v>
      </c>
      <c r="E54" s="42" t="s">
        <v>174</v>
      </c>
      <c r="F54" s="42" t="s">
        <v>206</v>
      </c>
      <c r="G54" s="42" t="s">
        <v>207</v>
      </c>
      <c r="H54" s="42">
        <v>0.12</v>
      </c>
      <c r="I54" s="44">
        <v>67000</v>
      </c>
      <c r="J54" s="44">
        <v>67000</v>
      </c>
      <c r="K54" s="41"/>
      <c r="L54" s="44">
        <v>67000</v>
      </c>
      <c r="M54" s="47"/>
      <c r="N54" s="47"/>
      <c r="O54" s="30" t="s">
        <v>370</v>
      </c>
    </row>
    <row r="55" spans="1:17" ht="72.75" customHeight="1" x14ac:dyDescent="0.2">
      <c r="A55" s="26" t="s">
        <v>208</v>
      </c>
      <c r="B55" s="43" t="s">
        <v>209</v>
      </c>
      <c r="C55" s="43" t="s">
        <v>21</v>
      </c>
      <c r="D55" s="43" t="s">
        <v>188</v>
      </c>
      <c r="E55" s="43" t="s">
        <v>174</v>
      </c>
      <c r="F55" s="43" t="s">
        <v>125</v>
      </c>
      <c r="G55" s="30" t="s">
        <v>361</v>
      </c>
      <c r="H55" s="43">
        <v>5.0999999999999996</v>
      </c>
      <c r="I55" s="44">
        <v>1898000</v>
      </c>
      <c r="J55" s="44">
        <v>1898000</v>
      </c>
      <c r="K55" s="41">
        <v>1898000</v>
      </c>
      <c r="L55" s="44"/>
      <c r="M55" s="47"/>
      <c r="N55" s="47"/>
      <c r="O55" s="30" t="s">
        <v>371</v>
      </c>
    </row>
    <row r="56" spans="1:17" ht="61.5" customHeight="1" x14ac:dyDescent="0.2">
      <c r="A56" s="61" t="s">
        <v>210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</row>
    <row r="57" spans="1:17" ht="108" customHeight="1" x14ac:dyDescent="0.2">
      <c r="A57" s="26" t="s">
        <v>211</v>
      </c>
      <c r="B57" s="42" t="s">
        <v>212</v>
      </c>
      <c r="C57" s="42" t="s">
        <v>21</v>
      </c>
      <c r="D57" s="43" t="s">
        <v>213</v>
      </c>
      <c r="E57" s="42" t="s">
        <v>23</v>
      </c>
      <c r="F57" s="42" t="s">
        <v>214</v>
      </c>
      <c r="G57" s="43" t="s">
        <v>215</v>
      </c>
      <c r="H57" s="55" t="s">
        <v>216</v>
      </c>
      <c r="I57" s="47">
        <v>42025.34</v>
      </c>
      <c r="J57" s="47">
        <f t="shared" ref="J57:J65" si="2">L57+M57</f>
        <v>21739.625</v>
      </c>
      <c r="K57" s="55"/>
      <c r="L57" s="47">
        <v>21304.831999999999</v>
      </c>
      <c r="M57" s="47">
        <v>434.79300000000001</v>
      </c>
      <c r="N57" s="43"/>
      <c r="O57" s="30" t="s">
        <v>366</v>
      </c>
      <c r="Q57" s="13">
        <f>SUM(L57:P57)</f>
        <v>21739.625</v>
      </c>
    </row>
    <row r="58" spans="1:17" ht="107.25" customHeight="1" x14ac:dyDescent="0.2">
      <c r="A58" s="26" t="s">
        <v>217</v>
      </c>
      <c r="B58" s="43" t="s">
        <v>218</v>
      </c>
      <c r="C58" s="43" t="s">
        <v>21</v>
      </c>
      <c r="D58" s="43" t="s">
        <v>219</v>
      </c>
      <c r="E58" s="43" t="s">
        <v>23</v>
      </c>
      <c r="F58" s="43" t="s">
        <v>220</v>
      </c>
      <c r="G58" s="30" t="s">
        <v>25</v>
      </c>
      <c r="H58" s="43">
        <v>1.804</v>
      </c>
      <c r="I58" s="41">
        <v>44232.786999999997</v>
      </c>
      <c r="J58" s="56">
        <f t="shared" si="2"/>
        <v>28722.582920000001</v>
      </c>
      <c r="K58" s="46"/>
      <c r="L58" s="56">
        <f>6724.06563+21424.06563</f>
        <v>28148.131260000002</v>
      </c>
      <c r="M58" s="56">
        <f>137.22583+437.22583</f>
        <v>574.45165999999995</v>
      </c>
      <c r="N58" s="46"/>
      <c r="O58" s="30" t="s">
        <v>366</v>
      </c>
    </row>
    <row r="59" spans="1:17" ht="95.25" customHeight="1" x14ac:dyDescent="0.2">
      <c r="A59" s="26" t="s">
        <v>221</v>
      </c>
      <c r="B59" s="43" t="s">
        <v>222</v>
      </c>
      <c r="C59" s="43" t="s">
        <v>21</v>
      </c>
      <c r="D59" s="43" t="s">
        <v>223</v>
      </c>
      <c r="E59" s="43" t="s">
        <v>23</v>
      </c>
      <c r="F59" s="43" t="s">
        <v>224</v>
      </c>
      <c r="G59" s="30" t="s">
        <v>49</v>
      </c>
      <c r="H59" s="43">
        <v>1.792</v>
      </c>
      <c r="I59" s="46">
        <v>22311.25</v>
      </c>
      <c r="J59" s="46">
        <f t="shared" si="2"/>
        <v>20311.25</v>
      </c>
      <c r="K59" s="46"/>
      <c r="L59" s="46">
        <v>19905.02</v>
      </c>
      <c r="M59" s="46">
        <v>406.23</v>
      </c>
      <c r="N59" s="43"/>
      <c r="O59" s="30" t="s">
        <v>366</v>
      </c>
    </row>
    <row r="60" spans="1:17" ht="101.25" customHeight="1" x14ac:dyDescent="0.2">
      <c r="A60" s="26" t="s">
        <v>225</v>
      </c>
      <c r="B60" s="43" t="s">
        <v>226</v>
      </c>
      <c r="C60" s="43" t="s">
        <v>21</v>
      </c>
      <c r="D60" s="43" t="s">
        <v>227</v>
      </c>
      <c r="E60" s="43" t="s">
        <v>23</v>
      </c>
      <c r="F60" s="43" t="s">
        <v>228</v>
      </c>
      <c r="G60" s="30" t="s">
        <v>25</v>
      </c>
      <c r="H60" s="43">
        <v>1.9650000000000001</v>
      </c>
      <c r="I60" s="41">
        <v>33330.762999999999</v>
      </c>
      <c r="J60" s="41">
        <f t="shared" si="2"/>
        <v>32849.468000000001</v>
      </c>
      <c r="K60" s="46"/>
      <c r="L60" s="41">
        <v>31535.489000000001</v>
      </c>
      <c r="M60" s="41">
        <v>1313.979</v>
      </c>
      <c r="N60" s="43"/>
      <c r="O60" s="30" t="s">
        <v>366</v>
      </c>
    </row>
    <row r="61" spans="1:17" ht="105.75" customHeight="1" x14ac:dyDescent="0.2">
      <c r="A61" s="26" t="s">
        <v>229</v>
      </c>
      <c r="B61" s="43" t="s">
        <v>230</v>
      </c>
      <c r="C61" s="43" t="s">
        <v>21</v>
      </c>
      <c r="D61" s="43" t="s">
        <v>231</v>
      </c>
      <c r="E61" s="43" t="s">
        <v>23</v>
      </c>
      <c r="F61" s="43" t="s">
        <v>232</v>
      </c>
      <c r="G61" s="30" t="s">
        <v>49</v>
      </c>
      <c r="H61" s="43">
        <v>2.9860000000000002</v>
      </c>
      <c r="I61" s="41">
        <v>41929.087</v>
      </c>
      <c r="J61" s="56">
        <f t="shared" si="2"/>
        <v>41470.969250000002</v>
      </c>
      <c r="K61" s="46"/>
      <c r="L61" s="56">
        <v>40226.425459999999</v>
      </c>
      <c r="M61" s="56">
        <v>1244.5437899999999</v>
      </c>
      <c r="N61" s="43"/>
      <c r="O61" s="30" t="s">
        <v>366</v>
      </c>
    </row>
    <row r="62" spans="1:17" ht="93" customHeight="1" x14ac:dyDescent="0.2">
      <c r="A62" s="26" t="s">
        <v>233</v>
      </c>
      <c r="B62" s="43" t="s">
        <v>234</v>
      </c>
      <c r="C62" s="43" t="s">
        <v>21</v>
      </c>
      <c r="D62" s="43" t="s">
        <v>235</v>
      </c>
      <c r="E62" s="43" t="s">
        <v>23</v>
      </c>
      <c r="F62" s="43" t="s">
        <v>236</v>
      </c>
      <c r="G62" s="30" t="s">
        <v>25</v>
      </c>
      <c r="H62" s="43">
        <v>3.58</v>
      </c>
      <c r="I62" s="41">
        <v>44118.137000000002</v>
      </c>
      <c r="J62" s="41">
        <f t="shared" si="2"/>
        <v>43544.050999999999</v>
      </c>
      <c r="K62" s="46"/>
      <c r="L62" s="41">
        <v>43108.610999999997</v>
      </c>
      <c r="M62" s="41">
        <v>435.44</v>
      </c>
      <c r="N62" s="43"/>
      <c r="O62" s="30" t="s">
        <v>366</v>
      </c>
    </row>
    <row r="63" spans="1:17" ht="106.5" customHeight="1" x14ac:dyDescent="0.2">
      <c r="A63" s="26" t="s">
        <v>237</v>
      </c>
      <c r="B63" s="43" t="s">
        <v>238</v>
      </c>
      <c r="C63" s="43" t="s">
        <v>62</v>
      </c>
      <c r="D63" s="43" t="s">
        <v>239</v>
      </c>
      <c r="E63" s="43" t="s">
        <v>23</v>
      </c>
      <c r="F63" s="43" t="s">
        <v>240</v>
      </c>
      <c r="G63" s="30" t="s">
        <v>25</v>
      </c>
      <c r="H63" s="57">
        <v>3</v>
      </c>
      <c r="I63" s="41">
        <v>582784.67100000009</v>
      </c>
      <c r="J63" s="58">
        <v>482784.67099999997</v>
      </c>
      <c r="K63" s="46">
        <v>227790</v>
      </c>
      <c r="L63" s="41">
        <v>85149.729000000007</v>
      </c>
      <c r="M63" s="41">
        <v>169844.94200000001</v>
      </c>
      <c r="N63" s="46"/>
      <c r="O63" s="30" t="s">
        <v>366</v>
      </c>
    </row>
    <row r="64" spans="1:17" ht="91.5" customHeight="1" x14ac:dyDescent="0.2">
      <c r="A64" s="26" t="s">
        <v>241</v>
      </c>
      <c r="B64" s="43" t="s">
        <v>242</v>
      </c>
      <c r="C64" s="43" t="s">
        <v>21</v>
      </c>
      <c r="D64" s="43" t="s">
        <v>243</v>
      </c>
      <c r="E64" s="43" t="s">
        <v>23</v>
      </c>
      <c r="F64" s="43" t="s">
        <v>244</v>
      </c>
      <c r="G64" s="30" t="s">
        <v>49</v>
      </c>
      <c r="H64" s="43">
        <v>2.1419999999999999</v>
      </c>
      <c r="I64" s="41">
        <v>22652.412</v>
      </c>
      <c r="J64" s="41">
        <f t="shared" si="2"/>
        <v>21972.84</v>
      </c>
      <c r="K64" s="46"/>
      <c r="L64" s="41">
        <v>21313.653999999999</v>
      </c>
      <c r="M64" s="41">
        <v>659.18600000000004</v>
      </c>
      <c r="N64" s="43"/>
      <c r="O64" s="30" t="s">
        <v>366</v>
      </c>
    </row>
    <row r="65" spans="1:17" ht="121.5" customHeight="1" x14ac:dyDescent="0.25">
      <c r="A65" s="26" t="s">
        <v>245</v>
      </c>
      <c r="B65" s="43" t="s">
        <v>246</v>
      </c>
      <c r="C65" s="43" t="s">
        <v>21</v>
      </c>
      <c r="D65" s="43" t="s">
        <v>247</v>
      </c>
      <c r="E65" s="43" t="s">
        <v>23</v>
      </c>
      <c r="F65" s="43" t="s">
        <v>248</v>
      </c>
      <c r="G65" s="30" t="s">
        <v>49</v>
      </c>
      <c r="H65" s="43">
        <v>0.95499999999999996</v>
      </c>
      <c r="I65" s="41">
        <v>21887.300999999999</v>
      </c>
      <c r="J65" s="41">
        <f t="shared" si="2"/>
        <v>11786.290999999999</v>
      </c>
      <c r="K65" s="46"/>
      <c r="L65" s="41">
        <v>11668.428</v>
      </c>
      <c r="M65" s="41">
        <v>117.863</v>
      </c>
      <c r="N65" s="43"/>
      <c r="O65" s="59" t="s">
        <v>405</v>
      </c>
    </row>
    <row r="66" spans="1:17" ht="135.75" customHeight="1" x14ac:dyDescent="0.2">
      <c r="A66" s="26" t="s">
        <v>249</v>
      </c>
      <c r="B66" s="42" t="s">
        <v>250</v>
      </c>
      <c r="C66" s="43" t="s">
        <v>62</v>
      </c>
      <c r="D66" s="43" t="s">
        <v>251</v>
      </c>
      <c r="E66" s="43" t="s">
        <v>23</v>
      </c>
      <c r="F66" s="43" t="s">
        <v>252</v>
      </c>
      <c r="G66" s="30" t="s">
        <v>108</v>
      </c>
      <c r="H66" s="43">
        <v>3.508</v>
      </c>
      <c r="I66" s="41">
        <f>2041+35323.45</f>
        <v>37364.449999999997</v>
      </c>
      <c r="J66" s="41">
        <f>2041+35323.45</f>
        <v>37364.449999999997</v>
      </c>
      <c r="K66" s="46"/>
      <c r="L66" s="41">
        <f>2000+34616.98</f>
        <v>36616.980000000003</v>
      </c>
      <c r="M66" s="41">
        <f>J66-L66</f>
        <v>747.46999999999389</v>
      </c>
      <c r="N66" s="43"/>
      <c r="O66" s="30" t="s">
        <v>366</v>
      </c>
      <c r="P66" s="23"/>
    </row>
    <row r="67" spans="1:17" s="14" customFormat="1" ht="112.5" customHeight="1" x14ac:dyDescent="0.25">
      <c r="A67" s="26" t="s">
        <v>253</v>
      </c>
      <c r="B67" s="43" t="s">
        <v>242</v>
      </c>
      <c r="C67" s="43" t="s">
        <v>21</v>
      </c>
      <c r="D67" s="43" t="s">
        <v>243</v>
      </c>
      <c r="E67" s="43" t="s">
        <v>23</v>
      </c>
      <c r="F67" s="43" t="s">
        <v>244</v>
      </c>
      <c r="G67" s="30" t="s">
        <v>49</v>
      </c>
      <c r="H67" s="43">
        <v>1.5049999999999999</v>
      </c>
      <c r="I67" s="46">
        <f>21216.156+547.925</f>
        <v>21764.080999999998</v>
      </c>
      <c r="J67" s="41">
        <f>L67+M67</f>
        <v>547.92499999999995</v>
      </c>
      <c r="K67" s="46"/>
      <c r="L67" s="41">
        <v>531.48699999999997</v>
      </c>
      <c r="M67" s="41">
        <v>16.437999999999999</v>
      </c>
      <c r="N67" s="46"/>
      <c r="O67" s="30" t="s">
        <v>366</v>
      </c>
      <c r="P67" s="24"/>
    </row>
    <row r="68" spans="1:17" ht="40.5" customHeight="1" x14ac:dyDescent="0.2">
      <c r="A68" s="60" t="s">
        <v>254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</row>
    <row r="69" spans="1:17" ht="48.75" customHeight="1" x14ac:dyDescent="0.2">
      <c r="A69" s="60" t="s">
        <v>255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1:17" ht="162" customHeight="1" x14ac:dyDescent="0.25">
      <c r="A70" s="26" t="s">
        <v>256</v>
      </c>
      <c r="B70" s="43" t="s">
        <v>257</v>
      </c>
      <c r="C70" s="43" t="s">
        <v>21</v>
      </c>
      <c r="D70" s="43" t="s">
        <v>258</v>
      </c>
      <c r="E70" s="43" t="s">
        <v>174</v>
      </c>
      <c r="F70" s="42" t="s">
        <v>259</v>
      </c>
      <c r="G70" s="43" t="s">
        <v>260</v>
      </c>
      <c r="H70" s="46" t="s">
        <v>261</v>
      </c>
      <c r="I70" s="41">
        <v>8758834.8949999996</v>
      </c>
      <c r="J70" s="41">
        <f t="shared" ref="J70:J82" si="3">K70+L70+M70</f>
        <v>8220204.125</v>
      </c>
      <c r="K70" s="41">
        <v>6902136</v>
      </c>
      <c r="L70" s="41">
        <v>1318068.125</v>
      </c>
      <c r="M70" s="48"/>
      <c r="N70" s="41"/>
      <c r="O70" s="30" t="s">
        <v>377</v>
      </c>
      <c r="P70" s="15"/>
      <c r="Q70" s="13">
        <f>SUM(J70:J72)</f>
        <v>11048786.214</v>
      </c>
    </row>
    <row r="71" spans="1:17" ht="81" customHeight="1" x14ac:dyDescent="0.2">
      <c r="A71" s="26" t="s">
        <v>262</v>
      </c>
      <c r="B71" s="43" t="s">
        <v>263</v>
      </c>
      <c r="C71" s="43" t="s">
        <v>21</v>
      </c>
      <c r="D71" s="43" t="s">
        <v>258</v>
      </c>
      <c r="E71" s="43" t="s">
        <v>174</v>
      </c>
      <c r="F71" s="43" t="s">
        <v>264</v>
      </c>
      <c r="G71" s="43" t="s">
        <v>265</v>
      </c>
      <c r="H71" s="43" t="s">
        <v>266</v>
      </c>
      <c r="I71" s="41">
        <v>486499.68</v>
      </c>
      <c r="J71" s="41">
        <f t="shared" si="3"/>
        <v>323517.08899999998</v>
      </c>
      <c r="K71" s="41"/>
      <c r="L71" s="41">
        <v>323517.08899999998</v>
      </c>
      <c r="M71" s="43"/>
      <c r="N71" s="43"/>
      <c r="O71" s="30" t="s">
        <v>378</v>
      </c>
      <c r="P71" s="15"/>
    </row>
    <row r="72" spans="1:17" ht="78" customHeight="1" x14ac:dyDescent="0.25">
      <c r="A72" s="26" t="s">
        <v>267</v>
      </c>
      <c r="B72" s="43" t="s">
        <v>268</v>
      </c>
      <c r="C72" s="43" t="s">
        <v>269</v>
      </c>
      <c r="D72" s="43"/>
      <c r="E72" s="43" t="s">
        <v>270</v>
      </c>
      <c r="F72" s="43" t="s">
        <v>271</v>
      </c>
      <c r="G72" s="43" t="s">
        <v>265</v>
      </c>
      <c r="H72" s="46" t="s">
        <v>272</v>
      </c>
      <c r="I72" s="41">
        <v>6076906.2999999998</v>
      </c>
      <c r="J72" s="41">
        <f t="shared" si="3"/>
        <v>2505065</v>
      </c>
      <c r="K72" s="41">
        <v>2505065</v>
      </c>
      <c r="L72" s="41"/>
      <c r="M72" s="41"/>
      <c r="N72" s="41"/>
      <c r="O72" s="48"/>
    </row>
    <row r="73" spans="1:17" ht="45" customHeight="1" x14ac:dyDescent="0.2">
      <c r="A73" s="61" t="s">
        <v>273</v>
      </c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</row>
    <row r="74" spans="1:17" ht="153" customHeight="1" x14ac:dyDescent="0.2">
      <c r="A74" s="26" t="s">
        <v>274</v>
      </c>
      <c r="B74" s="68" t="s">
        <v>275</v>
      </c>
      <c r="C74" s="39" t="s">
        <v>21</v>
      </c>
      <c r="D74" s="39" t="s">
        <v>276</v>
      </c>
      <c r="E74" s="39" t="s">
        <v>23</v>
      </c>
      <c r="F74" s="39" t="s">
        <v>45</v>
      </c>
      <c r="G74" s="40" t="s">
        <v>362</v>
      </c>
      <c r="H74" s="39" t="s">
        <v>277</v>
      </c>
      <c r="I74" s="41">
        <v>634120.86</v>
      </c>
      <c r="J74" s="41">
        <f t="shared" si="3"/>
        <v>3023.3524699999998</v>
      </c>
      <c r="K74" s="41"/>
      <c r="L74" s="41">
        <v>2811.71747</v>
      </c>
      <c r="M74" s="41">
        <v>211.63499999999999</v>
      </c>
      <c r="N74" s="54"/>
      <c r="O74" s="43" t="s">
        <v>379</v>
      </c>
      <c r="Q74" s="13">
        <f>SUM(J74:J82)</f>
        <v>2852959.9698500005</v>
      </c>
    </row>
    <row r="75" spans="1:17" ht="124.5" customHeight="1" x14ac:dyDescent="0.2">
      <c r="A75" s="26" t="s">
        <v>278</v>
      </c>
      <c r="B75" s="39" t="s">
        <v>279</v>
      </c>
      <c r="C75" s="39" t="s">
        <v>21</v>
      </c>
      <c r="D75" s="39" t="s">
        <v>280</v>
      </c>
      <c r="E75" s="39" t="s">
        <v>23</v>
      </c>
      <c r="F75" s="39" t="s">
        <v>281</v>
      </c>
      <c r="G75" s="39" t="s">
        <v>215</v>
      </c>
      <c r="H75" s="39" t="s">
        <v>282</v>
      </c>
      <c r="I75" s="41">
        <v>267130.40000000002</v>
      </c>
      <c r="J75" s="41">
        <f t="shared" si="3"/>
        <v>42647.760269999999</v>
      </c>
      <c r="K75" s="41"/>
      <c r="L75" s="41">
        <v>42068.521269999997</v>
      </c>
      <c r="M75" s="41">
        <v>579.23900000000003</v>
      </c>
      <c r="N75" s="69"/>
      <c r="O75" s="30" t="s">
        <v>366</v>
      </c>
    </row>
    <row r="76" spans="1:17" ht="120.75" customHeight="1" x14ac:dyDescent="0.2">
      <c r="A76" s="26" t="s">
        <v>283</v>
      </c>
      <c r="B76" s="39" t="s">
        <v>284</v>
      </c>
      <c r="C76" s="39" t="s">
        <v>21</v>
      </c>
      <c r="D76" s="39" t="s">
        <v>285</v>
      </c>
      <c r="E76" s="39" t="s">
        <v>23</v>
      </c>
      <c r="F76" s="39" t="s">
        <v>286</v>
      </c>
      <c r="G76" s="39" t="s">
        <v>49</v>
      </c>
      <c r="H76" s="39" t="s">
        <v>287</v>
      </c>
      <c r="I76" s="41">
        <v>1373623</v>
      </c>
      <c r="J76" s="41">
        <f t="shared" si="3"/>
        <v>1104111.5549999999</v>
      </c>
      <c r="K76" s="41">
        <v>279877.59999999998</v>
      </c>
      <c r="L76" s="41">
        <v>748199.37699999998</v>
      </c>
      <c r="M76" s="41">
        <v>76034.577999999994</v>
      </c>
      <c r="N76" s="69"/>
      <c r="O76" s="43" t="s">
        <v>380</v>
      </c>
    </row>
    <row r="77" spans="1:17" ht="98.25" customHeight="1" x14ac:dyDescent="0.2">
      <c r="A77" s="26" t="s">
        <v>288</v>
      </c>
      <c r="B77" s="39" t="s">
        <v>289</v>
      </c>
      <c r="C77" s="39" t="s">
        <v>21</v>
      </c>
      <c r="D77" s="39" t="s">
        <v>285</v>
      </c>
      <c r="E77" s="39" t="s">
        <v>23</v>
      </c>
      <c r="F77" s="39" t="s">
        <v>290</v>
      </c>
      <c r="G77" s="39" t="s">
        <v>180</v>
      </c>
      <c r="H77" s="39" t="s">
        <v>287</v>
      </c>
      <c r="I77" s="41">
        <v>1348749.3840000001</v>
      </c>
      <c r="J77" s="41">
        <f t="shared" si="3"/>
        <v>1348749.3840000001</v>
      </c>
      <c r="K77" s="41">
        <v>684579.5</v>
      </c>
      <c r="L77" s="41">
        <v>657169.88399999996</v>
      </c>
      <c r="M77" s="41">
        <v>7000</v>
      </c>
      <c r="N77" s="69"/>
      <c r="O77" s="43" t="s">
        <v>367</v>
      </c>
    </row>
    <row r="78" spans="1:17" ht="62.25" customHeight="1" x14ac:dyDescent="0.2">
      <c r="A78" s="26" t="s">
        <v>291</v>
      </c>
      <c r="B78" s="39" t="s">
        <v>292</v>
      </c>
      <c r="C78" s="39" t="s">
        <v>21</v>
      </c>
      <c r="D78" s="39" t="s">
        <v>285</v>
      </c>
      <c r="E78" s="39" t="s">
        <v>23</v>
      </c>
      <c r="F78" s="39" t="s">
        <v>45</v>
      </c>
      <c r="G78" s="39" t="s">
        <v>108</v>
      </c>
      <c r="H78" s="39" t="s">
        <v>293</v>
      </c>
      <c r="I78" s="41">
        <v>269304.33</v>
      </c>
      <c r="J78" s="41">
        <f t="shared" si="3"/>
        <v>111225.15000000001</v>
      </c>
      <c r="K78" s="41">
        <v>101370.6</v>
      </c>
      <c r="L78" s="41">
        <v>2068.7890000000002</v>
      </c>
      <c r="M78" s="41">
        <v>7785.7610000000004</v>
      </c>
      <c r="N78" s="69"/>
      <c r="O78" s="30" t="s">
        <v>366</v>
      </c>
    </row>
    <row r="79" spans="1:17" ht="52.5" customHeight="1" x14ac:dyDescent="0.2">
      <c r="A79" s="26" t="s">
        <v>294</v>
      </c>
      <c r="B79" s="39" t="s">
        <v>295</v>
      </c>
      <c r="C79" s="39" t="s">
        <v>21</v>
      </c>
      <c r="D79" s="39" t="s">
        <v>296</v>
      </c>
      <c r="E79" s="39" t="s">
        <v>23</v>
      </c>
      <c r="F79" s="39" t="s">
        <v>297</v>
      </c>
      <c r="G79" s="39" t="s">
        <v>49</v>
      </c>
      <c r="H79" s="39" t="s">
        <v>298</v>
      </c>
      <c r="I79" s="41">
        <v>125686.47</v>
      </c>
      <c r="J79" s="41">
        <f t="shared" si="3"/>
        <v>58808.883710000002</v>
      </c>
      <c r="K79" s="41"/>
      <c r="L79" s="41">
        <v>58248.038710000001</v>
      </c>
      <c r="M79" s="41">
        <v>560.84500000000003</v>
      </c>
      <c r="N79" s="70"/>
      <c r="O79" s="71" t="s">
        <v>381</v>
      </c>
    </row>
    <row r="80" spans="1:17" ht="120.75" customHeight="1" x14ac:dyDescent="0.2">
      <c r="A80" s="26" t="s">
        <v>299</v>
      </c>
      <c r="B80" s="39" t="s">
        <v>300</v>
      </c>
      <c r="C80" s="39" t="s">
        <v>21</v>
      </c>
      <c r="D80" s="39" t="s">
        <v>301</v>
      </c>
      <c r="E80" s="39" t="s">
        <v>23</v>
      </c>
      <c r="F80" s="39" t="s">
        <v>302</v>
      </c>
      <c r="G80" s="39" t="s">
        <v>49</v>
      </c>
      <c r="H80" s="39" t="s">
        <v>298</v>
      </c>
      <c r="I80" s="41">
        <v>136844.57999999999</v>
      </c>
      <c r="J80" s="41">
        <f t="shared" si="3"/>
        <v>89241.55204000001</v>
      </c>
      <c r="K80" s="41"/>
      <c r="L80" s="41">
        <v>87456.721040000004</v>
      </c>
      <c r="M80" s="41">
        <v>1784.8309999999999</v>
      </c>
      <c r="N80" s="69"/>
      <c r="O80" s="43" t="s">
        <v>382</v>
      </c>
    </row>
    <row r="81" spans="1:17" ht="66" customHeight="1" x14ac:dyDescent="0.2">
      <c r="A81" s="26" t="s">
        <v>303</v>
      </c>
      <c r="B81" s="39" t="s">
        <v>304</v>
      </c>
      <c r="C81" s="39" t="s">
        <v>21</v>
      </c>
      <c r="D81" s="39" t="s">
        <v>235</v>
      </c>
      <c r="E81" s="39" t="s">
        <v>23</v>
      </c>
      <c r="F81" s="39" t="s">
        <v>305</v>
      </c>
      <c r="G81" s="40" t="s">
        <v>41</v>
      </c>
      <c r="H81" s="39" t="s">
        <v>306</v>
      </c>
      <c r="I81" s="41">
        <v>64004.37</v>
      </c>
      <c r="J81" s="41">
        <f t="shared" si="3"/>
        <v>7659.2378600000002</v>
      </c>
      <c r="K81" s="41"/>
      <c r="L81" s="41">
        <v>7447.4838600000003</v>
      </c>
      <c r="M81" s="41">
        <v>211.75399999999999</v>
      </c>
      <c r="N81" s="72"/>
      <c r="O81" s="30" t="s">
        <v>368</v>
      </c>
      <c r="P81" s="16"/>
    </row>
    <row r="82" spans="1:17" ht="124.5" customHeight="1" x14ac:dyDescent="0.2">
      <c r="A82" s="26" t="s">
        <v>307</v>
      </c>
      <c r="B82" s="39" t="s">
        <v>308</v>
      </c>
      <c r="C82" s="39" t="s">
        <v>21</v>
      </c>
      <c r="D82" s="39" t="s">
        <v>309</v>
      </c>
      <c r="E82" s="39" t="s">
        <v>23</v>
      </c>
      <c r="F82" s="39" t="s">
        <v>310</v>
      </c>
      <c r="G82" s="39" t="s">
        <v>49</v>
      </c>
      <c r="H82" s="39" t="s">
        <v>298</v>
      </c>
      <c r="I82" s="41">
        <v>135022.59</v>
      </c>
      <c r="J82" s="41">
        <f t="shared" si="3"/>
        <v>87493.094499999992</v>
      </c>
      <c r="K82" s="41"/>
      <c r="L82" s="41">
        <v>86618.163499999995</v>
      </c>
      <c r="M82" s="41">
        <v>874.93100000000004</v>
      </c>
      <c r="N82" s="69"/>
      <c r="O82" s="43" t="s">
        <v>383</v>
      </c>
    </row>
    <row r="83" spans="1:17" ht="52.5" customHeight="1" x14ac:dyDescent="0.2">
      <c r="A83" s="60" t="s">
        <v>311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1:17" ht="108" customHeight="1" x14ac:dyDescent="0.2">
      <c r="A84" s="26" t="s">
        <v>312</v>
      </c>
      <c r="B84" s="42" t="s">
        <v>313</v>
      </c>
      <c r="C84" s="43" t="s">
        <v>21</v>
      </c>
      <c r="D84" s="43" t="s">
        <v>258</v>
      </c>
      <c r="E84" s="43" t="s">
        <v>174</v>
      </c>
      <c r="F84" s="43" t="s">
        <v>314</v>
      </c>
      <c r="G84" s="43" t="s">
        <v>49</v>
      </c>
      <c r="H84" s="43" t="s">
        <v>315</v>
      </c>
      <c r="I84" s="44">
        <v>514882.36</v>
      </c>
      <c r="J84" s="41">
        <f t="shared" ref="J84:J91" si="4">K84+L84</f>
        <v>411134.16700000002</v>
      </c>
      <c r="K84" s="41">
        <v>71036.3</v>
      </c>
      <c r="L84" s="41">
        <v>340097.86700000003</v>
      </c>
      <c r="M84" s="34"/>
      <c r="N84" s="34"/>
      <c r="O84" s="43" t="s">
        <v>384</v>
      </c>
      <c r="Q84" s="17">
        <f>SUM(J84:J87)</f>
        <v>950875.56243000005</v>
      </c>
    </row>
    <row r="85" spans="1:17" ht="123.75" customHeight="1" x14ac:dyDescent="0.2">
      <c r="A85" s="26" t="s">
        <v>316</v>
      </c>
      <c r="B85" s="42" t="s">
        <v>317</v>
      </c>
      <c r="C85" s="43" t="s">
        <v>21</v>
      </c>
      <c r="D85" s="43" t="s">
        <v>258</v>
      </c>
      <c r="E85" s="43" t="s">
        <v>174</v>
      </c>
      <c r="F85" s="43" t="s">
        <v>318</v>
      </c>
      <c r="G85" s="43" t="s">
        <v>180</v>
      </c>
      <c r="H85" s="43" t="s">
        <v>319</v>
      </c>
      <c r="I85" s="44">
        <v>1311800.3600000001</v>
      </c>
      <c r="J85" s="41">
        <f t="shared" si="4"/>
        <v>520485.2</v>
      </c>
      <c r="K85" s="41">
        <v>491670.2</v>
      </c>
      <c r="L85" s="44">
        <v>28815</v>
      </c>
      <c r="M85" s="47"/>
      <c r="N85" s="41"/>
      <c r="O85" s="43" t="s">
        <v>385</v>
      </c>
    </row>
    <row r="86" spans="1:17" ht="53.25" customHeight="1" x14ac:dyDescent="0.2">
      <c r="A86" s="26" t="s">
        <v>320</v>
      </c>
      <c r="B86" s="42" t="s">
        <v>321</v>
      </c>
      <c r="C86" s="43" t="s">
        <v>21</v>
      </c>
      <c r="D86" s="43" t="s">
        <v>322</v>
      </c>
      <c r="E86" s="43" t="s">
        <v>270</v>
      </c>
      <c r="F86" s="43" t="s">
        <v>323</v>
      </c>
      <c r="G86" s="43" t="s">
        <v>25</v>
      </c>
      <c r="H86" s="43" t="s">
        <v>324</v>
      </c>
      <c r="I86" s="44"/>
      <c r="J86" s="41">
        <f>K86+L86</f>
        <v>0</v>
      </c>
      <c r="K86" s="44"/>
      <c r="L86" s="44"/>
      <c r="M86" s="47"/>
      <c r="N86" s="41"/>
      <c r="O86" s="43" t="s">
        <v>325</v>
      </c>
    </row>
    <row r="87" spans="1:17" ht="140.25" customHeight="1" x14ac:dyDescent="0.2">
      <c r="A87" s="26" t="s">
        <v>326</v>
      </c>
      <c r="B87" s="43" t="s">
        <v>327</v>
      </c>
      <c r="C87" s="43" t="s">
        <v>21</v>
      </c>
      <c r="D87" s="43" t="s">
        <v>328</v>
      </c>
      <c r="E87" s="43" t="s">
        <v>23</v>
      </c>
      <c r="F87" s="43" t="s">
        <v>329</v>
      </c>
      <c r="G87" s="42" t="s">
        <v>215</v>
      </c>
      <c r="H87" s="42" t="s">
        <v>330</v>
      </c>
      <c r="I87" s="41">
        <v>164461.68</v>
      </c>
      <c r="J87" s="41">
        <f>L87+M87</f>
        <v>19256.19543</v>
      </c>
      <c r="K87" s="41"/>
      <c r="L87" s="41">
        <v>18771.41243</v>
      </c>
      <c r="M87" s="41">
        <v>484.78300000000002</v>
      </c>
      <c r="N87" s="41"/>
      <c r="O87" s="43" t="s">
        <v>386</v>
      </c>
    </row>
    <row r="88" spans="1:17" ht="42" customHeight="1" x14ac:dyDescent="0.2">
      <c r="A88" s="60" t="s">
        <v>331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1:17" ht="129.75" customHeight="1" x14ac:dyDescent="0.2">
      <c r="A89" s="26" t="s">
        <v>332</v>
      </c>
      <c r="B89" s="43" t="s">
        <v>333</v>
      </c>
      <c r="C89" s="43" t="s">
        <v>21</v>
      </c>
      <c r="D89" s="43" t="s">
        <v>258</v>
      </c>
      <c r="E89" s="43" t="s">
        <v>174</v>
      </c>
      <c r="F89" s="43" t="s">
        <v>334</v>
      </c>
      <c r="G89" s="43" t="s">
        <v>25</v>
      </c>
      <c r="H89" s="43" t="s">
        <v>335</v>
      </c>
      <c r="I89" s="41">
        <v>474364.01</v>
      </c>
      <c r="J89" s="41">
        <f t="shared" si="4"/>
        <v>396015.71299999999</v>
      </c>
      <c r="K89" s="41">
        <v>311659.59999999998</v>
      </c>
      <c r="L89" s="41">
        <v>84356.112999999998</v>
      </c>
      <c r="M89" s="55"/>
      <c r="N89" s="55"/>
      <c r="O89" s="43" t="s">
        <v>387</v>
      </c>
      <c r="Q89" s="18">
        <f>SUM(J89)</f>
        <v>396015.71299999999</v>
      </c>
    </row>
    <row r="90" spans="1:17" ht="105" customHeight="1" x14ac:dyDescent="0.2">
      <c r="A90" s="26" t="s">
        <v>336</v>
      </c>
      <c r="B90" s="73" t="s">
        <v>337</v>
      </c>
      <c r="C90" s="43"/>
      <c r="D90" s="43"/>
      <c r="E90" s="43"/>
      <c r="F90" s="43"/>
      <c r="G90" s="43" t="s">
        <v>338</v>
      </c>
      <c r="H90" s="43" t="s">
        <v>339</v>
      </c>
      <c r="I90" s="41">
        <v>97334.5</v>
      </c>
      <c r="J90" s="41">
        <f t="shared" si="4"/>
        <v>54060</v>
      </c>
      <c r="K90" s="41">
        <v>51940</v>
      </c>
      <c r="L90" s="41">
        <v>2120</v>
      </c>
      <c r="M90" s="55"/>
      <c r="N90" s="55"/>
      <c r="O90" s="43" t="s">
        <v>388</v>
      </c>
      <c r="Q90" s="18"/>
    </row>
    <row r="91" spans="1:17" ht="71.25" customHeight="1" x14ac:dyDescent="0.2">
      <c r="A91" s="26" t="s">
        <v>340</v>
      </c>
      <c r="B91" s="43" t="s">
        <v>341</v>
      </c>
      <c r="C91" s="43"/>
      <c r="D91" s="43"/>
      <c r="E91" s="43"/>
      <c r="F91" s="43"/>
      <c r="G91" s="43" t="s">
        <v>342</v>
      </c>
      <c r="H91" s="43" t="s">
        <v>343</v>
      </c>
      <c r="I91" s="41">
        <v>902732</v>
      </c>
      <c r="J91" s="41">
        <f t="shared" si="4"/>
        <v>204082</v>
      </c>
      <c r="K91" s="41">
        <v>200000</v>
      </c>
      <c r="L91" s="41">
        <v>4082</v>
      </c>
      <c r="M91" s="55"/>
      <c r="N91" s="55"/>
      <c r="O91" s="30" t="s">
        <v>369</v>
      </c>
      <c r="Q91" s="18"/>
    </row>
    <row r="92" spans="1:17" ht="38.25" customHeight="1" x14ac:dyDescent="0.2">
      <c r="A92" s="60" t="s">
        <v>344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1:17" ht="154.5" customHeight="1" x14ac:dyDescent="0.2">
      <c r="A93" s="26" t="s">
        <v>345</v>
      </c>
      <c r="B93" s="39" t="s">
        <v>346</v>
      </c>
      <c r="C93" s="43" t="s">
        <v>21</v>
      </c>
      <c r="D93" s="43" t="s">
        <v>258</v>
      </c>
      <c r="E93" s="43" t="s">
        <v>174</v>
      </c>
      <c r="F93" s="43" t="s">
        <v>347</v>
      </c>
      <c r="G93" s="39" t="s">
        <v>108</v>
      </c>
      <c r="H93" s="39">
        <v>2039.25</v>
      </c>
      <c r="I93" s="39">
        <v>141428.571</v>
      </c>
      <c r="J93" s="39">
        <v>141428.571</v>
      </c>
      <c r="K93" s="69">
        <v>134830</v>
      </c>
      <c r="L93" s="39">
        <v>6598.5709999999999</v>
      </c>
      <c r="M93" s="35"/>
      <c r="N93" s="35"/>
      <c r="O93" s="43" t="s">
        <v>389</v>
      </c>
      <c r="Q93" s="19">
        <f>SUM(J93:J96)</f>
        <v>1866735.801</v>
      </c>
    </row>
    <row r="94" spans="1:17" ht="159" customHeight="1" x14ac:dyDescent="0.2">
      <c r="A94" s="26" t="s">
        <v>348</v>
      </c>
      <c r="B94" s="26" t="s">
        <v>349</v>
      </c>
      <c r="C94" s="43" t="s">
        <v>21</v>
      </c>
      <c r="D94" s="43" t="s">
        <v>258</v>
      </c>
      <c r="E94" s="43" t="s">
        <v>174</v>
      </c>
      <c r="F94" s="39" t="s">
        <v>350</v>
      </c>
      <c r="G94" s="39" t="s">
        <v>108</v>
      </c>
      <c r="H94" s="39" t="s">
        <v>351</v>
      </c>
      <c r="I94" s="39">
        <v>88469.21</v>
      </c>
      <c r="J94" s="39">
        <v>88469.21</v>
      </c>
      <c r="K94" s="44">
        <v>76968.212</v>
      </c>
      <c r="L94" s="44">
        <v>11500.998</v>
      </c>
      <c r="M94" s="35"/>
      <c r="N94" s="35"/>
      <c r="O94" s="43" t="s">
        <v>390</v>
      </c>
    </row>
    <row r="95" spans="1:17" ht="152.25" customHeight="1" x14ac:dyDescent="0.2">
      <c r="A95" s="26" t="s">
        <v>352</v>
      </c>
      <c r="B95" s="26" t="s">
        <v>353</v>
      </c>
      <c r="C95" s="43" t="s">
        <v>21</v>
      </c>
      <c r="D95" s="43" t="s">
        <v>258</v>
      </c>
      <c r="E95" s="43" t="s">
        <v>174</v>
      </c>
      <c r="F95" s="74" t="s">
        <v>354</v>
      </c>
      <c r="G95" s="39" t="s">
        <v>108</v>
      </c>
      <c r="H95" s="74" t="s">
        <v>351</v>
      </c>
      <c r="I95" s="74">
        <v>88469.21</v>
      </c>
      <c r="J95" s="74">
        <v>88469.21</v>
      </c>
      <c r="K95" s="44">
        <v>76968.212</v>
      </c>
      <c r="L95" s="44">
        <v>11500.998</v>
      </c>
      <c r="M95" s="35"/>
      <c r="N95" s="35"/>
      <c r="O95" s="43" t="s">
        <v>391</v>
      </c>
    </row>
    <row r="96" spans="1:17" ht="159.75" customHeight="1" x14ac:dyDescent="0.2">
      <c r="A96" s="26" t="s">
        <v>355</v>
      </c>
      <c r="B96" s="42" t="s">
        <v>356</v>
      </c>
      <c r="C96" s="43" t="s">
        <v>62</v>
      </c>
      <c r="D96" s="43" t="s">
        <v>258</v>
      </c>
      <c r="E96" s="43" t="s">
        <v>174</v>
      </c>
      <c r="F96" s="43" t="s">
        <v>357</v>
      </c>
      <c r="G96" s="30" t="s">
        <v>363</v>
      </c>
      <c r="H96" s="43" t="s">
        <v>358</v>
      </c>
      <c r="I96" s="41">
        <v>1548368.81</v>
      </c>
      <c r="J96" s="41">
        <v>1548368.81</v>
      </c>
      <c r="K96" s="41">
        <v>498274.1</v>
      </c>
      <c r="L96" s="41">
        <v>1050094.71</v>
      </c>
      <c r="M96" s="41"/>
      <c r="N96" s="41"/>
      <c r="O96" s="43" t="s">
        <v>392</v>
      </c>
    </row>
    <row r="97" spans="17:17" x14ac:dyDescent="0.2">
      <c r="Q97" s="20">
        <f>Q70+Q74+Q84+Q89+Q93</f>
        <v>17115373.260279998</v>
      </c>
    </row>
  </sheetData>
  <mergeCells count="28">
    <mergeCell ref="F4:I4"/>
    <mergeCell ref="N4:O4"/>
    <mergeCell ref="A5:N5"/>
    <mergeCell ref="A6:A7"/>
    <mergeCell ref="B6:B7"/>
    <mergeCell ref="C6:C7"/>
    <mergeCell ref="D6:D7"/>
    <mergeCell ref="E6:E7"/>
    <mergeCell ref="G6:G7"/>
    <mergeCell ref="H6:H7"/>
    <mergeCell ref="I6:I7"/>
    <mergeCell ref="J6:N6"/>
    <mergeCell ref="O6:O7"/>
    <mergeCell ref="A8:O8"/>
    <mergeCell ref="A9:N9"/>
    <mergeCell ref="A19:O19"/>
    <mergeCell ref="A21:O21"/>
    <mergeCell ref="A36:O36"/>
    <mergeCell ref="A37:O37"/>
    <mergeCell ref="A45:O45"/>
    <mergeCell ref="A46:O46"/>
    <mergeCell ref="A56:O56"/>
    <mergeCell ref="A68:O68"/>
    <mergeCell ref="A69:O69"/>
    <mergeCell ref="A73:O73"/>
    <mergeCell ref="A83:O83"/>
    <mergeCell ref="A88:O88"/>
    <mergeCell ref="A92:O92"/>
  </mergeCells>
  <pageMargins left="0.23622047244094491" right="0.23622047244094491" top="0.74803149606299213" bottom="0.74803149606299213" header="0.31496062992125984" footer="0.31496062992125984"/>
  <pageSetup paperSize="9" scale="49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2022-2024 гг</vt:lpstr>
      <vt:lpstr>'НОВЫЙ ПЛАН НА 2022-2024 гг'!Print_Titles</vt:lpstr>
      <vt:lpstr>'НОВЫЙ ПЛАН НА 2022-2024 гг'!Заголовки_для_печати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>3</cp:revision>
  <cp:lastPrinted>2022-03-17T11:57:41Z</cp:lastPrinted>
  <dcterms:created xsi:type="dcterms:W3CDTF">2013-11-01T13:39:23Z</dcterms:created>
  <dcterms:modified xsi:type="dcterms:W3CDTF">2022-08-03T12:53:16Z</dcterms:modified>
</cp:coreProperties>
</file>