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ЕРМАКОВ\Мониторинг плана объектов ин-ты 2021\"/>
    </mc:Choice>
  </mc:AlternateContent>
  <bookViews>
    <workbookView xWindow="0" yWindow="0" windowWidth="28800" windowHeight="11730"/>
  </bookViews>
  <sheets>
    <sheet name="НОВЫЙ ПЛАН НА 2020-2022 ГОДЫ" sheetId="8" r:id="rId1"/>
  </sheets>
  <definedNames>
    <definedName name="_xlnm.Print_Titles" localSheetId="0">'НОВЫЙ ПЛАН НА 2020-2022 ГОДЫ'!$18:$19</definedName>
    <definedName name="_xlnm.Print_Area" localSheetId="0">'НОВЫЙ ПЛАН НА 2020-2022 ГОДЫ'!$A$1:$P$129</definedName>
  </definedNames>
  <calcPr calcId="162913"/>
</workbook>
</file>

<file path=xl/calcChain.xml><?xml version="1.0" encoding="utf-8"?>
<calcChain xmlns="http://schemas.openxmlformats.org/spreadsheetml/2006/main">
  <c r="J127" i="8" l="1"/>
  <c r="J125" i="8"/>
  <c r="J123" i="8"/>
  <c r="J122" i="8"/>
  <c r="J120" i="8"/>
  <c r="J119" i="8"/>
  <c r="J117" i="8"/>
  <c r="J116" i="8"/>
  <c r="J115" i="8"/>
  <c r="J114" i="8"/>
  <c r="J113" i="8"/>
  <c r="J112" i="8"/>
  <c r="J103" i="8"/>
  <c r="L101" i="8"/>
  <c r="J101" i="8"/>
  <c r="I101" i="8"/>
  <c r="L100" i="8"/>
  <c r="J100" i="8"/>
  <c r="I100" i="8"/>
  <c r="L98" i="8"/>
  <c r="J98" i="8"/>
  <c r="I98" i="8"/>
  <c r="I96" i="8"/>
  <c r="I95" i="8"/>
  <c r="M94" i="8"/>
  <c r="I94" i="8"/>
  <c r="I93" i="8"/>
  <c r="L90" i="8"/>
  <c r="M90" i="8" s="1"/>
  <c r="J87" i="8"/>
  <c r="J83" i="8"/>
  <c r="J82" i="8"/>
  <c r="J81" i="8"/>
  <c r="J80" i="8"/>
  <c r="L79" i="8"/>
  <c r="J73" i="8"/>
  <c r="J72" i="8"/>
  <c r="N67" i="8"/>
  <c r="N66" i="8"/>
  <c r="N65" i="8"/>
  <c r="N64" i="8"/>
  <c r="N63" i="8"/>
  <c r="N62" i="8"/>
  <c r="N61" i="8"/>
  <c r="N60" i="8"/>
  <c r="J56" i="8"/>
  <c r="I55" i="8"/>
  <c r="I53" i="8"/>
  <c r="I52" i="8"/>
  <c r="I51" i="8"/>
  <c r="M50" i="8"/>
  <c r="I50" i="8"/>
  <c r="J49" i="8"/>
  <c r="M48" i="8"/>
  <c r="J44" i="8"/>
  <c r="J42" i="8"/>
  <c r="J41" i="8"/>
  <c r="J31" i="8"/>
  <c r="J30" i="8"/>
  <c r="J29" i="8"/>
  <c r="J28" i="8"/>
</calcChain>
</file>

<file path=xl/sharedStrings.xml><?xml version="1.0" encoding="utf-8"?>
<sst xmlns="http://schemas.openxmlformats.org/spreadsheetml/2006/main" count="865" uniqueCount="525">
  <si>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</si>
  <si>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</si>
  <si>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</si>
  <si>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</si>
  <si>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</si>
  <si>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</si>
  <si>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</si>
  <si>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</si>
  <si>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</si>
  <si>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</si>
  <si>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</si>
  <si>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</si>
  <si>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</si>
  <si>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</si>
  <si>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</si>
  <si>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</si>
  <si>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</si>
  <si>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</si>
  <si>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</si>
  <si>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</si>
  <si>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Касторенский район </t>
  </si>
  <si>
    <t xml:space="preserve">строительный адрес объекта </t>
  </si>
  <si>
    <t>ООО «Газпром инвестгазификация»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</si>
  <si>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</si>
  <si>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</si>
  <si>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</si>
  <si>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</si>
  <si>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</si>
  <si>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</si>
  <si>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</si>
  <si>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</si>
  <si>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</si>
  <si>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</si>
  <si>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</si>
  <si>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</si>
  <si>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</si>
  <si>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</si>
  <si>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</si>
  <si>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</si>
  <si>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</si>
  <si>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Объекты теплоснабжения</t>
  </si>
  <si>
    <t>1.Объекты газоснабжения, теплоснабжения и водоснабжения</t>
  </si>
  <si>
    <t>2021 г.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</si>
  <si>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</si>
  <si>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</si>
  <si>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</si>
  <si>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</si>
  <si>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</si>
  <si>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</si>
  <si>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</si>
  <si>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</si>
  <si>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</si>
  <si>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</si>
  <si>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</si>
  <si>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</si>
  <si>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</si>
  <si>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</si>
  <si>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</si>
  <si>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</si>
  <si>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</si>
  <si>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</si>
  <si>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</si>
  <si>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>2022 г.</t>
  </si>
  <si>
    <t xml:space="preserve">Курская область, Золотухинский район </t>
  </si>
  <si>
    <t xml:space="preserve">Администрация Касторенского  района </t>
  </si>
  <si>
    <t>2020-2021 гг.</t>
  </si>
  <si>
    <t>1.1</t>
  </si>
  <si>
    <t>2.1</t>
  </si>
  <si>
    <t>3.1</t>
  </si>
  <si>
    <t>4.1</t>
  </si>
  <si>
    <t>Курская область, Курский район</t>
  </si>
  <si>
    <t>2500 МВт.</t>
  </si>
  <si>
    <t>Администрация Горшеченского района</t>
  </si>
  <si>
    <t>Администрация Черемисиновского района</t>
  </si>
  <si>
    <t xml:space="preserve">Администрация Рыльского района 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</si>
  <si>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</si>
  <si>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</si>
  <si>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</si>
  <si>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</si>
  <si>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</si>
  <si>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</si>
  <si>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</si>
  <si>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</si>
  <si>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</si>
  <si>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</si>
  <si>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1.25</t>
  </si>
  <si>
    <t>1.20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</si>
  <si>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</si>
  <si>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</si>
  <si>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</si>
  <si>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</si>
  <si>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</si>
  <si>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</si>
  <si>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</si>
  <si>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</si>
  <si>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</si>
  <si>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</si>
  <si>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</si>
  <si>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</si>
  <si>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</si>
  <si>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</si>
  <si>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</si>
  <si>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</si>
  <si>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</si>
  <si>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</si>
  <si>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</si>
  <si>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</si>
  <si>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</si>
  <si>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</si>
  <si>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</si>
  <si>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</si>
  <si>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</si>
  <si>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</si>
  <si>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</si>
  <si>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</si>
  <si>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</si>
  <si>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</si>
  <si>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</si>
  <si>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</si>
  <si>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</si>
  <si>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</si>
  <si>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4.6</t>
  </si>
  <si>
    <t>4.7</t>
  </si>
  <si>
    <t>4.10</t>
  </si>
  <si>
    <t>4.11</t>
  </si>
  <si>
    <t>4.12</t>
  </si>
  <si>
    <t>4.13</t>
  </si>
  <si>
    <t>4.14</t>
  </si>
  <si>
    <t>4.15</t>
  </si>
  <si>
    <t>ГУПКО «Курскоблжилкомхоз»</t>
  </si>
  <si>
    <t>150 мест</t>
  </si>
  <si>
    <t>100 мест</t>
  </si>
  <si>
    <t>60 мест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</si>
  <si>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</si>
  <si>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</si>
  <si>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</si>
  <si>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65 мест</t>
  </si>
  <si>
    <t>4.16</t>
  </si>
  <si>
    <t>Курская область, Кореневский район</t>
  </si>
  <si>
    <t>Курская область, г. Курск</t>
  </si>
  <si>
    <t>2019 - 2023 гг.</t>
  </si>
  <si>
    <t>Курская область, Обоянский район, с.Афанасьево</t>
  </si>
  <si>
    <t>Курская область, Пристенский район, с.Черновец</t>
  </si>
  <si>
    <t>Детский сад № 1 г. Дмитриева Дмитриевского района Курской области</t>
  </si>
  <si>
    <t>Курская область, Дмитриевский район, г.Дмитриев, ул.В.Терещенко</t>
  </si>
  <si>
    <t>Детский сад в д. Жерновец Золотухинского района Курской области</t>
  </si>
  <si>
    <t>Курская область, Золотухинский район, д.Жерновец</t>
  </si>
  <si>
    <t>2020-2021гг.</t>
  </si>
  <si>
    <t>Курская область, г.Льгов</t>
  </si>
  <si>
    <t>Детский сад-ясли для детей в возрасте от 1,5 до 3 лет на 60 мест в г. Обоянь Курской области</t>
  </si>
  <si>
    <t>Курская область, г.Обоянь</t>
  </si>
  <si>
    <t>2021-2022 гг.</t>
  </si>
  <si>
    <t>Физкультурно-оздоровительный комплекс с универсальным спортивным залом  по ул.Урицкого в г. Фатеже Курской области</t>
  </si>
  <si>
    <t>Курская область,  Фатежский район, г.Фатеж, ул. Урицкого</t>
  </si>
  <si>
    <t xml:space="preserve">212 мест,              48 чел./смену                                                                 </t>
  </si>
  <si>
    <t>Администрация Рыльского района Курской области</t>
  </si>
  <si>
    <t>Автомобильная дорога общего пользования местного значения по ул.Запрудная х.Звягин Рыльского района Курской области</t>
  </si>
  <si>
    <t>2020-2021</t>
  </si>
  <si>
    <t>Строительство автомобильной дороги в с.Толкачевка (северное направление) Прилепского сельсовета Конышевского района Курской области</t>
  </si>
  <si>
    <t>Администрация  Конышевского района Курской области</t>
  </si>
  <si>
    <t>Автомобильная дорога «Курск-Касторное-Ледовское-граница Орловской области - Верхнее Гурово» Советского района Курской области</t>
  </si>
  <si>
    <t>Газоснабжение населенных пунктов Некрасовского сельсовета Рыльского района Курской области</t>
  </si>
  <si>
    <t>Курская область, Рыльский район, населённые пункты Большенизовцево, Сухая, Малонизовцево, Семеново, Тимохино, Романово, Некрасово, Слободка, Волобуево, Артюшково, Ишутино</t>
  </si>
  <si>
    <t xml:space="preserve">Администрация Касторенского района </t>
  </si>
  <si>
    <t>5,622 км</t>
  </si>
  <si>
    <t xml:space="preserve">Администрация Курчатовского района </t>
  </si>
  <si>
    <t>2,6995 км</t>
  </si>
  <si>
    <t>5,0205 км</t>
  </si>
  <si>
    <t>11,2295 км</t>
  </si>
  <si>
    <t>1.31</t>
  </si>
  <si>
    <t>1.32</t>
  </si>
  <si>
    <t>1.33</t>
  </si>
  <si>
    <t>2.4</t>
  </si>
  <si>
    <t>2.5</t>
  </si>
  <si>
    <t>3.20</t>
  </si>
  <si>
    <t>3.21</t>
  </si>
  <si>
    <t>3.22</t>
  </si>
  <si>
    <t>3.23</t>
  </si>
  <si>
    <t>3.24</t>
  </si>
  <si>
    <t>3.25</t>
  </si>
  <si>
    <t>3.26</t>
  </si>
  <si>
    <t>4.17</t>
  </si>
  <si>
    <t>4.18</t>
  </si>
  <si>
    <t>4.19</t>
  </si>
  <si>
    <t>1.19</t>
  </si>
  <si>
    <t>Курская область, г. Курск, ул. 2-я Орловская</t>
  </si>
  <si>
    <t>2021-2022</t>
  </si>
  <si>
    <t>96 чел./смену</t>
  </si>
  <si>
    <t>».</t>
  </si>
  <si>
    <t>План создания инвестиционных объектов и объектов инфраструктуры в Курской области на 2021-2023 годы</t>
  </si>
  <si>
    <t>Газопровод высокого давления рп. Касторное - д. Андреевка - п. Цветочный - п. Семеновский Касторенского района Курской области</t>
  </si>
  <si>
    <t>Газопровод межпоселковый к с. Макаровка - с. Дроняево - х. Дроняевский - д. Гупово - д. Мосолово Курчатовского района Курской области</t>
  </si>
  <si>
    <t>Cтроительство</t>
  </si>
  <si>
    <t>Газоснабжение д. Гупово и х. Дроняевский Макаровского сельсовета Курчатовского района Курской области</t>
  </si>
  <si>
    <t>Курская область, Курчатовский район,              д. Гупово и                                       х. Дроняевский Макаровского сельсовета</t>
  </si>
  <si>
    <t>Газоснабжение с. Дроняево Курчатовского района Курской области</t>
  </si>
  <si>
    <t xml:space="preserve">Курская область, Курчатовский район, с. Дроняево </t>
  </si>
  <si>
    <t>Газоснабжение д. Мосолово Курчатовского района Курской области</t>
  </si>
  <si>
    <t xml:space="preserve">Курская область, Курчатовский район,              д. Мосолово  </t>
  </si>
  <si>
    <t>Газопровод низкого давления по                           д. Андреевка Касторенского района Курской области</t>
  </si>
  <si>
    <t>Курская область, Касторенский район,              д. Андреевка</t>
  </si>
  <si>
    <t>Газоснабжение п. Белогорье Касторенского района Курской области</t>
  </si>
  <si>
    <t>Курская область, Касторенский район,           п. Белогорье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</si>
  <si>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</si>
  <si>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 xml:space="preserve">Администрация Конышевского района </t>
  </si>
  <si>
    <t>Курская область, Конышевский район,           с. Ширково, д.Хрылевка, х. Заветенский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</si>
  <si>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</si>
  <si>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</si>
  <si>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</si>
  <si>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</si>
  <si>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</si>
  <si>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</si>
  <si>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Газопроводы высокого, среднего и низкого давления к жилым домам в с.Нижняя Груня Толпинского сельсовета Кореневского района Курской области. Газопроводы среднего и низкого давления</t>
  </si>
  <si>
    <t>АО  «Газпром газораспределение Курск»</t>
  </si>
  <si>
    <t>Курская область, Кореневский район, с.Нижняя Груня</t>
  </si>
  <si>
    <t>6,418 км</t>
  </si>
  <si>
    <t xml:space="preserve">  1.12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</si>
  <si>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</si>
  <si>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11,652 км</t>
  </si>
  <si>
    <t xml:space="preserve">  1.13</t>
  </si>
  <si>
    <t>Газопроводы высокого и низкого давления к жилой застройке земельных участков (кадастровый номер 46:29:102094:1) в г. Курске</t>
  </si>
  <si>
    <t>11,699 км</t>
  </si>
  <si>
    <t xml:space="preserve">  1.14</t>
  </si>
  <si>
    <t>Газопроводы среднего и низкого давления к жилой застройке в с. Полянское Курского района Курской области</t>
  </si>
  <si>
    <t>2,823 км</t>
  </si>
  <si>
    <t xml:space="preserve">  1.15</t>
  </si>
  <si>
    <t>Газопроводы высокого, среднего и низкого давления к жилой застройке близ х. Кислино Рышковского сельсовета Курского района Курской области</t>
  </si>
  <si>
    <t>Проектирование</t>
  </si>
  <si>
    <t xml:space="preserve">  1.16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</si>
  <si>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</si>
  <si>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</si>
  <si>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1.17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</si>
  <si>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</si>
  <si>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</si>
  <si>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 xml:space="preserve">  1.18</t>
  </si>
  <si>
    <t>Техническое перевооружение ГРП В-1 по ул. 1-я Строительная г.Курска</t>
  </si>
  <si>
    <t>АО «Газпром газораспределение Курск»</t>
  </si>
  <si>
    <t>Замена оборудования</t>
  </si>
  <si>
    <t>Курская область, Курчатовский район п. им. К. Либкнехта (ул. Пушкина, Советская, Коммунальная, Ленина, З.Х. Суворова, Октябрьская, Кирова, Лесная, Молодежная, Мира)</t>
  </si>
  <si>
    <t>7,9885 км</t>
  </si>
  <si>
    <t>Реконструкция тепловых сетей на территории муниципального образования                                 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</si>
  <si>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</si>
  <si>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</si>
  <si>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</si>
  <si>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</si>
  <si>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 xml:space="preserve">Водоснабжение с.Орехово Ореховского сельсовета Касторенского района Курской области </t>
  </si>
  <si>
    <t>Курская область, Касторенский район, с. Орехово</t>
  </si>
  <si>
    <t>3,993 км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</si>
  <si>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</si>
  <si>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</si>
  <si>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</si>
  <si>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</si>
  <si>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2018-2023* гг.</t>
  </si>
  <si>
    <t>150 тыс. м3 воды в сутки</t>
  </si>
  <si>
    <t>Водоснабжение улиц Колхозная, Полевая, пер. Дорожный, пер. Тихий в с. Залесье Горшеченского района Курской области</t>
  </si>
  <si>
    <t>Курская область, Горшеченский райн, с. Залесье</t>
  </si>
  <si>
    <t>4,831 км</t>
  </si>
  <si>
    <t>Водоснабжение с. Старые Савины, д. Исаково, д. Чапкино Черемисиновского района Курской области (2 этап)</t>
  </si>
  <si>
    <t>Курская область, Черемисиновский район, с. Старые Савины, д. Исаково, д. Чапкино</t>
  </si>
  <si>
    <t>4,922 км</t>
  </si>
  <si>
    <t>Водоснабжение с. Старый Город (ж.д. № 1-ж.д. 49) Старогородского сельсовета Дмитриевского района Курской области</t>
  </si>
  <si>
    <t>Администрация Дмитриевского района</t>
  </si>
  <si>
    <t>Курская область, Дмитриевский район,                 с. Старый Город</t>
  </si>
  <si>
    <t>1,737 км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</si>
  <si>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</si>
  <si>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</si>
  <si>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</si>
  <si>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750 куб.м. в час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</si>
  <si>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</si>
  <si>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</si>
  <si>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район сельсовет Песчанский с. Песчаное</t>
  </si>
  <si>
    <t>19,4 м.</t>
  </si>
  <si>
    <t>Водоснабжение с. Большрое Солдатское Большесолдатского района Курской области</t>
  </si>
  <si>
    <t>МО Большесолдатский район Курской области</t>
  </si>
  <si>
    <t>1 345 м.</t>
  </si>
  <si>
    <t>Водоснабжжение с. Крестище Советского района Курской области</t>
  </si>
  <si>
    <t>МО Советский район Курской области</t>
  </si>
  <si>
    <t xml:space="preserve">Курская область, Совесткий район, с. крестище </t>
  </si>
  <si>
    <t>3126 м.</t>
  </si>
  <si>
    <t>Реконструкция системы водоснабжения п. Садовый Михайлоанненского сельсовета Советского района Курской области</t>
  </si>
  <si>
    <t>Курская область, Советский район, с. Садовый</t>
  </si>
  <si>
    <t>2408,1 м.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</si>
  <si>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</si>
  <si>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</si>
  <si>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</si>
  <si>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</t>
  </si>
  <si>
    <t>2784 м.</t>
  </si>
  <si>
    <t>Водоснабжение хут. Шлях Солнцевского района Курской области</t>
  </si>
  <si>
    <t>МО Солнцевский район Курская область</t>
  </si>
  <si>
    <t>Курская область Солнцевский район хут. Щлях ул. Центральная</t>
  </si>
  <si>
    <t>2990 м.</t>
  </si>
  <si>
    <t>Насосная станция канализации ЮЗЖР</t>
  </si>
  <si>
    <t>Курская область, г. Курск</t>
  </si>
  <si>
    <t>900 куб. м в час</t>
  </si>
  <si>
    <t>Филиал ПАО «МРСК Центра» - «Курскэнерго»</t>
  </si>
  <si>
    <t>Модернизация  ВЛ 10 кВ ф.12818 ЦРП 10 кВ Полевая (инв № 4143) с установкой пунктов секционирования с использованием реклоузеров (5 шт), разъединителей с моторным приводом (4 шт) и монтажем ИКЗ (3 шт)</t>
  </si>
  <si>
    <t>шт.</t>
  </si>
  <si>
    <t>Модернизация  ВЛ 10 кВ ф.41216 ПС 110/10 кВ ПТФ (инв № 4009) с установкой пунктов секционирования с использованием реклоузеров (4 шт), разъединителей с моторным приводом (4 шт) и монтажом ИКЗ (3 шт), ПКУ (5 шт)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</si>
  <si>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</si>
  <si>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</si>
  <si>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Хомутовка с заменой блоков ОД и КЗ 110 кВ на элегазовые выключатели (2 шт)</t>
  </si>
  <si>
    <t>Курская область, Хомутовский район</t>
  </si>
  <si>
    <t>2022 гг.</t>
  </si>
  <si>
    <t>17,5 МВА</t>
  </si>
  <si>
    <t>2.6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</si>
  <si>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</si>
  <si>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</si>
  <si>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2022-2023 гг.</t>
  </si>
  <si>
    <t>32 МВА</t>
  </si>
  <si>
    <t>2.7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</si>
  <si>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</si>
  <si>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</si>
  <si>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</si>
  <si>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2.8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</si>
  <si>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</si>
  <si>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</si>
  <si>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</si>
  <si>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2.9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</si>
  <si>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</si>
  <si>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</si>
  <si>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2.10</t>
  </si>
  <si>
    <t>Курская область, г. Курчатов</t>
  </si>
  <si>
    <t>2013- 2027 гг.</t>
  </si>
  <si>
    <t>Курская область,             Курский и Октябрьский районы</t>
  </si>
  <si>
    <t>2018-2021 гг.</t>
  </si>
  <si>
    <t>Автомобильная дорога  «Курск-Льгов-Рыльск-граница с Украиной»-Малые Угоны-Погореловка»-п.им.К.Либкнехта с низководным мостовым переходом через реку Сейм в Курчатовском и Льговском районах  Курской области</t>
  </si>
  <si>
    <t>Автомобильная дорога «Золотухино - Казанка» - Сергеевка» - Матвеевка в Золотухинском районе Курской области</t>
  </si>
  <si>
    <r>
      <t>1,6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</si>
  <si>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</si>
  <si>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 xml:space="preserve">Курская область,                Курский район 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</si>
  <si>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</si>
  <si>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</si>
  <si>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r>
      <t>0,8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</si>
  <si>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Автомобильная дорога «Обоянь - Солнцево - Мантурово» - Большие Крюки» - Водяная Мельница» в Пристенском районе Курской области</t>
  </si>
  <si>
    <t>Курская область, Пристенский район</t>
  </si>
  <si>
    <t xml:space="preserve"> 2021 г</t>
  </si>
  <si>
    <r>
      <t>1,3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</si>
  <si>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 xml:space="preserve">«Автомобильная дорога «Крым»-Игино-Троицкое-«Тросна-Калиновка»-«Михайловка-Линец»-Жилино» </t>
  </si>
  <si>
    <t>Курская область, Железногорский район</t>
  </si>
  <si>
    <r>
      <t xml:space="preserve">4,5 </t>
    </r>
    <r>
      <rPr>
        <sz val="12"/>
        <rFont val="Times New Roman"/>
        <family val="1"/>
        <charset val="204"/>
      </rPr>
      <t>км</t>
    </r>
  </si>
  <si>
    <t>«Автомобильная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области»</t>
  </si>
  <si>
    <t>Курская область, Дмитриевский район</t>
  </si>
  <si>
    <r>
      <t xml:space="preserve">6,5 </t>
    </r>
    <r>
      <rPr>
        <sz val="12"/>
        <rFont val="Times New Roman"/>
        <family val="1"/>
        <charset val="204"/>
      </rPr>
      <t>км</t>
    </r>
  </si>
  <si>
    <t>Мост через реку Крупка на км 0+100 автомобильной дороги «Фатеж - Дмитриев» -Татарка в Дмитриевском районе Курской области</t>
  </si>
  <si>
    <t>ОКУ «Курскавтодор»</t>
  </si>
  <si>
    <t xml:space="preserve"> 2021-2022 гг.</t>
  </si>
  <si>
    <t>0,2279 км/31,1 пм</t>
  </si>
  <si>
    <t>Линии наружного электроосвещения автомобильной дороги Фатеж - Дмитриев на участке км 49+770 - км 52+480 в Дмитриевском районе Курской области</t>
  </si>
  <si>
    <r>
      <t xml:space="preserve">2,71 </t>
    </r>
    <r>
      <rPr>
        <sz val="12"/>
        <rFont val="Times New Roman"/>
        <family val="1"/>
        <charset val="204"/>
      </rPr>
      <t>км</t>
    </r>
  </si>
  <si>
    <t>Линии наружного электроосвещения автомобильной дороги  «Курск - Борисоглебск» - Кшенский - граница Липецкой области на участке км 29+810 - км 35+340 в Советском районе Курской области</t>
  </si>
  <si>
    <t>Курская область, Советский  район</t>
  </si>
  <si>
    <r>
      <t xml:space="preserve">5,53 </t>
    </r>
    <r>
      <rPr>
        <sz val="12"/>
        <rFont val="Times New Roman"/>
        <family val="1"/>
        <charset val="204"/>
      </rPr>
      <t>км</t>
    </r>
  </si>
  <si>
    <t xml:space="preserve">Линии наружного электроосвещения автомобильной дороги Курск - Льгов - Рыльск - граница с Украиной в Октябрьском районе Курской области (с.Дьяконово, д. Митрофаново) </t>
  </si>
  <si>
    <t>Курская область, Октябрьский  район</t>
  </si>
  <si>
    <r>
      <t xml:space="preserve">6,08 </t>
    </r>
    <r>
      <rPr>
        <sz val="12"/>
        <rFont val="Times New Roman"/>
        <family val="1"/>
        <charset val="204"/>
      </rPr>
      <t>км</t>
    </r>
  </si>
  <si>
    <t>Линии наружного электроосвещения автомобильной дороги Фатеж - Дмитриев в Железногорском районе Курской области (д. Нижнее Жданово, х. Заречье, с. Линец)</t>
  </si>
  <si>
    <r>
      <t>5,003</t>
    </r>
    <r>
      <rPr>
        <sz val="12"/>
        <rFont val="Times New Roman"/>
        <family val="1"/>
        <charset val="204"/>
      </rPr>
      <t>км</t>
    </r>
  </si>
  <si>
    <t>Администрация Конышевского  района Курской области</t>
  </si>
  <si>
    <t>с.Толкачевка (северное направление) Прилепского сельсовета Конышевского района Курской области</t>
  </si>
  <si>
    <r>
      <t>2,7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</si>
  <si>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Администрация Советского  района Курской области</t>
  </si>
  <si>
    <t>д. Верхнее Гурово Советского района Курской области</t>
  </si>
  <si>
    <r>
      <t>3,506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</si>
  <si>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 xml:space="preserve"> х.Звягин Рыльского района Курской области</t>
  </si>
  <si>
    <t>2,948 км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</si>
  <si>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</si>
  <si>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</si>
  <si>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</si>
  <si>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2020-2023 гг.</t>
  </si>
  <si>
    <t>Реконструкция автомобильной дороги с устройством тротуаров, стоянок и других дорожных элементов по ул. 1 Мая в городе Обояни Курской области</t>
  </si>
  <si>
    <t>Администрация города Обояни Курской области</t>
  </si>
  <si>
    <t>г. Обоянь Курской области</t>
  </si>
  <si>
    <t>Строительство автодороги в д. Шагарово Глушковского района Курской области</t>
  </si>
  <si>
    <t>Администрация Глушковского района Курской области</t>
  </si>
  <si>
    <t>д. Шагарово Глушковского района Курской области</t>
  </si>
  <si>
    <t>2021-2023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</si>
  <si>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</si>
  <si>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</si>
  <si>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</si>
  <si>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Строительство автомобильной дороги в с. Толкачевка Прилепского сельсовета Конышевского района Курской области</t>
  </si>
  <si>
    <t>с. Толкачевка Прилепского сельсовета Конышевского района Курской области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</si>
  <si>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</si>
  <si>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</si>
  <si>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</si>
  <si>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Автомобильная дорога местного значения в с. Куськино Куськинского сельсовета Мантуровского района Курской области</t>
  </si>
  <si>
    <t>с. Куськино Мантуровского района Курской области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</si>
  <si>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</si>
  <si>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</si>
  <si>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</si>
  <si>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3.27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</si>
  <si>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</si>
  <si>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</si>
  <si>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</si>
  <si>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3.28</t>
  </si>
  <si>
    <t>Автомобильная дорога "Олымский-Октябрь" - Бунино Касторенского района Курской области</t>
  </si>
  <si>
    <t>Администрация Касторенского района Курской области</t>
  </si>
  <si>
    <t>с. Бунино Касторенского района Курской области</t>
  </si>
  <si>
    <t>3.29</t>
  </si>
  <si>
    <t>3.30</t>
  </si>
  <si>
    <t>Реконструкция дороги общего пользования по ул. Бойцов 9-й Дивизии от ул. Звездная до ул. 50 лет Октября в г. Курске</t>
  </si>
  <si>
    <t>Администрация города Курска Курской области</t>
  </si>
  <si>
    <t>ул. Бойцов 9-й Дивизии от ул. Звездная до ул. 50 лет Октября в г. Курске</t>
  </si>
  <si>
    <t>3.31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</si>
  <si>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</si>
  <si>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</si>
  <si>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</si>
  <si>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3.32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</si>
  <si>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</si>
  <si>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</si>
  <si>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</si>
  <si>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Автомобильная дорога к с. Коронино Золотухинского района Курской области</t>
  </si>
  <si>
    <t>с. Коронино Золотухинского района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</si>
  <si>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</si>
  <si>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</si>
  <si>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</si>
  <si>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</si>
  <si>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</si>
  <si>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Инфекционный корпус бюджетного медицинского учреждения "Курская областная клиническая больница" по адресу: г. Курск, ул. Сумская, д. 45а</t>
  </si>
  <si>
    <t>г. Курск, ул. Сумская, д. 45 а</t>
  </si>
  <si>
    <t xml:space="preserve"> 208 койко-мест круглосуточного стационара, 24 койко-мест  реанимации</t>
  </si>
  <si>
    <t>2 685 117,393*</t>
  </si>
  <si>
    <t>Многопрофильная областная детская клиническая больница 3 уровня в г. Курске</t>
  </si>
  <si>
    <t>г. Курск, 
пр-т Плевицкой</t>
  </si>
  <si>
    <t>*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</si>
  <si>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</si>
  <si>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</si>
  <si>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2020 - 2023 гг.*</t>
  </si>
  <si>
    <t>18 коек дневного стационара, 500 посещений в день</t>
  </si>
  <si>
    <t>Курская область, Рыльский район, пос. Марьино, ул. Центральная, д. 1.</t>
  </si>
  <si>
    <t>2020 - 2025 гг.</t>
  </si>
  <si>
    <t>43,552 тыс.кв.м</t>
  </si>
  <si>
    <t>МБОУ «Афанасьевская СОШ» Обоянского района Курской области</t>
  </si>
  <si>
    <t>Администрация Обоянского района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</si>
  <si>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</si>
  <si>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</si>
  <si>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СОШ № 12 в г. Курске</t>
  </si>
  <si>
    <t>Администрация города Курска</t>
  </si>
  <si>
    <t>2020-2024* гг.</t>
  </si>
  <si>
    <t>Средняя общеобразовательная школа на 1000 мест на проспекте В.Клыкова г.Курска</t>
  </si>
  <si>
    <t>Администрация             города  Курска</t>
  </si>
  <si>
    <t>Администрация Золотухинский района</t>
  </si>
  <si>
    <t>Детский сад на 35 мест для детей в возрасте до 3 лет в д. Ивановка Солнцевского района Курской области</t>
  </si>
  <si>
    <t>35 мест</t>
  </si>
  <si>
    <t>Муниципальное бюджетное дошкольное образовательное учреждение «Детский сад № 8 г. Льгова»</t>
  </si>
  <si>
    <t>Администрация города Льгова</t>
  </si>
  <si>
    <t>Крытый легкоатлетический манеж для учебно-тренировочных занятий и соревнований регионального уровня в  г. Курске</t>
  </si>
  <si>
    <t>Курская область,                     г. Курск, ул.Веспремская</t>
  </si>
  <si>
    <t>Крытый футбольный манеж, г. Курск</t>
  </si>
  <si>
    <t>Курская область,                     г. Курск</t>
  </si>
  <si>
    <t>2022-2024 гг.</t>
  </si>
  <si>
    <t>75 чел.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</si>
  <si>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</si>
  <si>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</si>
  <si>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</si>
  <si>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</si>
  <si>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Администрация  Фатежского района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</si>
  <si>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</si>
  <si>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</si>
  <si>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</si>
  <si>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</si>
  <si>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</si>
  <si>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</si>
  <si>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2022 - 2024* гг.</t>
  </si>
  <si>
    <t>14014,65 м2</t>
  </si>
  <si>
    <t>Курская область, Большесолдатский район, с. Большое Солдатское</t>
  </si>
  <si>
    <t>Объем инвестиций  2021 - 2023 годов, тыс.руб. (план)</t>
  </si>
  <si>
    <t>4.5</t>
  </si>
  <si>
    <t>4.20</t>
  </si>
  <si>
    <t>ОКУ «Курскавтодор"</t>
  </si>
  <si>
    <t xml:space="preserve"> 2021-2022 гг</t>
  </si>
  <si>
    <t xml:space="preserve"> 2021-2023 гг</t>
  </si>
  <si>
    <r>
      <t>1,35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</si>
  <si>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создания инвестиционных объектов и объектов инфраструктуры в Курской области за 2021-2023 год</t>
  </si>
  <si>
    <r>
      <t xml:space="preserve">ОТЧЕТ </t>
    </r>
    <r>
      <rPr>
        <b/>
        <sz val="35"/>
        <rFont val="Times New Roman"/>
        <family val="1"/>
        <charset val="204"/>
      </rPr>
      <t>об исполнении плана за</t>
    </r>
    <r>
      <rPr>
        <b/>
        <sz val="40"/>
        <rFont val="Times New Roman"/>
        <family val="1"/>
        <charset val="204"/>
      </rPr>
      <t xml:space="preserve"> НОЯБРЬ 2021 </t>
    </r>
    <r>
      <rPr>
        <b/>
        <sz val="35"/>
        <rFont val="Times New Roman"/>
        <family val="1"/>
        <charset val="204"/>
      </rPr>
      <t>года</t>
    </r>
  </si>
  <si>
    <t>Начало реализации проекта 2022 год</t>
  </si>
  <si>
    <t>100%                         Объект введен в эксплуатацию</t>
  </si>
  <si>
    <t>67,8%                Финансирование с начала года - 2725,95424 тыс. рублей, в том числе в ноябре 453,277 тыс. рублей</t>
  </si>
  <si>
    <t>100%                       Объект введен в эксплуатацию</t>
  </si>
  <si>
    <t xml:space="preserve">90,3%                      Финансирование с начала года 3115,529 тыс. рублей, в том числе в ноябре финансирование не осуществлялось </t>
  </si>
  <si>
    <t xml:space="preserve">*Сроки выполенения работ согласно мунициапальному контракту </t>
  </si>
  <si>
    <t xml:space="preserve">8%                      Финансирование с начала года 1434,867 тыс. рублей, в том числе в ноябре 119,6 тыс. рублей  </t>
  </si>
  <si>
    <t>86,4%                                       Финансирование с начала года 754434,174 тыс. рублей, в том числе за ноябрь 62869,6 тыс. рублей</t>
  </si>
  <si>
    <t>*в 2021 году планируется корректировка ПС. Сроки реализации объекта будут уточнены при решении вопроса привлечения финансирования федерального бюджета</t>
  </si>
  <si>
    <t>*Внесены корректировки в ПСД</t>
  </si>
  <si>
    <t>99,9%                                    Финансирование с начала года 133984,038 тыс. рублей, в том числе в ноябре 11165,3365 тыс. рублей</t>
  </si>
  <si>
    <t>42%                                  Финансирование с начала года 43299,162 тыс. рублей, в том числе в ноябре 3608,2635 тыс. рублей</t>
  </si>
  <si>
    <t xml:space="preserve">10.11.2021 конкурсная документация размещена в информационной системе закупок. </t>
  </si>
  <si>
    <t>48%                             Финансирование с начала года 60088,402 тыс. рублей, в том числе в ноябре 5007,4 тыс. рублей</t>
  </si>
  <si>
    <t>19%                                         Финансирование с начала года 32874,095 тыс. рублей, в том числе в ноябре 2739,5 тыс. рублей</t>
  </si>
  <si>
    <t xml:space="preserve">59%                                      Финансирование с начала года 45820,706 тыс. рублей, в том чсиле в ноябре 3818,4 тыс.рублей </t>
  </si>
  <si>
    <t xml:space="preserve">92%                             Финансирование с начала года 92457,998 тыс. рублей, в том чсиле в ноябре 7704,9 тыс. рублей </t>
  </si>
  <si>
    <t>Контракт с подрядной организацией будет заключен до 30.11.2021 года</t>
  </si>
  <si>
    <t>17,11 %                                         Финансирование с начала года - 71600,013 тыс. рублей, в том числе в ноябре 5966,7 тыс. рублей</t>
  </si>
  <si>
    <t>41%                                                     Финансирование с начала года - 60339,610 тыс. рублей, в том числе в ноябре 5028,3 тыс. рублей</t>
  </si>
  <si>
    <t>18%                                       Финансирование с начала года 70186,808 тыс. рублей, в том числе в ноябре 5848,9 тыс. рублей</t>
  </si>
  <si>
    <t>10%                         Финансирование с начала года 699,7 тыс. рублей, в том числе в ноябре 570,3 тыс. рублей</t>
  </si>
  <si>
    <t xml:space="preserve">96%                                    Финансирование с начала года 13045,721 тыс. рублей, в том числе в ноябре финансирование не осуществлялось </t>
  </si>
  <si>
    <t xml:space="preserve">80%                            Финансирование с начала года 70906,123 тыс. рублей, в том числе в ноябре финансирование не осуществлялось </t>
  </si>
  <si>
    <t>70%                           Финансирование с начала года 77111,7 тыс. рублей, в том числе в ноябре 155852,3 тыс. рублей</t>
  </si>
  <si>
    <t>10%                                        Финансирование с начала года 40006,633 тыс. рублей, в том числе в ноябре 12312,133 тыс. рублей</t>
  </si>
  <si>
    <t xml:space="preserve">99,2%                       Финансирование с начала года 12551,66055 тыс. рублей, в том числе в ноябре финансирвоание не осуществлялось </t>
  </si>
  <si>
    <t>Финансирование с начала года не осуществлось</t>
  </si>
  <si>
    <t>50%                     Фин6ансирование с начала года 13029,015, в том числе в ноябре 5138  тыс. рублей</t>
  </si>
  <si>
    <t xml:space="preserve">20%                             Финансирование с начала года 6652 тыс. рублей, в том числе в ноябре финансирование не осуществлялось </t>
  </si>
  <si>
    <t xml:space="preserve">95,1%                             Финансирование с начала года 4009,2 тыс. рублей, в том числе в ноябре 334,1 тыс. рублей </t>
  </si>
  <si>
    <t xml:space="preserve">50,5%                         Финансирование с начала года 113158,449 тыс. рублей, в том числе в ноябре 9763,97 тыс. рублей                         </t>
  </si>
  <si>
    <t xml:space="preserve">30%                         Финансирование с начала года 41294,072 тыс. рублей, в том числе в ноябре 3441,2 тыс. рублей                         </t>
  </si>
  <si>
    <t xml:space="preserve">10%                         Финансирование с начала года 17341,929 тыс. рублей, в том числе в ноябре 1445,2 тыс. рублей                         </t>
  </si>
  <si>
    <t xml:space="preserve">10%                         Финансирование с начала года 2920,053 тыс. рублей, в том числе в ноябре 243,4 тыс. рублей                         </t>
  </si>
  <si>
    <t xml:space="preserve">10%                         Финансирование с начала года 13665,049 тыс. рублей, в том числе в ноябре 1138,75 тыс. рублей                         </t>
  </si>
  <si>
    <t xml:space="preserve">9%                         Финансирование с начала года 7149,453 тыс. рублей, в том числе в ноябре 595,8 тыс. рублей                         </t>
  </si>
  <si>
    <t xml:space="preserve">11%                         Финансирование с начала года 7940,453 тыс. рублей, в том числе в ноябре 661,7 тыс. рублей                         </t>
  </si>
  <si>
    <t xml:space="preserve">90%                         Финансирование с начала года 36706,3 тыс. рублей, в том числе в ноябре 3058,8 тыс. рублей                         </t>
  </si>
  <si>
    <t xml:space="preserve">90%                         Финансирование с начала года 8014,9 тыс. рублей, в том числе в ноябре 667,9 тыс. рублей                         </t>
  </si>
  <si>
    <t xml:space="preserve">85%                         Финансирование с начала года 5928,626 тыс. рублей, в том числе в ноябре 494,052 тыс. рублей                         </t>
  </si>
  <si>
    <t xml:space="preserve">3%                         Финансирование с начала года 15189,616 тыс. рублей, в том числе в ноябре 1265,8 тыс. рублей                         </t>
  </si>
  <si>
    <t xml:space="preserve">1%                         Финансирование с начала года 1960,000 тыс. рублей, в том числе в ноябре 163,3 тыс. рублей                         </t>
  </si>
  <si>
    <t xml:space="preserve">91%                         Финансирование с начала года 20572,075 тыс. рублей, в том числе в ноябре 1714,3 тыс. рублей                         </t>
  </si>
  <si>
    <t xml:space="preserve">91%                         Финансирование с начала года 444,36891 тыс. рублей, в том числе в ноябре финансирование не осуществлялось                          </t>
  </si>
  <si>
    <t xml:space="preserve">0,5%                         Финансирование с начала года 659,184 тыс. рублей, в том числе в ноябре финансирование не осуществлялось                          </t>
  </si>
  <si>
    <t xml:space="preserve">91%                         Финансирование с начала года 20579,671 тыс. рублей, в том числе в ноябре финансирование не осуществлялось                          </t>
  </si>
  <si>
    <t xml:space="preserve">30%                         Финансирование с начала года 10000,000 тыс. рублей, в том числе в ноябре финансирование не осуществлялось                          </t>
  </si>
  <si>
    <t xml:space="preserve">30%                         Финансирование с начала года 15756,5 тыс. рублей, в том числе в ноябре финансирование не осуществлялось                          </t>
  </si>
  <si>
    <t xml:space="preserve">12%                         Финансирование с начала года 8076,5 тыс. рублей, в том числе в ноябре финансирование не осуществлялось                          </t>
  </si>
  <si>
    <t>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</si>
</sst>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_-* #,##0.00_-;\-* #,##0.00_-;_-* &quot;-&quot;??_-;_-@_-"/>
    <numFmt numFmtId="166" formatCode="#,##0.0"/>
    <numFmt numFmtId="167" formatCode="#,##0.000"/>
    <numFmt numFmtId="168" formatCode="0.000"/>
    <numFmt numFmtId="169" formatCode="&quot;ИСТИНА&quot;;&quot;ИСТИНА&quot;;&quot;ЛОЖЬ&quot;"/>
    <numFmt numFmtId="170" formatCode="#,##0.000000"/>
    <numFmt numFmtId="171" formatCode="#,##0.00,"/>
  </numFmts>
  <fonts count="26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sz val="26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Times New Roman"/>
      <family val="1"/>
      <charset val="204"/>
    </font>
    <font>
      <sz val="13"/>
      <color rgb="FF1C1C1C"/>
      <name val="Times New Roman"/>
      <family val="1"/>
      <charset val="204"/>
    </font>
    <font>
      <b/>
      <sz val="25"/>
      <name val="Times New Roman"/>
      <family val="1"/>
      <charset val="204"/>
    </font>
    <font>
      <b/>
      <sz val="40"/>
      <name val="Times New Roman"/>
      <family val="1"/>
      <charset val="204"/>
    </font>
    <font>
      <b/>
      <sz val="35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4" fillId="0" borderId="0"/>
    <xf numFmtId="0" fontId="6" fillId="0" borderId="0"/>
    <xf numFmtId="0" fontId="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wrapText="1"/>
    </xf>
    <xf numFmtId="49" fontId="14" fillId="2" borderId="1" xfId="1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69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8" fontId="14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6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168" fontId="15" fillId="0" borderId="1" xfId="0" applyNumberFormat="1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horizontal="center" vertical="center" wrapText="1"/>
    </xf>
    <xf numFmtId="169" fontId="14" fillId="0" borderId="1" xfId="0" applyNumberFormat="1" applyFont="1" applyBorder="1" applyAlignment="1">
      <alignment horizontal="center" vertical="center" wrapText="1"/>
    </xf>
    <xf numFmtId="168" fontId="14" fillId="0" borderId="1" xfId="0" applyNumberFormat="1" applyFont="1" applyBorder="1" applyAlignment="1">
      <alignment horizontal="center" vertical="center" wrapText="1"/>
    </xf>
    <xf numFmtId="167" fontId="17" fillId="0" borderId="1" xfId="0" applyNumberFormat="1" applyFont="1" applyFill="1" applyBorder="1" applyAlignment="1">
      <alignment horizontal="center" vertical="center"/>
    </xf>
    <xf numFmtId="167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 wrapText="1"/>
    </xf>
    <xf numFmtId="170" fontId="17" fillId="0" borderId="1" xfId="0" applyNumberFormat="1" applyFont="1" applyFill="1" applyBorder="1" applyAlignment="1">
      <alignment horizontal="center" vertical="center" wrapText="1"/>
    </xf>
    <xf numFmtId="168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/>
    </xf>
    <xf numFmtId="167" fontId="17" fillId="2" borderId="1" xfId="0" applyNumberFormat="1" applyFont="1" applyFill="1" applyBorder="1" applyAlignment="1">
      <alignment horizontal="center" vertical="center" wrapText="1"/>
    </xf>
    <xf numFmtId="49" fontId="20" fillId="0" borderId="1" xfId="1" applyNumberFormat="1" applyFont="1" applyFill="1" applyBorder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" fontId="14" fillId="2" borderId="1" xfId="1" applyNumberFormat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168" fontId="14" fillId="0" borderId="1" xfId="1" applyNumberFormat="1" applyFont="1" applyFill="1" applyBorder="1" applyAlignment="1">
      <alignment horizontal="center" vertical="center" wrapText="1"/>
    </xf>
    <xf numFmtId="168" fontId="14" fillId="0" borderId="1" xfId="1" quotePrefix="1" applyNumberFormat="1" applyFont="1" applyFill="1" applyBorder="1" applyAlignment="1">
      <alignment horizontal="center" vertical="center" wrapText="1"/>
    </xf>
    <xf numFmtId="1" fontId="14" fillId="0" borderId="1" xfId="1" quotePrefix="1" applyNumberFormat="1" applyFont="1" applyFill="1" applyBorder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 wrapText="1"/>
    </xf>
    <xf numFmtId="2" fontId="14" fillId="0" borderId="1" xfId="1" quotePrefix="1" applyNumberFormat="1" applyFont="1" applyFill="1" applyBorder="1" applyAlignment="1">
      <alignment horizontal="center" vertical="center" wrapText="1"/>
    </xf>
    <xf numFmtId="167" fontId="14" fillId="2" borderId="1" xfId="0" applyNumberFormat="1" applyFont="1" applyFill="1" applyBorder="1" applyAlignment="1">
      <alignment horizontal="center" vertical="center" wrapText="1"/>
    </xf>
    <xf numFmtId="168" fontId="14" fillId="2" borderId="1" xfId="1" quotePrefix="1" applyNumberFormat="1" applyFont="1" applyFill="1" applyBorder="1" applyAlignment="1">
      <alignment horizontal="center" vertical="center" wrapText="1"/>
    </xf>
    <xf numFmtId="168" fontId="14" fillId="2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167" fontId="18" fillId="2" borderId="1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/>
    </xf>
    <xf numFmtId="4" fontId="18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66" fontId="14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6" fillId="0" borderId="1" xfId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</cellXfs>
  <cellStyles count="19">
    <cellStyle name="Обычный" xfId="0" builtinId="0"/>
    <cellStyle name="Обычный 2" xfId="1"/>
    <cellStyle name="Обычный 2 2" xfId="9"/>
    <cellStyle name="Обычный 3" xfId="2"/>
    <cellStyle name="Обычный 4" xfId="3"/>
    <cellStyle name="Обычный 5" xfId="4"/>
    <cellStyle name="Финансовый 2" xfId="5"/>
    <cellStyle name="Финансовый 2 2" xfId="8"/>
    <cellStyle name="Финансовый 2 3" xfId="7"/>
    <cellStyle name="Финансовый 2 3 2" xfId="14"/>
    <cellStyle name="Финансовый 2 3 3" xfId="18"/>
    <cellStyle name="Финансовый 2 4" xfId="12"/>
    <cellStyle name="Финансовый 2 5" xfId="16"/>
    <cellStyle name="Финансовый 3" xfId="10"/>
    <cellStyle name="Финансовый 4" xfId="6"/>
    <cellStyle name="Финансовый 4 2" xfId="13"/>
    <cellStyle name="Финансовый 4 3" xfId="17"/>
    <cellStyle name="Финансовый 5" xfId="11"/>
    <cellStyle name="Финансовый 6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9"/>
  <sheetViews>
    <sheetView tabSelected="1" view="pageBreakPreview" topLeftCell="A117" zoomScale="60" zoomScaleNormal="60" workbookViewId="0">
      <selection activeCell="V126" sqref="V126"/>
    </sheetView>
  </sheetViews>
  <sheetFormatPr defaultRowHeight="15" x14ac:dyDescent="0.2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16" width="9.140625" style="1" customWidth="1"/>
    <col min="17" max="17" width="21" style="1" customWidth="1"/>
    <col min="18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33" hidden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80"/>
      <c r="L1" s="80"/>
      <c r="M1" s="80"/>
      <c r="N1" s="80"/>
      <c r="O1" s="80"/>
    </row>
    <row r="2" spans="1:16" ht="33" hidden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80"/>
      <c r="L2" s="80"/>
      <c r="M2" s="80"/>
      <c r="N2" s="80"/>
      <c r="O2" s="80"/>
    </row>
    <row r="3" spans="1:16" ht="33" hidden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80"/>
      <c r="L3" s="80"/>
      <c r="M3" s="80"/>
      <c r="N3" s="80"/>
      <c r="O3" s="80"/>
    </row>
    <row r="4" spans="1:16" ht="33" hidden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80"/>
      <c r="L4" s="80"/>
      <c r="M4" s="80"/>
      <c r="N4" s="80"/>
      <c r="O4" s="80"/>
    </row>
    <row r="5" spans="1:16" s="12" customFormat="1" ht="14.25" hidden="1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13"/>
      <c r="L5" s="13"/>
      <c r="M5" s="13"/>
      <c r="N5" s="13"/>
      <c r="O5" s="13"/>
    </row>
    <row r="6" spans="1:16" s="12" customFormat="1" ht="14.25" hidden="1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13"/>
      <c r="L6" s="13"/>
      <c r="M6" s="13"/>
      <c r="N6" s="13"/>
      <c r="O6" s="13"/>
    </row>
    <row r="7" spans="1:16" ht="25.5" x14ac:dyDescent="0.2">
      <c r="A7" s="5"/>
      <c r="B7" s="5"/>
      <c r="C7" s="5"/>
      <c r="D7" s="5"/>
      <c r="E7" s="5"/>
      <c r="F7" s="81"/>
      <c r="G7" s="81"/>
      <c r="H7" s="81"/>
      <c r="I7" s="81"/>
      <c r="J7" s="5"/>
      <c r="K7" s="6"/>
      <c r="L7" s="6"/>
      <c r="M7" s="6"/>
      <c r="N7" s="6"/>
      <c r="O7" s="6"/>
    </row>
    <row r="8" spans="1:16" ht="81.75" customHeight="1" x14ac:dyDescent="0.2">
      <c r="A8" s="87" t="s">
        <v>473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</row>
    <row r="9" spans="1:16" s="12" customFormat="1" ht="55.5" customHeight="1" x14ac:dyDescent="0.2">
      <c r="A9" s="86" t="s">
        <v>472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 spans="1:16" s="12" customFormat="1" ht="25.5" hidden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6" s="12" customFormat="1" ht="25.5" hidden="1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5"/>
      <c r="L11" s="84"/>
      <c r="M11" s="84"/>
      <c r="N11" s="84"/>
      <c r="O11" s="84"/>
      <c r="P11" s="14"/>
    </row>
    <row r="12" spans="1:16" s="12" customFormat="1" ht="51.75" hidden="1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5"/>
      <c r="L12" s="84"/>
      <c r="M12" s="84"/>
      <c r="N12" s="84"/>
      <c r="O12" s="84"/>
      <c r="P12" s="14"/>
    </row>
    <row r="13" spans="1:16" s="12" customFormat="1" ht="26.25" hidden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5"/>
      <c r="L13" s="84"/>
      <c r="M13" s="84"/>
      <c r="N13" s="84"/>
      <c r="O13" s="84"/>
      <c r="P13" s="14"/>
    </row>
    <row r="14" spans="1:16" s="12" customFormat="1" ht="59.25" hidden="1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5"/>
      <c r="L14" s="84"/>
      <c r="M14" s="84"/>
      <c r="N14" s="84"/>
      <c r="O14" s="84"/>
      <c r="P14" s="14"/>
    </row>
    <row r="15" spans="1:16" s="12" customFormat="1" ht="25.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84"/>
      <c r="M15" s="84"/>
      <c r="N15" s="84"/>
      <c r="O15" s="84"/>
      <c r="P15" s="14"/>
    </row>
    <row r="16" spans="1:16" s="12" customFormat="1" ht="57" customHeight="1" x14ac:dyDescent="0.2">
      <c r="A16" s="81" t="s">
        <v>189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6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82"/>
      <c r="M17" s="82"/>
      <c r="N17" s="82"/>
      <c r="O17" s="82"/>
    </row>
    <row r="18" spans="1:16" ht="30" x14ac:dyDescent="0.2">
      <c r="A18" s="83" t="s">
        <v>26</v>
      </c>
      <c r="B18" s="83" t="s">
        <v>0</v>
      </c>
      <c r="C18" s="83" t="s">
        <v>1</v>
      </c>
      <c r="D18" s="83" t="s">
        <v>2</v>
      </c>
      <c r="E18" s="83" t="s">
        <v>3</v>
      </c>
      <c r="F18" s="16" t="s">
        <v>4</v>
      </c>
      <c r="G18" s="83" t="s">
        <v>5</v>
      </c>
      <c r="H18" s="83" t="s">
        <v>6</v>
      </c>
      <c r="I18" s="83" t="s">
        <v>7</v>
      </c>
      <c r="J18" s="83" t="s">
        <v>465</v>
      </c>
      <c r="K18" s="83"/>
      <c r="L18" s="83"/>
      <c r="M18" s="83"/>
      <c r="N18" s="83"/>
      <c r="O18" s="83" t="s">
        <v>8</v>
      </c>
      <c r="P18" s="75"/>
    </row>
    <row r="19" spans="1:16" ht="53.25" customHeight="1" x14ac:dyDescent="0.2">
      <c r="A19" s="83"/>
      <c r="B19" s="83"/>
      <c r="C19" s="83"/>
      <c r="D19" s="83"/>
      <c r="E19" s="83"/>
      <c r="F19" s="16" t="s">
        <v>21</v>
      </c>
      <c r="G19" s="83"/>
      <c r="H19" s="83"/>
      <c r="I19" s="83"/>
      <c r="J19" s="16" t="s">
        <v>9</v>
      </c>
      <c r="K19" s="16" t="s">
        <v>10</v>
      </c>
      <c r="L19" s="16" t="s">
        <v>11</v>
      </c>
      <c r="M19" s="16" t="s">
        <v>12</v>
      </c>
      <c r="N19" s="16" t="s">
        <v>13</v>
      </c>
      <c r="O19" s="83"/>
      <c r="P19" s="75"/>
    </row>
    <row r="20" spans="1:16" s="2" customFormat="1" ht="32.25" customHeight="1" x14ac:dyDescent="0.25">
      <c r="A20" s="83" t="s">
        <v>41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76"/>
    </row>
    <row r="21" spans="1:16" ht="38.25" customHeight="1" x14ac:dyDescent="0.2">
      <c r="A21" s="83" t="s">
        <v>14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75"/>
    </row>
    <row r="22" spans="1:16" s="4" customFormat="1" ht="109.5" customHeight="1" x14ac:dyDescent="0.25">
      <c r="A22" s="17" t="s">
        <v>66</v>
      </c>
      <c r="B22" s="18" t="s">
        <v>190</v>
      </c>
      <c r="C22" s="18" t="s">
        <v>24</v>
      </c>
      <c r="D22" s="18" t="s">
        <v>22</v>
      </c>
      <c r="E22" s="18" t="s">
        <v>25</v>
      </c>
      <c r="F22" s="18" t="s">
        <v>20</v>
      </c>
      <c r="G22" s="18" t="s">
        <v>42</v>
      </c>
      <c r="H22" s="18" t="s">
        <v>37</v>
      </c>
      <c r="I22" s="19" t="s">
        <v>23</v>
      </c>
      <c r="J22" s="19"/>
      <c r="K22" s="19"/>
      <c r="L22" s="19"/>
      <c r="M22" s="19"/>
      <c r="N22" s="19"/>
      <c r="O22" s="28" t="s">
        <v>524</v>
      </c>
      <c r="P22" s="77"/>
    </row>
    <row r="23" spans="1:16" s="4" customFormat="1" ht="116.25" customHeight="1" x14ac:dyDescent="0.25">
      <c r="A23" s="17" t="s">
        <v>75</v>
      </c>
      <c r="B23" s="18" t="s">
        <v>191</v>
      </c>
      <c r="C23" s="18" t="s">
        <v>24</v>
      </c>
      <c r="D23" s="18" t="s">
        <v>22</v>
      </c>
      <c r="E23" s="18" t="s">
        <v>25</v>
      </c>
      <c r="F23" s="18" t="s">
        <v>39</v>
      </c>
      <c r="G23" s="18" t="s">
        <v>42</v>
      </c>
      <c r="H23" s="18" t="s">
        <v>38</v>
      </c>
      <c r="I23" s="19" t="s">
        <v>23</v>
      </c>
      <c r="J23" s="19"/>
      <c r="K23" s="19"/>
      <c r="L23" s="19"/>
      <c r="M23" s="19"/>
      <c r="N23" s="19"/>
      <c r="O23" s="28" t="s">
        <v>524</v>
      </c>
      <c r="P23" s="77"/>
    </row>
    <row r="24" spans="1:16" ht="228.75" customHeight="1" x14ac:dyDescent="0.2">
      <c r="A24" s="21" t="s">
        <v>76</v>
      </c>
      <c r="B24" s="22" t="s">
        <v>161</v>
      </c>
      <c r="C24" s="23" t="s">
        <v>192</v>
      </c>
      <c r="D24" s="23" t="s">
        <v>74</v>
      </c>
      <c r="E24" s="23" t="s">
        <v>28</v>
      </c>
      <c r="F24" s="23" t="s">
        <v>162</v>
      </c>
      <c r="G24" s="23" t="s">
        <v>57</v>
      </c>
      <c r="H24" s="24">
        <v>48.508249999999997</v>
      </c>
      <c r="I24" s="25">
        <v>99112.423999999999</v>
      </c>
      <c r="J24" s="25">
        <v>40304.879000000001</v>
      </c>
      <c r="K24" s="25"/>
      <c r="L24" s="25">
        <v>34128.635000000002</v>
      </c>
      <c r="M24" s="25">
        <v>1796.2439999999999</v>
      </c>
      <c r="N24" s="71">
        <v>4380</v>
      </c>
      <c r="O24" s="28" t="s">
        <v>524</v>
      </c>
      <c r="P24" s="75"/>
    </row>
    <row r="25" spans="1:16" ht="160.5" customHeight="1" x14ac:dyDescent="0.2">
      <c r="A25" s="21" t="s">
        <v>77</v>
      </c>
      <c r="B25" s="22" t="s">
        <v>193</v>
      </c>
      <c r="C25" s="23" t="s">
        <v>24</v>
      </c>
      <c r="D25" s="23" t="s">
        <v>165</v>
      </c>
      <c r="E25" s="23" t="s">
        <v>28</v>
      </c>
      <c r="F25" s="23" t="s">
        <v>194</v>
      </c>
      <c r="G25" s="27" t="s">
        <v>42</v>
      </c>
      <c r="H25" s="24" t="s">
        <v>166</v>
      </c>
      <c r="I25" s="25">
        <v>9726.32</v>
      </c>
      <c r="J25" s="25">
        <v>9726.32</v>
      </c>
      <c r="K25" s="25"/>
      <c r="L25" s="25">
        <v>7957.5039999999999</v>
      </c>
      <c r="M25" s="25">
        <v>418.81599999999997</v>
      </c>
      <c r="N25" s="71">
        <v>1350</v>
      </c>
      <c r="O25" s="28" t="s">
        <v>524</v>
      </c>
      <c r="P25" s="75"/>
    </row>
    <row r="26" spans="1:16" ht="106.5" customHeight="1" x14ac:dyDescent="0.2">
      <c r="A26" s="21" t="s">
        <v>78</v>
      </c>
      <c r="B26" s="22" t="s">
        <v>195</v>
      </c>
      <c r="C26" s="23" t="s">
        <v>24</v>
      </c>
      <c r="D26" s="23" t="s">
        <v>165</v>
      </c>
      <c r="E26" s="23" t="s">
        <v>28</v>
      </c>
      <c r="F26" s="23" t="s">
        <v>196</v>
      </c>
      <c r="G26" s="27" t="s">
        <v>42</v>
      </c>
      <c r="H26" s="24" t="s">
        <v>168</v>
      </c>
      <c r="I26" s="25">
        <v>22975.678</v>
      </c>
      <c r="J26" s="25">
        <v>22975.678</v>
      </c>
      <c r="K26" s="25"/>
      <c r="L26" s="25">
        <v>19988.644</v>
      </c>
      <c r="M26" s="25">
        <v>1052.0340000000001</v>
      </c>
      <c r="N26" s="71">
        <v>1935</v>
      </c>
      <c r="O26" s="28" t="s">
        <v>524</v>
      </c>
      <c r="P26" s="75"/>
    </row>
    <row r="27" spans="1:16" ht="115.5" customHeight="1" x14ac:dyDescent="0.2">
      <c r="A27" s="21" t="s">
        <v>79</v>
      </c>
      <c r="B27" s="22" t="s">
        <v>197</v>
      </c>
      <c r="C27" s="23" t="s">
        <v>24</v>
      </c>
      <c r="D27" s="23" t="s">
        <v>165</v>
      </c>
      <c r="E27" s="23" t="s">
        <v>28</v>
      </c>
      <c r="F27" s="23" t="s">
        <v>198</v>
      </c>
      <c r="G27" s="27" t="s">
        <v>42</v>
      </c>
      <c r="H27" s="24" t="s">
        <v>167</v>
      </c>
      <c r="I27" s="25">
        <v>5288.7701100000004</v>
      </c>
      <c r="J27" s="25">
        <v>5288.7701100000004</v>
      </c>
      <c r="K27" s="25"/>
      <c r="L27" s="25">
        <v>3171.8319999999999</v>
      </c>
      <c r="M27" s="25">
        <v>166.93810999999999</v>
      </c>
      <c r="N27" s="71">
        <v>1950</v>
      </c>
      <c r="O27" s="28" t="s">
        <v>524</v>
      </c>
      <c r="P27" s="75"/>
    </row>
    <row r="28" spans="1:16" ht="89.25" customHeight="1" x14ac:dyDescent="0.2">
      <c r="A28" s="22" t="s">
        <v>80</v>
      </c>
      <c r="B28" s="22" t="s">
        <v>199</v>
      </c>
      <c r="C28" s="22" t="s">
        <v>24</v>
      </c>
      <c r="D28" s="22" t="s">
        <v>163</v>
      </c>
      <c r="E28" s="22" t="s">
        <v>28</v>
      </c>
      <c r="F28" s="22" t="s">
        <v>200</v>
      </c>
      <c r="G28" s="22" t="s">
        <v>42</v>
      </c>
      <c r="H28" s="22" t="s">
        <v>164</v>
      </c>
      <c r="I28" s="22">
        <v>5250.4768100000001</v>
      </c>
      <c r="J28" s="22">
        <f>K28+L28+M28+N28</f>
        <v>5250.4768100000001</v>
      </c>
      <c r="K28" s="22"/>
      <c r="L28" s="22">
        <v>3890.703</v>
      </c>
      <c r="M28" s="22">
        <v>204.77381</v>
      </c>
      <c r="N28" s="22">
        <v>1155</v>
      </c>
      <c r="O28" s="28" t="s">
        <v>477</v>
      </c>
      <c r="P28" s="75"/>
    </row>
    <row r="29" spans="1:16" ht="89.25" customHeight="1" x14ac:dyDescent="0.2">
      <c r="A29" s="22" t="s">
        <v>81</v>
      </c>
      <c r="B29" s="22" t="s">
        <v>201</v>
      </c>
      <c r="C29" s="22" t="s">
        <v>24</v>
      </c>
      <c r="D29" s="22" t="s">
        <v>163</v>
      </c>
      <c r="E29" s="22" t="s">
        <v>28</v>
      </c>
      <c r="F29" s="22" t="s">
        <v>202</v>
      </c>
      <c r="G29" s="22" t="s">
        <v>42</v>
      </c>
      <c r="H29" s="22">
        <v>9.3849999999999998</v>
      </c>
      <c r="I29" s="22">
        <v>7204.2250000000004</v>
      </c>
      <c r="J29" s="22">
        <f t="shared" ref="J29" si="0">K29+L29+M29+N29</f>
        <v>7204.2250000000004</v>
      </c>
      <c r="K29" s="22"/>
      <c r="L29" s="22">
        <v>6174.2640000000001</v>
      </c>
      <c r="M29" s="22">
        <v>324.96100000000001</v>
      </c>
      <c r="N29" s="22">
        <v>705</v>
      </c>
      <c r="O29" s="28" t="s">
        <v>477</v>
      </c>
      <c r="P29" s="75"/>
    </row>
    <row r="30" spans="1:16" ht="132.75" customHeight="1" x14ac:dyDescent="0.2">
      <c r="A30" s="22" t="s">
        <v>82</v>
      </c>
      <c r="B30" s="22" t="s">
        <v>203</v>
      </c>
      <c r="C30" s="22" t="s">
        <v>24</v>
      </c>
      <c r="D30" s="22" t="s">
        <v>204</v>
      </c>
      <c r="E30" s="22" t="s">
        <v>28</v>
      </c>
      <c r="F30" s="22" t="s">
        <v>205</v>
      </c>
      <c r="G30" s="22" t="s">
        <v>206</v>
      </c>
      <c r="H30" s="22" t="s">
        <v>207</v>
      </c>
      <c r="I30" s="22">
        <v>63507.351000000002</v>
      </c>
      <c r="J30" s="22">
        <f t="shared" ref="J30:J31" si="1">L30+M30+N30</f>
        <v>63507.351000000002</v>
      </c>
      <c r="K30" s="22"/>
      <c r="L30" s="22">
        <v>60331.983</v>
      </c>
      <c r="M30" s="22">
        <v>3175.3679999999999</v>
      </c>
      <c r="N30" s="22">
        <v>0</v>
      </c>
      <c r="O30" s="28" t="s">
        <v>524</v>
      </c>
      <c r="P30" s="75"/>
    </row>
    <row r="31" spans="1:16" s="9" customFormat="1" ht="140.25" customHeight="1" x14ac:dyDescent="0.2">
      <c r="A31" s="22" t="s">
        <v>83</v>
      </c>
      <c r="B31" s="22" t="s">
        <v>208</v>
      </c>
      <c r="C31" s="22" t="s">
        <v>24</v>
      </c>
      <c r="D31" s="22" t="s">
        <v>209</v>
      </c>
      <c r="E31" s="22" t="s">
        <v>28</v>
      </c>
      <c r="F31" s="22" t="s">
        <v>210</v>
      </c>
      <c r="G31" s="22" t="s">
        <v>206</v>
      </c>
      <c r="H31" s="22" t="s">
        <v>211</v>
      </c>
      <c r="I31" s="22">
        <v>82679.118000000002</v>
      </c>
      <c r="J31" s="22">
        <f t="shared" si="1"/>
        <v>82679.118000000002</v>
      </c>
      <c r="K31" s="22"/>
      <c r="L31" s="22">
        <v>78545.163</v>
      </c>
      <c r="M31" s="22">
        <v>4133.9549999999999</v>
      </c>
      <c r="N31" s="22">
        <v>0</v>
      </c>
      <c r="O31" s="28" t="s">
        <v>524</v>
      </c>
      <c r="P31" s="75"/>
    </row>
    <row r="32" spans="1:16" s="9" customFormat="1" ht="132" customHeight="1" x14ac:dyDescent="0.2">
      <c r="A32" s="28" t="s">
        <v>84</v>
      </c>
      <c r="B32" s="22" t="s">
        <v>212</v>
      </c>
      <c r="C32" s="22" t="s">
        <v>24</v>
      </c>
      <c r="D32" s="22" t="s">
        <v>213</v>
      </c>
      <c r="E32" s="22" t="s">
        <v>25</v>
      </c>
      <c r="F32" s="22" t="s">
        <v>214</v>
      </c>
      <c r="G32" s="22" t="s">
        <v>42</v>
      </c>
      <c r="H32" s="22" t="s">
        <v>215</v>
      </c>
      <c r="I32" s="22">
        <v>8239</v>
      </c>
      <c r="J32" s="22">
        <v>8239</v>
      </c>
      <c r="K32" s="28"/>
      <c r="L32" s="28"/>
      <c r="M32" s="28"/>
      <c r="N32" s="28">
        <v>5482</v>
      </c>
      <c r="O32" s="26" t="s">
        <v>495</v>
      </c>
      <c r="P32" s="75"/>
    </row>
    <row r="33" spans="1:16" s="9" customFormat="1" ht="128.25" customHeight="1" x14ac:dyDescent="0.2">
      <c r="A33" s="29" t="s">
        <v>216</v>
      </c>
      <c r="B33" s="22" t="s">
        <v>217</v>
      </c>
      <c r="C33" s="22" t="s">
        <v>24</v>
      </c>
      <c r="D33" s="22" t="s">
        <v>213</v>
      </c>
      <c r="E33" s="22" t="s">
        <v>25</v>
      </c>
      <c r="F33" s="22" t="s">
        <v>139</v>
      </c>
      <c r="G33" s="22" t="s">
        <v>42</v>
      </c>
      <c r="H33" s="22" t="s">
        <v>218</v>
      </c>
      <c r="I33" s="22">
        <v>18728.724999999999</v>
      </c>
      <c r="J33" s="22">
        <v>18728.724999999999</v>
      </c>
      <c r="K33" s="28"/>
      <c r="L33" s="28"/>
      <c r="M33" s="28"/>
      <c r="N33" s="28"/>
      <c r="O33" s="28" t="s">
        <v>524</v>
      </c>
      <c r="P33" s="75"/>
    </row>
    <row r="34" spans="1:16" s="12" customFormat="1" ht="198" customHeight="1" x14ac:dyDescent="0.2">
      <c r="A34" s="29" t="s">
        <v>219</v>
      </c>
      <c r="B34" s="22" t="s">
        <v>220</v>
      </c>
      <c r="C34" s="22" t="s">
        <v>24</v>
      </c>
      <c r="D34" s="22" t="s">
        <v>213</v>
      </c>
      <c r="E34" s="22" t="s">
        <v>25</v>
      </c>
      <c r="F34" s="22" t="s">
        <v>139</v>
      </c>
      <c r="G34" s="22" t="s">
        <v>42</v>
      </c>
      <c r="H34" s="22" t="s">
        <v>221</v>
      </c>
      <c r="I34" s="22">
        <v>6032.8909999999996</v>
      </c>
      <c r="J34" s="22">
        <v>6032.8909999999996</v>
      </c>
      <c r="K34" s="28"/>
      <c r="L34" s="28"/>
      <c r="M34" s="28"/>
      <c r="N34" s="28"/>
      <c r="O34" s="28" t="s">
        <v>524</v>
      </c>
      <c r="P34" s="75"/>
    </row>
    <row r="35" spans="1:16" s="12" customFormat="1" ht="83.25" customHeight="1" x14ac:dyDescent="0.2">
      <c r="A35" s="29" t="s">
        <v>222</v>
      </c>
      <c r="B35" s="22" t="s">
        <v>223</v>
      </c>
      <c r="C35" s="22" t="s">
        <v>24</v>
      </c>
      <c r="D35" s="22" t="s">
        <v>213</v>
      </c>
      <c r="E35" s="22" t="s">
        <v>25</v>
      </c>
      <c r="F35" s="22" t="s">
        <v>139</v>
      </c>
      <c r="G35" s="22" t="s">
        <v>42</v>
      </c>
      <c r="H35" s="22" t="s">
        <v>224</v>
      </c>
      <c r="I35" s="22">
        <v>7114.9989999999998</v>
      </c>
      <c r="J35" s="22">
        <v>7114.799</v>
      </c>
      <c r="K35" s="28"/>
      <c r="L35" s="28"/>
      <c r="M35" s="28"/>
      <c r="N35" s="28"/>
      <c r="O35" s="28" t="s">
        <v>524</v>
      </c>
      <c r="P35" s="75"/>
    </row>
    <row r="36" spans="1:16" s="12" customFormat="1" ht="99" customHeight="1" x14ac:dyDescent="0.2">
      <c r="A36" s="29" t="s">
        <v>225</v>
      </c>
      <c r="B36" s="22" t="s">
        <v>226</v>
      </c>
      <c r="C36" s="22" t="s">
        <v>227</v>
      </c>
      <c r="D36" s="22" t="s">
        <v>213</v>
      </c>
      <c r="E36" s="22" t="s">
        <v>25</v>
      </c>
      <c r="F36" s="22" t="s">
        <v>139</v>
      </c>
      <c r="G36" s="22" t="s">
        <v>42</v>
      </c>
      <c r="H36" s="22"/>
      <c r="I36" s="22">
        <v>6312.0780000000004</v>
      </c>
      <c r="J36" s="22">
        <v>6312.0780000000004</v>
      </c>
      <c r="K36" s="28"/>
      <c r="L36" s="28"/>
      <c r="M36" s="28"/>
      <c r="N36" s="28"/>
      <c r="O36" s="28" t="s">
        <v>524</v>
      </c>
      <c r="P36" s="75"/>
    </row>
    <row r="37" spans="1:16" s="12" customFormat="1" ht="84" customHeight="1" x14ac:dyDescent="0.2">
      <c r="A37" s="29" t="s">
        <v>228</v>
      </c>
      <c r="B37" s="22" t="s">
        <v>229</v>
      </c>
      <c r="C37" s="22" t="s">
        <v>24</v>
      </c>
      <c r="D37" s="22" t="s">
        <v>213</v>
      </c>
      <c r="E37" s="22" t="s">
        <v>25</v>
      </c>
      <c r="F37" s="22" t="s">
        <v>139</v>
      </c>
      <c r="G37" s="22" t="s">
        <v>42</v>
      </c>
      <c r="H37" s="22" t="s">
        <v>230</v>
      </c>
      <c r="I37" s="22">
        <v>8468.8619999999992</v>
      </c>
      <c r="J37" s="22">
        <v>8468.8619999999992</v>
      </c>
      <c r="K37" s="28"/>
      <c r="L37" s="28"/>
      <c r="M37" s="28"/>
      <c r="N37" s="28"/>
      <c r="O37" s="28" t="s">
        <v>524</v>
      </c>
      <c r="P37" s="75"/>
    </row>
    <row r="38" spans="1:16" s="12" customFormat="1" ht="97.5" customHeight="1" x14ac:dyDescent="0.2">
      <c r="A38" s="29" t="s">
        <v>231</v>
      </c>
      <c r="B38" s="22" t="s">
        <v>232</v>
      </c>
      <c r="C38" s="22" t="s">
        <v>24</v>
      </c>
      <c r="D38" s="22" t="s">
        <v>213</v>
      </c>
      <c r="E38" s="22" t="s">
        <v>25</v>
      </c>
      <c r="F38" s="22" t="s">
        <v>139</v>
      </c>
      <c r="G38" s="22" t="s">
        <v>42</v>
      </c>
      <c r="H38" s="22" t="s">
        <v>233</v>
      </c>
      <c r="I38" s="22">
        <v>6331.66</v>
      </c>
      <c r="J38" s="22">
        <v>6331.66</v>
      </c>
      <c r="K38" s="28"/>
      <c r="L38" s="28"/>
      <c r="M38" s="28"/>
      <c r="N38" s="28"/>
      <c r="O38" s="28" t="s">
        <v>524</v>
      </c>
      <c r="P38" s="75"/>
    </row>
    <row r="39" spans="1:16" ht="145.5" customHeight="1" x14ac:dyDescent="0.2">
      <c r="A39" s="29" t="s">
        <v>234</v>
      </c>
      <c r="B39" s="22" t="s">
        <v>235</v>
      </c>
      <c r="C39" s="22" t="s">
        <v>27</v>
      </c>
      <c r="D39" s="22" t="s">
        <v>236</v>
      </c>
      <c r="E39" s="22" t="s">
        <v>25</v>
      </c>
      <c r="F39" s="22" t="s">
        <v>139</v>
      </c>
      <c r="G39" s="22" t="s">
        <v>42</v>
      </c>
      <c r="H39" s="22" t="s">
        <v>237</v>
      </c>
      <c r="I39" s="22">
        <v>13281.056</v>
      </c>
      <c r="J39" s="22">
        <v>13281.056</v>
      </c>
      <c r="K39" s="28"/>
      <c r="L39" s="28"/>
      <c r="M39" s="28"/>
      <c r="N39" s="28">
        <v>12750</v>
      </c>
      <c r="O39" s="28" t="s">
        <v>496</v>
      </c>
      <c r="P39" s="75"/>
    </row>
    <row r="40" spans="1:16" ht="40.5" customHeight="1" x14ac:dyDescent="0.2">
      <c r="A40" s="79" t="s">
        <v>40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5"/>
    </row>
    <row r="41" spans="1:16" ht="173.25" x14ac:dyDescent="0.2">
      <c r="A41" s="30" t="s">
        <v>184</v>
      </c>
      <c r="B41" s="28" t="s">
        <v>43</v>
      </c>
      <c r="C41" s="28" t="s">
        <v>27</v>
      </c>
      <c r="D41" s="28" t="s">
        <v>129</v>
      </c>
      <c r="E41" s="28" t="s">
        <v>29</v>
      </c>
      <c r="F41" s="28" t="s">
        <v>238</v>
      </c>
      <c r="G41" s="28" t="s">
        <v>44</v>
      </c>
      <c r="H41" s="74" t="s">
        <v>239</v>
      </c>
      <c r="I41" s="28">
        <v>103747.7</v>
      </c>
      <c r="J41" s="28">
        <f t="shared" ref="J41:J44" si="2">K41+L41+M41+N41</f>
        <v>31288.37</v>
      </c>
      <c r="K41" s="28">
        <v>18773.022000000001</v>
      </c>
      <c r="L41" s="28">
        <v>6257.674</v>
      </c>
      <c r="M41" s="28"/>
      <c r="N41" s="28">
        <v>6257.674</v>
      </c>
      <c r="O41" s="28" t="s">
        <v>497</v>
      </c>
      <c r="P41" s="75"/>
    </row>
    <row r="42" spans="1:16" s="7" customFormat="1" ht="155.25" customHeight="1" x14ac:dyDescent="0.2">
      <c r="A42" s="30" t="s">
        <v>86</v>
      </c>
      <c r="B42" s="28" t="s">
        <v>240</v>
      </c>
      <c r="C42" s="28" t="s">
        <v>27</v>
      </c>
      <c r="D42" s="28" t="s">
        <v>241</v>
      </c>
      <c r="E42" s="28" t="s">
        <v>28</v>
      </c>
      <c r="F42" s="28" t="s">
        <v>139</v>
      </c>
      <c r="G42" s="28" t="s">
        <v>242</v>
      </c>
      <c r="H42" s="28" t="s">
        <v>243</v>
      </c>
      <c r="I42" s="28">
        <v>618747.19799999997</v>
      </c>
      <c r="J42" s="28">
        <f t="shared" si="2"/>
        <v>618747.19799999997</v>
      </c>
      <c r="K42" s="28">
        <v>300000</v>
      </c>
      <c r="L42" s="28">
        <v>91900</v>
      </c>
      <c r="M42" s="28">
        <v>8100</v>
      </c>
      <c r="N42" s="28">
        <v>218747.198</v>
      </c>
      <c r="O42" s="28" t="s">
        <v>498</v>
      </c>
      <c r="P42" s="75"/>
    </row>
    <row r="43" spans="1:16" ht="44.25" customHeight="1" x14ac:dyDescent="0.2">
      <c r="A43" s="79" t="s">
        <v>244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5"/>
    </row>
    <row r="44" spans="1:16" ht="87" customHeight="1" x14ac:dyDescent="0.2">
      <c r="A44" s="30" t="s">
        <v>87</v>
      </c>
      <c r="B44" s="22" t="s">
        <v>245</v>
      </c>
      <c r="C44" s="28" t="s">
        <v>192</v>
      </c>
      <c r="D44" s="28" t="s">
        <v>64</v>
      </c>
      <c r="E44" s="28" t="s">
        <v>28</v>
      </c>
      <c r="F44" s="28" t="s">
        <v>246</v>
      </c>
      <c r="G44" s="28" t="s">
        <v>65</v>
      </c>
      <c r="H44" s="28" t="s">
        <v>247</v>
      </c>
      <c r="I44" s="28">
        <v>12653.328</v>
      </c>
      <c r="J44" s="31">
        <f t="shared" si="2"/>
        <v>12137.00642</v>
      </c>
      <c r="K44" s="31">
        <v>11775.285</v>
      </c>
      <c r="L44" s="31">
        <v>240.31200000000001</v>
      </c>
      <c r="M44" s="31">
        <v>121.40942</v>
      </c>
      <c r="N44" s="28"/>
      <c r="O44" s="28" t="s">
        <v>475</v>
      </c>
      <c r="P44" s="75"/>
    </row>
    <row r="45" spans="1:16" ht="73.5" customHeight="1" x14ac:dyDescent="0.2">
      <c r="A45" s="30" t="s">
        <v>88</v>
      </c>
      <c r="B45" s="18" t="s">
        <v>248</v>
      </c>
      <c r="C45" s="18" t="s">
        <v>27</v>
      </c>
      <c r="D45" s="18" t="s">
        <v>249</v>
      </c>
      <c r="E45" s="18" t="s">
        <v>250</v>
      </c>
      <c r="F45" s="18" t="s">
        <v>251</v>
      </c>
      <c r="G45" s="18" t="s">
        <v>252</v>
      </c>
      <c r="H45" s="18" t="s">
        <v>253</v>
      </c>
      <c r="I45" s="19">
        <v>2251762</v>
      </c>
      <c r="J45" s="32">
        <v>1259243.7390000001</v>
      </c>
      <c r="K45" s="31"/>
      <c r="L45" s="31"/>
      <c r="M45" s="31"/>
      <c r="N45" s="28"/>
      <c r="O45" s="28" t="s">
        <v>479</v>
      </c>
      <c r="P45" s="75"/>
    </row>
    <row r="46" spans="1:16" ht="147" customHeight="1" x14ac:dyDescent="0.2">
      <c r="A46" s="30" t="s">
        <v>89</v>
      </c>
      <c r="B46" s="27" t="s">
        <v>254</v>
      </c>
      <c r="C46" s="18" t="s">
        <v>24</v>
      </c>
      <c r="D46" s="18" t="s">
        <v>72</v>
      </c>
      <c r="E46" s="18" t="s">
        <v>28</v>
      </c>
      <c r="F46" s="18" t="s">
        <v>255</v>
      </c>
      <c r="G46" s="18" t="s">
        <v>65</v>
      </c>
      <c r="H46" s="18" t="s">
        <v>256</v>
      </c>
      <c r="I46" s="32">
        <v>12806.112999999999</v>
      </c>
      <c r="J46" s="32">
        <v>6841.625</v>
      </c>
      <c r="K46" s="31"/>
      <c r="L46" s="31">
        <v>6650.7250000000004</v>
      </c>
      <c r="M46" s="31">
        <v>190.9</v>
      </c>
      <c r="N46" s="28"/>
      <c r="O46" s="28" t="s">
        <v>476</v>
      </c>
      <c r="P46" s="75"/>
    </row>
    <row r="47" spans="1:16" ht="78.75" x14ac:dyDescent="0.2">
      <c r="A47" s="30" t="s">
        <v>90</v>
      </c>
      <c r="B47" s="27" t="s">
        <v>257</v>
      </c>
      <c r="C47" s="18" t="s">
        <v>24</v>
      </c>
      <c r="D47" s="18" t="s">
        <v>73</v>
      </c>
      <c r="E47" s="18" t="s">
        <v>28</v>
      </c>
      <c r="F47" s="18" t="s">
        <v>258</v>
      </c>
      <c r="G47" s="18" t="s">
        <v>65</v>
      </c>
      <c r="H47" s="18" t="s">
        <v>259</v>
      </c>
      <c r="I47" s="32">
        <v>11835.887200000001</v>
      </c>
      <c r="J47" s="32">
        <v>2365.58959</v>
      </c>
      <c r="K47" s="31"/>
      <c r="L47" s="31">
        <v>2254.2660999999998</v>
      </c>
      <c r="M47" s="31">
        <v>111.324</v>
      </c>
      <c r="N47" s="28"/>
      <c r="O47" s="28" t="s">
        <v>477</v>
      </c>
      <c r="P47" s="75"/>
    </row>
    <row r="48" spans="1:16" ht="151.5" customHeight="1" x14ac:dyDescent="0.2">
      <c r="A48" s="72" t="s">
        <v>85</v>
      </c>
      <c r="B48" s="27" t="s">
        <v>260</v>
      </c>
      <c r="C48" s="33" t="s">
        <v>24</v>
      </c>
      <c r="D48" s="33" t="s">
        <v>261</v>
      </c>
      <c r="E48" s="33" t="s">
        <v>28</v>
      </c>
      <c r="F48" s="33" t="s">
        <v>262</v>
      </c>
      <c r="G48" s="33" t="s">
        <v>65</v>
      </c>
      <c r="H48" s="33" t="s">
        <v>263</v>
      </c>
      <c r="I48" s="34">
        <v>10178.569229999999</v>
      </c>
      <c r="J48" s="34">
        <v>4099.3751599999996</v>
      </c>
      <c r="K48" s="40"/>
      <c r="L48" s="40">
        <v>4045.6282999999999</v>
      </c>
      <c r="M48" s="40">
        <f>J48-L48</f>
        <v>53.746859999999742</v>
      </c>
      <c r="N48" s="35"/>
      <c r="O48" s="35" t="s">
        <v>478</v>
      </c>
      <c r="P48" s="75"/>
    </row>
    <row r="49" spans="1:16" ht="150" customHeight="1" x14ac:dyDescent="0.2">
      <c r="A49" s="17" t="s">
        <v>91</v>
      </c>
      <c r="B49" s="36" t="s">
        <v>264</v>
      </c>
      <c r="C49" s="26" t="s">
        <v>265</v>
      </c>
      <c r="D49" s="26" t="s">
        <v>266</v>
      </c>
      <c r="E49" s="26" t="s">
        <v>28</v>
      </c>
      <c r="F49" s="26" t="s">
        <v>185</v>
      </c>
      <c r="G49" s="26" t="s">
        <v>151</v>
      </c>
      <c r="H49" s="26" t="s">
        <v>267</v>
      </c>
      <c r="I49" s="37">
        <v>148366.28</v>
      </c>
      <c r="J49" s="38">
        <f>K49+L49+M49+N49</f>
        <v>148366.28</v>
      </c>
      <c r="K49" s="38">
        <v>135220.9</v>
      </c>
      <c r="L49" s="38">
        <v>2759.64</v>
      </c>
      <c r="M49" s="38">
        <v>10385.74</v>
      </c>
      <c r="N49" s="32"/>
      <c r="O49" s="26" t="s">
        <v>499</v>
      </c>
      <c r="P49" s="75"/>
    </row>
    <row r="50" spans="1:16" ht="81.75" customHeight="1" x14ac:dyDescent="0.2">
      <c r="A50" s="17" t="s">
        <v>92</v>
      </c>
      <c r="B50" s="35" t="s">
        <v>268</v>
      </c>
      <c r="C50" s="35" t="s">
        <v>27</v>
      </c>
      <c r="D50" s="35" t="s">
        <v>269</v>
      </c>
      <c r="E50" s="39" t="s">
        <v>28</v>
      </c>
      <c r="F50" s="35" t="s">
        <v>270</v>
      </c>
      <c r="G50" s="35">
        <v>2022</v>
      </c>
      <c r="H50" s="26" t="s">
        <v>271</v>
      </c>
      <c r="I50" s="40">
        <f>K50+L50</f>
        <v>15964</v>
      </c>
      <c r="J50" s="40">
        <v>17155.7</v>
      </c>
      <c r="K50" s="40">
        <v>15644.7</v>
      </c>
      <c r="L50" s="40">
        <v>319.3</v>
      </c>
      <c r="M50" s="40">
        <f>J50-K50-L50</f>
        <v>1191.7</v>
      </c>
      <c r="N50" s="40"/>
      <c r="O50" s="28" t="s">
        <v>524</v>
      </c>
      <c r="P50" s="75"/>
    </row>
    <row r="51" spans="1:16" ht="80.25" customHeight="1" x14ac:dyDescent="0.2">
      <c r="A51" s="17" t="s">
        <v>93</v>
      </c>
      <c r="B51" s="35" t="s">
        <v>272</v>
      </c>
      <c r="C51" s="35" t="s">
        <v>27</v>
      </c>
      <c r="D51" s="35" t="s">
        <v>273</v>
      </c>
      <c r="E51" s="39" t="s">
        <v>28</v>
      </c>
      <c r="F51" s="35" t="s">
        <v>464</v>
      </c>
      <c r="G51" s="35">
        <v>2022</v>
      </c>
      <c r="H51" s="26" t="s">
        <v>274</v>
      </c>
      <c r="I51" s="40">
        <f>K51+L51</f>
        <v>16585.7</v>
      </c>
      <c r="J51" s="40">
        <v>17672.650000000001</v>
      </c>
      <c r="K51" s="40">
        <v>16253.5</v>
      </c>
      <c r="L51" s="40">
        <v>332.2</v>
      </c>
      <c r="M51" s="40">
        <v>1086.95</v>
      </c>
      <c r="N51" s="40"/>
      <c r="O51" s="28" t="s">
        <v>524</v>
      </c>
      <c r="P51" s="75"/>
    </row>
    <row r="52" spans="1:16" ht="47.25" x14ac:dyDescent="0.2">
      <c r="A52" s="17" t="s">
        <v>94</v>
      </c>
      <c r="B52" s="35" t="s">
        <v>275</v>
      </c>
      <c r="C52" s="35" t="s">
        <v>27</v>
      </c>
      <c r="D52" s="35" t="s">
        <v>276</v>
      </c>
      <c r="E52" s="39" t="s">
        <v>28</v>
      </c>
      <c r="F52" s="35" t="s">
        <v>277</v>
      </c>
      <c r="G52" s="35">
        <v>2022</v>
      </c>
      <c r="H52" s="26" t="s">
        <v>278</v>
      </c>
      <c r="I52" s="40">
        <f>K52+L52</f>
        <v>12448.67</v>
      </c>
      <c r="J52" s="40">
        <v>12909.09</v>
      </c>
      <c r="K52" s="40">
        <v>12199.7</v>
      </c>
      <c r="L52" s="40">
        <v>248.97</v>
      </c>
      <c r="M52" s="40">
        <v>460.42</v>
      </c>
      <c r="N52" s="40"/>
      <c r="O52" s="28" t="s">
        <v>524</v>
      </c>
      <c r="P52" s="75"/>
    </row>
    <row r="53" spans="1:16" ht="63" x14ac:dyDescent="0.2">
      <c r="A53" s="17" t="s">
        <v>95</v>
      </c>
      <c r="B53" s="35" t="s">
        <v>279</v>
      </c>
      <c r="C53" s="35" t="s">
        <v>27</v>
      </c>
      <c r="D53" s="35" t="s">
        <v>276</v>
      </c>
      <c r="E53" s="39" t="s">
        <v>28</v>
      </c>
      <c r="F53" s="35" t="s">
        <v>280</v>
      </c>
      <c r="G53" s="35">
        <v>2022</v>
      </c>
      <c r="H53" s="26" t="s">
        <v>281</v>
      </c>
      <c r="I53" s="40">
        <f>K53+L53</f>
        <v>14813.56</v>
      </c>
      <c r="J53" s="40">
        <v>15886.63</v>
      </c>
      <c r="K53" s="40">
        <v>14523.1</v>
      </c>
      <c r="L53" s="40">
        <v>290.45999999999998</v>
      </c>
      <c r="M53" s="40">
        <v>1073.07</v>
      </c>
      <c r="N53" s="40"/>
      <c r="O53" s="28" t="s">
        <v>524</v>
      </c>
      <c r="P53" s="75"/>
    </row>
    <row r="54" spans="1:16" ht="47.25" x14ac:dyDescent="0.2">
      <c r="A54" s="17" t="s">
        <v>169</v>
      </c>
      <c r="B54" s="35" t="s">
        <v>282</v>
      </c>
      <c r="C54" s="35" t="s">
        <v>27</v>
      </c>
      <c r="D54" s="35" t="s">
        <v>283</v>
      </c>
      <c r="E54" s="39" t="s">
        <v>28</v>
      </c>
      <c r="F54" s="35" t="s">
        <v>284</v>
      </c>
      <c r="G54" s="35" t="s">
        <v>285</v>
      </c>
      <c r="H54" s="26" t="s">
        <v>286</v>
      </c>
      <c r="I54" s="40">
        <v>11152.831</v>
      </c>
      <c r="J54" s="40">
        <v>11774.01</v>
      </c>
      <c r="K54" s="40">
        <v>10933.2</v>
      </c>
      <c r="L54" s="40">
        <v>219.631</v>
      </c>
      <c r="M54" s="40">
        <v>621.17899999999997</v>
      </c>
      <c r="N54" s="40"/>
      <c r="O54" s="28" t="s">
        <v>524</v>
      </c>
      <c r="P54" s="75"/>
    </row>
    <row r="55" spans="1:16" ht="66.75" customHeight="1" x14ac:dyDescent="0.2">
      <c r="A55" s="17" t="s">
        <v>170</v>
      </c>
      <c r="B55" s="26" t="s">
        <v>287</v>
      </c>
      <c r="C55" s="26" t="s">
        <v>27</v>
      </c>
      <c r="D55" s="26" t="s">
        <v>288</v>
      </c>
      <c r="E55" s="26" t="s">
        <v>28</v>
      </c>
      <c r="F55" s="26" t="s">
        <v>289</v>
      </c>
      <c r="G55" s="26">
        <v>2022</v>
      </c>
      <c r="H55" s="26" t="s">
        <v>290</v>
      </c>
      <c r="I55" s="26">
        <f>K55+L55</f>
        <v>24305.38</v>
      </c>
      <c r="J55" s="26">
        <v>24872.86</v>
      </c>
      <c r="K55" s="26">
        <v>23828.799999999999</v>
      </c>
      <c r="L55" s="26">
        <v>476.58</v>
      </c>
      <c r="M55" s="26">
        <v>567.48</v>
      </c>
      <c r="N55" s="26"/>
      <c r="O55" s="28" t="s">
        <v>524</v>
      </c>
      <c r="P55" s="75"/>
    </row>
    <row r="56" spans="1:16" s="12" customFormat="1" ht="128.25" customHeight="1" x14ac:dyDescent="0.25">
      <c r="A56" s="17" t="s">
        <v>171</v>
      </c>
      <c r="B56" s="36" t="s">
        <v>291</v>
      </c>
      <c r="C56" s="36" t="s">
        <v>24</v>
      </c>
      <c r="D56" s="36" t="s">
        <v>266</v>
      </c>
      <c r="E56" s="36" t="s">
        <v>28</v>
      </c>
      <c r="F56" s="36" t="s">
        <v>292</v>
      </c>
      <c r="G56" s="36" t="s">
        <v>151</v>
      </c>
      <c r="H56" s="36" t="s">
        <v>293</v>
      </c>
      <c r="I56" s="41">
        <v>60750.874000000003</v>
      </c>
      <c r="J56" s="42">
        <f>K56+L56+M56</f>
        <v>60750.873999999996</v>
      </c>
      <c r="K56" s="42">
        <v>54880.77</v>
      </c>
      <c r="L56" s="42">
        <v>5287.3469999999998</v>
      </c>
      <c r="M56" s="42">
        <v>582.75699999999995</v>
      </c>
      <c r="N56" s="20"/>
      <c r="O56" s="26" t="s">
        <v>480</v>
      </c>
      <c r="P56" s="75"/>
    </row>
    <row r="57" spans="1:16" s="12" customFormat="1" ht="25.5" customHeight="1" x14ac:dyDescent="0.2">
      <c r="A57" s="79" t="s">
        <v>47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5"/>
    </row>
    <row r="58" spans="1:16" ht="28.5" customHeight="1" x14ac:dyDescent="0.2">
      <c r="A58" s="79" t="s">
        <v>48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5"/>
    </row>
    <row r="59" spans="1:16" ht="87.75" customHeight="1" x14ac:dyDescent="0.2">
      <c r="A59" s="17" t="s">
        <v>67</v>
      </c>
      <c r="B59" s="43" t="s">
        <v>45</v>
      </c>
      <c r="C59" s="36" t="s">
        <v>27</v>
      </c>
      <c r="D59" s="36" t="s">
        <v>294</v>
      </c>
      <c r="E59" s="36" t="s">
        <v>25</v>
      </c>
      <c r="F59" s="36" t="s">
        <v>139</v>
      </c>
      <c r="G59" s="36" t="s">
        <v>140</v>
      </c>
      <c r="H59" s="36" t="s">
        <v>46</v>
      </c>
      <c r="I59" s="36">
        <v>499117.06</v>
      </c>
      <c r="J59" s="44">
        <v>490449.55300000001</v>
      </c>
      <c r="K59" s="45"/>
      <c r="L59" s="45"/>
      <c r="M59" s="45"/>
      <c r="N59" s="44">
        <v>490449.55300000001</v>
      </c>
      <c r="O59" s="28" t="s">
        <v>524</v>
      </c>
      <c r="P59" s="75"/>
    </row>
    <row r="60" spans="1:16" ht="138.75" customHeight="1" x14ac:dyDescent="0.2">
      <c r="A60" s="17" t="s">
        <v>96</v>
      </c>
      <c r="B60" s="26" t="s">
        <v>295</v>
      </c>
      <c r="C60" s="26" t="s">
        <v>27</v>
      </c>
      <c r="D60" s="36" t="s">
        <v>294</v>
      </c>
      <c r="E60" s="36" t="s">
        <v>25</v>
      </c>
      <c r="F60" s="26" t="s">
        <v>70</v>
      </c>
      <c r="G60" s="26" t="s">
        <v>42</v>
      </c>
      <c r="H60" s="26" t="s">
        <v>296</v>
      </c>
      <c r="I60" s="42">
        <v>10895.549000000001</v>
      </c>
      <c r="J60" s="42">
        <v>10895.549000000001</v>
      </c>
      <c r="K60" s="26"/>
      <c r="L60" s="26"/>
      <c r="M60" s="26"/>
      <c r="N60" s="44">
        <f t="shared" ref="N60:N67" si="3">J60</f>
        <v>10895.549000000001</v>
      </c>
      <c r="O60" s="28" t="s">
        <v>477</v>
      </c>
      <c r="P60" s="75"/>
    </row>
    <row r="61" spans="1:16" ht="138" customHeight="1" x14ac:dyDescent="0.2">
      <c r="A61" s="17" t="s">
        <v>97</v>
      </c>
      <c r="B61" s="26" t="s">
        <v>297</v>
      </c>
      <c r="C61" s="26" t="s">
        <v>27</v>
      </c>
      <c r="D61" s="36" t="s">
        <v>294</v>
      </c>
      <c r="E61" s="36" t="s">
        <v>25</v>
      </c>
      <c r="F61" s="26" t="s">
        <v>70</v>
      </c>
      <c r="G61" s="26" t="s">
        <v>42</v>
      </c>
      <c r="H61" s="26" t="s">
        <v>296</v>
      </c>
      <c r="I61" s="42">
        <v>12745.767</v>
      </c>
      <c r="J61" s="42">
        <v>12745.767</v>
      </c>
      <c r="K61" s="26"/>
      <c r="L61" s="26"/>
      <c r="M61" s="26"/>
      <c r="N61" s="44">
        <f t="shared" si="3"/>
        <v>12745.767</v>
      </c>
      <c r="O61" s="28" t="s">
        <v>500</v>
      </c>
      <c r="P61" s="75"/>
    </row>
    <row r="62" spans="1:16" s="10" customFormat="1" ht="144.75" customHeight="1" x14ac:dyDescent="0.2">
      <c r="A62" s="17" t="s">
        <v>172</v>
      </c>
      <c r="B62" s="26" t="s">
        <v>298</v>
      </c>
      <c r="C62" s="26" t="s">
        <v>27</v>
      </c>
      <c r="D62" s="36" t="s">
        <v>294</v>
      </c>
      <c r="E62" s="36" t="s">
        <v>25</v>
      </c>
      <c r="F62" s="26" t="s">
        <v>138</v>
      </c>
      <c r="G62" s="26" t="s">
        <v>151</v>
      </c>
      <c r="H62" s="26" t="s">
        <v>299</v>
      </c>
      <c r="I62" s="42">
        <v>15861.606</v>
      </c>
      <c r="J62" s="42">
        <v>15861.606</v>
      </c>
      <c r="K62" s="26"/>
      <c r="L62" s="26"/>
      <c r="M62" s="26"/>
      <c r="N62" s="44">
        <f t="shared" si="3"/>
        <v>15861.606</v>
      </c>
      <c r="O62" s="28" t="s">
        <v>501</v>
      </c>
      <c r="P62" s="75"/>
    </row>
    <row r="63" spans="1:16" s="10" customFormat="1" ht="108" customHeight="1" x14ac:dyDescent="0.2">
      <c r="A63" s="17" t="s">
        <v>173</v>
      </c>
      <c r="B63" s="26" t="s">
        <v>300</v>
      </c>
      <c r="C63" s="26" t="s">
        <v>27</v>
      </c>
      <c r="D63" s="36" t="s">
        <v>294</v>
      </c>
      <c r="E63" s="36" t="s">
        <v>25</v>
      </c>
      <c r="F63" s="26" t="s">
        <v>301</v>
      </c>
      <c r="G63" s="26" t="s">
        <v>302</v>
      </c>
      <c r="H63" s="26" t="s">
        <v>303</v>
      </c>
      <c r="I63" s="42">
        <v>11708.925999999999</v>
      </c>
      <c r="J63" s="42">
        <v>11708.925999999999</v>
      </c>
      <c r="K63" s="26"/>
      <c r="L63" s="26"/>
      <c r="M63" s="26"/>
      <c r="N63" s="44">
        <f t="shared" si="3"/>
        <v>11708.925999999999</v>
      </c>
      <c r="O63" s="26" t="s">
        <v>502</v>
      </c>
      <c r="P63" s="75"/>
    </row>
    <row r="64" spans="1:16" ht="115.5" customHeight="1" x14ac:dyDescent="0.2">
      <c r="A64" s="17" t="s">
        <v>304</v>
      </c>
      <c r="B64" s="26" t="s">
        <v>305</v>
      </c>
      <c r="C64" s="26" t="s">
        <v>27</v>
      </c>
      <c r="D64" s="36" t="s">
        <v>294</v>
      </c>
      <c r="E64" s="36" t="s">
        <v>25</v>
      </c>
      <c r="F64" s="26" t="s">
        <v>306</v>
      </c>
      <c r="G64" s="26" t="s">
        <v>307</v>
      </c>
      <c r="H64" s="26" t="s">
        <v>308</v>
      </c>
      <c r="I64" s="42">
        <v>11708.927</v>
      </c>
      <c r="J64" s="42">
        <v>11708.927</v>
      </c>
      <c r="K64" s="26"/>
      <c r="L64" s="26"/>
      <c r="M64" s="26"/>
      <c r="N64" s="44">
        <f t="shared" si="3"/>
        <v>11708.927</v>
      </c>
      <c r="O64" s="26" t="s">
        <v>501</v>
      </c>
      <c r="P64" s="75"/>
    </row>
    <row r="65" spans="1:16" ht="93.75" customHeight="1" x14ac:dyDescent="0.2">
      <c r="A65" s="17" t="s">
        <v>309</v>
      </c>
      <c r="B65" s="26" t="s">
        <v>310</v>
      </c>
      <c r="C65" s="26" t="s">
        <v>27</v>
      </c>
      <c r="D65" s="36" t="s">
        <v>294</v>
      </c>
      <c r="E65" s="36" t="s">
        <v>25</v>
      </c>
      <c r="F65" s="26" t="s">
        <v>311</v>
      </c>
      <c r="G65" s="26" t="s">
        <v>307</v>
      </c>
      <c r="H65" s="26" t="s">
        <v>312</v>
      </c>
      <c r="I65" s="42">
        <v>11708.928</v>
      </c>
      <c r="J65" s="42">
        <v>11708.928</v>
      </c>
      <c r="K65" s="26"/>
      <c r="L65" s="26"/>
      <c r="M65" s="26"/>
      <c r="N65" s="44">
        <f t="shared" si="3"/>
        <v>11708.928</v>
      </c>
      <c r="O65" s="26" t="s">
        <v>501</v>
      </c>
      <c r="P65" s="75"/>
    </row>
    <row r="66" spans="1:16" ht="87.75" customHeight="1" x14ac:dyDescent="0.2">
      <c r="A66" s="17" t="s">
        <v>313</v>
      </c>
      <c r="B66" s="26" t="s">
        <v>314</v>
      </c>
      <c r="C66" s="26" t="s">
        <v>27</v>
      </c>
      <c r="D66" s="36" t="s">
        <v>294</v>
      </c>
      <c r="E66" s="36" t="s">
        <v>25</v>
      </c>
      <c r="F66" s="26" t="s">
        <v>315</v>
      </c>
      <c r="G66" s="26" t="s">
        <v>307</v>
      </c>
      <c r="H66" s="26" t="s">
        <v>316</v>
      </c>
      <c r="I66" s="42">
        <v>17563.304</v>
      </c>
      <c r="J66" s="42">
        <v>17563.304</v>
      </c>
      <c r="K66" s="26"/>
      <c r="L66" s="26"/>
      <c r="M66" s="26"/>
      <c r="N66" s="44">
        <f t="shared" si="3"/>
        <v>17563.304</v>
      </c>
      <c r="O66" s="26" t="s">
        <v>501</v>
      </c>
      <c r="P66" s="75"/>
    </row>
    <row r="67" spans="1:16" ht="145.5" customHeight="1" x14ac:dyDescent="0.2">
      <c r="A67" s="17" t="s">
        <v>317</v>
      </c>
      <c r="B67" s="26" t="s">
        <v>318</v>
      </c>
      <c r="C67" s="26" t="s">
        <v>27</v>
      </c>
      <c r="D67" s="36" t="s">
        <v>294</v>
      </c>
      <c r="E67" s="36" t="s">
        <v>25</v>
      </c>
      <c r="F67" s="26" t="s">
        <v>319</v>
      </c>
      <c r="G67" s="26" t="s">
        <v>307</v>
      </c>
      <c r="H67" s="26" t="s">
        <v>308</v>
      </c>
      <c r="I67" s="42">
        <v>11708.928</v>
      </c>
      <c r="J67" s="42">
        <v>11708.928</v>
      </c>
      <c r="K67" s="26"/>
      <c r="L67" s="26"/>
      <c r="M67" s="26"/>
      <c r="N67" s="44">
        <f t="shared" si="3"/>
        <v>11708.928</v>
      </c>
      <c r="O67" s="26" t="s">
        <v>503</v>
      </c>
      <c r="P67" s="75"/>
    </row>
    <row r="68" spans="1:16" ht="67.5" customHeight="1" x14ac:dyDescent="0.2">
      <c r="A68" s="17" t="s">
        <v>320</v>
      </c>
      <c r="B68" s="26" t="s">
        <v>33</v>
      </c>
      <c r="C68" s="26" t="s">
        <v>24</v>
      </c>
      <c r="D68" s="26" t="s">
        <v>34</v>
      </c>
      <c r="E68" s="26" t="s">
        <v>35</v>
      </c>
      <c r="F68" s="26" t="s">
        <v>321</v>
      </c>
      <c r="G68" s="26" t="s">
        <v>322</v>
      </c>
      <c r="H68" s="26" t="s">
        <v>71</v>
      </c>
      <c r="I68" s="46">
        <v>376120540.94</v>
      </c>
      <c r="J68" s="47">
        <v>157626568.58000001</v>
      </c>
      <c r="K68" s="38"/>
      <c r="L68" s="46"/>
      <c r="M68" s="46"/>
      <c r="N68" s="38">
        <v>157626568.58000001</v>
      </c>
      <c r="O68" s="28" t="s">
        <v>524</v>
      </c>
      <c r="P68" s="75"/>
    </row>
    <row r="69" spans="1:16" ht="39.75" customHeight="1" x14ac:dyDescent="0.2">
      <c r="A69" s="79" t="s">
        <v>49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5"/>
    </row>
    <row r="70" spans="1:16" ht="48" customHeight="1" x14ac:dyDescent="0.2">
      <c r="A70" s="79" t="s">
        <v>53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5"/>
    </row>
    <row r="71" spans="1:16" ht="109.5" customHeight="1" x14ac:dyDescent="0.2">
      <c r="A71" s="17" t="s">
        <v>68</v>
      </c>
      <c r="B71" s="36" t="s">
        <v>32</v>
      </c>
      <c r="C71" s="36" t="s">
        <v>27</v>
      </c>
      <c r="D71" s="36" t="s">
        <v>468</v>
      </c>
      <c r="E71" s="36" t="s">
        <v>29</v>
      </c>
      <c r="F71" s="36" t="s">
        <v>323</v>
      </c>
      <c r="G71" s="36" t="s">
        <v>324</v>
      </c>
      <c r="H71" s="36" t="s">
        <v>31</v>
      </c>
      <c r="I71" s="42">
        <v>828598.76699999999</v>
      </c>
      <c r="J71" s="42">
        <v>54158.533000000003</v>
      </c>
      <c r="K71" s="42"/>
      <c r="L71" s="42">
        <v>54158.533000000003</v>
      </c>
      <c r="M71" s="42"/>
      <c r="N71" s="42"/>
      <c r="O71" s="26" t="s">
        <v>504</v>
      </c>
      <c r="P71" s="75"/>
    </row>
    <row r="72" spans="1:16" ht="115.5" customHeight="1" x14ac:dyDescent="0.2">
      <c r="A72" s="17" t="s">
        <v>98</v>
      </c>
      <c r="B72" s="47" t="s">
        <v>325</v>
      </c>
      <c r="C72" s="36" t="s">
        <v>24</v>
      </c>
      <c r="D72" s="36" t="s">
        <v>468</v>
      </c>
      <c r="E72" s="36" t="s">
        <v>29</v>
      </c>
      <c r="F72" s="36" t="s">
        <v>50</v>
      </c>
      <c r="G72" s="36" t="s">
        <v>51</v>
      </c>
      <c r="H72" s="36" t="s">
        <v>52</v>
      </c>
      <c r="I72" s="42">
        <v>235668.842</v>
      </c>
      <c r="J72" s="42">
        <f>L72</f>
        <v>115782.736</v>
      </c>
      <c r="K72" s="42"/>
      <c r="L72" s="42">
        <v>115782.736</v>
      </c>
      <c r="M72" s="42"/>
      <c r="N72" s="42"/>
      <c r="O72" s="89" t="s">
        <v>505</v>
      </c>
      <c r="P72" s="75"/>
    </row>
    <row r="73" spans="1:16" s="12" customFormat="1" ht="108" customHeight="1" x14ac:dyDescent="0.2">
      <c r="A73" s="17" t="s">
        <v>99</v>
      </c>
      <c r="B73" s="36" t="s">
        <v>326</v>
      </c>
      <c r="C73" s="36" t="s">
        <v>24</v>
      </c>
      <c r="D73" s="36" t="s">
        <v>468</v>
      </c>
      <c r="E73" s="36" t="s">
        <v>29</v>
      </c>
      <c r="F73" s="36" t="s">
        <v>63</v>
      </c>
      <c r="G73" s="36" t="s">
        <v>65</v>
      </c>
      <c r="H73" s="36" t="s">
        <v>327</v>
      </c>
      <c r="I73" s="41">
        <v>53009.650999999998</v>
      </c>
      <c r="J73" s="41">
        <f>L73</f>
        <v>45534.396999999997</v>
      </c>
      <c r="K73" s="42"/>
      <c r="L73" s="41">
        <v>45534.396999999997</v>
      </c>
      <c r="M73" s="42"/>
      <c r="N73" s="42"/>
      <c r="O73" s="89" t="s">
        <v>506</v>
      </c>
      <c r="P73" s="75"/>
    </row>
    <row r="74" spans="1:16" s="12" customFormat="1" ht="135" customHeight="1" x14ac:dyDescent="0.2">
      <c r="A74" s="17" t="s">
        <v>100</v>
      </c>
      <c r="B74" s="36" t="s">
        <v>328</v>
      </c>
      <c r="C74" s="36" t="s">
        <v>24</v>
      </c>
      <c r="D74" s="36" t="s">
        <v>468</v>
      </c>
      <c r="E74" s="36" t="s">
        <v>29</v>
      </c>
      <c r="F74" s="36" t="s">
        <v>329</v>
      </c>
      <c r="G74" s="52" t="s">
        <v>151</v>
      </c>
      <c r="H74" s="36" t="s">
        <v>471</v>
      </c>
      <c r="I74" s="41">
        <v>240500</v>
      </c>
      <c r="J74" s="41">
        <v>240500</v>
      </c>
      <c r="K74" s="42">
        <v>110500</v>
      </c>
      <c r="L74" s="41">
        <v>130000</v>
      </c>
      <c r="M74" s="42"/>
      <c r="N74" s="42"/>
      <c r="O74" s="89" t="s">
        <v>501</v>
      </c>
      <c r="P74" s="75"/>
    </row>
    <row r="75" spans="1:16" ht="117.75" customHeight="1" x14ac:dyDescent="0.2">
      <c r="A75" s="17" t="s">
        <v>101</v>
      </c>
      <c r="B75" s="36" t="s">
        <v>330</v>
      </c>
      <c r="C75" s="36" t="s">
        <v>24</v>
      </c>
      <c r="D75" s="36" t="s">
        <v>468</v>
      </c>
      <c r="E75" s="36" t="s">
        <v>29</v>
      </c>
      <c r="F75" s="36" t="s">
        <v>331</v>
      </c>
      <c r="G75" s="52" t="s">
        <v>449</v>
      </c>
      <c r="H75" s="36" t="s">
        <v>332</v>
      </c>
      <c r="I75" s="41">
        <v>878000</v>
      </c>
      <c r="J75" s="41">
        <v>384103</v>
      </c>
      <c r="K75" s="42"/>
      <c r="L75" s="41">
        <v>384103</v>
      </c>
      <c r="M75" s="42"/>
      <c r="N75" s="42"/>
      <c r="O75" s="28" t="s">
        <v>524</v>
      </c>
      <c r="P75" s="75"/>
    </row>
    <row r="76" spans="1:16" ht="120" customHeight="1" x14ac:dyDescent="0.2">
      <c r="A76" s="17" t="s">
        <v>102</v>
      </c>
      <c r="B76" s="36" t="s">
        <v>333</v>
      </c>
      <c r="C76" s="36" t="s">
        <v>24</v>
      </c>
      <c r="D76" s="36" t="s">
        <v>468</v>
      </c>
      <c r="E76" s="36" t="s">
        <v>29</v>
      </c>
      <c r="F76" s="36" t="s">
        <v>334</v>
      </c>
      <c r="G76" s="52" t="s">
        <v>469</v>
      </c>
      <c r="H76" s="36" t="s">
        <v>336</v>
      </c>
      <c r="I76" s="41">
        <v>127232.421</v>
      </c>
      <c r="J76" s="41">
        <v>127232.421</v>
      </c>
      <c r="K76" s="42"/>
      <c r="L76" s="41">
        <v>127232.421</v>
      </c>
      <c r="M76" s="42"/>
      <c r="N76" s="42"/>
      <c r="O76" s="89" t="s">
        <v>507</v>
      </c>
      <c r="P76" s="75"/>
    </row>
    <row r="77" spans="1:16" ht="93.75" customHeight="1" x14ac:dyDescent="0.2">
      <c r="A77" s="17" t="s">
        <v>103</v>
      </c>
      <c r="B77" s="36" t="s">
        <v>337</v>
      </c>
      <c r="C77" s="36" t="s">
        <v>24</v>
      </c>
      <c r="D77" s="36" t="s">
        <v>468</v>
      </c>
      <c r="E77" s="36" t="s">
        <v>29</v>
      </c>
      <c r="F77" s="36" t="s">
        <v>338</v>
      </c>
      <c r="G77" s="52" t="s">
        <v>470</v>
      </c>
      <c r="H77" s="36" t="s">
        <v>339</v>
      </c>
      <c r="I77" s="41">
        <v>257418.049</v>
      </c>
      <c r="J77" s="41">
        <v>257418.049</v>
      </c>
      <c r="K77" s="42"/>
      <c r="L77" s="41">
        <v>257418.049</v>
      </c>
      <c r="M77" s="42"/>
      <c r="N77" s="42"/>
      <c r="O77" s="89" t="s">
        <v>501</v>
      </c>
      <c r="P77" s="75"/>
    </row>
    <row r="78" spans="1:16" ht="94.5" customHeight="1" x14ac:dyDescent="0.2">
      <c r="A78" s="17" t="s">
        <v>104</v>
      </c>
      <c r="B78" s="36" t="s">
        <v>340</v>
      </c>
      <c r="C78" s="36" t="s">
        <v>24</v>
      </c>
      <c r="D78" s="36" t="s">
        <v>468</v>
      </c>
      <c r="E78" s="36" t="s">
        <v>29</v>
      </c>
      <c r="F78" s="36" t="s">
        <v>341</v>
      </c>
      <c r="G78" s="52" t="s">
        <v>470</v>
      </c>
      <c r="H78" s="36" t="s">
        <v>342</v>
      </c>
      <c r="I78" s="41">
        <v>406172.56</v>
      </c>
      <c r="J78" s="41">
        <v>406172.56</v>
      </c>
      <c r="K78" s="42"/>
      <c r="L78" s="41">
        <v>406172.56</v>
      </c>
      <c r="M78" s="42"/>
      <c r="N78" s="42"/>
      <c r="O78" s="89" t="s">
        <v>501</v>
      </c>
      <c r="P78" s="75"/>
    </row>
    <row r="79" spans="1:16" ht="136.5" customHeight="1" x14ac:dyDescent="0.2">
      <c r="A79" s="17" t="s">
        <v>105</v>
      </c>
      <c r="B79" s="36" t="s">
        <v>343</v>
      </c>
      <c r="C79" s="36" t="s">
        <v>27</v>
      </c>
      <c r="D79" s="36" t="s">
        <v>344</v>
      </c>
      <c r="E79" s="36" t="s">
        <v>29</v>
      </c>
      <c r="F79" s="36" t="s">
        <v>341</v>
      </c>
      <c r="G79" s="36" t="s">
        <v>345</v>
      </c>
      <c r="H79" s="36" t="s">
        <v>346</v>
      </c>
      <c r="I79" s="48">
        <v>73544.510999999999</v>
      </c>
      <c r="J79" s="48">
        <v>73544.510999999999</v>
      </c>
      <c r="K79" s="48"/>
      <c r="L79" s="49">
        <f>9999.977+63544.534</f>
        <v>73544.510999999999</v>
      </c>
      <c r="M79" s="49"/>
      <c r="N79" s="42"/>
      <c r="O79" s="89" t="s">
        <v>508</v>
      </c>
      <c r="P79" s="75"/>
    </row>
    <row r="80" spans="1:16" ht="132.75" customHeight="1" x14ac:dyDescent="0.2">
      <c r="A80" s="17" t="s">
        <v>108</v>
      </c>
      <c r="B80" s="36" t="s">
        <v>347</v>
      </c>
      <c r="C80" s="36" t="s">
        <v>24</v>
      </c>
      <c r="D80" s="36" t="s">
        <v>344</v>
      </c>
      <c r="E80" s="36" t="s">
        <v>29</v>
      </c>
      <c r="F80" s="36" t="s">
        <v>341</v>
      </c>
      <c r="G80" s="36" t="s">
        <v>335</v>
      </c>
      <c r="H80" s="36" t="s">
        <v>348</v>
      </c>
      <c r="I80" s="48">
        <v>20247.306</v>
      </c>
      <c r="J80" s="48">
        <f t="shared" ref="J80:J83" si="4">K80+L80+M80+N80</f>
        <v>20247.306</v>
      </c>
      <c r="K80" s="48"/>
      <c r="L80" s="49">
        <v>20247.306</v>
      </c>
      <c r="M80" s="49"/>
      <c r="N80" s="42"/>
      <c r="O80" s="89" t="s">
        <v>509</v>
      </c>
      <c r="P80" s="75"/>
    </row>
    <row r="81" spans="1:16" ht="130.5" customHeight="1" x14ac:dyDescent="0.2">
      <c r="A81" s="17" t="s">
        <v>109</v>
      </c>
      <c r="B81" s="36" t="s">
        <v>349</v>
      </c>
      <c r="C81" s="36" t="s">
        <v>24</v>
      </c>
      <c r="D81" s="36" t="s">
        <v>344</v>
      </c>
      <c r="E81" s="36" t="s">
        <v>29</v>
      </c>
      <c r="F81" s="36" t="s">
        <v>350</v>
      </c>
      <c r="G81" s="36" t="s">
        <v>335</v>
      </c>
      <c r="H81" s="36" t="s">
        <v>351</v>
      </c>
      <c r="I81" s="48">
        <v>44137.697999999997</v>
      </c>
      <c r="J81" s="48">
        <f t="shared" si="4"/>
        <v>44137.697999999997</v>
      </c>
      <c r="K81" s="48"/>
      <c r="L81" s="49">
        <v>44137.697999999997</v>
      </c>
      <c r="M81" s="49"/>
      <c r="N81" s="42"/>
      <c r="O81" s="28" t="s">
        <v>477</v>
      </c>
      <c r="P81" s="75"/>
    </row>
    <row r="82" spans="1:16" ht="173.25" customHeight="1" x14ac:dyDescent="0.2">
      <c r="A82" s="17" t="s">
        <v>110</v>
      </c>
      <c r="B82" s="36" t="s">
        <v>352</v>
      </c>
      <c r="C82" s="36" t="s">
        <v>24</v>
      </c>
      <c r="D82" s="36" t="s">
        <v>344</v>
      </c>
      <c r="E82" s="36" t="s">
        <v>29</v>
      </c>
      <c r="F82" s="36" t="s">
        <v>353</v>
      </c>
      <c r="G82" s="36" t="s">
        <v>65</v>
      </c>
      <c r="H82" s="36" t="s">
        <v>354</v>
      </c>
      <c r="I82" s="48">
        <v>26826.915000000001</v>
      </c>
      <c r="J82" s="48">
        <f t="shared" si="4"/>
        <v>8044.223</v>
      </c>
      <c r="K82" s="48"/>
      <c r="L82" s="49">
        <v>8044.223</v>
      </c>
      <c r="M82" s="49"/>
      <c r="N82" s="42"/>
      <c r="O82" s="89" t="s">
        <v>511</v>
      </c>
      <c r="P82" s="75"/>
    </row>
    <row r="83" spans="1:16" ht="137.25" customHeight="1" x14ac:dyDescent="0.2">
      <c r="A83" s="17" t="s">
        <v>111</v>
      </c>
      <c r="B83" s="36" t="s">
        <v>355</v>
      </c>
      <c r="C83" s="36" t="s">
        <v>24</v>
      </c>
      <c r="D83" s="36" t="s">
        <v>344</v>
      </c>
      <c r="E83" s="36" t="s">
        <v>29</v>
      </c>
      <c r="F83" s="36" t="s">
        <v>338</v>
      </c>
      <c r="G83" s="36" t="s">
        <v>65</v>
      </c>
      <c r="H83" s="36" t="s">
        <v>356</v>
      </c>
      <c r="I83" s="48">
        <v>25436.191999999999</v>
      </c>
      <c r="J83" s="48">
        <f t="shared" si="4"/>
        <v>7183.1959999999999</v>
      </c>
      <c r="K83" s="48"/>
      <c r="L83" s="49">
        <v>7183.1959999999999</v>
      </c>
      <c r="M83" s="49"/>
      <c r="N83" s="42"/>
      <c r="O83" s="89" t="s">
        <v>510</v>
      </c>
      <c r="P83" s="75"/>
    </row>
    <row r="84" spans="1:16" ht="45" customHeight="1" x14ac:dyDescent="0.2">
      <c r="A84" s="79" t="s">
        <v>55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5"/>
    </row>
    <row r="85" spans="1:16" s="12" customFormat="1" ht="156.75" customHeight="1" x14ac:dyDescent="0.2">
      <c r="A85" s="17" t="s">
        <v>112</v>
      </c>
      <c r="B85" s="36" t="s">
        <v>158</v>
      </c>
      <c r="C85" s="36" t="s">
        <v>24</v>
      </c>
      <c r="D85" s="26" t="s">
        <v>357</v>
      </c>
      <c r="E85" s="36" t="s">
        <v>28</v>
      </c>
      <c r="F85" s="36" t="s">
        <v>358</v>
      </c>
      <c r="G85" s="26" t="s">
        <v>65</v>
      </c>
      <c r="H85" s="46" t="s">
        <v>359</v>
      </c>
      <c r="I85" s="32">
        <v>38169.688000000002</v>
      </c>
      <c r="J85" s="46">
        <v>37455.402000000002</v>
      </c>
      <c r="K85" s="46"/>
      <c r="L85" s="32">
        <v>36706.294000000002</v>
      </c>
      <c r="M85" s="32">
        <v>749.10799999999995</v>
      </c>
      <c r="N85" s="26"/>
      <c r="O85" s="89" t="s">
        <v>512</v>
      </c>
      <c r="P85" s="75"/>
    </row>
    <row r="86" spans="1:16" s="12" customFormat="1" ht="109.5" customHeight="1" x14ac:dyDescent="0.2">
      <c r="A86" s="17" t="s">
        <v>113</v>
      </c>
      <c r="B86" s="36" t="s">
        <v>160</v>
      </c>
      <c r="C86" s="36" t="s">
        <v>24</v>
      </c>
      <c r="D86" s="26" t="s">
        <v>360</v>
      </c>
      <c r="E86" s="36" t="s">
        <v>28</v>
      </c>
      <c r="F86" s="36" t="s">
        <v>361</v>
      </c>
      <c r="G86" s="26" t="s">
        <v>65</v>
      </c>
      <c r="H86" s="26" t="s">
        <v>362</v>
      </c>
      <c r="I86" s="42">
        <v>44059.913</v>
      </c>
      <c r="J86" s="46">
        <v>43965.442000000003</v>
      </c>
      <c r="K86" s="46"/>
      <c r="L86" s="42">
        <v>43086.133000000002</v>
      </c>
      <c r="M86" s="42">
        <v>879.30899999999997</v>
      </c>
      <c r="N86" s="26"/>
      <c r="O86" s="89" t="s">
        <v>513</v>
      </c>
      <c r="P86" s="75"/>
    </row>
    <row r="87" spans="1:16" s="12" customFormat="1" ht="135" customHeight="1" x14ac:dyDescent="0.2">
      <c r="A87" s="17" t="s">
        <v>114</v>
      </c>
      <c r="B87" s="36" t="s">
        <v>156</v>
      </c>
      <c r="C87" s="36" t="s">
        <v>24</v>
      </c>
      <c r="D87" s="26" t="s">
        <v>155</v>
      </c>
      <c r="E87" s="36" t="s">
        <v>28</v>
      </c>
      <c r="F87" s="36" t="s">
        <v>363</v>
      </c>
      <c r="G87" s="26" t="s">
        <v>65</v>
      </c>
      <c r="H87" s="46" t="s">
        <v>364</v>
      </c>
      <c r="I87" s="42">
        <v>36610.148639999999</v>
      </c>
      <c r="J87" s="42">
        <f>L87+M87</f>
        <v>6111.9859999999999</v>
      </c>
      <c r="K87" s="32"/>
      <c r="L87" s="42">
        <v>5928.6260000000002</v>
      </c>
      <c r="M87" s="42">
        <v>183.36</v>
      </c>
      <c r="N87" s="26"/>
      <c r="O87" s="89" t="s">
        <v>514</v>
      </c>
      <c r="P87" s="75"/>
    </row>
    <row r="88" spans="1:16" s="12" customFormat="1" ht="109.5" customHeight="1" x14ac:dyDescent="0.2">
      <c r="A88" s="50" t="s">
        <v>115</v>
      </c>
      <c r="B88" s="26" t="s">
        <v>365</v>
      </c>
      <c r="C88" s="26" t="s">
        <v>24</v>
      </c>
      <c r="D88" s="26" t="s">
        <v>366</v>
      </c>
      <c r="E88" s="26" t="s">
        <v>28</v>
      </c>
      <c r="F88" s="26" t="s">
        <v>367</v>
      </c>
      <c r="G88" s="26" t="s">
        <v>368</v>
      </c>
      <c r="H88" s="26">
        <v>1.804</v>
      </c>
      <c r="I88" s="38">
        <v>44232.79</v>
      </c>
      <c r="J88" s="38">
        <v>44232.79</v>
      </c>
      <c r="K88" s="38"/>
      <c r="L88" s="38">
        <v>43348.13</v>
      </c>
      <c r="M88" s="38">
        <v>884.66</v>
      </c>
      <c r="N88" s="38"/>
      <c r="O88" s="89" t="s">
        <v>515</v>
      </c>
      <c r="P88" s="75"/>
    </row>
    <row r="89" spans="1:16" s="12" customFormat="1" ht="104.25" customHeight="1" x14ac:dyDescent="0.2">
      <c r="A89" s="50" t="s">
        <v>116</v>
      </c>
      <c r="B89" s="26" t="s">
        <v>369</v>
      </c>
      <c r="C89" s="26" t="s">
        <v>27</v>
      </c>
      <c r="D89" s="26" t="s">
        <v>370</v>
      </c>
      <c r="E89" s="26" t="s">
        <v>28</v>
      </c>
      <c r="F89" s="26" t="s">
        <v>371</v>
      </c>
      <c r="G89" s="26">
        <v>2021</v>
      </c>
      <c r="H89" s="26">
        <v>1.2230000000000001</v>
      </c>
      <c r="I89" s="38">
        <v>28803.878000000001</v>
      </c>
      <c r="J89" s="38">
        <v>28803.878000000001</v>
      </c>
      <c r="K89" s="38"/>
      <c r="L89" s="38">
        <v>28515.839</v>
      </c>
      <c r="M89" s="38">
        <v>288.03899999999999</v>
      </c>
      <c r="N89" s="38"/>
      <c r="O89" s="89" t="s">
        <v>501</v>
      </c>
      <c r="P89" s="75"/>
    </row>
    <row r="90" spans="1:16" s="12" customFormat="1" ht="81" customHeight="1" x14ac:dyDescent="0.2">
      <c r="A90" s="50" t="s">
        <v>117</v>
      </c>
      <c r="B90" s="26" t="s">
        <v>372</v>
      </c>
      <c r="C90" s="26" t="s">
        <v>24</v>
      </c>
      <c r="D90" s="26" t="s">
        <v>373</v>
      </c>
      <c r="E90" s="26" t="s">
        <v>28</v>
      </c>
      <c r="F90" s="26" t="s">
        <v>374</v>
      </c>
      <c r="G90" s="26" t="s">
        <v>375</v>
      </c>
      <c r="H90" s="26">
        <v>1.871</v>
      </c>
      <c r="I90" s="38">
        <v>38231.019</v>
      </c>
      <c r="J90" s="38">
        <v>38231.019999999997</v>
      </c>
      <c r="K90" s="38"/>
      <c r="L90" s="38">
        <f>566.549+491.047+36408.803</f>
        <v>37466.398999999998</v>
      </c>
      <c r="M90" s="38">
        <f>J90-L90</f>
        <v>764.62099999999919</v>
      </c>
      <c r="N90" s="38"/>
      <c r="O90" s="89" t="s">
        <v>501</v>
      </c>
      <c r="P90" s="75"/>
    </row>
    <row r="91" spans="1:16" ht="114" customHeight="1" x14ac:dyDescent="0.2">
      <c r="A91" s="50" t="s">
        <v>174</v>
      </c>
      <c r="B91" s="26" t="s">
        <v>376</v>
      </c>
      <c r="C91" s="26" t="s">
        <v>24</v>
      </c>
      <c r="D91" s="26" t="s">
        <v>377</v>
      </c>
      <c r="E91" s="26" t="s">
        <v>28</v>
      </c>
      <c r="F91" s="26" t="s">
        <v>378</v>
      </c>
      <c r="G91" s="26" t="s">
        <v>186</v>
      </c>
      <c r="H91" s="26">
        <v>1.792</v>
      </c>
      <c r="I91" s="38">
        <v>22311.25</v>
      </c>
      <c r="J91" s="38">
        <v>22311.25</v>
      </c>
      <c r="K91" s="38"/>
      <c r="L91" s="38">
        <v>21865.02</v>
      </c>
      <c r="M91" s="38">
        <v>446.23</v>
      </c>
      <c r="N91" s="38"/>
      <c r="O91" s="89" t="s">
        <v>516</v>
      </c>
      <c r="P91" s="75"/>
    </row>
    <row r="92" spans="1:16" ht="110.25" customHeight="1" x14ac:dyDescent="0.2">
      <c r="A92" s="50" t="s">
        <v>175</v>
      </c>
      <c r="B92" s="26" t="s">
        <v>379</v>
      </c>
      <c r="C92" s="26" t="s">
        <v>24</v>
      </c>
      <c r="D92" s="26" t="s">
        <v>159</v>
      </c>
      <c r="E92" s="26" t="s">
        <v>28</v>
      </c>
      <c r="F92" s="26" t="s">
        <v>380</v>
      </c>
      <c r="G92" s="26">
        <v>2021</v>
      </c>
      <c r="H92" s="26">
        <v>1.484</v>
      </c>
      <c r="I92" s="38">
        <v>21411.2673</v>
      </c>
      <c r="J92" s="38">
        <v>21411.2673</v>
      </c>
      <c r="K92" s="38"/>
      <c r="L92" s="38">
        <v>21197.154299999998</v>
      </c>
      <c r="M92" s="38">
        <v>214.113</v>
      </c>
      <c r="N92" s="38"/>
      <c r="O92" s="89" t="s">
        <v>517</v>
      </c>
      <c r="P92" s="75"/>
    </row>
    <row r="93" spans="1:16" ht="114.75" customHeight="1" x14ac:dyDescent="0.2">
      <c r="A93" s="50" t="s">
        <v>176</v>
      </c>
      <c r="B93" s="26" t="s">
        <v>381</v>
      </c>
      <c r="C93" s="26" t="s">
        <v>24</v>
      </c>
      <c r="D93" s="26" t="s">
        <v>382</v>
      </c>
      <c r="E93" s="26" t="s">
        <v>28</v>
      </c>
      <c r="F93" s="26" t="s">
        <v>383</v>
      </c>
      <c r="G93" s="26" t="s">
        <v>375</v>
      </c>
      <c r="H93" s="26">
        <v>1.9650000000000001</v>
      </c>
      <c r="I93" s="38">
        <f>500+5000+27849.468</f>
        <v>33349.468000000001</v>
      </c>
      <c r="J93" s="38">
        <v>33349.47</v>
      </c>
      <c r="K93" s="38"/>
      <c r="L93" s="38">
        <v>32015.489000000001</v>
      </c>
      <c r="M93" s="38">
        <v>1333.979</v>
      </c>
      <c r="N93" s="38"/>
      <c r="O93" s="89" t="s">
        <v>501</v>
      </c>
      <c r="P93" s="75"/>
    </row>
    <row r="94" spans="1:16" ht="121.5" customHeight="1" x14ac:dyDescent="0.2">
      <c r="A94" s="50" t="s">
        <v>177</v>
      </c>
      <c r="B94" s="26" t="s">
        <v>384</v>
      </c>
      <c r="C94" s="26" t="s">
        <v>24</v>
      </c>
      <c r="D94" s="26" t="s">
        <v>54</v>
      </c>
      <c r="E94" s="26" t="s">
        <v>28</v>
      </c>
      <c r="F94" s="26" t="s">
        <v>385</v>
      </c>
      <c r="G94" s="26" t="s">
        <v>186</v>
      </c>
      <c r="H94" s="26">
        <v>2.9860000000000002</v>
      </c>
      <c r="I94" s="38">
        <f>458.117+41470.69625</f>
        <v>41928.813249999999</v>
      </c>
      <c r="J94" s="38">
        <v>41928.813249999999</v>
      </c>
      <c r="K94" s="38"/>
      <c r="L94" s="38">
        <v>40670.794370000003</v>
      </c>
      <c r="M94" s="38">
        <f>J94-L94</f>
        <v>1258.018879999996</v>
      </c>
      <c r="N94" s="38"/>
      <c r="O94" s="89" t="s">
        <v>518</v>
      </c>
      <c r="P94" s="75"/>
    </row>
    <row r="95" spans="1:16" ht="93" customHeight="1" x14ac:dyDescent="0.2">
      <c r="A95" s="50" t="s">
        <v>178</v>
      </c>
      <c r="B95" s="26" t="s">
        <v>386</v>
      </c>
      <c r="C95" s="26" t="s">
        <v>24</v>
      </c>
      <c r="D95" s="26" t="s">
        <v>387</v>
      </c>
      <c r="E95" s="26" t="s">
        <v>28</v>
      </c>
      <c r="F95" s="26" t="s">
        <v>388</v>
      </c>
      <c r="G95" s="26" t="s">
        <v>375</v>
      </c>
      <c r="H95" s="26">
        <v>3.58</v>
      </c>
      <c r="I95" s="38">
        <f>574.086+23633.222+19910.829</f>
        <v>44118.137000000002</v>
      </c>
      <c r="J95" s="38">
        <v>44118.137000000002</v>
      </c>
      <c r="K95" s="38"/>
      <c r="L95" s="38">
        <v>43676.957000000002</v>
      </c>
      <c r="M95" s="38">
        <v>441.18</v>
      </c>
      <c r="N95" s="38"/>
      <c r="O95" s="89" t="s">
        <v>501</v>
      </c>
      <c r="P95" s="75"/>
    </row>
    <row r="96" spans="1:16" ht="135.75" customHeight="1" x14ac:dyDescent="0.2">
      <c r="A96" s="50" t="s">
        <v>179</v>
      </c>
      <c r="B96" s="26" t="s">
        <v>390</v>
      </c>
      <c r="C96" s="26" t="s">
        <v>24</v>
      </c>
      <c r="D96" s="26" t="s">
        <v>391</v>
      </c>
      <c r="E96" s="26" t="s">
        <v>28</v>
      </c>
      <c r="F96" s="26" t="s">
        <v>392</v>
      </c>
      <c r="G96" s="26" t="s">
        <v>186</v>
      </c>
      <c r="H96" s="26">
        <v>2.1419999999999999</v>
      </c>
      <c r="I96" s="38">
        <f>679.572+21972.84</f>
        <v>22652.412</v>
      </c>
      <c r="J96" s="38">
        <v>22652.412</v>
      </c>
      <c r="K96" s="38"/>
      <c r="L96" s="38">
        <v>21972.838</v>
      </c>
      <c r="M96" s="38">
        <v>679.57399999999996</v>
      </c>
      <c r="N96" s="38"/>
      <c r="O96" s="89" t="s">
        <v>519</v>
      </c>
      <c r="P96" s="75"/>
    </row>
    <row r="97" spans="1:16" ht="91.5" customHeight="1" x14ac:dyDescent="0.2">
      <c r="A97" s="50" t="s">
        <v>180</v>
      </c>
      <c r="B97" s="26" t="s">
        <v>394</v>
      </c>
      <c r="C97" s="26" t="s">
        <v>24</v>
      </c>
      <c r="D97" s="26" t="s">
        <v>395</v>
      </c>
      <c r="E97" s="26" t="s">
        <v>28</v>
      </c>
      <c r="F97" s="26" t="s">
        <v>396</v>
      </c>
      <c r="G97" s="26">
        <v>2021</v>
      </c>
      <c r="H97" s="26">
        <v>1.54</v>
      </c>
      <c r="I97" s="38">
        <v>28380.5</v>
      </c>
      <c r="J97" s="38">
        <v>28380.5</v>
      </c>
      <c r="K97" s="38"/>
      <c r="L97" s="51">
        <v>27812.89</v>
      </c>
      <c r="M97" s="38">
        <v>567.61</v>
      </c>
      <c r="N97" s="38"/>
      <c r="O97" s="89" t="s">
        <v>501</v>
      </c>
      <c r="P97" s="75"/>
    </row>
    <row r="98" spans="1:16" ht="146.25" customHeight="1" x14ac:dyDescent="0.2">
      <c r="A98" s="50" t="s">
        <v>389</v>
      </c>
      <c r="B98" s="26" t="s">
        <v>390</v>
      </c>
      <c r="C98" s="26" t="s">
        <v>24</v>
      </c>
      <c r="D98" s="26" t="s">
        <v>391</v>
      </c>
      <c r="E98" s="26" t="s">
        <v>28</v>
      </c>
      <c r="F98" s="26" t="s">
        <v>392</v>
      </c>
      <c r="G98" s="26" t="s">
        <v>186</v>
      </c>
      <c r="H98" s="26">
        <v>1.5049999999999999</v>
      </c>
      <c r="I98" s="38">
        <f>21216.156+547.925</f>
        <v>21764.080999999998</v>
      </c>
      <c r="J98" s="38">
        <f>21216.156+547.925</f>
        <v>21764.080999999998</v>
      </c>
      <c r="K98" s="38"/>
      <c r="L98" s="38">
        <f>20579.671+531.487</f>
        <v>21111.157999999999</v>
      </c>
      <c r="M98" s="38">
        <v>652.91999999999996</v>
      </c>
      <c r="N98" s="38"/>
      <c r="O98" s="89" t="s">
        <v>520</v>
      </c>
      <c r="P98" s="75"/>
    </row>
    <row r="99" spans="1:16" ht="87.75" customHeight="1" x14ac:dyDescent="0.2">
      <c r="A99" s="50" t="s">
        <v>393</v>
      </c>
      <c r="B99" s="26" t="s">
        <v>399</v>
      </c>
      <c r="C99" s="26" t="s">
        <v>27</v>
      </c>
      <c r="D99" s="26" t="s">
        <v>400</v>
      </c>
      <c r="E99" s="26" t="s">
        <v>28</v>
      </c>
      <c r="F99" s="26" t="s">
        <v>401</v>
      </c>
      <c r="G99" s="26" t="s">
        <v>157</v>
      </c>
      <c r="H99" s="26">
        <v>0.6</v>
      </c>
      <c r="I99" s="38">
        <v>169484.1</v>
      </c>
      <c r="J99" s="38">
        <v>139210</v>
      </c>
      <c r="K99" s="38">
        <v>139210</v>
      </c>
      <c r="L99" s="38">
        <v>184</v>
      </c>
      <c r="M99" s="51">
        <v>16</v>
      </c>
      <c r="N99" s="38"/>
      <c r="O99" s="28" t="s">
        <v>477</v>
      </c>
      <c r="P99" s="75"/>
    </row>
    <row r="100" spans="1:16" ht="126.75" customHeight="1" x14ac:dyDescent="0.2">
      <c r="A100" s="50" t="s">
        <v>397</v>
      </c>
      <c r="B100" s="26" t="s">
        <v>403</v>
      </c>
      <c r="C100" s="26" t="s">
        <v>24</v>
      </c>
      <c r="D100" s="26" t="s">
        <v>404</v>
      </c>
      <c r="E100" s="26" t="s">
        <v>28</v>
      </c>
      <c r="F100" s="26" t="s">
        <v>405</v>
      </c>
      <c r="G100" s="26" t="s">
        <v>186</v>
      </c>
      <c r="H100" s="26">
        <v>0.95499999999999996</v>
      </c>
      <c r="I100" s="38">
        <f>10101.01+11786.291</f>
        <v>21887.300999999999</v>
      </c>
      <c r="J100" s="38">
        <f>10101.01+11786.291</f>
        <v>21887.300999999999</v>
      </c>
      <c r="K100" s="38"/>
      <c r="L100" s="51">
        <f>10000+11668.428</f>
        <v>21668.428</v>
      </c>
      <c r="M100" s="51">
        <v>218.87</v>
      </c>
      <c r="N100" s="38"/>
      <c r="O100" s="89" t="s">
        <v>521</v>
      </c>
      <c r="P100" s="75"/>
    </row>
    <row r="101" spans="1:16" ht="139.5" customHeight="1" x14ac:dyDescent="0.2">
      <c r="A101" s="50" t="s">
        <v>398</v>
      </c>
      <c r="B101" s="52" t="s">
        <v>407</v>
      </c>
      <c r="C101" s="26" t="s">
        <v>27</v>
      </c>
      <c r="D101" s="26" t="s">
        <v>408</v>
      </c>
      <c r="E101" s="26" t="s">
        <v>28</v>
      </c>
      <c r="F101" s="26" t="s">
        <v>409</v>
      </c>
      <c r="G101" s="26" t="s">
        <v>285</v>
      </c>
      <c r="H101" s="26">
        <v>3.508</v>
      </c>
      <c r="I101" s="38">
        <f>2041+35323.45</f>
        <v>37364.449999999997</v>
      </c>
      <c r="J101" s="38">
        <f>2041+35323.45</f>
        <v>37364.449999999997</v>
      </c>
      <c r="K101" s="38"/>
      <c r="L101" s="51">
        <f>2000+34616.98</f>
        <v>36616.980000000003</v>
      </c>
      <c r="M101" s="51">
        <v>747.47</v>
      </c>
      <c r="N101" s="38"/>
      <c r="O101" s="89" t="s">
        <v>501</v>
      </c>
      <c r="P101" s="75"/>
    </row>
    <row r="102" spans="1:16" ht="149.25" customHeight="1" x14ac:dyDescent="0.2">
      <c r="A102" s="50" t="s">
        <v>402</v>
      </c>
      <c r="B102" s="53" t="s">
        <v>410</v>
      </c>
      <c r="C102" s="26" t="s">
        <v>24</v>
      </c>
      <c r="D102" s="26" t="s">
        <v>377</v>
      </c>
      <c r="E102" s="26" t="s">
        <v>28</v>
      </c>
      <c r="F102" s="26" t="s">
        <v>411</v>
      </c>
      <c r="G102" s="26">
        <v>2021</v>
      </c>
      <c r="H102" s="26">
        <v>2.0409999999999999</v>
      </c>
      <c r="I102" s="38">
        <v>44263.4</v>
      </c>
      <c r="J102" s="38">
        <v>44263.4</v>
      </c>
      <c r="K102" s="38"/>
      <c r="L102" s="51">
        <v>43378.131999999998</v>
      </c>
      <c r="M102" s="51">
        <v>885.27</v>
      </c>
      <c r="N102" s="38"/>
      <c r="O102" s="89" t="s">
        <v>522</v>
      </c>
      <c r="P102" s="75"/>
    </row>
    <row r="103" spans="1:16" ht="123" customHeight="1" x14ac:dyDescent="0.2">
      <c r="A103" s="17" t="s">
        <v>406</v>
      </c>
      <c r="B103" s="36" t="s">
        <v>412</v>
      </c>
      <c r="C103" s="36" t="s">
        <v>24</v>
      </c>
      <c r="D103" s="26" t="s">
        <v>413</v>
      </c>
      <c r="E103" s="36" t="s">
        <v>28</v>
      </c>
      <c r="F103" s="36" t="s">
        <v>414</v>
      </c>
      <c r="G103" s="26" t="s">
        <v>415</v>
      </c>
      <c r="H103" s="46" t="s">
        <v>416</v>
      </c>
      <c r="I103" s="42">
        <v>42025.34</v>
      </c>
      <c r="J103" s="46">
        <f>K103+L103+M103+N103</f>
        <v>32841.665999999997</v>
      </c>
      <c r="K103" s="46"/>
      <c r="L103" s="42">
        <v>32184.831999999999</v>
      </c>
      <c r="M103" s="42">
        <v>656.83399999999995</v>
      </c>
      <c r="N103" s="26"/>
      <c r="O103" s="89" t="s">
        <v>523</v>
      </c>
      <c r="P103" s="75"/>
    </row>
    <row r="104" spans="1:16" ht="27.75" customHeight="1" x14ac:dyDescent="0.2">
      <c r="A104" s="79" t="s">
        <v>56</v>
      </c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5"/>
    </row>
    <row r="105" spans="1:16" ht="33" customHeight="1" x14ac:dyDescent="0.2">
      <c r="A105" s="79" t="s">
        <v>15</v>
      </c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5"/>
    </row>
    <row r="106" spans="1:16" ht="102.75" customHeight="1" x14ac:dyDescent="0.2">
      <c r="A106" s="17" t="s">
        <v>69</v>
      </c>
      <c r="B106" s="18" t="s">
        <v>417</v>
      </c>
      <c r="C106" s="18" t="s">
        <v>24</v>
      </c>
      <c r="D106" s="26" t="s">
        <v>19</v>
      </c>
      <c r="E106" s="18" t="s">
        <v>29</v>
      </c>
      <c r="F106" s="18" t="s">
        <v>418</v>
      </c>
      <c r="G106" s="18" t="s">
        <v>65</v>
      </c>
      <c r="H106" s="52" t="s">
        <v>419</v>
      </c>
      <c r="I106" s="54" t="s">
        <v>420</v>
      </c>
      <c r="J106" s="54">
        <v>2685117.3930000002</v>
      </c>
      <c r="K106" s="27"/>
      <c r="L106" s="54">
        <v>2685117.3930000002</v>
      </c>
      <c r="M106" s="55"/>
      <c r="N106" s="55"/>
      <c r="O106" s="26" t="s">
        <v>481</v>
      </c>
      <c r="P106" s="75"/>
    </row>
    <row r="107" spans="1:16" s="8" customFormat="1" ht="204.75" x14ac:dyDescent="0.2">
      <c r="A107" s="17" t="s">
        <v>118</v>
      </c>
      <c r="B107" s="26" t="s">
        <v>421</v>
      </c>
      <c r="C107" s="26" t="s">
        <v>24</v>
      </c>
      <c r="D107" s="26" t="s">
        <v>19</v>
      </c>
      <c r="E107" s="26" t="s">
        <v>29</v>
      </c>
      <c r="F107" s="36" t="s">
        <v>422</v>
      </c>
      <c r="G107" s="26" t="s">
        <v>423</v>
      </c>
      <c r="H107" s="38" t="s">
        <v>58</v>
      </c>
      <c r="I107" s="32">
        <v>7271280.6799999997</v>
      </c>
      <c r="J107" s="32"/>
      <c r="K107" s="32"/>
      <c r="L107" s="32"/>
      <c r="M107" s="32"/>
      <c r="N107" s="32"/>
      <c r="O107" s="26" t="s">
        <v>482</v>
      </c>
      <c r="P107" s="75"/>
    </row>
    <row r="108" spans="1:16" ht="93.75" customHeight="1" x14ac:dyDescent="0.2">
      <c r="A108" s="17" t="s">
        <v>119</v>
      </c>
      <c r="B108" s="26" t="s">
        <v>424</v>
      </c>
      <c r="C108" s="26" t="s">
        <v>24</v>
      </c>
      <c r="D108" s="26" t="s">
        <v>19</v>
      </c>
      <c r="E108" s="26" t="s">
        <v>29</v>
      </c>
      <c r="F108" s="26" t="s">
        <v>425</v>
      </c>
      <c r="G108" s="26" t="s">
        <v>426</v>
      </c>
      <c r="H108" s="26" t="s">
        <v>427</v>
      </c>
      <c r="I108" s="26">
        <v>316300</v>
      </c>
      <c r="J108" s="26">
        <v>216300</v>
      </c>
      <c r="K108" s="26"/>
      <c r="L108" s="26">
        <v>216300</v>
      </c>
      <c r="M108" s="26"/>
      <c r="N108" s="26"/>
      <c r="O108" s="56" t="s">
        <v>483</v>
      </c>
      <c r="P108" s="75"/>
    </row>
    <row r="109" spans="1:16" ht="144" customHeight="1" x14ac:dyDescent="0.2">
      <c r="A109" s="17" t="s">
        <v>120</v>
      </c>
      <c r="B109" s="26" t="s">
        <v>59</v>
      </c>
      <c r="C109" s="26" t="s">
        <v>36</v>
      </c>
      <c r="D109" s="26"/>
      <c r="E109" s="26" t="s">
        <v>30</v>
      </c>
      <c r="F109" s="26" t="s">
        <v>428</v>
      </c>
      <c r="G109" s="26" t="s">
        <v>429</v>
      </c>
      <c r="H109" s="38" t="s">
        <v>430</v>
      </c>
      <c r="I109" s="73">
        <v>6076906.2999999998</v>
      </c>
      <c r="J109" s="19"/>
      <c r="K109" s="73">
        <v>6076906.2999999998</v>
      </c>
      <c r="L109" s="32"/>
      <c r="M109" s="32"/>
      <c r="N109" s="32"/>
      <c r="O109" s="28" t="s">
        <v>524</v>
      </c>
      <c r="P109" s="75"/>
    </row>
    <row r="110" spans="1:16" ht="31.5" customHeight="1" x14ac:dyDescent="0.2">
      <c r="A110" s="79" t="s">
        <v>60</v>
      </c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5"/>
    </row>
    <row r="111" spans="1:16" ht="129.75" customHeight="1" x14ac:dyDescent="0.2">
      <c r="A111" s="17" t="s">
        <v>466</v>
      </c>
      <c r="B111" s="18" t="s">
        <v>431</v>
      </c>
      <c r="C111" s="18" t="s">
        <v>24</v>
      </c>
      <c r="D111" s="18" t="s">
        <v>432</v>
      </c>
      <c r="E111" s="18" t="s">
        <v>28</v>
      </c>
      <c r="F111" s="18" t="s">
        <v>141</v>
      </c>
      <c r="G111" s="18" t="s">
        <v>65</v>
      </c>
      <c r="H111" s="18" t="s">
        <v>130</v>
      </c>
      <c r="I111" s="18">
        <v>303945.18199999997</v>
      </c>
      <c r="J111" s="46">
        <v>207831.584</v>
      </c>
      <c r="K111" s="57">
        <v>150601.45300000001</v>
      </c>
      <c r="L111" s="57">
        <v>53073.499000000003</v>
      </c>
      <c r="M111" s="57">
        <v>4156.6319999999996</v>
      </c>
      <c r="N111" s="57"/>
      <c r="O111" s="26" t="s">
        <v>484</v>
      </c>
      <c r="P111" s="75"/>
    </row>
    <row r="112" spans="1:16" ht="112.5" customHeight="1" x14ac:dyDescent="0.2">
      <c r="A112" s="17" t="s">
        <v>121</v>
      </c>
      <c r="B112" s="18" t="s">
        <v>433</v>
      </c>
      <c r="C112" s="18" t="s">
        <v>24</v>
      </c>
      <c r="D112" s="18" t="s">
        <v>434</v>
      </c>
      <c r="E112" s="18" t="s">
        <v>28</v>
      </c>
      <c r="F112" s="18" t="s">
        <v>142</v>
      </c>
      <c r="G112" s="18" t="s">
        <v>65</v>
      </c>
      <c r="H112" s="18" t="s">
        <v>131</v>
      </c>
      <c r="I112" s="18">
        <v>212492.592</v>
      </c>
      <c r="J112" s="46">
        <f t="shared" ref="J112:J125" si="5">K112+L112+M112+N112</f>
        <v>161472.18199999991</v>
      </c>
      <c r="K112" s="57">
        <v>102636.48699999999</v>
      </c>
      <c r="L112" s="57">
        <v>57220.972999999904</v>
      </c>
      <c r="M112" s="57">
        <v>1614.722</v>
      </c>
      <c r="N112" s="57"/>
      <c r="O112" s="26" t="s">
        <v>485</v>
      </c>
      <c r="P112" s="75"/>
    </row>
    <row r="113" spans="1:16" ht="105" customHeight="1" x14ac:dyDescent="0.2">
      <c r="A113" s="17" t="s">
        <v>122</v>
      </c>
      <c r="B113" s="18" t="s">
        <v>435</v>
      </c>
      <c r="C113" s="18" t="s">
        <v>24</v>
      </c>
      <c r="D113" s="18" t="s">
        <v>436</v>
      </c>
      <c r="E113" s="18" t="s">
        <v>28</v>
      </c>
      <c r="F113" s="18" t="s">
        <v>139</v>
      </c>
      <c r="G113" s="18" t="s">
        <v>437</v>
      </c>
      <c r="H113" s="18" t="s">
        <v>61</v>
      </c>
      <c r="I113" s="58">
        <v>634120.86</v>
      </c>
      <c r="J113" s="46">
        <f>L113+M113</f>
        <v>8964.5159999999996</v>
      </c>
      <c r="K113" s="57"/>
      <c r="L113" s="57">
        <v>8337</v>
      </c>
      <c r="M113" s="57">
        <v>627.51599999999996</v>
      </c>
      <c r="N113" s="57"/>
      <c r="O113" s="88">
        <v>0.04</v>
      </c>
      <c r="P113" s="75"/>
    </row>
    <row r="114" spans="1:16" s="11" customFormat="1" ht="103.5" customHeight="1" x14ac:dyDescent="0.2">
      <c r="A114" s="17" t="s">
        <v>107</v>
      </c>
      <c r="B114" s="18" t="s">
        <v>438</v>
      </c>
      <c r="C114" s="18" t="s">
        <v>24</v>
      </c>
      <c r="D114" s="18" t="s">
        <v>439</v>
      </c>
      <c r="E114" s="18" t="s">
        <v>28</v>
      </c>
      <c r="F114" s="18" t="s">
        <v>139</v>
      </c>
      <c r="G114" s="18" t="s">
        <v>62</v>
      </c>
      <c r="H114" s="18" t="s">
        <v>16</v>
      </c>
      <c r="I114" s="59">
        <v>1278000</v>
      </c>
      <c r="J114" s="57">
        <f>K114+L114+M114</f>
        <v>352868.696</v>
      </c>
      <c r="K114" s="57">
        <v>281384.09999999998</v>
      </c>
      <c r="L114" s="57">
        <v>46783.786999999997</v>
      </c>
      <c r="M114" s="57">
        <v>24700.809000000001</v>
      </c>
      <c r="N114" s="57"/>
      <c r="O114" s="26" t="s">
        <v>486</v>
      </c>
      <c r="P114" s="75"/>
    </row>
    <row r="115" spans="1:16" s="11" customFormat="1" ht="117.75" customHeight="1" x14ac:dyDescent="0.2">
      <c r="A115" s="17" t="s">
        <v>106</v>
      </c>
      <c r="B115" s="18" t="s">
        <v>143</v>
      </c>
      <c r="C115" s="18" t="s">
        <v>24</v>
      </c>
      <c r="D115" s="18" t="s">
        <v>261</v>
      </c>
      <c r="E115" s="18" t="s">
        <v>28</v>
      </c>
      <c r="F115" s="18" t="s">
        <v>144</v>
      </c>
      <c r="G115" s="18" t="s">
        <v>65</v>
      </c>
      <c r="H115" s="18" t="s">
        <v>132</v>
      </c>
      <c r="I115" s="58">
        <v>125686.47</v>
      </c>
      <c r="J115" s="46">
        <f t="shared" si="5"/>
        <v>120825.71899999998</v>
      </c>
      <c r="K115" s="57">
        <v>37054.252</v>
      </c>
      <c r="L115" s="57">
        <v>81354.952999999994</v>
      </c>
      <c r="M115" s="57">
        <v>2416.5140000000001</v>
      </c>
      <c r="N115" s="60"/>
      <c r="O115" s="26" t="s">
        <v>487</v>
      </c>
      <c r="P115" s="75"/>
    </row>
    <row r="116" spans="1:16" ht="112.5" customHeight="1" x14ac:dyDescent="0.2">
      <c r="A116" s="17" t="s">
        <v>123</v>
      </c>
      <c r="B116" s="18" t="s">
        <v>149</v>
      </c>
      <c r="C116" s="18" t="s">
        <v>24</v>
      </c>
      <c r="D116" s="18" t="s">
        <v>432</v>
      </c>
      <c r="E116" s="18" t="s">
        <v>28</v>
      </c>
      <c r="F116" s="18" t="s">
        <v>150</v>
      </c>
      <c r="G116" s="18" t="s">
        <v>42</v>
      </c>
      <c r="H116" s="18" t="s">
        <v>132</v>
      </c>
      <c r="I116" s="61">
        <v>136844.57999999999</v>
      </c>
      <c r="J116" s="46">
        <f t="shared" si="5"/>
        <v>136844.58100000001</v>
      </c>
      <c r="K116" s="57">
        <v>40625.731</v>
      </c>
      <c r="L116" s="57">
        <v>93481.957999999999</v>
      </c>
      <c r="M116" s="57">
        <v>2736.8919999999998</v>
      </c>
      <c r="N116" s="57"/>
      <c r="O116" s="88" t="s">
        <v>488</v>
      </c>
      <c r="P116" s="75"/>
    </row>
    <row r="117" spans="1:16" ht="118.5" customHeight="1" x14ac:dyDescent="0.2">
      <c r="A117" s="17" t="s">
        <v>124</v>
      </c>
      <c r="B117" s="18" t="s">
        <v>145</v>
      </c>
      <c r="C117" s="18" t="s">
        <v>24</v>
      </c>
      <c r="D117" s="18" t="s">
        <v>440</v>
      </c>
      <c r="E117" s="18" t="s">
        <v>28</v>
      </c>
      <c r="F117" s="18" t="s">
        <v>146</v>
      </c>
      <c r="G117" s="18" t="s">
        <v>147</v>
      </c>
      <c r="H117" s="18" t="s">
        <v>132</v>
      </c>
      <c r="I117" s="58">
        <v>133405.97</v>
      </c>
      <c r="J117" s="46">
        <f t="shared" si="5"/>
        <v>132450.06399999998</v>
      </c>
      <c r="K117" s="57">
        <v>41018.771000000001</v>
      </c>
      <c r="L117" s="57">
        <v>88782.292000000001</v>
      </c>
      <c r="M117" s="57">
        <v>2649.0010000000002</v>
      </c>
      <c r="N117" s="57"/>
      <c r="O117" s="28" t="s">
        <v>477</v>
      </c>
      <c r="P117" s="75"/>
    </row>
    <row r="118" spans="1:16" ht="113.25" customHeight="1" x14ac:dyDescent="0.2">
      <c r="A118" s="17" t="s">
        <v>125</v>
      </c>
      <c r="B118" s="18" t="s">
        <v>441</v>
      </c>
      <c r="C118" s="18" t="s">
        <v>24</v>
      </c>
      <c r="D118" s="18" t="s">
        <v>387</v>
      </c>
      <c r="E118" s="18" t="s">
        <v>28</v>
      </c>
      <c r="F118" s="18" t="s">
        <v>139</v>
      </c>
      <c r="G118" s="18" t="s">
        <v>42</v>
      </c>
      <c r="H118" s="18" t="s">
        <v>442</v>
      </c>
      <c r="I118" s="58">
        <v>64004.37</v>
      </c>
      <c r="J118" s="58">
        <v>26305.448</v>
      </c>
      <c r="K118" s="57">
        <v>25521.544999999998</v>
      </c>
      <c r="L118" s="57">
        <v>520.84799999999996</v>
      </c>
      <c r="M118" s="57">
        <v>263.05500000000001</v>
      </c>
      <c r="N118" s="57"/>
      <c r="O118" s="26" t="s">
        <v>489</v>
      </c>
      <c r="P118" s="75"/>
    </row>
    <row r="119" spans="1:16" ht="138" customHeight="1" x14ac:dyDescent="0.35">
      <c r="A119" s="17" t="s">
        <v>126</v>
      </c>
      <c r="B119" s="18" t="s">
        <v>443</v>
      </c>
      <c r="C119" s="18" t="s">
        <v>24</v>
      </c>
      <c r="D119" s="18" t="s">
        <v>444</v>
      </c>
      <c r="E119" s="18" t="s">
        <v>28</v>
      </c>
      <c r="F119" s="18" t="s">
        <v>148</v>
      </c>
      <c r="G119" s="18" t="s">
        <v>65</v>
      </c>
      <c r="H119" s="18" t="s">
        <v>136</v>
      </c>
      <c r="I119" s="61">
        <v>134156.32999999999</v>
      </c>
      <c r="J119" s="46">
        <f t="shared" si="5"/>
        <v>115517.512</v>
      </c>
      <c r="K119" s="57">
        <v>28077.511999999999</v>
      </c>
      <c r="L119" s="57">
        <v>81664.125</v>
      </c>
      <c r="M119" s="57">
        <v>5775.875</v>
      </c>
      <c r="N119" s="57"/>
      <c r="O119" s="26" t="s">
        <v>490</v>
      </c>
      <c r="P119" s="78"/>
    </row>
    <row r="120" spans="1:16" ht="115.5" customHeight="1" x14ac:dyDescent="0.2">
      <c r="A120" s="21" t="s">
        <v>127</v>
      </c>
      <c r="B120" s="27" t="s">
        <v>133</v>
      </c>
      <c r="C120" s="27" t="s">
        <v>24</v>
      </c>
      <c r="D120" s="27" t="s">
        <v>134</v>
      </c>
      <c r="E120" s="27" t="s">
        <v>28</v>
      </c>
      <c r="F120" s="27" t="s">
        <v>135</v>
      </c>
      <c r="G120" s="27" t="s">
        <v>42</v>
      </c>
      <c r="H120" s="27" t="s">
        <v>132</v>
      </c>
      <c r="I120" s="63">
        <v>135022.59</v>
      </c>
      <c r="J120" s="25">
        <f t="shared" si="5"/>
        <v>135022.59</v>
      </c>
      <c r="K120" s="64">
        <v>40625.731</v>
      </c>
      <c r="L120" s="64">
        <v>88459.763000000006</v>
      </c>
      <c r="M120" s="64">
        <v>5937.0959999999995</v>
      </c>
      <c r="N120" s="64"/>
      <c r="O120" s="24" t="s">
        <v>491</v>
      </c>
      <c r="P120" s="65"/>
    </row>
    <row r="121" spans="1:16" ht="39" customHeight="1" x14ac:dyDescent="0.2">
      <c r="A121" s="85" t="s">
        <v>17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65"/>
    </row>
    <row r="122" spans="1:16" ht="112.5" customHeight="1" x14ac:dyDescent="0.2">
      <c r="A122" s="21" t="s">
        <v>128</v>
      </c>
      <c r="B122" s="52" t="s">
        <v>445</v>
      </c>
      <c r="C122" s="24" t="s">
        <v>24</v>
      </c>
      <c r="D122" s="24" t="s">
        <v>19</v>
      </c>
      <c r="E122" s="24" t="s">
        <v>29</v>
      </c>
      <c r="F122" s="24" t="s">
        <v>446</v>
      </c>
      <c r="G122" s="24" t="s">
        <v>151</v>
      </c>
      <c r="H122" s="24" t="s">
        <v>187</v>
      </c>
      <c r="I122" s="66">
        <v>445993.853</v>
      </c>
      <c r="J122" s="25">
        <f t="shared" ref="J122" si="6">K122+L122+M122+N122</f>
        <v>445993.853</v>
      </c>
      <c r="K122" s="62">
        <v>134235.23000000001</v>
      </c>
      <c r="L122" s="66">
        <v>311758.62300000002</v>
      </c>
      <c r="M122" s="67"/>
      <c r="N122" s="67"/>
      <c r="O122" s="24" t="s">
        <v>492</v>
      </c>
      <c r="P122" s="65"/>
    </row>
    <row r="123" spans="1:16" ht="89.25" customHeight="1" x14ac:dyDescent="0.2">
      <c r="A123" s="21" t="s">
        <v>137</v>
      </c>
      <c r="B123" s="52" t="s">
        <v>447</v>
      </c>
      <c r="C123" s="24" t="s">
        <v>24</v>
      </c>
      <c r="D123" s="24" t="s">
        <v>19</v>
      </c>
      <c r="E123" s="24" t="s">
        <v>29</v>
      </c>
      <c r="F123" s="24" t="s">
        <v>448</v>
      </c>
      <c r="G123" s="24" t="s">
        <v>449</v>
      </c>
      <c r="H123" s="24" t="s">
        <v>450</v>
      </c>
      <c r="I123" s="68">
        <v>495000</v>
      </c>
      <c r="J123" s="25">
        <f t="shared" si="5"/>
        <v>388354.85</v>
      </c>
      <c r="K123" s="67">
        <v>363205</v>
      </c>
      <c r="L123" s="66">
        <v>25149.85</v>
      </c>
      <c r="M123" s="49"/>
      <c r="N123" s="62"/>
      <c r="O123" s="24" t="s">
        <v>474</v>
      </c>
      <c r="P123" s="65"/>
    </row>
    <row r="124" spans="1:16" ht="63" x14ac:dyDescent="0.2">
      <c r="A124" s="21" t="s">
        <v>181</v>
      </c>
      <c r="B124" s="52" t="s">
        <v>451</v>
      </c>
      <c r="C124" s="24" t="s">
        <v>24</v>
      </c>
      <c r="D124" s="24" t="s">
        <v>452</v>
      </c>
      <c r="E124" s="24" t="s">
        <v>30</v>
      </c>
      <c r="F124" s="24" t="s">
        <v>453</v>
      </c>
      <c r="G124" s="24" t="s">
        <v>206</v>
      </c>
      <c r="H124" s="24" t="s">
        <v>454</v>
      </c>
      <c r="I124" s="69">
        <v>219958.6</v>
      </c>
      <c r="J124" s="69">
        <v>219958.6</v>
      </c>
      <c r="K124" s="69">
        <v>219958.6</v>
      </c>
      <c r="L124" s="66"/>
      <c r="M124" s="49"/>
      <c r="N124" s="62"/>
      <c r="O124" s="28" t="s">
        <v>524</v>
      </c>
      <c r="P124" s="65"/>
    </row>
    <row r="125" spans="1:16" ht="112.5" customHeight="1" x14ac:dyDescent="0.2">
      <c r="A125" s="21" t="s">
        <v>182</v>
      </c>
      <c r="B125" s="24" t="s">
        <v>152</v>
      </c>
      <c r="C125" s="24" t="s">
        <v>24</v>
      </c>
      <c r="D125" s="24" t="s">
        <v>455</v>
      </c>
      <c r="E125" s="24" t="s">
        <v>28</v>
      </c>
      <c r="F125" s="24" t="s">
        <v>153</v>
      </c>
      <c r="G125" s="52" t="s">
        <v>65</v>
      </c>
      <c r="H125" s="52" t="s">
        <v>154</v>
      </c>
      <c r="I125" s="62">
        <v>139917.44200000001</v>
      </c>
      <c r="J125" s="25">
        <f t="shared" si="5"/>
        <v>121797.49900000001</v>
      </c>
      <c r="K125" s="62">
        <v>115764.77</v>
      </c>
      <c r="L125" s="62">
        <v>2362.547</v>
      </c>
      <c r="M125" s="62">
        <v>3670.1819999999998</v>
      </c>
      <c r="N125" s="62"/>
      <c r="O125" s="24" t="s">
        <v>493</v>
      </c>
      <c r="P125" s="65"/>
    </row>
    <row r="126" spans="1:16" ht="40.5" customHeight="1" x14ac:dyDescent="0.2">
      <c r="A126" s="85" t="s">
        <v>456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65"/>
    </row>
    <row r="127" spans="1:16" ht="135.75" customHeight="1" x14ac:dyDescent="0.2">
      <c r="A127" s="21" t="s">
        <v>183</v>
      </c>
      <c r="B127" s="24" t="s">
        <v>457</v>
      </c>
      <c r="C127" s="24" t="s">
        <v>24</v>
      </c>
      <c r="D127" s="24" t="s">
        <v>19</v>
      </c>
      <c r="E127" s="24" t="s">
        <v>29</v>
      </c>
      <c r="F127" s="24" t="s">
        <v>458</v>
      </c>
      <c r="G127" s="24" t="s">
        <v>206</v>
      </c>
      <c r="H127" s="24" t="s">
        <v>459</v>
      </c>
      <c r="I127" s="24">
        <v>430148.54500000004</v>
      </c>
      <c r="J127" s="25">
        <f>K127+L127+M127</f>
        <v>430148.54500000004</v>
      </c>
      <c r="K127" s="24">
        <v>395788.4</v>
      </c>
      <c r="L127" s="24">
        <v>34360.144999999997</v>
      </c>
      <c r="M127" s="24"/>
      <c r="N127" s="24"/>
      <c r="O127" s="24" t="s">
        <v>494</v>
      </c>
      <c r="P127" s="65"/>
    </row>
    <row r="128" spans="1:16" ht="33" customHeight="1" x14ac:dyDescent="0.2">
      <c r="A128" s="85" t="s">
        <v>18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65"/>
    </row>
    <row r="129" spans="1:16" ht="153.75" customHeight="1" x14ac:dyDescent="0.35">
      <c r="A129" s="21" t="s">
        <v>467</v>
      </c>
      <c r="B129" s="52" t="s">
        <v>460</v>
      </c>
      <c r="C129" s="24" t="s">
        <v>27</v>
      </c>
      <c r="D129" s="24" t="s">
        <v>19</v>
      </c>
      <c r="E129" s="24" t="s">
        <v>29</v>
      </c>
      <c r="F129" s="24" t="s">
        <v>461</v>
      </c>
      <c r="G129" s="24" t="s">
        <v>462</v>
      </c>
      <c r="H129" s="24" t="s">
        <v>463</v>
      </c>
      <c r="I129" s="51">
        <v>1311345.04</v>
      </c>
      <c r="J129" s="25"/>
      <c r="K129" s="62">
        <v>498274.1</v>
      </c>
      <c r="L129" s="62">
        <v>813070.94</v>
      </c>
      <c r="M129" s="62"/>
      <c r="N129" s="62"/>
      <c r="O129" s="28" t="s">
        <v>524</v>
      </c>
      <c r="P129" s="78" t="s">
        <v>188</v>
      </c>
    </row>
  </sheetData>
  <mergeCells count="39">
    <mergeCell ref="A121:O121"/>
    <mergeCell ref="A126:O126"/>
    <mergeCell ref="A128:O128"/>
    <mergeCell ref="A57:O57"/>
    <mergeCell ref="A69:O69"/>
    <mergeCell ref="A70:O70"/>
    <mergeCell ref="A84:O84"/>
    <mergeCell ref="A104:O104"/>
    <mergeCell ref="A105:O105"/>
    <mergeCell ref="A110:O110"/>
    <mergeCell ref="A58:O58"/>
    <mergeCell ref="L15:O15"/>
    <mergeCell ref="A16:O16"/>
    <mergeCell ref="A9:O9"/>
    <mergeCell ref="L11:O11"/>
    <mergeCell ref="L12:O12"/>
    <mergeCell ref="L13:O13"/>
    <mergeCell ref="L14:O14"/>
    <mergeCell ref="J18:N18"/>
    <mergeCell ref="O18:O19"/>
    <mergeCell ref="A20:O20"/>
    <mergeCell ref="A21:O21"/>
    <mergeCell ref="H18:H19"/>
    <mergeCell ref="A40:O40"/>
    <mergeCell ref="A43:O43"/>
    <mergeCell ref="K1:O1"/>
    <mergeCell ref="K2:O2"/>
    <mergeCell ref="K3:O3"/>
    <mergeCell ref="K4:O4"/>
    <mergeCell ref="A8:O8"/>
    <mergeCell ref="F7:I7"/>
    <mergeCell ref="L17:O17"/>
    <mergeCell ref="A18:A19"/>
    <mergeCell ref="B18:B19"/>
    <mergeCell ref="C18:C19"/>
    <mergeCell ref="D18:D19"/>
    <mergeCell ref="E18:E19"/>
    <mergeCell ref="G18:G19"/>
    <mergeCell ref="I18:I19"/>
  </mergeCells>
  <phoneticPr fontId="7" type="noConversion"/>
  <pageMargins left="0.78740157480314965" right="0.78740157480314965" top="0.9055118110236221" bottom="0.39370078740157483" header="0.11811023622047245" footer="0"/>
  <pageSetup paperSize="9" scale="42" fitToHeight="0" orientation="landscape" useFirstPageNumber="1" r:id="rId1"/>
  <headerFooter differentFirst="1">
    <oddHeader>&amp;C
&amp;"Times New Roman,обычный"&amp;14&amp;P</oddHeader>
  </headerFooter>
  <rowBreaks count="2" manualBreakCount="2">
    <brk id="63" max="15" man="1"/>
    <brk id="74" max="15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2020-2022 ГОДЫ</vt:lpstr>
      <vt:lpstr>'НОВЫЙ ПЛАН НА 2020-2022 ГОДЫ'!Заголовки_для_печати</vt:lpstr>
      <vt:lpstr>'НОВЫЙ ПЛАН НА 2020-2022 ГОДЫ'!Область_печати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/>
  <cp:lastPrinted>2021-11-12T08:39:48Z</cp:lastPrinted>
  <dcterms:created xsi:type="dcterms:W3CDTF">2013-11-01T13:39:23Z</dcterms:created>
  <dcterms:modified xsi:type="dcterms:W3CDTF">2021-12-20T07:41:19Z</dcterms:modified>
</cp:coreProperties>
</file>