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hidePivotFieldList="1"/>
  <mc:AlternateContent xmlns:mc="http://schemas.openxmlformats.org/markup-compatibility/2006">
    <mc:Choice Requires="x15">
      <x15ac:absPath xmlns:x15ac="http://schemas.microsoft.com/office/spreadsheetml/2010/11/ac" url="/Users/asmitadeshpande/Desktop/ASMITA FINAL RESUME PROJECTS /Project 5 - Ecommerce Sales Analysis/"/>
    </mc:Choice>
  </mc:AlternateContent>
  <xr:revisionPtr revIDLastSave="0" documentId="13_ncr:1_{F4FCAE4A-38E8-3A48-AD60-CA24F78B38FC}" xr6:coauthVersionLast="47" xr6:coauthVersionMax="47" xr10:uidLastSave="{00000000-0000-0000-0000-000000000000}"/>
  <bookViews>
    <workbookView xWindow="0" yWindow="740" windowWidth="29400" windowHeight="17380" activeTab="7" xr2:uid="{00000000-000D-0000-FFFF-FFFF00000000}"/>
  </bookViews>
  <sheets>
    <sheet name="Combo Chart" sheetId="3" r:id="rId1"/>
    <sheet name="Waterfall Chart " sheetId="4" r:id="rId2"/>
    <sheet name="Pie Chart " sheetId="5" r:id="rId3"/>
    <sheet name="Map Chart " sheetId="7" r:id="rId4"/>
    <sheet name="Top 5 Categoery " sheetId="8" r:id="rId5"/>
    <sheet name="KPI " sheetId="9" r:id="rId6"/>
    <sheet name="KPI Year on Year " sheetId="10" r:id="rId7"/>
    <sheet name="Ecommerce Dashboard" sheetId="11" r:id="rId8"/>
    <sheet name="Data" sheetId="1" r:id="rId9"/>
    <sheet name="layout" sheetId="2" r:id="rId10"/>
  </sheets>
  <definedNames>
    <definedName name="_xlchart.v1.0" hidden="1">'Waterfall Chart '!$D$5:$D$8</definedName>
    <definedName name="_xlchart.v1.1" hidden="1">'Waterfall Chart '!$E$4</definedName>
    <definedName name="_xlchart.v1.11" hidden="1">'Waterfall Chart '!$D$5:$D$8</definedName>
    <definedName name="_xlchart.v1.12" hidden="1">'Waterfall Chart '!$E$4</definedName>
    <definedName name="_xlchart.v1.13" hidden="1">'Waterfall Chart '!$E$5:$E$8</definedName>
    <definedName name="_xlchart.v1.2" hidden="1">'Waterfall Chart '!$E$5:$E$8</definedName>
    <definedName name="_xlchart.v5.10" hidden="1">'Map Chart '!$E$4:$E$52</definedName>
    <definedName name="_xlchart.v5.3" hidden="1">'Map Chart '!$D$3</definedName>
    <definedName name="_xlchart.v5.4" hidden="1">'Map Chart '!$D$4:$D$52</definedName>
    <definedName name="_xlchart.v5.5" hidden="1">'Map Chart '!$E$3</definedName>
    <definedName name="_xlchart.v5.6" hidden="1">'Map Chart '!$E$4:$E$52</definedName>
    <definedName name="_xlchart.v5.7" hidden="1">'Map Chart '!$D$3</definedName>
    <definedName name="_xlchart.v5.8" hidden="1">'Map Chart '!$D$4:$D$52</definedName>
    <definedName name="_xlchart.v5.9" hidden="1">'Map Chart '!$E$3</definedName>
    <definedName name="Slicer_Region">#N/A</definedName>
    <definedName name="Slicer_Segment">#N/A</definedName>
    <definedName name="Slicer_Year">#N/A</definedName>
  </definedNames>
  <calcPr calcId="191029"/>
  <pivotCaches>
    <pivotCache cacheId="14"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8" i="4"/>
  <c r="D6" i="4"/>
  <c r="D7" i="4"/>
  <c r="D5" i="4"/>
  <c r="K9" i="10"/>
  <c r="J9" i="10"/>
  <c r="I9" i="10"/>
  <c r="L9" i="10"/>
  <c r="H9" i="10"/>
  <c r="E33" i="7"/>
  <c r="E13" i="7"/>
  <c r="E26" i="7"/>
  <c r="Q27" i="9"/>
  <c r="E48" i="7"/>
  <c r="E36" i="7"/>
  <c r="E5" i="7"/>
  <c r="E41" i="7"/>
  <c r="E12" i="7"/>
  <c r="E38" i="7"/>
  <c r="E31" i="7"/>
  <c r="E8" i="4"/>
  <c r="E50" i="7"/>
  <c r="E43" i="7"/>
  <c r="E28" i="7"/>
  <c r="E35" i="7"/>
  <c r="E10" i="7"/>
  <c r="E22" i="7"/>
  <c r="E21" i="7"/>
  <c r="E47" i="7"/>
  <c r="E23" i="7"/>
  <c r="E49" i="7"/>
  <c r="E29" i="7"/>
  <c r="E32" i="7"/>
  <c r="E18" i="7"/>
  <c r="E44" i="7"/>
  <c r="E46" i="7"/>
  <c r="E4" i="7"/>
  <c r="E45" i="7"/>
  <c r="E19" i="7"/>
  <c r="E14" i="7"/>
  <c r="E11" i="7"/>
  <c r="E8" i="7"/>
  <c r="E25" i="7"/>
  <c r="E27" i="7"/>
  <c r="E17" i="7"/>
  <c r="E5" i="4"/>
  <c r="N27" i="9"/>
  <c r="E15" i="7"/>
  <c r="E40" i="7"/>
  <c r="G27" i="9"/>
  <c r="E7" i="7"/>
  <c r="E6" i="7"/>
  <c r="E16" i="7"/>
  <c r="E51" i="7"/>
  <c r="E6" i="4"/>
  <c r="B28" i="9"/>
  <c r="E24" i="7"/>
  <c r="E20" i="7"/>
  <c r="E37" i="7"/>
  <c r="E42" i="7"/>
  <c r="E9" i="7"/>
  <c r="E7" i="4"/>
  <c r="E30" i="7"/>
  <c r="E52" i="7"/>
  <c r="J27" i="9"/>
  <c r="E39" i="7"/>
  <c r="E34" i="7"/>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<sst xmlns="http://schemas.openxmlformats.org/spreadsheetml/2006/main" count="130133" uniqueCount="10956">
  <si>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</si>
  <si>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</si>
  <si>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</si>
  <si>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</si>
  <si>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</si>
  <si>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</si>
  <si>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</si>
  <si>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</si>
  <si>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</si>
  <si>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</si>
  <si>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</si>
  <si>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</si>
  <si>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</si>
  <si>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</si>
  <si>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</si>
  <si>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</si>
  <si>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</si>
  <si>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</si>
  <si>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</si>
  <si>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</si>
  <si>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</si>
  <si>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</si>
  <si>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</si>
  <si>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</si>
  <si>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</si>
  <si>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</si>
  <si>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</si>
  <si>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</si>
  <si>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</si>
  <si>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</si>
  <si>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</si>
  <si>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</si>
  <si>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</si>
  <si>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</si>
  <si>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</si>
  <si>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</si>
  <si>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</si>
  <si>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</si>
  <si>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</si>
  <si>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</si>
  <si>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</si>
  <si>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</si>
  <si>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</si>
  <si>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</si>
  <si>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</si>
  <si>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</si>
  <si>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</si>
  <si>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</si>
  <si>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</si>
  <si>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</si>
  <si>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</si>
  <si>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</si>
  <si>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</si>
  <si>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</si>
  <si>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</si>
  <si>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</si>
  <si>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</si>
  <si>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</si>
  <si>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</si>
  <si>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</si>
  <si>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</si>
  <si>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</si>
  <si>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</si>
  <si>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</si>
  <si>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</si>
  <si>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</si>
  <si>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</si>
  <si>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</si>
  <si>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</si>
  <si>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</si>
  <si>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</si>
  <si>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</si>
  <si>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</si>
  <si>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</si>
  <si>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</si>
  <si>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</si>
  <si>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</si>
  <si>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</si>
  <si>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</si>
  <si>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</si>
  <si>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</si>
  <si>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</si>
  <si>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</si>
  <si>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</si>
  <si>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</si>
  <si>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</si>
  <si>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</si>
  <si>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</si>
  <si>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</si>
  <si>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</si>
  <si>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</si>
  <si>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</si>
  <si>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</si>
  <si>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</si>
  <si>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</si>
  <si>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</si>
  <si>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</si>
  <si>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</si>
  <si>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</si>
  <si>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</si>
  <si>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</si>
  <si>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</si>
  <si>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</si>
  <si>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</si>
  <si>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</si>
  <si>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</si>
  <si>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</si>
  <si>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</si>
  <si>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</si>
  <si>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</si>
  <si>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</si>
  <si>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</si>
  <si>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</si>
  <si>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</si>
  <si>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</si>
  <si>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</si>
  <si>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</si>
  <si>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</si>
  <si>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</si>
  <si>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</si>
  <si>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</si>
  <si>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</si>
  <si>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</si>
  <si>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</si>
  <si>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</si>
  <si>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</si>
  <si>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</si>
  <si>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</si>
  <si>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</si>
  <si>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</si>
  <si>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</si>
  <si>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</si>
  <si>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</si>
  <si>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</si>
  <si>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</si>
  <si>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</si>
  <si>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</si>
  <si>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</si>
  <si>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</si>
  <si>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</si>
  <si>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</si>
  <si>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</si>
  <si>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</si>
  <si>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</si>
  <si>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</si>
  <si>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</si>
  <si>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</si>
  <si>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</si>
  <si>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</si>
  <si>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</si>
  <si>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</si>
  <si>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</si>
  <si>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</si>
  <si>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</si>
  <si>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</si>
  <si>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</si>
  <si>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</si>
  <si>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</si>
  <si>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</si>
  <si>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</si>
  <si>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</si>
  <si>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</si>
  <si>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</si>
  <si>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</si>
  <si>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</si>
  <si>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</si>
  <si>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</si>
  <si>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</si>
  <si>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</si>
  <si>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</si>
  <si>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</si>
  <si>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</si>
  <si>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</si>
  <si>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</si>
  <si>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</si>
  <si>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</si>
  <si>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</si>
  <si>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</si>
  <si>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</si>
  <si>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</si>
  <si>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</si>
  <si>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</si>
  <si>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</si>
  <si>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</si>
  <si>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</si>
  <si>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</si>
  <si>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</si>
  <si>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</si>
  <si>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</si>
  <si>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</si>
  <si>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</si>
  <si>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</si>
  <si>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</si>
  <si>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</si>
  <si>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</si>
  <si>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</si>
  <si>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</si>
  <si>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</si>
  <si>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</si>
  <si>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</si>
  <si>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</si>
  <si>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</si>
  <si>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</si>
  <si>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</si>
  <si>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</si>
  <si>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</si>
  <si>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</si>
  <si>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</si>
  <si>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</si>
  <si>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</si>
  <si>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</si>
  <si>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</si>
  <si>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</si>
  <si>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</si>
  <si>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</si>
  <si>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</si>
  <si>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</si>
  <si>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</si>
  <si>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</si>
  <si>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</si>
  <si>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</si>
  <si>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</si>
  <si>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</si>
  <si>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</si>
  <si>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</si>
  <si>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</si>
  <si>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</si>
  <si>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</si>
  <si>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</si>
  <si>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</si>
  <si>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</si>
  <si>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</si>
  <si>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</si>
  <si>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</si>
  <si>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</si>
  <si>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</si>
  <si>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</si>
  <si>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</si>
  <si>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</si>
  <si>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</si>
  <si>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</si>
  <si>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</si>
  <si>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</si>
  <si>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</si>
  <si>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</si>
  <si>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</si>
  <si>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</si>
  <si>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</si>
  <si>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</si>
  <si>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</si>
  <si>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</si>
  <si>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</si>
  <si>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</si>
  <si>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</si>
  <si>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</si>
  <si>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</si>
  <si>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</si>
  <si>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</si>
  <si>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</si>
  <si>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</si>
  <si>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</si>
  <si>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</si>
  <si>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</si>
  <si>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</si>
  <si>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</si>
  <si>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</si>
  <si>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</si>
  <si>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</si>
  <si>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</si>
  <si>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</si>
  <si>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</si>
  <si>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</si>
  <si>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</si>
  <si>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</si>
  <si>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</si>
  <si>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</si>
  <si>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</si>
  <si>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</si>
  <si>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</si>
  <si>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</si>
  <si>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</si>
  <si>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</si>
  <si>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</si>
  <si>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</si>
  <si>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</si>
  <si>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</si>
  <si>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</si>
  <si>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</si>
  <si>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</si>
  <si>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</si>
  <si>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</si>
  <si>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</si>
  <si>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</si>
  <si>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</si>
  <si>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</si>
  <si>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</si>
  <si>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</si>
  <si>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</si>
  <si>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</si>
  <si>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</si>
  <si>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</si>
  <si>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</si>
  <si>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</si>
  <si>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</si>
  <si>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</si>
  <si>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</si>
  <si>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</si>
  <si>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</si>
  <si>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</si>
  <si>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</si>
  <si>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</si>
  <si>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</si>
  <si>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</si>
  <si>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</si>
  <si>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</si>
  <si>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</si>
  <si>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</si>
  <si>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</si>
  <si>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</si>
  <si>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</si>
  <si>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</si>
  <si>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</si>
  <si>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</si>
  <si>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</si>
  <si>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</si>
  <si>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</si>
  <si>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</si>
  <si>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</si>
  <si>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</si>
  <si>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</si>
  <si>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</si>
  <si>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</si>
  <si>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</si>
  <si>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</si>
  <si>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</si>
  <si>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</si>
  <si>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</si>
  <si>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</si>
  <si>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</si>
  <si>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</si>
  <si>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</si>
  <si>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</si>
  <si>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</si>
  <si>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</si>
  <si>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</si>
  <si>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</si>
  <si>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</si>
  <si>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</si>
  <si>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</si>
  <si>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</si>
  <si>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</si>
  <si>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</si>
  <si>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</si>
  <si>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</si>
  <si>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</si>
  <si>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</si>
  <si>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</si>
  <si>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</si>
  <si>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</si>
  <si>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</si>
  <si>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</si>
  <si>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</si>
  <si>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</si>
  <si>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</si>
  <si>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</si>
  <si>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</si>
  <si>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</si>
  <si>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</si>
  <si>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</si>
  <si>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</si>
  <si>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</si>
  <si>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</si>
  <si>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</si>
  <si>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</si>
  <si>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</si>
  <si>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</si>
  <si>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</si>
  <si>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</si>
  <si>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</si>
  <si>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</si>
  <si>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</si>
  <si>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</si>
  <si>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</si>
  <si>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</si>
  <si>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</si>
  <si>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</si>
  <si>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</si>
  <si>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</si>
  <si>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</si>
  <si>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</si>
  <si>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</si>
  <si>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</si>
  <si>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</si>
  <si>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</si>
  <si>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</si>
  <si>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</si>
  <si>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</si>
  <si>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</si>
  <si>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</si>
  <si>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</si>
  <si>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</si>
  <si>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</si>
  <si>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</si>
  <si>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</si>
  <si>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</si>
  <si>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</si>
  <si>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</si>
  <si>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</si>
  <si>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</si>
  <si>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</si>
  <si>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</si>
  <si>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</si>
  <si>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</si>
  <si>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</si>
  <si>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</si>
  <si>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</si>
  <si>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</si>
  <si>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</si>
  <si>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</si>
  <si>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</si>
  <si>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</si>
  <si>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</si>
  <si>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</si>
  <si>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</si>
  <si>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</si>
  <si>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</si>
  <si>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</si>
  <si>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</si>
  <si>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</si>
  <si>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</si>
  <si>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</si>
  <si>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</si>
  <si>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</si>
  <si>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</si>
  <si>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</si>
  <si>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</si>
  <si>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</si>
  <si>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</si>
  <si>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</si>
  <si>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</si>
  <si>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</si>
  <si>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</si>
  <si>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</si>
  <si>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</si>
  <si>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</si>
  <si>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</si>
  <si>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</si>
  <si>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</si>
  <si>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</si>
  <si>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</si>
  <si>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</si>
  <si>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</si>
  <si>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</si>
  <si>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</si>
  <si>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</si>
  <si>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</si>
  <si>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</si>
  <si>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</si>
  <si>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</si>
  <si>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</si>
  <si>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</si>
  <si>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</si>
  <si>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</si>
  <si>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</si>
  <si>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</si>
  <si>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</si>
  <si>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</si>
  <si>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</si>
  <si>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</si>
  <si>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</si>
  <si>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</si>
  <si>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</si>
  <si>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</si>
  <si>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</si>
  <si>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</si>
  <si>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</si>
  <si>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</si>
  <si>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</si>
  <si>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</si>
  <si>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</si>
  <si>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</si>
  <si>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</si>
  <si>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</si>
  <si>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</si>
  <si>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</si>
  <si>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</si>
  <si>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</si>
  <si>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</si>
  <si>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</si>
  <si>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</si>
  <si>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</si>
  <si>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</si>
  <si>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</si>
  <si>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</si>
  <si>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</si>
  <si>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</si>
  <si>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</si>
  <si>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</si>
  <si>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</si>
  <si>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</si>
  <si>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</si>
  <si>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</si>
  <si>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</si>
  <si>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</si>
  <si>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</si>
  <si>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</si>
  <si>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</si>
  <si>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</si>
  <si>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</si>
  <si>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</si>
  <si>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</si>
  <si>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</si>
  <si>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</si>
  <si>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</si>
  <si>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</si>
  <si>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</si>
  <si>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</si>
  <si>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</si>
  <si>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</si>
  <si>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</si>
  <si>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</si>
  <si>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</si>
  <si>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</si>
  <si>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</si>
  <si>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</si>
  <si>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</si>
  <si>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</si>
  <si>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</si>
  <si>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</si>
  <si>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</si>
  <si>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</si>
  <si>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</si>
  <si>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</si>
  <si>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</si>
  <si>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</si>
  <si>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</si>
  <si>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</si>
  <si>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</si>
  <si>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</si>
  <si>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</si>
  <si>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</si>
  <si>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</si>
  <si>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</si>
  <si>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</si>
  <si>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</si>
  <si>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</si>
  <si>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</si>
  <si>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</si>
  <si>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</si>
  <si>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</si>
  <si>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</si>
  <si>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</si>
  <si>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</si>
  <si>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</si>
  <si>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</si>
  <si>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</si>
  <si>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</si>
  <si>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</si>
  <si>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</si>
  <si>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</si>
  <si>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</si>
  <si>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</si>
  <si>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</si>
  <si>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</si>
  <si>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</si>
  <si>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</si>
  <si>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</si>
  <si>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</si>
  <si>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</si>
  <si>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</si>
  <si>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</si>
  <si>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</si>
  <si>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</si>
  <si>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</si>
  <si>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</si>
  <si>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</si>
  <si>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</si>
  <si>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</si>
  <si>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</si>
  <si>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</si>
  <si>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</si>
  <si>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</si>
  <si>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</si>
  <si>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</si>
  <si>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</si>
  <si>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</si>
  <si>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</si>
  <si>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</si>
  <si>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</si>
  <si>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</si>
  <si>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</si>
  <si>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</si>
  <si>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</si>
  <si>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</si>
  <si>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</si>
  <si>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</si>
  <si>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</si>
  <si>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</si>
  <si>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</si>
  <si>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</si>
  <si>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</si>
  <si>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</si>
  <si>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</si>
  <si>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</si>
  <si>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</si>
  <si>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</si>
  <si>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</si>
  <si>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</si>
  <si>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</si>
  <si>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</si>
  <si>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</si>
  <si>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</si>
  <si>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</si>
  <si>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</si>
  <si>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</si>
  <si>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</si>
  <si>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</si>
  <si>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</si>
  <si>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</si>
  <si>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</si>
  <si>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</si>
  <si>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</si>
  <si>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</si>
  <si>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</si>
  <si>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</si>
  <si>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</si>
  <si>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</si>
  <si>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</si>
  <si>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</si>
  <si>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</si>
  <si>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</si>
  <si>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</si>
  <si>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</si>
  <si>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</si>
  <si>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</si>
  <si>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</si>
  <si>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</si>
  <si>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</si>
  <si>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</si>
  <si>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</si>
  <si>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</si>
  <si>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</si>
  <si>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</si>
  <si>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</si>
  <si>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</si>
  <si>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</si>
  <si>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</si>
  <si>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</si>
  <si>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</si>
  <si>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</si>
  <si>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</si>
  <si>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</si>
  <si>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</si>
  <si>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</si>
  <si>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</si>
  <si>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</si>
  <si>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</si>
  <si>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</si>
  <si>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</si>
  <si>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</si>
  <si>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</si>
  <si>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</si>
  <si>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</si>
  <si>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</si>
  <si>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</si>
  <si>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</si>
  <si>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</si>
  <si>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</si>
  <si>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</si>
  <si>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</si>
  <si>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</si>
  <si>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</si>
  <si>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</si>
  <si>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</si>
  <si>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</si>
  <si>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</si>
  <si>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</si>
  <si>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</si>
  <si>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</si>
  <si>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</si>
  <si>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</si>
  <si>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</si>
  <si>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</si>
  <si>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</si>
  <si>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</si>
  <si>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</si>
  <si>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</si>
  <si>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</si>
  <si>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</si>
  <si>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</si>
  <si>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</si>
  <si>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</si>
  <si>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</si>
  <si>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</si>
  <si>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</si>
  <si>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</si>
  <si>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</si>
  <si>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</si>
  <si>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</si>
  <si>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</si>
  <si>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</si>
  <si>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</si>
  <si>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</si>
  <si>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</si>
  <si>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</si>
  <si>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</si>
  <si>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</si>
  <si>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</si>
  <si>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</si>
  <si>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</si>
  <si>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</si>
  <si>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</si>
  <si>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</si>
  <si>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</si>
  <si>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</si>
  <si>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</si>
  <si>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</si>
  <si>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</si>
  <si>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</si>
  <si>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</si>
  <si>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</si>
  <si>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</si>
  <si>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</si>
  <si>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</si>
  <si>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</si>
  <si>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</si>
  <si>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</si>
  <si>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</si>
  <si>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</si>
  <si>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</si>
  <si>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</si>
  <si>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</si>
  <si>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</si>
  <si>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</si>
  <si>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</si>
  <si>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</si>
  <si>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</si>
  <si>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</si>
  <si>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</si>
  <si>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</si>
  <si>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</si>
  <si>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</si>
  <si>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</si>
  <si>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</si>
  <si>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</si>
  <si>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</si>
  <si>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</si>
  <si>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</si>
  <si>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</si>
  <si>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</si>
  <si>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</si>
  <si>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</si>
  <si>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</si>
  <si>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</si>
  <si>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</si>
  <si>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</si>
  <si>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</si>
  <si>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</si>
  <si>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</si>
  <si>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</si>
  <si>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</si>
  <si>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</si>
  <si>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</si>
  <si>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</si>
  <si>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</si>
  <si>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</si>
  <si>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</si>
  <si>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</si>
  <si>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</si>
  <si>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</si>
  <si>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</si>
  <si>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</si>
  <si>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</si>
  <si>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</si>
  <si>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</si>
  <si>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</si>
  <si>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</si>
  <si>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</si>
  <si>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</si>
  <si>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</si>
  <si>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</si>
  <si>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</si>
  <si>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</si>
  <si>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</si>
  <si>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</si>
  <si>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</si>
  <si>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</si>
  <si>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</si>
  <si>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</si>
  <si>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</si>
  <si>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</si>
  <si>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</si>
  <si>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</si>
  <si>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</si>
  <si>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</si>
  <si>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</si>
  <si>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</si>
  <si>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</si>
  <si>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</si>
  <si>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</si>
  <si>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</si>
  <si>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</si>
  <si>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</si>
  <si>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</si>
  <si>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</si>
  <si>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</si>
  <si>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</si>
  <si>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</si>
  <si>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</si>
  <si>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</si>
  <si>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</si>
  <si>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</si>
  <si>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</si>
  <si>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</si>
  <si>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</si>
  <si>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</si>
  <si>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</si>
  <si>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</si>
  <si>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</si>
  <si>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</si>
  <si>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</si>
  <si>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</si>
  <si>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</si>
  <si>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</si>
  <si>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</si>
  <si>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</si>
  <si>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</si>
  <si>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</si>
  <si>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</si>
  <si>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</si>
  <si>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</si>
  <si>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</si>
  <si>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</si>
  <si>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</si>
  <si>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</si>
  <si>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</si>
  <si>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</si>
  <si>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</si>
  <si>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</si>
  <si>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</si>
  <si>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</si>
  <si>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</si>
  <si>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</si>
  <si>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</si>
  <si>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</si>
  <si>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</si>
  <si>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</si>
  <si>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</si>
  <si>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</si>
  <si>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</si>
  <si>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</si>
  <si>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</si>
  <si>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</si>
  <si>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</si>
  <si>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</si>
  <si>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</si>
  <si>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</si>
  <si>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</si>
  <si>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</si>
  <si>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</si>
  <si>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</si>
  <si>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</si>
  <si>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</si>
  <si>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</si>
  <si>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</si>
  <si>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</si>
  <si>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</si>
  <si>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</si>
  <si>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</si>
  <si>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</si>
  <si>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</si>
  <si>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</si>
  <si>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</si>
  <si>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</si>
  <si>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</si>
  <si>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</si>
  <si>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</si>
  <si>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</si>
  <si>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</si>
  <si>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</si>
  <si>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</si>
  <si>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</si>
  <si>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</si>
  <si>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</si>
  <si>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</si>
  <si>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</si>
  <si>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</si>
  <si>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</si>
  <si>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</si>
  <si>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</si>
  <si>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</si>
  <si>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</si>
  <si>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</si>
  <si>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</si>
  <si>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</si>
  <si>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</si>
  <si>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</si>
  <si>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</si>
  <si>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</si>
  <si>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</si>
  <si>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</si>
  <si>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</si>
  <si>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</si>
  <si>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</si>
  <si>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</si>
  <si>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</si>
  <si>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</si>
  <si>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</si>
  <si>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</si>
  <si>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</si>
  <si>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</si>
  <si>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</si>
  <si>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</si>
  <si>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</si>
  <si>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</si>
  <si>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</si>
  <si>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</si>
  <si>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</si>
  <si>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</si>
  <si>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</si>
  <si>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</si>
  <si>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</si>
  <si>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</si>
  <si>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</si>
  <si>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</si>
  <si>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</si>
  <si>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</si>
  <si>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</si>
  <si>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</si>
  <si>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</si>
  <si>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</si>
  <si>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</si>
  <si>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</si>
  <si>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</si>
  <si>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</si>
  <si>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</si>
  <si>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</si>
  <si>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</si>
  <si>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</si>
  <si>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</si>
  <si>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</si>
  <si>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</si>
  <si>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</si>
  <si>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</si>
  <si>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</si>
  <si>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</si>
  <si>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</si>
  <si>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</si>
  <si>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</si>
  <si>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</si>
  <si>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</si>
  <si>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</si>
  <si>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</si>
  <si>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</si>
  <si>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</si>
  <si>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</si>
  <si>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</si>
  <si>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</si>
  <si>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</si>
  <si>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</si>
  <si>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</si>
  <si>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</si>
  <si>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</si>
  <si>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</si>
  <si>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</si>
  <si>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</si>
  <si>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</si>
  <si>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</si>
  <si>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</si>
  <si>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</si>
  <si>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</si>
  <si>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</si>
  <si>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</si>
  <si>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</si>
  <si>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</si>
  <si>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</si>
  <si>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</si>
  <si>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</si>
  <si>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</si>
  <si>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</si>
  <si>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</si>
  <si>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</si>
  <si>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</si>
  <si>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</si>
  <si>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</si>
  <si>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</si>
  <si>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</si>
  <si>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</si>
  <si>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</si>
  <si>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</si>
  <si>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</si>
  <si>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</si>
  <si>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</si>
  <si>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</si>
  <si>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</si>
  <si>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</si>
  <si>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</si>
  <si>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</si>
  <si>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</si>
  <si>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</si>
  <si>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</si>
  <si>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</si>
  <si>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</si>
  <si>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</si>
  <si>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</si>
  <si>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</si>
  <si>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</si>
  <si>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</si>
  <si>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</si>
  <si>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</si>
  <si>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</si>
  <si>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</si>
  <si>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</si>
  <si>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</si>
  <si>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</si>
  <si>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</si>
  <si>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</si>
  <si>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</si>
  <si>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</si>
  <si>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</si>
  <si>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</si>
  <si>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</si>
  <si>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</si>
  <si>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</si>
  <si>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</si>
  <si>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</si>
  <si>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</si>
  <si>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</si>
  <si>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</si>
  <si>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</si>
  <si>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</si>
  <si>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</si>
  <si>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</si>
  <si>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</si>
  <si>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</si>
  <si>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</si>
  <si>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</si>
  <si>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</si>
  <si>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</si>
  <si>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</si>
  <si>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</si>
  <si>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</si>
  <si>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</si>
  <si>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</si>
  <si>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</si>
  <si>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</si>
  <si>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</si>
  <si>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</si>
  <si>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</si>
  <si>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</si>
  <si>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</si>
  <si>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</si>
  <si>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</si>
  <si>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</si>
  <si>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</si>
  <si>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</si>
  <si>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</si>
  <si>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</si>
  <si>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</si>
  <si>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</si>
  <si>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</si>
  <si>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</si>
  <si>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</si>
  <si>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</si>
  <si>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</si>
  <si>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</si>
  <si>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</si>
  <si>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</si>
  <si>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</si>
  <si>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</si>
  <si>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</si>
  <si>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</si>
  <si>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</si>
  <si>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</si>
  <si>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</si>
  <si>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</si>
  <si>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</si>
  <si>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</si>
  <si>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</si>
  <si>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</si>
  <si>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</si>
  <si>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</si>
  <si>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</si>
  <si>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</si>
  <si>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</si>
  <si>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</si>
  <si>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</si>
  <si>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</si>
  <si>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</si>
  <si>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</si>
  <si>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</si>
  <si>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</si>
  <si>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</si>
  <si>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</si>
  <si>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</si>
  <si>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</si>
  <si>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</si>
  <si>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</si>
  <si>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</si>
  <si>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</si>
  <si>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</si>
  <si>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</si>
  <si>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</si>
  <si>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</si>
  <si>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</si>
  <si>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</si>
  <si>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</si>
  <si>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</si>
  <si>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</si>
  <si>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</si>
  <si>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</si>
  <si>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</si>
  <si>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</si>
  <si>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</si>
  <si>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</si>
  <si>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</si>
  <si>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</si>
  <si>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</si>
  <si>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</si>
  <si>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</si>
  <si>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</si>
  <si>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</si>
  <si>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</si>
  <si>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</si>
  <si>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</si>
  <si>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</si>
  <si>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</si>
  <si>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</si>
  <si>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</si>
  <si>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</si>
  <si>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</si>
  <si>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</si>
  <si>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</si>
  <si>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</si>
  <si>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</si>
  <si>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</si>
  <si>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</si>
  <si>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</si>
  <si>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</si>
  <si>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</si>
  <si>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</si>
  <si>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</si>
  <si>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</si>
  <si>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</si>
  <si>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</si>
  <si>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</si>
  <si>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</si>
  <si>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</si>
  <si>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</si>
  <si>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</si>
  <si>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</si>
  <si>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</si>
  <si>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</si>
  <si>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</si>
  <si>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</si>
  <si>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</si>
  <si>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</si>
  <si>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</si>
  <si>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</si>
  <si>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</si>
  <si>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</si>
  <si>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</si>
  <si>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</si>
  <si>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</si>
  <si>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</si>
  <si>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</si>
  <si>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</si>
  <si>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</si>
  <si>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</si>
  <si>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</si>
  <si>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</si>
  <si>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</si>
  <si>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</si>
  <si>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</si>
  <si>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</si>
  <si>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</si>
  <si>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</si>
  <si>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</si>
  <si>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</si>
  <si>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</si>
  <si>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</si>
  <si>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</si>
  <si>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</si>
  <si>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</si>
  <si>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</si>
  <si>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</si>
  <si>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</si>
  <si>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</si>
  <si>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</si>
  <si>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</si>
  <si>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</si>
  <si>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</si>
  <si>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</si>
  <si>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</si>
  <si>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</si>
  <si>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</si>
  <si>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</si>
  <si>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</si>
  <si>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</si>
  <si>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</si>
  <si>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</si>
  <si>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</si>
  <si>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</si>
  <si>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</si>
  <si>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</si>
  <si>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</si>
  <si>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</si>
  <si>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</si>
  <si>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</si>
  <si>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</si>
  <si>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</si>
  <si>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</si>
  <si>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</si>
  <si>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</si>
  <si>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</si>
  <si>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</si>
  <si>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</si>
  <si>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</si>
  <si>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</si>
  <si>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</si>
  <si>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</si>
  <si>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</si>
  <si>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</si>
  <si>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</si>
  <si>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</si>
  <si>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</si>
  <si>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</si>
  <si>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</si>
  <si>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</si>
  <si>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</si>
  <si>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</si>
  <si>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</si>
  <si>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</si>
  <si>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</si>
  <si>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</si>
  <si>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</si>
  <si>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</si>
  <si>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</si>
  <si>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</si>
  <si>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</si>
  <si>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</si>
  <si>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</si>
  <si>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</si>
  <si>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</si>
  <si>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</si>
  <si>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</si>
  <si>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</si>
  <si>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</si>
  <si>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</si>
  <si>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</si>
  <si>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</si>
  <si>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</si>
  <si>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</si>
  <si>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</si>
  <si>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</si>
  <si>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</si>
  <si>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</si>
  <si>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</si>
  <si>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</si>
  <si>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</si>
  <si>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</si>
  <si>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</si>
  <si>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</si>
  <si>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</si>
  <si>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</si>
  <si>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</si>
  <si>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</si>
  <si>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</si>
  <si>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</si>
  <si>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</si>
  <si>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</si>
  <si>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</si>
  <si>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</si>
  <si>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</si>
  <si>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</si>
  <si>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</si>
  <si>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</si>
  <si>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</si>
  <si>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</si>
  <si>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</si>
  <si>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</si>
  <si>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</si>
  <si>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</si>
  <si>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</si>
  <si>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</si>
  <si>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</si>
  <si>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</si>
  <si>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</si>
  <si>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</si>
  <si>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</si>
  <si>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</si>
  <si>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</si>
  <si>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</si>
  <si>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</si>
  <si>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</si>
  <si>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</si>
  <si>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</si>
  <si>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</si>
  <si>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</si>
  <si>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</si>
  <si>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</si>
  <si>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</si>
  <si>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</si>
  <si>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</si>
  <si>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</si>
  <si>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</si>
  <si>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</si>
  <si>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</si>
  <si>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</si>
  <si>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</si>
  <si>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</si>
  <si>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</si>
  <si>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</si>
  <si>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</si>
  <si>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</si>
  <si>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</si>
  <si>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</si>
  <si>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</si>
  <si>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</si>
  <si>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</si>
  <si>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</si>
  <si>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</si>
  <si>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</si>
  <si>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</si>
  <si>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</si>
  <si>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</si>
  <si>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</si>
  <si>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</si>
  <si>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</si>
  <si>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</si>
  <si>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</si>
  <si>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</si>
  <si>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</si>
  <si>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</si>
  <si>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</si>
  <si>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</si>
  <si>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</si>
  <si>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</si>
  <si>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</si>
  <si>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</si>
  <si>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</si>
  <si>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</si>
  <si>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</si>
  <si>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</si>
  <si>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</si>
  <si>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</si>
  <si>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</si>
  <si>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</si>
  <si>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</si>
  <si>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</si>
  <si>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</si>
  <si>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</si>
  <si>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</si>
  <si>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</si>
  <si>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</si>
  <si>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</si>
  <si>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</si>
  <si>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</si>
  <si>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</si>
  <si>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</si>
  <si>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</si>
  <si>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</si>
  <si>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</si>
  <si>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</si>
  <si>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</si>
  <si>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</si>
  <si>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</si>
  <si>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</si>
  <si>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</si>
  <si>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</si>
  <si>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</si>
  <si>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</si>
  <si>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</si>
  <si>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</si>
  <si>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</si>
  <si>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</si>
  <si>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</si>
  <si>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</si>
  <si>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</si>
  <si>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</si>
  <si>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</si>
  <si>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</si>
  <si>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</si>
  <si>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</si>
  <si>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</si>
  <si>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</si>
  <si>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</si>
  <si>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</si>
  <si>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</si>
  <si>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</si>
  <si>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</si>
  <si>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</si>
  <si>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</si>
  <si>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</si>
  <si>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</si>
  <si>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</si>
  <si>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</si>
  <si>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</si>
  <si>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</si>
  <si>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</si>
  <si>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</si>
  <si>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</si>
  <si>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</si>
  <si>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</si>
  <si>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</si>
  <si>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</si>
  <si>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</si>
  <si>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</si>
  <si>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</si>
  <si>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</si>
  <si>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</si>
  <si>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</si>
  <si>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</si>
  <si>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</si>
  <si>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</si>
  <si>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</si>
  <si>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</si>
  <si>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</si>
  <si>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</si>
  <si>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</si>
  <si>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</si>
  <si>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</si>
  <si>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</si>
  <si>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</si>
  <si>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</si>
  <si>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</si>
  <si>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</si>
  <si>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</si>
  <si>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</si>
  <si>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</si>
  <si>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</si>
  <si>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</si>
  <si>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</si>
  <si>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</si>
  <si>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</si>
  <si>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</si>
  <si>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</si>
  <si>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</si>
  <si>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</si>
  <si>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</si>
  <si>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</si>
  <si>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</si>
  <si>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</si>
  <si>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</si>
  <si>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</si>
  <si>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</si>
  <si>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</si>
  <si>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</si>
  <si>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</si>
  <si>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</si>
  <si>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</si>
  <si>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</si>
  <si>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</si>
  <si>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</si>
  <si>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</si>
  <si>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</si>
  <si>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</si>
  <si>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</si>
  <si>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</si>
  <si>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</si>
  <si>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</si>
  <si>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</si>
  <si>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</si>
  <si>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</si>
  <si>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</si>
  <si>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</si>
  <si>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</si>
  <si>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</si>
  <si>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</si>
  <si>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</si>
  <si>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</si>
  <si>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</si>
  <si>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</si>
  <si>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</si>
  <si>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</si>
  <si>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</si>
  <si>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</si>
  <si>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</si>
  <si>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</si>
  <si>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</si>
  <si>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</si>
  <si>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</si>
  <si>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</si>
  <si>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</si>
  <si>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</si>
  <si>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</si>
  <si>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</si>
  <si>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</si>
  <si>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</si>
  <si>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</si>
  <si>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</si>
  <si>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</si>
  <si>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</si>
  <si>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</si>
  <si>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</si>
  <si>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</si>
  <si>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</si>
  <si>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</si>
  <si>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</si>
  <si>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</si>
  <si>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</si>
  <si>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</si>
  <si>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</si>
  <si>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</si>
  <si>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</si>
  <si>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</si>
  <si>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</si>
  <si>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</si>
  <si>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</si>
  <si>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</si>
  <si>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</si>
  <si>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</si>
  <si>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</si>
  <si>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</si>
  <si>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</si>
  <si>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</si>
  <si>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</si>
  <si>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</si>
  <si>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</si>
  <si>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</si>
  <si>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</si>
  <si>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</si>
  <si>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</si>
  <si>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</si>
  <si>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</si>
  <si>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</si>
  <si>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</si>
  <si>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</si>
  <si>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</si>
  <si>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</si>
  <si>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</si>
  <si>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</si>
  <si>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</si>
  <si>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</si>
  <si>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</si>
  <si>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</si>
  <si>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</si>
  <si>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</si>
  <si>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</si>
  <si>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</si>
  <si>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</si>
  <si>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</si>
  <si>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</si>
  <si>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</si>
  <si>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</si>
  <si>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</si>
  <si>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</si>
  <si>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</si>
  <si>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</si>
  <si>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</si>
  <si>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</si>
  <si>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</si>
  <si>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</si>
  <si>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</si>
  <si>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</si>
  <si>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</si>
  <si>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</si>
  <si>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</si>
  <si>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</si>
  <si>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</si>
  <si>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</si>
  <si>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</si>
  <si>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</si>
  <si>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</si>
  <si>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</si>
  <si>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</si>
  <si>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</si>
  <si>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</si>
  <si>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</si>
  <si>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</si>
  <si>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</si>
  <si>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</si>
  <si>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</si>
  <si>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</si>
  <si>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</si>
  <si>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</si>
  <si>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</si>
  <si>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</si>
  <si>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</si>
  <si>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</si>
  <si>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</si>
  <si>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</si>
  <si>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</si>
  <si>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</si>
  <si>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</si>
  <si>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</si>
  <si>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</si>
  <si>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</si>
  <si>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</si>
  <si>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</si>
  <si>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</si>
  <si>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</si>
  <si>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</si>
  <si>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</si>
  <si>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</si>
  <si>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</si>
  <si>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</si>
  <si>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</si>
  <si>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</si>
  <si>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</si>
  <si>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</si>
  <si>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</si>
  <si>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</si>
  <si>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</si>
  <si>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</si>
  <si>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</si>
  <si>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</si>
  <si>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</si>
  <si>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</si>
  <si>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</si>
  <si>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</si>
  <si>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</si>
  <si>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</si>
  <si>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</si>
  <si>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</si>
  <si>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</si>
  <si>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</si>
  <si>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</si>
  <si>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</si>
  <si>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</si>
  <si>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</si>
  <si>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</si>
  <si>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</si>
  <si>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</si>
  <si>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</si>
  <si>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</si>
  <si>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</si>
  <si>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</si>
  <si>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</si>
  <si>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</si>
  <si>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</si>
  <si>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</si>
  <si>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</si>
  <si>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</si>
  <si>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</si>
  <si>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</si>
  <si>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</si>
  <si>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</si>
  <si>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</si>
  <si>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</si>
  <si>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</si>
  <si>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</si>
  <si>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</si>
  <si>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</si>
  <si>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</si>
  <si>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</si>
  <si>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</si>
  <si>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</si>
  <si>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</si>
  <si>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</si>
  <si>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</si>
  <si>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</si>
  <si>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</si>
  <si>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</si>
  <si>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</si>
  <si>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</si>
  <si>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</si>
  <si>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</si>
  <si>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</si>
  <si>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</si>
  <si>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</si>
  <si>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</si>
  <si>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</si>
  <si>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</si>
  <si>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</si>
  <si>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</si>
  <si>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</si>
  <si>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</si>
  <si>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</si>
  <si>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</si>
  <si>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</si>
  <si>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</si>
  <si>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</si>
  <si>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</si>
  <si>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</si>
  <si>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</si>
  <si>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</si>
  <si>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</si>
  <si>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</si>
  <si>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</si>
  <si>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</si>
  <si>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</si>
  <si>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</si>
  <si>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</si>
  <si>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</si>
  <si>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</si>
  <si>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</si>
  <si>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</si>
  <si>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</si>
  <si>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</si>
  <si>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</si>
  <si>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</si>
  <si>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</si>
  <si>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</si>
  <si>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</si>
  <si>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</si>
  <si>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</si>
  <si>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</si>
  <si>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</si>
  <si>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</si>
  <si>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</si>
  <si>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</si>
  <si>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</si>
  <si>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</si>
  <si>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</si>
  <si>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</si>
  <si>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</si>
  <si>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</si>
  <si>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</si>
  <si>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</si>
  <si>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</si>
  <si>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</si>
  <si>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</si>
  <si>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</si>
  <si>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</si>
  <si>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</si>
  <si>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</si>
  <si>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</si>
  <si>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</si>
  <si>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</si>
  <si>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</si>
  <si>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</si>
  <si>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</si>
  <si>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</si>
  <si>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</si>
  <si>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</si>
  <si>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</si>
  <si>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</si>
  <si>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</si>
  <si>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</si>
  <si>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</si>
  <si>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</si>
  <si>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</si>
  <si>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</si>
  <si>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</si>
  <si>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</si>
  <si>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</si>
  <si>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</si>
  <si>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</si>
  <si>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</si>
  <si>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</si>
  <si>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</si>
  <si>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</si>
  <si>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</si>
  <si>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</si>
  <si>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</si>
  <si>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</si>
  <si>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</si>
  <si>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</si>
  <si>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</si>
  <si>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</si>
  <si>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</si>
  <si>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</si>
  <si>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</si>
  <si>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</si>
  <si>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</si>
  <si>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</si>
  <si>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</si>
  <si>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</si>
  <si>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</si>
  <si>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</si>
  <si>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</si>
  <si>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</si>
  <si>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</si>
  <si>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</si>
  <si>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</si>
  <si>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</si>
  <si>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</si>
  <si>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</si>
  <si>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</si>
  <si>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</si>
  <si>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</si>
  <si>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</si>
  <si>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</si>
  <si>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</si>
  <si>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</si>
  <si>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</si>
  <si>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</si>
  <si>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</si>
  <si>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</si>
  <si>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</si>
  <si>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</si>
  <si>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</si>
  <si>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</si>
  <si>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</si>
  <si>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</si>
  <si>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</si>
  <si>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</si>
  <si>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</si>
  <si>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</si>
  <si>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</si>
  <si>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</si>
  <si>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</si>
  <si>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</si>
  <si>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</si>
  <si>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</si>
  <si>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</si>
  <si>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</si>
  <si>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</si>
  <si>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</si>
  <si>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</si>
  <si>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</si>
  <si>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</si>
  <si>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</si>
  <si>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</si>
  <si>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</si>
  <si>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</si>
  <si>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</si>
  <si>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</si>
  <si>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</si>
  <si>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</si>
  <si>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</si>
  <si>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</si>
  <si>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</si>
  <si>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</si>
  <si>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</si>
  <si>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</si>
  <si>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</si>
  <si>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</si>
  <si>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</si>
  <si>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</si>
  <si>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</si>
  <si>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</si>
  <si>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</si>
  <si>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</si>
  <si>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</si>
  <si>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</si>
  <si>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</si>
  <si>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</si>
  <si>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</si>
  <si>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</si>
  <si>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</si>
  <si>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</si>
  <si>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</si>
  <si>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</si>
  <si>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</si>
  <si>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</si>
  <si>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</si>
  <si>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</si>
  <si>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</si>
  <si>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</si>
  <si>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</si>
  <si>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</si>
  <si>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</si>
  <si>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</si>
  <si>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</si>
  <si>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</si>
  <si>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</si>
  <si>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</si>
  <si>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</si>
  <si>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</si>
  <si>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</si>
  <si>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</si>
  <si>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</si>
  <si>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</si>
  <si>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</si>
  <si>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</si>
  <si>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</si>
  <si>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</si>
  <si>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</si>
  <si>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</si>
  <si>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</si>
  <si>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</si>
  <si>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</si>
  <si>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</si>
  <si>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</si>
  <si>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</si>
  <si>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</si>
  <si>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</si>
  <si>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</si>
  <si>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</si>
  <si>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</si>
  <si>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</si>
  <si>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</si>
  <si>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</si>
  <si>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</si>
  <si>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</si>
  <si>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</si>
  <si>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</si>
  <si>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</si>
  <si>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</si>
  <si>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</si>
  <si>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</si>
  <si>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</si>
  <si>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</si>
  <si>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</si>
  <si>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</si>
  <si>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</si>
  <si>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</si>
  <si>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</si>
  <si>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</si>
  <si>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</si>
  <si>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</si>
  <si>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</si>
  <si>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</si>
  <si>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</si>
  <si>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</si>
  <si>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</si>
  <si>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</si>
  <si>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</si>
  <si>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</si>
  <si>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</si>
  <si>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</si>
  <si>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</si>
  <si>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</si>
  <si>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</si>
  <si>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</si>
  <si>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</si>
  <si>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</si>
  <si>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</si>
  <si>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</si>
  <si>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</si>
  <si>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</si>
  <si>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</si>
  <si>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</si>
  <si>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</si>
  <si>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</si>
  <si>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</si>
  <si>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</si>
  <si>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</si>
  <si>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</si>
  <si>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</si>
  <si>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</si>
  <si>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</si>
  <si>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</si>
  <si>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</si>
  <si>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</si>
  <si>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</si>
  <si>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</si>
  <si>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</si>
  <si>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</si>
  <si>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</si>
  <si>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</si>
  <si>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</si>
  <si>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</si>
  <si>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</si>
  <si>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</si>
  <si>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</si>
  <si>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</si>
  <si>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</si>
  <si>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</si>
  <si>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</si>
  <si>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</si>
  <si>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</si>
  <si>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</si>
  <si>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</si>
  <si>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</si>
  <si>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</si>
  <si>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</si>
  <si>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</si>
  <si>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</si>
  <si>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</si>
  <si>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</si>
  <si>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</si>
  <si>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</si>
  <si>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</si>
  <si>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</si>
  <si>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</si>
  <si>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</si>
  <si>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</si>
  <si>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</si>
  <si>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</si>
  <si>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</si>
  <si>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</si>
  <si>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</si>
  <si>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</si>
  <si>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</si>
  <si>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</si>
  <si>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</si>
  <si>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</si>
  <si>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</si>
  <si>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</si>
  <si>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</si>
  <si>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</si>
  <si>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</si>
  <si>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</si>
  <si>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</si>
  <si>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</si>
  <si>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</si>
  <si>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</si>
  <si>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</si>
  <si>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</si>
  <si>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</si>
  <si>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</si>
  <si>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</si>
  <si>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</si>
  <si>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</si>
  <si>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</si>
  <si>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</si>
  <si>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</si>
  <si>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</si>
  <si>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</si>
  <si>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</si>
  <si>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</si>
  <si>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</si>
  <si>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</si>
  <si>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</si>
  <si>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</si>
  <si>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</si>
  <si>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</si>
  <si>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</si>
  <si>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</si>
  <si>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</si>
  <si>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</si>
  <si>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</si>
  <si>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</si>
  <si>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</si>
  <si>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</si>
  <si>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</si>
  <si>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</si>
  <si>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</si>
  <si>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</si>
  <si>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</si>
  <si>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</si>
  <si>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</si>
  <si>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</si>
  <si>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</si>
  <si>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</si>
  <si>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</si>
  <si>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</si>
  <si>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</si>
  <si>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</si>
  <si>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</si>
  <si>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</si>
  <si>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</si>
  <si>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</si>
  <si>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</si>
  <si>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</si>
  <si>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</si>
  <si>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</si>
  <si>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</si>
  <si>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</si>
  <si>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</si>
  <si>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</si>
  <si>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</si>
  <si>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</si>
  <si>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</si>
  <si>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</si>
  <si>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</si>
  <si>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</si>
  <si>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</si>
  <si>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</si>
  <si>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</si>
  <si>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</si>
  <si>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</si>
  <si>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</si>
  <si>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</si>
  <si>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</si>
  <si>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</si>
  <si>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</si>
  <si>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</si>
  <si>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</si>
  <si>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</si>
  <si>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</si>
  <si>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</si>
  <si>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</si>
  <si>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</si>
  <si>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</si>
  <si>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</si>
  <si>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</si>
  <si>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</si>
  <si>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</si>
  <si>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</si>
  <si>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</si>
  <si>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</si>
  <si>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</si>
  <si>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</si>
  <si>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</si>
  <si>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</si>
  <si>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</si>
  <si>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</si>
  <si>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</si>
  <si>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</si>
  <si>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</si>
  <si>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</si>
  <si>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</si>
  <si>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</si>
  <si>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</si>
  <si>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</si>
  <si>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</si>
  <si>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</si>
  <si>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</si>
  <si>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</si>
  <si>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</si>
  <si>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</si>
  <si>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</si>
  <si>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</si>
  <si>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</si>
  <si>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</si>
  <si>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</si>
  <si>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</si>
  <si>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</si>
  <si>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</si>
  <si>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</si>
  <si>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</si>
  <si>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</si>
  <si>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</si>
  <si>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</si>
  <si>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</si>
  <si>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</si>
  <si>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</si>
  <si>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</si>
  <si>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</si>
  <si>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</si>
  <si>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</si>
  <si>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</si>
  <si>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</si>
  <si>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</si>
  <si>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</si>
  <si>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</si>
  <si>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</si>
  <si>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</si>
  <si>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</si>
  <si>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</si>
  <si>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</si>
  <si>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</si>
  <si>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</si>
  <si>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</si>
  <si>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</si>
  <si>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</si>
  <si>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</si>
  <si>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</si>
  <si>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</si>
  <si>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</si>
  <si>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</si>
  <si>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</si>
  <si>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</si>
  <si>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</si>
  <si>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</si>
  <si>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</si>
  <si>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</si>
  <si>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</si>
  <si>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</si>
  <si>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</si>
  <si>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</si>
  <si>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</si>
  <si>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</si>
  <si>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</si>
  <si>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</si>
  <si>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</si>
  <si>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</si>
  <si>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</si>
  <si>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</si>
  <si>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</si>
  <si>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</si>
  <si>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</si>
  <si>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</si>
  <si>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</si>
  <si>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</si>
  <si>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</si>
  <si>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</si>
  <si>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</si>
  <si>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</si>
  <si>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</si>
  <si>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</si>
  <si>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</si>
  <si>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</si>
  <si>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</si>
  <si>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</si>
  <si>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</si>
  <si>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</si>
  <si>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</si>
  <si>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</si>
  <si>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</si>
  <si>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</si>
  <si>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</si>
  <si>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</si>
  <si>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</si>
  <si>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</si>
  <si>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</si>
  <si>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</si>
  <si>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</si>
  <si>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</si>
  <si>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</si>
  <si>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</si>
  <si>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</si>
  <si>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</si>
  <si>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</si>
  <si>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</si>
  <si>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</si>
  <si>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</si>
  <si>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</si>
  <si>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</si>
  <si>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</si>
  <si>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</si>
  <si>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</si>
  <si>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</si>
  <si>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</si>
  <si>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</si>
  <si>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</si>
  <si>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</si>
  <si>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</si>
  <si>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</si>
  <si>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</si>
  <si>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</si>
  <si>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</si>
  <si>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</si>
  <si>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</si>
  <si>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</si>
  <si>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</si>
  <si>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</si>
  <si>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</si>
  <si>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</si>
  <si>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</si>
  <si>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</si>
  <si>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</si>
  <si>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</si>
  <si>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</si>
  <si>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</si>
  <si>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</si>
  <si>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</si>
  <si>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</si>
  <si>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</si>
  <si>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</si>
  <si>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</si>
  <si>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</si>
  <si>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</si>
  <si>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</si>
  <si>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</si>
  <si>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</si>
  <si>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</si>
  <si>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</si>
  <si>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</si>
  <si>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</si>
  <si>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</si>
  <si>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</si>
  <si>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</si>
  <si>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</si>
  <si>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</si>
  <si>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</si>
  <si>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</si>
  <si>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</si>
  <si>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</si>
  <si>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</si>
  <si>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</si>
  <si>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</si>
  <si>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</si>
  <si>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</si>
  <si>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</si>
  <si>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</si>
  <si>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</si>
  <si>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</si>
  <si>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</si>
  <si>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</si>
  <si>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</si>
  <si>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</si>
  <si>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</si>
  <si>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</si>
  <si>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</si>
  <si>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</si>
  <si>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</si>
  <si>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</si>
  <si>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</si>
  <si>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</si>
  <si>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</si>
  <si>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</si>
  <si>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</si>
  <si>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</si>
  <si>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</si>
  <si>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</si>
  <si>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</si>
  <si>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</si>
  <si>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</si>
  <si>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</si>
  <si>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</si>
  <si>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</si>
  <si>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</si>
  <si>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</si>
  <si>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</si>
  <si>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</si>
  <si>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</si>
  <si>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</si>
  <si>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</si>
  <si>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</si>
  <si>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</si>
  <si>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</si>
  <si>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</si>
  <si>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</si>
  <si>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</si>
  <si>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</si>
  <si>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</si>
  <si>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</si>
  <si>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</si>
  <si>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</si>
  <si>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</si>
  <si>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</si>
  <si>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</si>
  <si>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</si>
  <si>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</si>
  <si>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</si>
  <si>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</si>
  <si>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</si>
  <si>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</si>
  <si>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</si>
  <si>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</si>
  <si>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</si>
  <si>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</si>
  <si>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</si>
  <si>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</si>
  <si>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</si>
  <si>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</si>
  <si>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</si>
  <si>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</si>
  <si>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</si>
  <si>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</si>
  <si>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</si>
  <si>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</si>
  <si>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</si>
  <si>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</si>
  <si>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</si>
  <si>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</si>
  <si>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</si>
  <si>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</si>
  <si>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</si>
  <si>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</si>
  <si>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</si>
  <si>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</si>
  <si>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</si>
  <si>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</si>
  <si>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</si>
  <si>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</si>
  <si>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</si>
  <si>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</si>
  <si>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</si>
  <si>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</si>
  <si>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</si>
  <si>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</si>
  <si>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</si>
  <si>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</si>
  <si>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</si>
  <si>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</si>
  <si>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</si>
  <si>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</si>
  <si>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</si>
  <si>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</si>
  <si>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</si>
  <si>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</si>
  <si>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</si>
  <si>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</si>
  <si>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</si>
  <si>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</si>
  <si>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</si>
  <si>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</si>
  <si>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</si>
  <si>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</si>
  <si>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</si>
  <si>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</si>
  <si>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</si>
  <si>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</si>
  <si>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</si>
  <si>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</si>
  <si>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</si>
  <si>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</si>
  <si>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</si>
  <si>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</si>
  <si>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</si>
  <si>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</si>
  <si>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</si>
  <si>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</si>
  <si>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</si>
  <si>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</si>
  <si>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</si>
  <si>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</si>
  <si>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</si>
  <si>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</si>
  <si>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</si>
  <si>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</si>
  <si>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</si>
  <si>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</si>
  <si>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</si>
  <si>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</si>
  <si>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</si>
  <si>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</si>
  <si>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</si>
  <si>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</si>
  <si>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</si>
  <si>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</si>
  <si>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</si>
  <si>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</si>
  <si>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</si>
  <si>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</si>
  <si>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</si>
  <si>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</si>
  <si>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</si>
  <si>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</si>
  <si>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</si>
  <si>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</si>
  <si>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</si>
  <si>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</si>
  <si>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</si>
  <si>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</si>
  <si>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</si>
  <si>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</si>
  <si>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</si>
  <si>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</si>
  <si>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</si>
  <si>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</si>
  <si>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</si>
  <si>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</si>
  <si>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</si>
  <si>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</si>
  <si>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</si>
  <si>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</si>
  <si>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</si>
  <si>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</si>
  <si>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</si>
  <si>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</si>
  <si>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</si>
  <si>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</si>
  <si>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</si>
  <si>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</si>
  <si>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</si>
  <si>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</si>
  <si>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</si>
  <si>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</si>
  <si>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</si>
  <si>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</si>
  <si>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</si>
  <si>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</si>
  <si>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</si>
  <si>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</si>
  <si>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</si>
  <si>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</si>
  <si>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</si>
  <si>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</si>
  <si>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</si>
  <si>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</si>
  <si>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</si>
  <si>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</si>
  <si>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</si>
  <si>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</si>
  <si>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</si>
  <si>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</si>
  <si>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</si>
  <si>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</si>
  <si>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</si>
  <si>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</si>
  <si>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</si>
  <si>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</si>
  <si>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</si>
  <si>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</si>
  <si>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</si>
  <si>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</si>
  <si>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</si>
  <si>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</si>
  <si>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</si>
  <si>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</si>
  <si>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</si>
  <si>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</si>
  <si>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</si>
  <si>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</si>
  <si>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</si>
  <si>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</si>
  <si>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</si>
  <si>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</si>
  <si>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</si>
  <si>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</si>
  <si>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</si>
  <si>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</si>
  <si>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</si>
  <si>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</si>
  <si>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</si>
  <si>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</si>
  <si>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</si>
  <si>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</si>
  <si>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</si>
  <si>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</si>
  <si>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</si>
  <si>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</si>
  <si>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</si>
  <si>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</si>
  <si>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</si>
  <si>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</si>
  <si>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</si>
  <si>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</si>
  <si>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</si>
  <si>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</si>
  <si>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</si>
  <si>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</si>
  <si>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</si>
  <si>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</si>
  <si>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</si>
  <si>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</si>
  <si>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</si>
  <si>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</si>
  <si>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</si>
  <si>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</si>
  <si>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</si>
  <si>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</si>
  <si>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</si>
  <si>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</si>
  <si>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</si>
  <si>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</si>
  <si>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</si>
  <si>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</si>
  <si>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</si>
  <si>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</si>
  <si>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</si>
  <si>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</si>
  <si>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</si>
  <si>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</si>
  <si>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</si>
  <si>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</si>
  <si>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</si>
  <si>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</si>
  <si>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</si>
  <si>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</si>
  <si>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</si>
  <si>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</si>
  <si>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</si>
  <si>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</si>
  <si>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</si>
  <si>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</si>
  <si>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</si>
  <si>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</si>
  <si>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</si>
  <si>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</si>
  <si>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</si>
  <si>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</si>
  <si>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</si>
  <si>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</si>
  <si>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</si>
  <si>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</si>
  <si>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</si>
  <si>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</si>
  <si>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</si>
  <si>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</si>
  <si>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</si>
  <si>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</si>
  <si>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</si>
  <si>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</si>
  <si>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</si>
  <si>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</si>
  <si>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</si>
  <si>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</si>
  <si>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</si>
  <si>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</si>
  <si>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</si>
  <si>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</si>
  <si>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</si>
  <si>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</si>
  <si>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</si>
  <si>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</si>
  <si>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</si>
  <si>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</si>
  <si>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</si>
  <si>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</si>
  <si>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</si>
  <si>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</si>
  <si>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</si>
  <si>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</si>
  <si>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</si>
  <si>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</si>
  <si>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</si>
  <si>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</si>
  <si>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</si>
  <si>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</si>
  <si>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</si>
  <si>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</si>
  <si>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</si>
  <si>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</si>
  <si>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</si>
  <si>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</si>
  <si>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</si>
  <si>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</si>
  <si>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</si>
  <si>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</si>
  <si>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</si>
  <si>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</si>
  <si>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</si>
  <si>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</si>
  <si>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</si>
  <si>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</si>
  <si>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</si>
  <si>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</si>
  <si>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</si>
  <si>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</si>
  <si>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</si>
  <si>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</si>
  <si>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</si>
  <si>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</si>
  <si>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</si>
  <si>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</si>
  <si>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</si>
  <si>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</si>
  <si>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</si>
  <si>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</si>
  <si>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</si>
  <si>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</si>
  <si>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</si>
  <si>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</si>
  <si>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</si>
  <si>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</si>
  <si>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</si>
  <si>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</si>
  <si>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</si>
  <si>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</si>
  <si>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</si>
  <si>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</si>
  <si>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</si>
  <si>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</si>
  <si>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</si>
  <si>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</si>
  <si>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</si>
  <si>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</si>
  <si>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</si>
  <si>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</si>
  <si>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</si>
  <si>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</si>
  <si>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</si>
  <si>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</si>
  <si>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</si>
  <si>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</si>
  <si>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</si>
  <si>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</si>
  <si>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</si>
  <si>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</si>
  <si>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</si>
  <si>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</si>
  <si>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</si>
  <si>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</si>
  <si>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</si>
  <si>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</si>
  <si>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</si>
  <si>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</si>
  <si>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</si>
  <si>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</si>
  <si>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</si>
  <si>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</si>
  <si>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</si>
  <si>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</si>
  <si>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</si>
  <si>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</si>
  <si>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</si>
  <si>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</si>
  <si>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</si>
  <si>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</si>
  <si>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</si>
  <si>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</si>
  <si>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</si>
  <si>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</si>
  <si>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</si>
  <si>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</si>
  <si>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</si>
  <si>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</si>
  <si>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</si>
  <si>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</si>
  <si>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</si>
  <si>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</si>
  <si>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</si>
  <si>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</si>
  <si>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</si>
  <si>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</si>
  <si>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</si>
  <si>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</si>
  <si>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</si>
  <si>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</si>
  <si>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</si>
  <si>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</si>
  <si>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</si>
  <si>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</si>
  <si>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</si>
  <si>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</si>
  <si>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</si>
  <si>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</si>
  <si>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</si>
  <si>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</si>
  <si>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</si>
  <si>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</si>
  <si>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</si>
  <si>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</si>
  <si>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</si>
  <si>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</si>
  <si>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</si>
  <si>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</si>
  <si>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</si>
  <si>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</si>
  <si>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</si>
  <si>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</si>
  <si>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</si>
  <si>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</si>
  <si>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</si>
  <si>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</si>
  <si>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</si>
  <si>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</si>
  <si>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</si>
  <si>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</si>
  <si>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</si>
  <si>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</si>
  <si>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</si>
  <si>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</si>
  <si>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</si>
  <si>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</si>
  <si>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</si>
  <si>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</si>
  <si>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</si>
  <si>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</si>
  <si>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</si>
  <si>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</si>
  <si>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</si>
  <si>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</si>
  <si>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</si>
  <si>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</si>
  <si>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</si>
  <si>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</si>
  <si>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</si>
  <si>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</si>
  <si>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</si>
  <si>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</si>
  <si>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</si>
  <si>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</si>
  <si>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</si>
  <si>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</si>
  <si>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</si>
  <si>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</si>
  <si>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</si>
  <si>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</si>
  <si>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</si>
  <si>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</si>
  <si>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</si>
  <si>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</si>
  <si>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</si>
  <si>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</si>
  <si>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</si>
  <si>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</si>
  <si>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</si>
  <si>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</si>
  <si>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</si>
  <si>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</si>
  <si>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</si>
  <si>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</si>
  <si>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</si>
  <si>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</si>
  <si>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</si>
  <si>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</si>
  <si>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</si>
  <si>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</si>
  <si>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</si>
  <si>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</si>
  <si>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</si>
  <si>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</si>
  <si>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</si>
  <si>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</si>
  <si>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</si>
  <si>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</si>
  <si>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</si>
  <si>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</si>
  <si>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</si>
  <si>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</si>
  <si>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</si>
  <si>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</si>
  <si>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</si>
  <si>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</si>
  <si>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</si>
  <si>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</si>
  <si>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</si>
  <si>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</si>
  <si>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</si>
  <si>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</si>
  <si>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</si>
  <si>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</si>
  <si>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</si>
  <si>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</si>
  <si>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</si>
  <si>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</si>
  <si>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</si>
  <si>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</si>
  <si>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</si>
  <si>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</si>
  <si>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</si>
  <si>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</si>
  <si>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</si>
  <si>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</si>
  <si>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</si>
  <si>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</si>
  <si>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</si>
  <si>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</si>
  <si>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</si>
  <si>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</si>
  <si>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</si>
  <si>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</si>
  <si>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</si>
  <si>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</si>
  <si>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</si>
  <si>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</si>
  <si>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</si>
  <si>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</si>
  <si>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</si>
  <si>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</si>
  <si>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</si>
  <si>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</si>
  <si>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</si>
  <si>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</si>
  <si>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</si>
  <si>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</si>
  <si>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</si>
  <si>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</si>
  <si>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</si>
  <si>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</si>
  <si>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</si>
  <si>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</si>
  <si>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</si>
  <si>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</si>
  <si>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</si>
  <si>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</si>
  <si>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</si>
  <si>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</si>
  <si>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</si>
  <si>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</si>
  <si>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</si>
  <si>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</si>
  <si>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</si>
  <si>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</si>
  <si>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</si>
  <si>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</si>
  <si>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</si>
  <si>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</si>
  <si>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</si>
  <si>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</si>
  <si>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</si>
  <si>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</si>
  <si>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</si>
  <si>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</si>
  <si>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</si>
  <si>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</si>
  <si>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</si>
  <si>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</si>
  <si>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</si>
  <si>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</si>
  <si>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</si>
  <si>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</si>
  <si>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</si>
  <si>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</si>
  <si>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</si>
  <si>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</si>
  <si>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</si>
  <si>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</si>
  <si>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</si>
  <si>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</si>
  <si>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</si>
  <si>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</si>
  <si>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</si>
  <si>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</si>
  <si>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</si>
  <si>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</si>
  <si>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</si>
  <si>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</si>
  <si>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</si>
  <si>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</si>
  <si>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</si>
  <si>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</si>
  <si>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</si>
  <si>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</si>
  <si>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</si>
  <si>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</si>
  <si>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</si>
  <si>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</si>
  <si>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</si>
  <si>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</si>
  <si>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</si>
  <si>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</si>
  <si>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</si>
  <si>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</si>
  <si>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</si>
  <si>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</si>
  <si>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</si>
  <si>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</si>
  <si>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</si>
  <si>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</si>
  <si>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</si>
  <si>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</si>
  <si>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</si>
  <si>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</si>
  <si>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</si>
  <si>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</si>
  <si>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</si>
  <si>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</si>
  <si>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</si>
  <si>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</si>
  <si>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</si>
  <si>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</si>
  <si>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</si>
  <si>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</si>
  <si>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</si>
  <si>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</si>
  <si>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</si>
  <si>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</si>
  <si>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</si>
  <si>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</si>
  <si>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</si>
  <si>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</si>
  <si>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</si>
  <si>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</si>
  <si>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</si>
  <si>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</si>
  <si>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</si>
  <si>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</si>
  <si>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</si>
  <si>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</si>
  <si>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</si>
  <si>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</si>
  <si>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</si>
  <si>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</si>
  <si>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</si>
  <si>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</si>
  <si>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</si>
  <si>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</si>
  <si>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</si>
  <si>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</si>
  <si>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</si>
  <si>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</si>
  <si>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</si>
  <si>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</si>
  <si>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</si>
  <si>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</si>
  <si>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</si>
  <si>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</si>
  <si>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</si>
  <si>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</si>
  <si>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</si>
  <si>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</si>
  <si>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</si>
  <si>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</si>
  <si>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</si>
  <si>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</si>
  <si>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</si>
  <si>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</si>
  <si>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</si>
  <si>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</si>
  <si>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</si>
  <si>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</si>
  <si>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</si>
  <si>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</si>
  <si>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</si>
  <si>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</si>
  <si>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</si>
  <si>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</si>
  <si>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</si>
  <si>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</si>
  <si>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</si>
  <si>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</si>
  <si>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</si>
  <si>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</si>
  <si>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</si>
  <si>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</si>
  <si>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</si>
  <si>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</si>
  <si>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</si>
  <si>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</si>
  <si>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</si>
  <si>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</si>
  <si>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</si>
  <si>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</si>
  <si>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</si>
  <si>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</si>
  <si>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</si>
  <si>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</si>
  <si>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</si>
  <si>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</si>
  <si>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</si>
  <si>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</si>
  <si>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</si>
  <si>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</si>
  <si>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</si>
  <si>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</si>
  <si>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</si>
  <si>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</si>
  <si>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</si>
  <si>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</si>
  <si>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</si>
  <si>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</si>
  <si>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</si>
  <si>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</si>
  <si>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</si>
  <si>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</si>
  <si>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</si>
  <si>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</si>
  <si>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</si>
  <si>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</si>
  <si>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</si>
  <si>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</si>
  <si>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</si>
  <si>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</si>
  <si>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</si>
  <si>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</si>
  <si>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</si>
  <si>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</si>
  <si>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</si>
  <si>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</si>
  <si>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</si>
  <si>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</si>
  <si>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</si>
  <si>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</si>
  <si>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</si>
  <si>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</si>
  <si>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</si>
  <si>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</si>
  <si>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</si>
  <si>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</si>
  <si>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</si>
  <si>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</si>
  <si>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</si>
  <si>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</si>
  <si>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</si>
  <si>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</si>
  <si>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</si>
  <si>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</si>
  <si>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</si>
  <si>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</si>
  <si>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</si>
  <si>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</si>
  <si>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</si>
  <si>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</si>
  <si>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</si>
  <si>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</si>
  <si>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</si>
  <si>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</si>
  <si>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</si>
  <si>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</si>
  <si>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</si>
  <si>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</si>
  <si>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</si>
  <si>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</si>
  <si>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</si>
  <si>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</si>
  <si>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</si>
  <si>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</si>
  <si>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</si>
  <si>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</si>
  <si>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</si>
  <si>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</si>
  <si>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</si>
  <si>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</si>
  <si>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</si>
  <si>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</si>
  <si>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</si>
  <si>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</si>
  <si>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</si>
  <si>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</si>
  <si>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</si>
  <si>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</si>
  <si>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</si>
  <si>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</si>
  <si>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</si>
  <si>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</si>
  <si>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</si>
  <si>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</si>
  <si>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</si>
  <si>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</si>
  <si>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</si>
  <si>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</si>
  <si>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</si>
  <si>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</si>
  <si>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</si>
  <si>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</si>
  <si>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</si>
  <si>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</si>
  <si>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</si>
  <si>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</si>
  <si>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</si>
  <si>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</si>
  <si>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</si>
  <si>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</si>
  <si>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</si>
  <si>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</si>
  <si>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</si>
  <si>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</si>
  <si>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</si>
  <si>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</si>
  <si>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</si>
  <si>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</si>
  <si>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</si>
  <si>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</si>
  <si>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</si>
  <si>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</si>
  <si>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</si>
  <si>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</si>
  <si>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</si>
  <si>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</si>
  <si>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</si>
  <si>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</si>
  <si>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</si>
  <si>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</si>
  <si>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</si>
  <si>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</si>
  <si>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</si>
  <si>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</si>
  <si>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</si>
  <si>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</si>
  <si>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</si>
  <si>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</si>
  <si>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</si>
  <si>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</si>
  <si>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</si>
  <si>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</si>
  <si>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</si>
  <si>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</si>
  <si>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</si>
  <si>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</si>
  <si>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</si>
  <si>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</si>
  <si>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</si>
  <si>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</si>
  <si>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</si>
  <si>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</si>
  <si>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</si>
  <si>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</si>
  <si>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</si>
  <si>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</si>
  <si>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</si>
  <si>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</si>
  <si>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</si>
  <si>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</si>
  <si>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</si>
  <si>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</si>
  <si>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</si>
  <si>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</si>
  <si>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</si>
  <si>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</si>
  <si>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</si>
  <si>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</si>
  <si>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</si>
  <si>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</si>
  <si>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</si>
  <si>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</si>
  <si>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</si>
  <si>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</si>
  <si>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</si>
  <si>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</si>
  <si>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</si>
  <si>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</si>
  <si>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</si>
  <si>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</si>
  <si>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</si>
  <si>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</si>
  <si>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</si>
  <si>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</si>
  <si>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</si>
  <si>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</si>
  <si>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</si>
  <si>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</si>
  <si>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</si>
  <si>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</si>
  <si>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</si>
  <si>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</si>
  <si>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</si>
  <si>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</si>
  <si>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</si>
  <si>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</si>
  <si>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</si>
  <si>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</si>
  <si>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</si>
  <si>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</si>
  <si>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</si>
  <si>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</si>
  <si>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</si>
  <si>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</si>
  <si>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</si>
  <si>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</si>
  <si>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</si>
  <si>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</si>
  <si>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</si>
  <si>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</si>
  <si>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</si>
  <si>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</si>
  <si>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</si>
  <si>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</si>
  <si>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</si>
  <si>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</si>
  <si>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</si>
  <si>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</si>
  <si>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</si>
  <si>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</si>
  <si>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</si>
  <si>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</si>
  <si>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</si>
  <si>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</si>
  <si>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</si>
  <si>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</si>
  <si>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</si>
  <si>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</si>
  <si>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</si>
  <si>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</si>
  <si>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</si>
  <si>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</si>
  <si>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</si>
  <si>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</si>
  <si>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</si>
  <si>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</si>
  <si>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</si>
  <si>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</si>
  <si>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</si>
  <si>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</si>
  <si>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</si>
  <si>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</si>
  <si>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</si>
  <si>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</si>
  <si>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</si>
  <si>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</si>
  <si>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</si>
  <si>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</si>
  <si>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</si>
  <si>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</si>
  <si>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</si>
  <si>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</si>
  <si>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</si>
  <si>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</si>
  <si>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</si>
  <si>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</si>
  <si>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</si>
  <si>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</si>
  <si>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</si>
  <si>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</si>
  <si>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</si>
  <si>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</si>
  <si>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</si>
  <si>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</si>
  <si>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</si>
  <si>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</si>
  <si>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</si>
  <si>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</si>
  <si>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</si>
  <si>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</si>
  <si>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</si>
  <si>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</si>
  <si>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</si>
  <si>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</si>
  <si>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</si>
  <si>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</si>
  <si>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</si>
  <si>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</si>
  <si>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</si>
  <si>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</si>
  <si>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</si>
  <si>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</si>
  <si>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</si>
  <si>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</si>
  <si>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</si>
  <si>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</si>
  <si>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</si>
  <si>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</si>
  <si>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</si>
  <si>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</si>
  <si>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</si>
  <si>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</si>
  <si>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</si>
  <si>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</si>
  <si>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</si>
  <si>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</si>
  <si>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</si>
  <si>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</si>
  <si>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</si>
  <si>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</si>
  <si>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</si>
  <si>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</si>
  <si>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</si>
  <si>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</si>
  <si>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</si>
  <si>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</si>
  <si>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</si>
  <si>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</si>
  <si>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</si>
  <si>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</si>
  <si>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</si>
  <si>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</si>
  <si>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</si>
  <si>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</si>
  <si>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</si>
  <si>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</si>
  <si>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</si>
  <si>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</si>
  <si>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</si>
  <si>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</si>
  <si>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</si>
  <si>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</si>
  <si>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</si>
  <si>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</si>
  <si>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</si>
  <si>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</si>
  <si>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</si>
  <si>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</si>
  <si>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</si>
  <si>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</si>
  <si>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</si>
  <si>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</si>
  <si>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</si>
  <si>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</si>
  <si>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</si>
  <si>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</si>
  <si>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</si>
  <si>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</si>
  <si>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</si>
  <si>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</si>
  <si>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</si>
  <si>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</si>
  <si>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</si>
  <si>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</si>
  <si>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</si>
  <si>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</si>
  <si>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</si>
  <si>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</si>
  <si>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</si>
  <si>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</si>
  <si>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</si>
  <si>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</si>
  <si>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</si>
  <si>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</si>
  <si>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</si>
  <si>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</si>
  <si>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</si>
  <si>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</si>
  <si>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</si>
  <si>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</si>
  <si>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</si>
  <si>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</si>
  <si>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</si>
  <si>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</si>
  <si>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</si>
  <si>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</si>
  <si>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</si>
  <si>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</si>
  <si>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</si>
  <si>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</si>
  <si>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</si>
  <si>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</si>
  <si>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</si>
  <si>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</si>
  <si>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</si>
  <si>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</si>
  <si>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</si>
  <si>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</si>
  <si>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</si>
  <si>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</si>
  <si>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</si>
  <si>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</si>
  <si>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</si>
  <si>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</si>
  <si>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</si>
  <si>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</si>
  <si>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</si>
  <si>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</si>
  <si>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</si>
  <si>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</si>
  <si>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</si>
  <si>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</si>
  <si>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</si>
  <si>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</si>
  <si>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</si>
  <si>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</si>
  <si>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</si>
  <si>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</si>
  <si>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</si>
  <si>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</si>
  <si>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</si>
  <si>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</si>
  <si>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</si>
  <si>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</si>
  <si>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</si>
  <si>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</si>
  <si>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</si>
  <si>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</si>
  <si>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</si>
  <si>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</si>
  <si>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</si>
  <si>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</si>
  <si>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</si>
  <si>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</si>
  <si>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</si>
  <si>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</si>
  <si>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</si>
  <si>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</si>
  <si>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</si>
  <si>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</si>
  <si>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</si>
  <si>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</si>
  <si>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</si>
  <si>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</si>
  <si>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</si>
  <si>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</si>
  <si>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</si>
  <si>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</si>
  <si>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</si>
  <si>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</si>
  <si>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</si>
  <si>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</si>
  <si>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</si>
  <si>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</si>
  <si>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</si>
  <si>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</si>
  <si>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</si>
  <si>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</si>
  <si>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</si>
  <si>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</si>
  <si>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</si>
  <si>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</si>
  <si>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</si>
  <si>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</si>
  <si>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</si>
  <si>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</si>
  <si>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</si>
  <si>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</si>
  <si>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</si>
  <si>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</si>
  <si>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</si>
  <si>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</si>
  <si>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</si>
  <si>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</si>
  <si>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</si>
  <si>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</si>
  <si>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</si>
  <si>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</si>
  <si>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</si>
  <si>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</si>
  <si>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</si>
  <si>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</si>
  <si>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</si>
  <si>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</si>
  <si>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</si>
  <si>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</si>
  <si>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</si>
  <si>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</si>
  <si>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</si>
  <si>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</si>
  <si>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</si>
  <si>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</si>
  <si>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</si>
  <si>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</si>
  <si>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</si>
  <si>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</si>
  <si>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</si>
  <si>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</si>
  <si>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</si>
  <si>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</si>
  <si>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</si>
  <si>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</si>
  <si>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</si>
  <si>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</si>
  <si>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</si>
  <si>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</si>
  <si>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</si>
  <si>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</si>
  <si>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</si>
  <si>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</si>
  <si>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</si>
  <si>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</si>
  <si>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</si>
  <si>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</si>
  <si>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</si>
  <si>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</si>
  <si>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</si>
  <si>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</si>
  <si>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</si>
  <si>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</si>
  <si>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</si>
  <si>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</si>
  <si>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</si>
  <si>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</si>
  <si>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</si>
  <si>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</si>
  <si>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</si>
  <si>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</si>
  <si>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</si>
  <si>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</si>
  <si>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</si>
  <si>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</si>
  <si>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</si>
  <si>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</si>
  <si>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</si>
  <si>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</si>
  <si>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</si>
  <si>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</si>
  <si>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</si>
  <si>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</si>
  <si>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</si>
  <si>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</si>
  <si>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</si>
  <si>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</si>
  <si>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</si>
  <si>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</si>
  <si>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</si>
  <si>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</si>
  <si>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</si>
  <si>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</si>
  <si>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</si>
  <si>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</si>
  <si>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</si>
  <si>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</si>
  <si>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</si>
  <si>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</si>
  <si>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</si>
  <si>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</si>
  <si>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</si>
  <si>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</si>
  <si>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</si>
  <si>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</si>
  <si>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</si>
  <si>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</si>
  <si>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</si>
  <si>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</si>
  <si>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</si>
  <si>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</si>
  <si>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</si>
  <si>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</si>
  <si>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</si>
  <si>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</si>
  <si>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</si>
  <si>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</si>
  <si>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</si>
  <si>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</si>
  <si>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</si>
  <si>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</si>
  <si>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</si>
  <si>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</si>
  <si>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</si>
  <si>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</si>
  <si>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</si>
  <si>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</si>
  <si>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</si>
  <si>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</si>
  <si>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</si>
  <si>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</si>
  <si>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</si>
  <si>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</si>
  <si>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</si>
  <si>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</si>
  <si>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</si>
  <si>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</si>
  <si>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</si>
  <si>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</si>
  <si>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</si>
  <si>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</si>
  <si>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</si>
  <si>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</si>
  <si>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</si>
  <si>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</si>
  <si>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</si>
  <si>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</si>
  <si>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</si>
  <si>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</si>
  <si>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</si>
  <si>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</si>
  <si>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</si>
  <si>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</si>
  <si>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</si>
  <si>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</si>
  <si>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</si>
  <si>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</si>
  <si>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</si>
  <si>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</si>
  <si>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</si>
  <si>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</si>
  <si>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</si>
  <si>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</si>
  <si>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</si>
  <si>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</si>
  <si>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</si>
  <si>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</si>
  <si>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</si>
  <si>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</si>
  <si>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</si>
  <si>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</si>
  <si>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</si>
  <si>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</si>
  <si>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</si>
  <si>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</si>
  <si>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</si>
  <si>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</si>
  <si>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</si>
  <si>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</si>
  <si>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</si>
  <si>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</si>
  <si>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</si>
  <si>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</si>
  <si>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</si>
  <si>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</si>
  <si>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</si>
  <si>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</si>
  <si>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</si>
  <si>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</si>
  <si>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</si>
  <si>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</si>
  <si>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</si>
  <si>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</si>
  <si>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</si>
  <si>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</si>
  <si>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</si>
  <si>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</si>
  <si>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</si>
  <si>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</si>
  <si>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</si>
  <si>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</si>
  <si>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</si>
  <si>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</si>
  <si>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</si>
  <si>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</si>
  <si>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</si>
  <si>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</si>
  <si>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</si>
  <si>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</si>
  <si>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</si>
  <si>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</si>
  <si>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</si>
  <si>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</si>
  <si>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</si>
  <si>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</si>
  <si>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</si>
  <si>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</si>
  <si>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</si>
  <si>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</si>
  <si>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</si>
  <si>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</si>
  <si>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</si>
  <si>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</si>
  <si>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</si>
  <si>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</si>
  <si>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</si>
  <si>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</si>
  <si>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</si>
  <si>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</si>
  <si>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</si>
  <si>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</si>
  <si>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</si>
  <si>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</si>
  <si>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</si>
  <si>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</si>
  <si>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</si>
  <si>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</si>
  <si>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</si>
  <si>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</si>
  <si>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</si>
  <si>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</si>
  <si>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</si>
  <si>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</si>
  <si>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</si>
  <si>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</si>
  <si>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</si>
  <si>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</si>
  <si>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</si>
  <si>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</si>
  <si>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</si>
  <si>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</si>
  <si>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</si>
  <si>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</si>
  <si>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</si>
  <si>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</si>
  <si>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</si>
  <si>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</si>
  <si>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</si>
  <si>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</si>
  <si>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</si>
  <si>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</si>
  <si>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</si>
  <si>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</si>
  <si>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</si>
  <si>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</si>
  <si>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</si>
  <si>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</si>
  <si>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</si>
  <si>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</si>
  <si>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</si>
  <si>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</si>
  <si>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</si>
  <si>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</si>
  <si>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</si>
  <si>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</si>
  <si>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</si>
  <si>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</si>
  <si>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</si>
  <si>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</si>
  <si>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</si>
  <si>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</si>
  <si>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</si>
  <si>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</si>
  <si>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</si>
  <si>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</si>
  <si>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</si>
  <si>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</si>
  <si>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</si>
  <si>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</si>
  <si>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</si>
  <si>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</si>
  <si>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</si>
  <si>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</si>
  <si>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</si>
  <si>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</si>
  <si>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</si>
  <si>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</si>
  <si>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</si>
  <si>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</si>
  <si>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</si>
  <si>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</si>
  <si>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</si>
  <si>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</si>
  <si>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</si>
  <si>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</si>
  <si>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</si>
  <si>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</si>
  <si>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</si>
  <si>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</si>
  <si>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</si>
  <si>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</si>
  <si>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</si>
  <si>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</si>
  <si>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</si>
  <si>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</si>
  <si>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</si>
  <si>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</si>
  <si>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</si>
  <si>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</si>
  <si>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</si>
  <si>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</si>
  <si>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</si>
  <si>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</si>
  <si>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</si>
  <si>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</si>
  <si>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</si>
  <si>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</si>
  <si>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</si>
  <si>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</si>
  <si>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</si>
  <si>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</si>
  <si>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</si>
  <si>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</si>
  <si>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</si>
  <si>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</si>
  <si>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</si>
  <si>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</si>
  <si>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</si>
  <si>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</si>
  <si>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</si>
  <si>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</si>
  <si>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</si>
  <si>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</si>
  <si>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</si>
  <si>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</si>
  <si>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</si>
  <si>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</si>
  <si>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</si>
  <si>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</si>
  <si>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</si>
  <si>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</si>
  <si>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</si>
  <si>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</si>
  <si>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</si>
  <si>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</si>
  <si>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</si>
  <si>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</si>
  <si>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</si>
  <si>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</si>
  <si>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</si>
  <si>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</si>
  <si>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</si>
  <si>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</si>
  <si>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</si>
  <si>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</si>
  <si>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</si>
  <si>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</si>
  <si>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</si>
  <si>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</si>
  <si>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</si>
  <si>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</si>
  <si>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</si>
  <si>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</si>
  <si>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</si>
  <si>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</si>
  <si>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</si>
  <si>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</si>
  <si>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</si>
  <si>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</si>
  <si>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</si>
  <si>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</si>
  <si>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</si>
  <si>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</si>
  <si>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</si>
  <si>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</si>
  <si>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</si>
  <si>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</si>
  <si>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</si>
  <si>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</si>
  <si>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</si>
  <si>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</si>
  <si>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</si>
  <si>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</si>
  <si>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</si>
  <si>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</si>
  <si>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</si>
  <si>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</si>
  <si>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</si>
  <si>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</si>
  <si>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</si>
  <si>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</si>
  <si>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</si>
  <si>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</si>
  <si>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</si>
  <si>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</si>
  <si>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</si>
  <si>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</si>
  <si>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</si>
  <si>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</si>
  <si>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</si>
  <si>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</si>
  <si>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</si>
  <si>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</si>
  <si>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</si>
  <si>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</si>
  <si>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</si>
  <si>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</si>
  <si>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</si>
  <si>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</si>
  <si>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</si>
  <si>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</si>
  <si>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</si>
  <si>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</si>
  <si>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</si>
  <si>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</si>
  <si>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</si>
  <si>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</si>
  <si>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</si>
  <si>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</si>
  <si>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</si>
  <si>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</si>
  <si>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</si>
  <si>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</si>
  <si>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</si>
  <si>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</si>
  <si>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</si>
  <si>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</si>
  <si>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</si>
  <si>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</si>
  <si>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</si>
  <si>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</si>
  <si>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</si>
  <si>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</si>
  <si>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</si>
  <si>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</si>
  <si>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</si>
  <si>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</si>
  <si>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</si>
  <si>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</si>
  <si>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</si>
  <si>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</si>
  <si>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</si>
  <si>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</si>
  <si>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</si>
  <si>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</si>
  <si>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</si>
  <si>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</si>
  <si>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</si>
  <si>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</si>
  <si>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</si>
  <si>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</si>
  <si>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</si>
  <si>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</si>
  <si>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</si>
  <si>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</si>
  <si>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</si>
  <si>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</si>
  <si>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</si>
  <si>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</si>
  <si>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</si>
  <si>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</si>
  <si>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</si>
  <si>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</si>
  <si>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</si>
  <si>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</si>
  <si>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</si>
  <si>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</si>
  <si>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</si>
  <si>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</si>
  <si>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</si>
  <si>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</si>
  <si>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</si>
  <si>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</si>
  <si>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</si>
  <si>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</si>
  <si>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</si>
  <si>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</si>
  <si>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</si>
  <si>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</si>
  <si>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</si>
  <si>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</si>
  <si>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</si>
  <si>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</si>
  <si>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</si>
  <si>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</si>
  <si>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</si>
  <si>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</si>
  <si>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</si>
  <si>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</si>
  <si>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</si>
  <si>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</si>
  <si>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</si>
  <si>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</si>
  <si>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</si>
  <si>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</si>
  <si>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</si>
  <si>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</si>
  <si>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</si>
  <si>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</si>
  <si>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</si>
  <si>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</si>
  <si>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</si>
  <si>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</si>
  <si>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</si>
  <si>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</si>
  <si>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</si>
  <si>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</si>
  <si>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</si>
  <si>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</si>
  <si>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</si>
  <si>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</si>
  <si>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</si>
  <si>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</si>
  <si>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</si>
  <si>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</si>
  <si>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</si>
  <si>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</si>
  <si>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</si>
  <si>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</si>
  <si>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</si>
  <si>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</si>
  <si>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</si>
  <si>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</si>
  <si>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</si>
  <si>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</si>
  <si>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</si>
  <si>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</si>
  <si>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</si>
  <si>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</si>
  <si>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</si>
  <si>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</si>
  <si>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</si>
  <si>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</si>
  <si>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</si>
  <si>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</si>
  <si>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</si>
  <si>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</si>
  <si>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</si>
  <si>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</si>
  <si>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</si>
  <si>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</si>
  <si>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</si>
  <si>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</si>
  <si>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</si>
  <si>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</si>
  <si>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</si>
  <si>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</si>
  <si>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</si>
  <si>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</si>
  <si>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</si>
  <si>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</si>
  <si>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</si>
  <si>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</si>
  <si>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</si>
  <si>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</si>
  <si>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</si>
  <si>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</si>
  <si>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</si>
  <si>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</si>
  <si>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</si>
  <si>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</si>
  <si>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</si>
  <si>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</si>
  <si>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</si>
  <si>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</si>
  <si>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</si>
  <si>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</si>
  <si>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</si>
  <si>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</si>
  <si>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</si>
  <si>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</si>
  <si>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</si>
  <si>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</si>
  <si>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</si>
  <si>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</si>
  <si>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</si>
  <si>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</si>
  <si>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</si>
  <si>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</si>
  <si>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</si>
  <si>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</si>
  <si>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</si>
  <si>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</si>
  <si>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</si>
  <si>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</si>
  <si>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</si>
  <si>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</si>
  <si>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</si>
  <si>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</si>
  <si>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</si>
  <si>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</si>
  <si>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</si>
  <si>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</si>
  <si>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</si>
  <si>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</si>
  <si>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</si>
  <si>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</si>
  <si>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</si>
  <si>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</si>
  <si>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</si>
  <si>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</si>
  <si>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</si>
  <si>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</si>
  <si>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</si>
  <si>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</si>
  <si>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</si>
  <si>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</si>
  <si>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</si>
  <si>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</si>
  <si>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</si>
  <si>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</si>
  <si>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</si>
  <si>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</si>
  <si>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</si>
  <si>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</si>
  <si>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</si>
  <si>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</si>
  <si>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</si>
  <si>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</si>
  <si>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</si>
  <si>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</si>
  <si>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</si>
  <si>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</si>
  <si>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</si>
  <si>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</si>
  <si>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</si>
  <si>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</si>
  <si>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</si>
  <si>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</si>
  <si>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</si>
  <si>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</si>
  <si>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</si>
  <si>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</si>
  <si>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</si>
  <si>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</si>
  <si>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</si>
  <si>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</si>
  <si>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</si>
  <si>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</si>
  <si>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</si>
  <si>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</si>
  <si>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</si>
  <si>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</si>
  <si>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</si>
  <si>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</si>
  <si>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</si>
  <si>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</si>
  <si>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</si>
  <si>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</si>
  <si>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</si>
  <si>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</si>
  <si>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</si>
  <si>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</si>
  <si>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</si>
  <si>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</si>
  <si>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</si>
  <si>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</si>
  <si>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</si>
  <si>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</si>
  <si>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</si>
  <si>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</si>
  <si>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</si>
  <si>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</si>
  <si>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</si>
  <si>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</si>
  <si>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</si>
  <si>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</si>
  <si>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</si>
  <si>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</si>
  <si>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</si>
  <si>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</si>
  <si>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</si>
  <si>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</si>
  <si>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</si>
  <si>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</si>
  <si>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</si>
  <si>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</si>
  <si>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</si>
  <si>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</si>
  <si>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</si>
  <si>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</si>
  <si>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</si>
  <si>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</si>
  <si>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</si>
  <si>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</si>
  <si>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</si>
  <si>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</si>
  <si>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</si>
  <si>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</si>
  <si>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</si>
  <si>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</si>
  <si>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</si>
  <si>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</si>
  <si>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</si>
  <si>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</si>
  <si>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</si>
  <si>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</si>
  <si>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</si>
  <si>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</si>
  <si>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</si>
  <si>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</si>
  <si>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</si>
  <si>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</si>
  <si>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</si>
  <si>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</si>
  <si>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</si>
  <si>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</si>
  <si>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</si>
  <si>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</si>
  <si>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</si>
  <si>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</si>
  <si>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</si>
  <si>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</si>
  <si>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</si>
  <si>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</si>
  <si>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</si>
  <si>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</si>
  <si>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</si>
  <si>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</si>
  <si>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</si>
  <si>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</si>
  <si>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</si>
  <si>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</si>
  <si>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</si>
  <si>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</si>
  <si>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</si>
  <si>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</si>
  <si>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</si>
  <si>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</si>
  <si>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</si>
  <si>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</si>
  <si>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</si>
  <si>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</si>
  <si>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</si>
  <si>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</si>
  <si>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</si>
  <si>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</si>
  <si>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</si>
  <si>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</si>
  <si>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</si>
  <si>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</si>
  <si>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</si>
  <si>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</si>
  <si>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</si>
  <si>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</si>
  <si>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</si>
  <si>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</si>
  <si>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</si>
  <si>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</si>
  <si>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</si>
  <si>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</si>
  <si>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</si>
  <si>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</si>
  <si>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</si>
  <si>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</si>
  <si>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</si>
  <si>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</si>
  <si>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</si>
  <si>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</si>
  <si>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</si>
  <si>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</si>
  <si>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</si>
  <si>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</si>
  <si>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</si>
  <si>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</si>
  <si>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</si>
  <si>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</si>
  <si>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</si>
  <si>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</si>
  <si>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</si>
  <si>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</si>
  <si>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</si>
  <si>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</si>
  <si>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</si>
  <si>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</si>
  <si>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</si>
  <si>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</si>
  <si>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</si>
  <si>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</si>
  <si>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</si>
  <si>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</si>
  <si>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</si>
  <si>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</si>
  <si>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</si>
  <si>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</si>
  <si>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</si>
  <si>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</si>
  <si>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</si>
  <si>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</si>
  <si>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</si>
  <si>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</si>
  <si>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</si>
  <si>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</si>
  <si>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</si>
  <si>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</si>
  <si>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</si>
  <si>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</si>
  <si>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</si>
  <si>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</si>
  <si>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</si>
  <si>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</si>
  <si>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</si>
  <si>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</si>
  <si>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</si>
  <si>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</si>
  <si>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</si>
  <si>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</si>
  <si>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</si>
  <si>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</si>
  <si>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</si>
  <si>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</si>
  <si>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</si>
  <si>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</si>
  <si>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</si>
  <si>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</si>
  <si>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</si>
  <si>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</si>
  <si>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</si>
  <si>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</si>
  <si>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</si>
  <si>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</si>
  <si>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</si>
  <si>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</si>
  <si>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</si>
  <si>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</si>
  <si>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</si>
  <si>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</si>
  <si>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</si>
  <si>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</si>
  <si>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</si>
  <si>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</si>
  <si>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</si>
  <si>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</si>
  <si>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</si>
  <si>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</si>
  <si>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</si>
  <si>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</si>
  <si>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</si>
  <si>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</si>
  <si>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</si>
  <si>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</si>
  <si>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</si>
  <si>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</si>
  <si>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</si>
  <si>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</si>
  <si>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</si>
  <si>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</si>
  <si>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</si>
  <si>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</si>
  <si>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</si>
  <si>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</si>
  <si>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</si>
  <si>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</si>
  <si>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</si>
  <si>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</si>
  <si>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</si>
  <si>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</si>
  <si>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</si>
  <si>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</si>
  <si>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</si>
  <si>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</si>
  <si>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</si>
  <si>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</si>
  <si>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</si>
  <si>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</si>
  <si>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</si>
  <si>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</si>
  <si>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</si>
  <si>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</si>
  <si>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</si>
  <si>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</si>
  <si>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</si>
  <si>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</si>
  <si>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</si>
  <si>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</si>
  <si>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</si>
  <si>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</si>
  <si>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</si>
  <si>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</si>
  <si>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</si>
  <si>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</si>
  <si>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</si>
  <si>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</si>
  <si>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</si>
  <si>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</si>
  <si>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</si>
  <si>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</si>
  <si>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</si>
  <si>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</si>
  <si>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</si>
  <si>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</si>
  <si>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</si>
  <si>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</si>
  <si>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</si>
  <si>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</si>
  <si>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</si>
  <si>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</si>
  <si>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</si>
  <si>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</si>
  <si>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</si>
  <si>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</si>
  <si>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</si>
  <si>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</si>
  <si>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</si>
  <si>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</si>
  <si>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</si>
  <si>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</si>
  <si>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</si>
  <si>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</si>
  <si>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</si>
  <si>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</si>
  <si>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</si>
  <si>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</si>
  <si>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</si>
  <si>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</si>
  <si>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</si>
  <si>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</si>
  <si>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</si>
  <si>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</si>
  <si>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</si>
  <si>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</si>
  <si>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</si>
  <si>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</si>
  <si>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</si>
  <si>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</si>
  <si>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</si>
  <si>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</si>
  <si>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</si>
  <si>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</si>
  <si>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</si>
  <si>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</si>
  <si>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</si>
  <si>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</si>
  <si>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</si>
  <si>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</si>
  <si>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</si>
  <si>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</si>
  <si>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</si>
  <si>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</si>
  <si>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</si>
  <si>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</si>
  <si>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</si>
  <si>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</si>
  <si>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</si>
  <si>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</si>
  <si>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</si>
  <si>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</si>
  <si>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</si>
  <si>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</si>
  <si>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</si>
  <si>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</si>
  <si>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</si>
  <si>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</si>
  <si>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</si>
  <si>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</si>
  <si>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</si>
  <si>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</si>
  <si>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</si>
  <si>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</si>
  <si>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</si>
  <si>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</si>
  <si>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</si>
  <si>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</si>
  <si>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</si>
  <si>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</si>
  <si>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</si>
  <si>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</si>
  <si>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</si>
  <si>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</si>
  <si>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</si>
  <si>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</si>
  <si>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</si>
  <si>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</si>
  <si>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</si>
  <si>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</si>
  <si>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</si>
  <si>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</si>
  <si>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</si>
  <si>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</si>
  <si>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</si>
  <si>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</si>
  <si>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</si>
  <si>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</si>
  <si>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</si>
  <si>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</si>
  <si>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</si>
  <si>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</si>
  <si>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</si>
  <si>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</si>
  <si>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</si>
  <si>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</si>
  <si>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</si>
  <si>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</si>
  <si>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</si>
  <si>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</si>
  <si>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</si>
  <si>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</si>
  <si>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</si>
  <si>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</si>
  <si>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</si>
  <si>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</si>
  <si>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</si>
  <si>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</si>
  <si>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</si>
  <si>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</si>
  <si>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</si>
  <si>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</si>
  <si>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</si>
  <si>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</si>
  <si>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</si>
  <si>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</si>
  <si>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</si>
  <si>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</si>
  <si>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</si>
  <si>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</si>
  <si>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</si>
  <si>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</si>
  <si>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</si>
  <si>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</si>
  <si>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</si>
  <si>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</si>
  <si>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</si>
  <si>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</si>
  <si>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</si>
  <si>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</si>
  <si>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</si>
  <si>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</si>
  <si>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</si>
  <si>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</si>
  <si>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</si>
  <si>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</si>
  <si>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</si>
  <si>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</si>
  <si>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</si>
  <si>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</si>
  <si>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</si>
  <si>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</si>
  <si>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</si>
  <si>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</si>
  <si>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</si>
  <si>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</si>
  <si>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</si>
  <si>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</si>
  <si>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</si>
  <si>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</si>
  <si>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</si>
  <si>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</si>
  <si>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</si>
  <si>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</si>
  <si>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</si>
  <si>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</si>
  <si>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</si>
  <si>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</si>
  <si>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</si>
  <si>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</si>
  <si>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</si>
  <si>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</si>
  <si>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</si>
  <si>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</si>
  <si>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</si>
  <si>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</si>
  <si>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</si>
  <si>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</si>
  <si>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</si>
  <si>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</si>
  <si>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</si>
  <si>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</si>
  <si>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</si>
  <si>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</si>
  <si>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</si>
  <si>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</si>
  <si>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</si>
  <si>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</si>
  <si>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</si>
  <si>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</si>
  <si>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</si>
  <si>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</si>
  <si>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</si>
  <si>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</si>
  <si>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</si>
  <si>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</si>
  <si>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</si>
  <si>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</si>
  <si>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</si>
  <si>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</si>
  <si>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</si>
  <si>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</si>
  <si>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</si>
  <si>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</si>
  <si>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</si>
  <si>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</si>
  <si>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</si>
  <si>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</si>
  <si>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</si>
  <si>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</si>
  <si>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</si>
  <si>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</si>
  <si>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</si>
  <si>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</si>
  <si>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</si>
  <si>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</si>
  <si>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</si>
  <si>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</si>
  <si>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</si>
  <si>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</si>
  <si>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</si>
  <si>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</si>
  <si>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</si>
  <si>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</si>
  <si>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</si>
  <si>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</si>
  <si>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</si>
  <si>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</si>
  <si>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</si>
  <si>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</si>
  <si>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</si>
  <si>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</si>
  <si>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</si>
  <si>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</si>
  <si>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</si>
  <si>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</si>
  <si>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</si>
  <si>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</si>
  <si>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</si>
  <si>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</si>
  <si>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</si>
  <si>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</si>
  <si>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</si>
  <si>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</si>
  <si>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</si>
  <si>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</si>
  <si>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</si>
  <si>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</si>
  <si>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</si>
  <si>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</si>
  <si>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</si>
  <si>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</si>
  <si>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</si>
  <si>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</si>
  <si>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</si>
  <si>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</si>
  <si>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</si>
  <si>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</si>
  <si>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</si>
  <si>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</si>
  <si>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</si>
  <si>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</si>
  <si>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</si>
  <si>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</si>
  <si>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</si>
  <si>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</si>
  <si>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</si>
  <si>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</si>
  <si>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</si>
  <si>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</si>
  <si>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</si>
  <si>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</si>
  <si>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</si>
  <si>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</si>
  <si>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</si>
  <si>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</si>
  <si>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</si>
  <si>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</si>
  <si>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</si>
  <si>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</si>
  <si>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</si>
  <si>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</si>
  <si>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</si>
  <si>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</si>
  <si>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</si>
  <si>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</si>
  <si>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</si>
  <si>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</si>
  <si>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</si>
  <si>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</si>
  <si>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</si>
  <si>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</si>
  <si>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</si>
  <si>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</si>
  <si>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</si>
  <si>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</si>
  <si>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</si>
  <si>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</si>
  <si>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</si>
  <si>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</si>
  <si>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</si>
  <si>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</si>
  <si>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</si>
  <si>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</si>
  <si>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</si>
  <si>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</si>
  <si>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</si>
  <si>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</si>
  <si>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</si>
  <si>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</si>
  <si>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</si>
  <si>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</si>
  <si>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</si>
  <si>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</si>
  <si>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</si>
  <si>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</si>
  <si>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</si>
  <si>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</si>
  <si>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</si>
  <si>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</si>
  <si>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</si>
  <si>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</si>
  <si>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</si>
  <si>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</si>
  <si>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</si>
  <si>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</si>
  <si>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</si>
  <si>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</si>
  <si>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</si>
  <si>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</si>
  <si>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</si>
  <si>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</si>
  <si>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</si>
  <si>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</si>
  <si>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</si>
  <si>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</si>
  <si>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</si>
  <si>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</si>
  <si>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</si>
  <si>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</si>
  <si>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</si>
  <si>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</si>
  <si>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</si>
  <si>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</si>
  <si>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</si>
  <si>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</si>
  <si>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</si>
  <si>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</si>
  <si>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</si>
  <si>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</si>
  <si>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</si>
  <si>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</si>
  <si>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</si>
  <si>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</si>
  <si>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</si>
  <si>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</si>
  <si>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</si>
  <si>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</si>
  <si>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</si>
  <si>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</si>
  <si>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</si>
  <si>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</si>
  <si>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</si>
  <si>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</si>
  <si>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</si>
  <si>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</si>
  <si>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</si>
  <si>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</si>
  <si>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</si>
  <si>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</si>
  <si>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</si>
  <si>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</si>
  <si>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</si>
  <si>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</si>
  <si>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</si>
  <si>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</si>
  <si>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</si>
  <si>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</si>
  <si>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</si>
  <si>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</si>
  <si>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</si>
  <si>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</si>
  <si>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</si>
  <si>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</si>
  <si>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</si>
  <si>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</si>
  <si>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</si>
  <si>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</si>
  <si>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</si>
  <si>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</si>
  <si>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</si>
  <si>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</si>
  <si>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</si>
  <si>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</si>
  <si>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</si>
  <si>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</si>
  <si>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</si>
  <si>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</si>
  <si>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</si>
  <si>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</si>
  <si>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</si>
  <si>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</si>
  <si>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</si>
  <si>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</si>
  <si>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</si>
  <si>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</si>
  <si>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</si>
  <si>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</si>
  <si>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</si>
  <si>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</si>
  <si>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</si>
  <si>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</si>
  <si>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</si>
  <si>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</si>
  <si>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</si>
  <si>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</si>
  <si>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</si>
  <si>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</si>
  <si>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</si>
  <si>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</si>
  <si>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</si>
  <si>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</si>
  <si>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</si>
  <si>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</si>
  <si>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</si>
  <si>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</si>
  <si>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</si>
  <si>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</si>
  <si>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</si>
  <si>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</si>
  <si>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</si>
  <si>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</si>
  <si>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</si>
  <si>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</si>
  <si>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</si>
  <si>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</si>
  <si>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</si>
  <si>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</si>
  <si>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</si>
  <si>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</si>
  <si>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</si>
  <si>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</si>
  <si>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</si>
  <si>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</si>
  <si>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</si>
  <si>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</si>
  <si>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</si>
  <si>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</si>
  <si>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</si>
  <si>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</si>
  <si>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</si>
  <si>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</si>
  <si>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</si>
  <si>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</si>
  <si>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</si>
  <si>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</si>
  <si>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</si>
  <si>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</si>
  <si>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</si>
  <si>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</si>
  <si>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</si>
  <si>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</si>
  <si>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</si>
  <si>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</si>
  <si>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</si>
  <si>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</si>
  <si>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</si>
  <si>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</si>
  <si>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</si>
  <si>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</si>
  <si>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</si>
  <si>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</si>
  <si>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</si>
  <si>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</si>
  <si>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</si>
  <si>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</si>
  <si>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</si>
  <si>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</si>
  <si>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</si>
  <si>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</si>
  <si>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</si>
  <si>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</si>
  <si>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</si>
  <si>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</si>
  <si>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</si>
  <si>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</si>
  <si>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</si>
  <si>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</si>
  <si>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</si>
  <si>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</si>
  <si>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</si>
  <si>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</si>
  <si>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</si>
  <si>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</si>
  <si>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</si>
  <si>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</si>
  <si>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</si>
  <si>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</si>
  <si>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</si>
  <si>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</si>
  <si>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</si>
  <si>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</si>
  <si>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</si>
  <si>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</si>
  <si>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</si>
  <si>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</si>
  <si>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</si>
  <si>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</si>
  <si>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</si>
  <si>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</si>
  <si>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</si>
  <si>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</si>
  <si>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</si>
  <si>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</si>
  <si>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</si>
  <si>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</si>
  <si>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</si>
  <si>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</si>
  <si>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</si>
  <si>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</si>
  <si>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</si>
  <si>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</si>
  <si>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</si>
  <si>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</si>
  <si>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</si>
  <si>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</si>
  <si>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</si>
  <si>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</si>
  <si>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</si>
  <si>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</si>
  <si>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</si>
  <si>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</si>
  <si>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</si>
  <si>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</si>
  <si>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</si>
  <si>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</si>
  <si>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</si>
  <si>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</si>
  <si>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</si>
  <si>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</si>
  <si>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</si>
  <si>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</si>
  <si>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</si>
  <si>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</si>
  <si>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</si>
  <si>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</si>
  <si>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</si>
  <si>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</si>
  <si>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</si>
  <si>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</si>
  <si>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</si>
  <si>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</si>
  <si>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</si>
  <si>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</si>
  <si>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</si>
  <si>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</si>
  <si>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</si>
  <si>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</si>
  <si>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</si>
  <si>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</si>
  <si>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</si>
  <si>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</si>
  <si>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</si>
  <si>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</si>
  <si>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</si>
  <si>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</si>
  <si>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</si>
  <si>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</si>
  <si>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</si>
  <si>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</si>
  <si>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</si>
  <si>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</si>
  <si>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</si>
  <si>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</si>
  <si>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</si>
  <si>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</si>
  <si>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</si>
  <si>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</si>
  <si>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</si>
  <si>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</si>
  <si>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</si>
  <si>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</si>
  <si>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</si>
  <si>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</si>
  <si>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</si>
  <si>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</si>
  <si>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</si>
  <si>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</si>
  <si>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</si>
  <si>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</si>
  <si>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</si>
  <si>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</si>
  <si>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</si>
  <si>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</si>
  <si>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</si>
  <si>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</si>
  <si>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</si>
  <si>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</si>
  <si>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</si>
  <si>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</si>
  <si>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</si>
  <si>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</si>
  <si>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</si>
  <si>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</si>
  <si>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</si>
  <si>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</si>
  <si>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</si>
  <si>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</si>
  <si>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</si>
  <si>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</si>
  <si>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</si>
  <si>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</si>
  <si>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</si>
  <si>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</si>
  <si>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</si>
  <si>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</si>
  <si>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</si>
  <si>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</si>
  <si>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</si>
  <si>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</si>
  <si>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</si>
  <si>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</si>
  <si>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</si>
  <si>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</si>
  <si>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</si>
  <si>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</si>
  <si>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</si>
  <si>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</si>
  <si>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</si>
  <si>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</si>
  <si>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</si>
  <si>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</si>
  <si>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</si>
  <si>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</si>
  <si>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</si>
  <si>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</si>
  <si>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</si>
  <si>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</si>
  <si>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</si>
  <si>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</si>
  <si>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</si>
  <si>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</si>
  <si>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</si>
  <si>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</si>
  <si>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</si>
  <si>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</si>
  <si>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</si>
  <si>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</si>
  <si>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</si>
  <si>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</si>
  <si>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</si>
  <si>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</si>
  <si>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</si>
  <si>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</si>
  <si>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</si>
  <si>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</si>
  <si>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</si>
  <si>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</si>
  <si>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</si>
  <si>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</si>
  <si>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</si>
  <si>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</si>
  <si>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</si>
  <si>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</si>
  <si>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</si>
  <si>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</si>
  <si>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</si>
  <si>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</si>
  <si>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</si>
  <si>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</si>
  <si>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</si>
  <si>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</si>
  <si>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</si>
  <si>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</si>
  <si>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</si>
  <si>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</si>
  <si>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</si>
  <si>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</si>
  <si>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</si>
  <si>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</si>
  <si>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</si>
  <si>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</si>
  <si>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</si>
  <si>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</si>
  <si>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</si>
  <si>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</si>
  <si>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</si>
  <si>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</si>
  <si>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</si>
  <si>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</si>
  <si>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</si>
  <si>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</si>
  <si>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</si>
  <si>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</si>
  <si>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</si>
  <si>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</si>
  <si>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</si>
  <si>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</si>
  <si>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</si>
  <si>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</si>
  <si>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</si>
  <si>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</si>
  <si>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</si>
  <si>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</si>
  <si>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</si>
  <si>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</si>
  <si>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</si>
  <si>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</si>
  <si>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</si>
  <si>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</si>
  <si>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</si>
  <si>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</si>
  <si>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</si>
  <si>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</si>
  <si>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</si>
  <si>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</si>
  <si>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</si>
  <si>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</si>
  <si>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</si>
  <si>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</si>
  <si>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</si>
  <si>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</si>
  <si>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</si>
  <si>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</si>
  <si>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</si>
  <si>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</si>
  <si>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</si>
  <si>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</si>
  <si>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</si>
  <si>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</si>
  <si>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</si>
  <si>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</si>
  <si>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</si>
  <si>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</si>
  <si>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</si>
  <si>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</si>
  <si>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</si>
  <si>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</si>
  <si>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</si>
  <si>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</si>
  <si>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</si>
  <si>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</si>
  <si>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</si>
  <si>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</si>
  <si>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</si>
  <si>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</si>
  <si>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</si>
  <si>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</si>
  <si>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</si>
  <si>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</si>
  <si>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</si>
  <si>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</si>
  <si>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</si>
  <si>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</si>
  <si>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</si>
  <si>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</si>
  <si>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</si>
  <si>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</si>
  <si>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</si>
  <si>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</si>
  <si>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</si>
  <si>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</si>
  <si>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</si>
  <si>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</si>
  <si>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</si>
  <si>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</si>
  <si>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</si>
  <si>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</si>
  <si>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</si>
  <si>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</si>
  <si>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</si>
  <si>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</si>
  <si>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</si>
  <si>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</si>
  <si>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</si>
  <si>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</si>
  <si>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</si>
  <si>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</si>
  <si>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</si>
  <si>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</si>
  <si>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</si>
  <si>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</si>
  <si>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</si>
  <si>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</si>
  <si>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</si>
  <si>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</si>
  <si>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</si>
  <si>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</si>
  <si>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</si>
  <si>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</si>
  <si>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</si>
  <si>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</si>
  <si>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</si>
  <si>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</si>
  <si>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</si>
  <si>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</si>
  <si>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</si>
  <si>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</si>
  <si>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</si>
  <si>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</si>
  <si>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</si>
  <si>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</si>
  <si>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</si>
  <si>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</si>
  <si>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</si>
  <si>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</si>
  <si>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</si>
  <si>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</si>
  <si>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</si>
  <si>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</si>
  <si>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</si>
  <si>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</si>
  <si>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</si>
  <si>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</si>
  <si>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</si>
  <si>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</si>
  <si>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</si>
  <si>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</si>
  <si>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</si>
  <si>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</si>
  <si>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</si>
  <si>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</si>
  <si>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</si>
  <si>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</si>
  <si>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</si>
  <si>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</si>
  <si>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</si>
  <si>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</si>
  <si>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</si>
  <si>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</si>
  <si>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</si>
  <si>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</si>
  <si>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</si>
  <si>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</si>
  <si>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</si>
  <si>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</si>
  <si>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</si>
  <si>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</si>
  <si>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</si>
  <si>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</si>
  <si>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</si>
  <si>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</si>
  <si>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</si>
  <si>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</si>
  <si>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</si>
  <si>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</si>
  <si>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</si>
  <si>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</si>
  <si>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</si>
  <si>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</si>
  <si>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</si>
  <si>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</si>
  <si>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</si>
  <si>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</si>
  <si>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</si>
  <si>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</si>
  <si>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</si>
  <si>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</si>
  <si>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</si>
  <si>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</si>
  <si>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</si>
  <si>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</si>
  <si>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</si>
  <si>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</si>
  <si>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</si>
  <si>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</si>
  <si>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</si>
  <si>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</si>
  <si>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</si>
  <si>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</si>
  <si>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</si>
  <si>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</si>
  <si>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</si>
  <si>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</si>
  <si>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</si>
  <si>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</si>
  <si>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</si>
  <si>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</si>
  <si>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</si>
  <si>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</si>
  <si>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</si>
  <si>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</si>
  <si>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</si>
  <si>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</si>
  <si>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</si>
  <si>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</si>
  <si>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</si>
  <si>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</si>
  <si>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</si>
  <si>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</si>
  <si>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</si>
  <si>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</si>
  <si>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</si>
  <si>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</si>
  <si>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</si>
  <si>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</si>
  <si>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</si>
  <si>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</si>
  <si>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</si>
  <si>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</si>
  <si>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</si>
  <si>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</si>
  <si>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</si>
  <si>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</si>
  <si>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</si>
  <si>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</si>
  <si>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</si>
  <si>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</si>
  <si>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</si>
  <si>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</si>
  <si>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</si>
  <si>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</si>
  <si>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</si>
  <si>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</si>
  <si>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</si>
  <si>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</si>
  <si>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</si>
  <si>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</si>
  <si>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</si>
  <si>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</si>
  <si>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</si>
  <si>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</si>
  <si>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</si>
  <si>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</si>
  <si>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</si>
  <si>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</si>
  <si>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</si>
  <si>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</si>
  <si>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</si>
  <si>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</si>
  <si>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</si>
  <si>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</si>
  <si>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</si>
  <si>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</si>
  <si>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</si>
  <si>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</si>
  <si>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</si>
  <si>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</si>
  <si>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</si>
  <si>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</si>
  <si>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</si>
  <si>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</si>
  <si>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</si>
  <si>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</si>
  <si>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</si>
  <si>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</si>
  <si>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</si>
  <si>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</si>
  <si>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</si>
  <si>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</si>
  <si>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</si>
  <si>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</si>
  <si>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</si>
  <si>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</si>
  <si>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</si>
  <si>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</si>
  <si>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</si>
  <si>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</si>
  <si>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</si>
  <si>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</si>
  <si>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</si>
  <si>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</si>
  <si>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</si>
  <si>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</si>
  <si>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</si>
  <si>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</si>
  <si>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</si>
  <si>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</si>
  <si>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</si>
  <si>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</si>
  <si>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</si>
  <si>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</si>
  <si>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</si>
  <si>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</si>
  <si>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</si>
  <si>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</si>
  <si>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</si>
  <si>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</si>
  <si>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</si>
  <si>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</si>
  <si>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</si>
  <si>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</si>
  <si>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</si>
  <si>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</si>
  <si>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</si>
  <si>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</si>
  <si>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</si>
  <si>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</si>
  <si>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</si>
  <si>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</si>
  <si>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</si>
  <si>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</si>
  <si>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</si>
  <si>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</si>
  <si>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</si>
  <si>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</si>
  <si>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</si>
  <si>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</si>
  <si>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</si>
  <si>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</si>
  <si>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</si>
  <si>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</si>
  <si>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</si>
  <si>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</si>
  <si>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</si>
  <si>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</si>
  <si>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</si>
  <si>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</si>
  <si>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</si>
  <si>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</si>
  <si>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</si>
  <si>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</si>
  <si>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</si>
  <si>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</si>
  <si>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</si>
  <si>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</si>
  <si>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</si>
  <si>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</si>
  <si>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</si>
  <si>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</si>
  <si>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</si>
  <si>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</si>
  <si>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</si>
  <si>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</si>
  <si>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</si>
  <si>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</si>
  <si>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</si>
  <si>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</si>
  <si>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</si>
  <si>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</si>
  <si>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</si>
  <si>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</si>
  <si>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</si>
  <si>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</si>
  <si>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</si>
  <si>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</si>
  <si>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</si>
  <si>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</si>
  <si>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</si>
  <si>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</si>
  <si>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</si>
  <si>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</si>
  <si>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</si>
  <si>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</si>
  <si>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</si>
  <si>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</si>
  <si>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</si>
  <si>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</si>
  <si>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</si>
  <si>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</si>
  <si>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</si>
  <si>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</si>
  <si>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</si>
  <si>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</si>
  <si>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</si>
  <si>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</si>
  <si>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</si>
  <si>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</si>
  <si>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</si>
  <si>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</si>
  <si>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</si>
  <si>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</si>
  <si>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</si>
  <si>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</si>
  <si>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</si>
  <si>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</si>
  <si>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</si>
  <si>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</si>
  <si>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</si>
  <si>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</si>
  <si>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</si>
  <si>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</si>
  <si>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</si>
  <si>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</si>
  <si>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</si>
  <si>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</si>
  <si>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</si>
  <si>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</si>
  <si>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</si>
  <si>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</si>
  <si>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</si>
  <si>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</si>
  <si>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</si>
  <si>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</si>
  <si>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</si>
  <si>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</si>
  <si>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</si>
  <si>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</si>
  <si>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</si>
  <si>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</si>
  <si>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</si>
  <si>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</si>
  <si>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</si>
  <si>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</si>
  <si>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</si>
  <si>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</si>
  <si>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</si>
  <si>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</si>
  <si>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</si>
  <si>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</si>
  <si>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</si>
  <si>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</si>
  <si>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</si>
  <si>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</si>
  <si>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</si>
  <si>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</si>
  <si>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</si>
  <si>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</si>
  <si>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</si>
  <si>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</si>
  <si>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</si>
  <si>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</si>
  <si>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</si>
  <si>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</si>
  <si>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</si>
  <si>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</si>
  <si>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</si>
  <si>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</si>
  <si>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</si>
  <si>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</si>
  <si>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</si>
  <si>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</si>
  <si>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</si>
  <si>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</si>
  <si>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</si>
  <si>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</si>
  <si>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</si>
  <si>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</si>
  <si>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</si>
  <si>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</si>
  <si>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</si>
  <si>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</si>
  <si>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</si>
  <si>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</si>
  <si>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</si>
  <si>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</si>
  <si>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</si>
  <si>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</si>
  <si>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</si>
  <si>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</si>
  <si>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</si>
  <si>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</si>
  <si>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</si>
  <si>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</si>
  <si>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</si>
  <si>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</si>
  <si>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</si>
  <si>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</si>
  <si>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</si>
  <si>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</si>
  <si>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</si>
  <si>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</si>
  <si>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</si>
  <si>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</si>
  <si>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</si>
  <si>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</si>
  <si>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</si>
  <si>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</si>
  <si>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</si>
  <si>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</si>
  <si>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</si>
  <si>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</si>
  <si>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</si>
  <si>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</si>
  <si>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</si>
  <si>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</si>
  <si>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</si>
  <si>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</si>
  <si>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</si>
  <si>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</si>
  <si>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</si>
  <si>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</si>
  <si>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</si>
  <si>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</si>
  <si>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</si>
  <si>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</si>
  <si>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</si>
  <si>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</si>
  <si>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</si>
  <si>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</si>
  <si>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</si>
  <si>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</si>
  <si>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</si>
  <si>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</si>
  <si>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</si>
  <si>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</si>
  <si>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</si>
  <si>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</si>
  <si>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</si>
  <si>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</si>
  <si>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</si>
  <si>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</si>
  <si>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</si>
  <si>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</si>
  <si>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</si>
  <si>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</si>
  <si>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</si>
  <si>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</si>
  <si>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</si>
  <si>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</si>
  <si>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</si>
  <si>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</si>
  <si>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</si>
  <si>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</si>
  <si>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</si>
  <si>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</si>
  <si>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</si>
  <si>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</si>
  <si>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</si>
  <si>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</si>
  <si>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</si>
  <si>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</si>
  <si>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</si>
  <si>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</si>
  <si>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</si>
  <si>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</si>
  <si>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</si>
  <si>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</si>
  <si>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</si>
  <si>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</si>
  <si>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</si>
  <si>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</si>
  <si>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</si>
  <si>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</si>
  <si>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</si>
  <si>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</si>
  <si>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</si>
  <si>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</si>
  <si>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</si>
  <si>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</si>
  <si>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</si>
  <si>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</si>
  <si>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</si>
  <si>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</si>
  <si>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</si>
  <si>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</si>
  <si>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</si>
  <si>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</si>
  <si>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</si>
  <si>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</si>
  <si>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</si>
  <si>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</si>
  <si>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</si>
  <si>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</si>
  <si>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</si>
  <si>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</si>
  <si>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</si>
  <si>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</si>
  <si>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</si>
  <si>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</si>
  <si>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</si>
  <si>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</si>
  <si>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</si>
  <si>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</si>
  <si>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</si>
  <si>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</si>
  <si>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</si>
  <si>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</si>
  <si>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</si>
  <si>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</si>
  <si>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</si>
  <si>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</si>
  <si>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</si>
  <si>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</si>
  <si>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</si>
  <si>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</si>
  <si>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</si>
  <si>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</si>
  <si>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</si>
  <si>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</si>
  <si>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</si>
  <si>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</si>
  <si>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</si>
  <si>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</si>
  <si>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</si>
  <si>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</si>
  <si>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</si>
  <si>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</si>
  <si>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</si>
  <si>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</si>
  <si>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</si>
  <si>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</si>
  <si>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</si>
  <si>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</si>
  <si>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</si>
  <si>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</si>
  <si>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</si>
  <si>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</si>
  <si>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</si>
  <si>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</si>
  <si>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</si>
  <si>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</si>
  <si>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</si>
  <si>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</si>
  <si>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</si>
  <si>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</si>
  <si>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</si>
  <si>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</si>
  <si>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</si>
  <si>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</si>
  <si>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</si>
  <si>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</si>
  <si>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</si>
  <si>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</si>
  <si>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</si>
  <si>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</si>
  <si>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</si>
  <si>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</si>
  <si>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</si>
  <si>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</si>
  <si>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</si>
  <si>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</si>
  <si>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</si>
  <si>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</si>
  <si>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</si>
  <si>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</si>
  <si>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</si>
  <si>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</si>
  <si>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</si>
  <si>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</si>
  <si>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</si>
  <si>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</si>
  <si>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</si>
  <si>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</si>
  <si>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</si>
  <si>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</si>
  <si>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</si>
  <si>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</si>
  <si>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</si>
  <si>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</si>
  <si>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</si>
  <si>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</si>
  <si>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</si>
  <si>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</si>
  <si>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</si>
  <si>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</si>
  <si>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</si>
  <si>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</si>
  <si>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</si>
  <si>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</si>
  <si>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</si>
  <si>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</si>
  <si>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</si>
  <si>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</si>
  <si>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</si>
  <si>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</si>
  <si>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</si>
  <si>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</si>
  <si>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</si>
  <si>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</si>
  <si>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</si>
  <si>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</si>
  <si>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</si>
  <si>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</si>
  <si>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</si>
  <si>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</si>
  <si>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</si>
  <si>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</si>
  <si>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</si>
  <si>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</si>
  <si>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</si>
  <si>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</si>
  <si>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</si>
  <si>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</si>
  <si>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</si>
  <si>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</si>
  <si>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</si>
  <si>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</si>
  <si>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</si>
  <si>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</si>
  <si>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</si>
  <si>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</si>
  <si>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</si>
  <si>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</si>
  <si>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</si>
  <si>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</si>
  <si>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</si>
  <si>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</si>
  <si>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</si>
  <si>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</si>
  <si>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</si>
  <si>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</si>
  <si>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</si>
  <si>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</si>
  <si>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</si>
  <si>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</si>
  <si>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</si>
  <si>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</si>
  <si>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</si>
  <si>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</si>
  <si>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</si>
  <si>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</si>
  <si>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</si>
  <si>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</si>
  <si>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</si>
  <si>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</si>
  <si>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</si>
  <si>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</si>
  <si>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</si>
  <si>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</si>
  <si>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</si>
  <si>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</si>
  <si>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</si>
  <si>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</si>
  <si>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</si>
  <si>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</si>
  <si>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</si>
  <si>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</si>
  <si>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</si>
  <si>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</si>
  <si>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</si>
  <si>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</si>
  <si>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</si>
  <si>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</si>
  <si>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</si>
  <si>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</si>
  <si>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</si>
  <si>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</si>
  <si>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</si>
  <si>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</si>
  <si>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</si>
  <si>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</si>
  <si>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</si>
  <si>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</si>
  <si>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</si>
  <si>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</si>
  <si>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</si>
  <si>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</si>
  <si>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</si>
  <si>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</si>
  <si>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</si>
  <si>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</si>
  <si>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</si>
  <si>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</si>
  <si>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</si>
  <si>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</si>
  <si>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</si>
  <si>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</si>
  <si>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</si>
  <si>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</si>
  <si>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</si>
  <si>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</si>
  <si>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</si>
  <si>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</si>
  <si>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</si>
  <si>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</si>
  <si>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</si>
  <si>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</si>
  <si>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</si>
  <si>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</si>
  <si>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</si>
  <si>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</si>
  <si>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</si>
  <si>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</si>
  <si>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</si>
  <si>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</si>
  <si>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</si>
  <si>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</si>
  <si>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</si>
  <si>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</si>
  <si>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</si>
  <si>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</si>
  <si>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</si>
  <si>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</si>
  <si>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</si>
  <si>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</si>
  <si>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</si>
  <si>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</si>
  <si>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</si>
  <si>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</si>
  <si>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</si>
  <si>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</si>
  <si>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</si>
  <si>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</si>
  <si>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</si>
  <si>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</si>
  <si>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</si>
  <si>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</si>
  <si>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</si>
  <si>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</si>
  <si>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</si>
  <si>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</si>
  <si>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</si>
  <si>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</si>
  <si>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</si>
  <si>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</si>
  <si>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</si>
  <si>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</si>
  <si>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</si>
  <si>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</si>
  <si>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</si>
  <si>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</si>
  <si>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</si>
  <si>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</si>
  <si>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</si>
  <si>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</si>
  <si>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</si>
  <si>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</si>
  <si>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</si>
  <si>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</si>
  <si>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</si>
  <si>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</si>
  <si>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</si>
  <si>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</si>
  <si>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</si>
  <si>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</si>
  <si>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</si>
  <si>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</si>
  <si>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</si>
  <si>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</si>
  <si>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</si>
  <si>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</si>
  <si>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</si>
  <si>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</si>
  <si>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</si>
  <si>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</si>
  <si>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</si>
  <si>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</si>
  <si>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</si>
  <si>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</si>
  <si>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</si>
  <si>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</si>
  <si>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</si>
  <si>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</si>
  <si>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</si>
  <si>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</si>
  <si>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</si>
  <si>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</si>
  <si>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</si>
  <si>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</si>
  <si>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</si>
  <si>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</si>
  <si>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</si>
  <si>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</si>
  <si>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</si>
  <si>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</si>
  <si>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</si>
  <si>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</si>
  <si>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</si>
  <si>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</si>
  <si>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</si>
  <si>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</si>
  <si>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</si>
  <si>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</si>
  <si>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</si>
  <si>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</si>
  <si>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</si>
  <si>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</si>
  <si>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</si>
  <si>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</si>
  <si>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</si>
  <si>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</si>
  <si>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</si>
  <si>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</si>
  <si>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</si>
  <si>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</si>
  <si>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</si>
  <si>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</si>
  <si>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</si>
  <si>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</si>
  <si>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</si>
  <si>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</si>
  <si>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</si>
  <si>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</si>
  <si>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</si>
  <si>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</si>
  <si>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</si>
  <si>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</si>
  <si>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</si>
  <si>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</si>
  <si>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</si>
  <si>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</si>
  <si>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</si>
  <si>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</si>
  <si>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</si>
  <si>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</si>
  <si>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</si>
  <si>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</si>
  <si>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</si>
  <si>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</si>
  <si>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</si>
  <si>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</si>
  <si>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</si>
  <si>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</si>
  <si>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</si>
  <si>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</si>
  <si>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</si>
  <si>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</si>
  <si>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</si>
  <si>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</si>
  <si>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</si>
  <si>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</si>
  <si>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</si>
  <si>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</si>
  <si>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</si>
  <si>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</si>
  <si>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</si>
  <si>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</si>
  <si>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</si>
  <si>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</si>
  <si>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</si>
  <si>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</si>
  <si>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</si>
  <si>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</si>
  <si>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</si>
  <si>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</si>
  <si>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</si>
  <si>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</si>
  <si>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</si>
  <si>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</si>
  <si>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</si>
  <si>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</si>
  <si>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</si>
  <si>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</si>
  <si>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</si>
  <si>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</si>
  <si>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</si>
  <si>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</si>
  <si>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</si>
  <si>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</si>
  <si>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</si>
  <si>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</si>
  <si>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</si>
  <si>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</si>
  <si>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</si>
  <si>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</si>
  <si>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</si>
  <si>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</si>
  <si>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</si>
  <si>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</si>
  <si>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</si>
  <si>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</si>
  <si>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</si>
  <si>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</si>
  <si>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</si>
  <si>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</si>
  <si>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</si>
  <si>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</si>
  <si>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</si>
  <si>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</si>
  <si>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</si>
  <si>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</si>
  <si>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</si>
  <si>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</si>
  <si>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</si>
  <si>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</si>
  <si>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</si>
  <si>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</si>
  <si>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</si>
  <si>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</si>
  <si>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</si>
  <si>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</si>
  <si>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</si>
  <si>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</si>
  <si>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</si>
  <si>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</si>
  <si>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</si>
  <si>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</si>
  <si>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</si>
  <si>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</si>
  <si>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</si>
  <si>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</si>
  <si>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</si>
  <si>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</si>
  <si>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</si>
  <si>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</si>
  <si>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</si>
  <si>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</si>
  <si>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</si>
  <si>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</si>
  <si>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</si>
  <si>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</si>
  <si>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</si>
  <si>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</si>
  <si>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</si>
  <si>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</si>
  <si>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</si>
  <si>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</si>
  <si>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</si>
  <si>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</si>
  <si>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</si>
  <si>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</si>
  <si>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</si>
  <si>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</si>
  <si>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</si>
  <si>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</si>
  <si>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</si>
  <si>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</si>
  <si>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</si>
  <si>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</si>
  <si>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</si>
  <si>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</si>
  <si>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</si>
  <si>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</si>
  <si>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</si>
  <si>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</si>
  <si>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</si>
  <si>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</si>
  <si>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</si>
  <si>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</si>
  <si>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</si>
  <si>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</si>
  <si>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</si>
  <si>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</si>
  <si>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</si>
  <si>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</si>
  <si>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</si>
  <si>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</si>
  <si>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</si>
  <si>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</si>
  <si>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</si>
  <si>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</si>
  <si>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</si>
  <si>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</si>
  <si>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</si>
  <si>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</si>
  <si>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</si>
  <si>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</si>
  <si>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</si>
  <si>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</si>
  <si>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</si>
  <si>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</si>
  <si>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</si>
  <si>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</si>
  <si>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</si>
  <si>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</si>
  <si>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</si>
  <si>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</si>
  <si>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</si>
  <si>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</si>
  <si>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</si>
  <si>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</si>
  <si>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</si>
  <si>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</si>
  <si>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</si>
  <si>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</si>
  <si>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</si>
  <si>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</si>
  <si>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</si>
  <si>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</si>
  <si>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</si>
  <si>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</si>
  <si>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</si>
  <si>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</si>
  <si>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</si>
  <si>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</si>
  <si>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</si>
  <si>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</si>
  <si>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</si>
  <si>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</si>
  <si>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</si>
  <si>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</si>
  <si>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</si>
  <si>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</si>
  <si>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</si>
  <si>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</si>
  <si>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</si>
  <si>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</si>
  <si>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</si>
  <si>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</si>
  <si>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</si>
  <si>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</si>
  <si>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</si>
  <si>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</si>
  <si>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</si>
  <si>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</si>
  <si>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</si>
  <si>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</si>
  <si>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</si>
  <si>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</si>
  <si>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</si>
  <si>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</si>
  <si>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</si>
  <si>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</si>
  <si>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</si>
  <si>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</si>
  <si>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</si>
  <si>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</si>
  <si>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</si>
  <si>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</si>
  <si>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</si>
  <si>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</si>
  <si>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</si>
  <si>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</si>
  <si>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</si>
  <si>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</si>
  <si>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</si>
  <si>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</si>
  <si>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</si>
  <si>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</si>
  <si>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</si>
  <si>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</si>
  <si>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</si>
  <si>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</si>
  <si>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</si>
  <si>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</si>
  <si>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</si>
  <si>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</si>
  <si>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</si>
  <si>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</si>
  <si>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</si>
  <si>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</si>
  <si>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</si>
  <si>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</si>
  <si>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</si>
  <si>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</si>
  <si>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</si>
  <si>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</si>
  <si>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</si>
  <si>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</si>
  <si>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</si>
  <si>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</si>
  <si>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</si>
  <si>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</si>
  <si>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</si>
  <si>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</si>
  <si>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</si>
  <si>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</si>
  <si>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</si>
  <si>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</si>
  <si>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</si>
  <si>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</si>
  <si>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</si>
  <si>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</si>
  <si>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</si>
  <si>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</si>
  <si>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</si>
  <si>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</si>
  <si>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</si>
  <si>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</si>
  <si>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</si>
  <si>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</si>
  <si>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</si>
  <si>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</si>
  <si>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</si>
  <si>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</si>
  <si>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</si>
  <si>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</si>
  <si>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</si>
  <si>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</si>
  <si>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</si>
  <si>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</si>
  <si>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</si>
  <si>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</si>
  <si>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</si>
  <si>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</si>
  <si>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</si>
  <si>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</si>
  <si>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</si>
  <si>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</si>
  <si>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</si>
  <si>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</si>
  <si>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</si>
  <si>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</si>
  <si>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</si>
  <si>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</si>
  <si>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</si>
  <si>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</si>
  <si>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</si>
  <si>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</si>
  <si>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</si>
  <si>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</si>
  <si>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</si>
  <si>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</si>
  <si>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</si>
  <si>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</si>
  <si>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</si>
  <si>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</si>
  <si>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</si>
  <si>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</si>
  <si>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</si>
  <si>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</si>
  <si>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</si>
  <si>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</si>
  <si>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</si>
  <si>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</si>
  <si>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</si>
  <si>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</si>
  <si>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</si>
  <si>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</si>
  <si>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</si>
  <si>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</si>
  <si>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</si>
  <si>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</si>
  <si>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</si>
  <si>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</si>
  <si>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</si>
  <si>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</si>
  <si>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</si>
  <si>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</si>
  <si>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</si>
  <si>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</si>
  <si>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</si>
  <si>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</si>
  <si>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</si>
  <si>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</si>
  <si>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</si>
  <si>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</si>
  <si>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</si>
  <si>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</si>
  <si>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</si>
  <si>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</si>
  <si>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</si>
  <si>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</si>
  <si>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</si>
  <si>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</si>
  <si>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</si>
  <si>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</si>
  <si>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</si>
  <si>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</si>
  <si>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</si>
  <si>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</si>
  <si>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</si>
  <si>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</si>
  <si>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</si>
  <si>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</si>
  <si>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</si>
  <si>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</si>
  <si>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</si>
  <si>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</si>
  <si>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</si>
  <si>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</si>
  <si>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</si>
  <si>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</si>
  <si>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</si>
  <si>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</si>
  <si>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</si>
  <si>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</si>
  <si>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</si>
  <si>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</si>
  <si>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</si>
  <si>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</si>
  <si>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</si>
  <si>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</si>
  <si>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</si>
  <si>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</si>
  <si>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</si>
  <si>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</si>
  <si>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</si>
  <si>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</si>
  <si>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</si>
  <si>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</si>
  <si>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</si>
  <si>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</si>
  <si>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</si>
  <si>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</si>
  <si>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</si>
  <si>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</si>
  <si>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</si>
  <si>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</si>
  <si>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</si>
  <si>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</si>
  <si>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</si>
  <si>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</si>
  <si>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</si>
  <si>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</si>
  <si>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</si>
  <si>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</si>
  <si>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</si>
  <si>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</si>
  <si>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</si>
  <si>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</si>
  <si>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</si>
  <si>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</si>
  <si>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</si>
  <si>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</si>
  <si>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</si>
  <si>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</si>
  <si>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</si>
  <si>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</si>
  <si>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</si>
  <si>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</si>
  <si>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</si>
  <si>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</si>
  <si>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</si>
  <si>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</si>
  <si>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</si>
  <si>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</si>
  <si>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</si>
  <si>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</si>
  <si>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</si>
  <si>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</si>
  <si>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</si>
  <si>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</si>
  <si>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</si>
  <si>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</si>
  <si>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</si>
  <si>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</si>
  <si>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</si>
  <si>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</si>
  <si>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</si>
  <si>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</si>
  <si>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</si>
  <si>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</si>
  <si>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</si>
  <si>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</si>
  <si>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</si>
  <si>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</si>
  <si>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</si>
  <si>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</si>
  <si>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</si>
  <si>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</si>
  <si>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</si>
  <si>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</si>
  <si>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</si>
  <si>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</si>
  <si>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</si>
  <si>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</si>
  <si>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</si>
  <si>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</si>
  <si>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</si>
  <si>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</si>
  <si>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</si>
  <si>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</si>
  <si>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</si>
  <si>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</si>
  <si>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</si>
  <si>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</si>
  <si>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</si>
  <si>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</si>
  <si>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</si>
  <si>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</si>
  <si>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</si>
  <si>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</si>
  <si>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</si>
  <si>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</si>
  <si>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</si>
  <si>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</si>
  <si>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</si>
  <si>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</si>
  <si>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</si>
  <si>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</si>
  <si>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</si>
  <si>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</si>
  <si>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</si>
  <si>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</si>
  <si>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</si>
  <si>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</si>
  <si>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</si>
  <si>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</si>
  <si>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</si>
  <si>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</si>
  <si>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</si>
  <si>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</si>
  <si>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</si>
  <si>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</si>
  <si>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</si>
  <si>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</si>
  <si>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</si>
  <si>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</si>
  <si>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</si>
  <si>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</si>
  <si>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</si>
  <si>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</si>
  <si>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</si>
  <si>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</si>
  <si>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</si>
  <si>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</si>
  <si>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</si>
  <si>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</si>
  <si>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</si>
  <si>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</si>
  <si>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</si>
  <si>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</si>
  <si>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</si>
  <si>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</si>
  <si>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</si>
  <si>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</si>
  <si>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</si>
  <si>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</si>
  <si>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</si>
  <si>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</si>
  <si>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</si>
  <si>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</si>
  <si>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</si>
  <si>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</si>
  <si>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</si>
  <si>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</si>
  <si>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</si>
  <si>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</si>
  <si>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</si>
  <si>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</si>
  <si>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</si>
  <si>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</si>
  <si>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</si>
  <si>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</si>
  <si>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</si>
  <si>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</si>
  <si>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</si>
  <si>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</si>
  <si>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</si>
  <si>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</si>
  <si>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</si>
  <si>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</si>
  <si>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</si>
  <si>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</si>
  <si>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</si>
  <si>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</si>
  <si>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</si>
  <si>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</si>
  <si>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</si>
  <si>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</si>
  <si>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</si>
  <si>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</si>
  <si>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</si>
  <si>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</si>
  <si>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</si>
  <si>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</si>
  <si>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</si>
  <si>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</si>
  <si>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</si>
  <si>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</si>
  <si>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</si>
  <si>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</si>
  <si>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</si>
  <si>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</si>
  <si>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</si>
  <si>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</si>
  <si>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</si>
  <si>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</si>
  <si>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</si>
  <si>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</si>
  <si>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</si>
  <si>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</si>
  <si>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</si>
  <si>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</si>
  <si>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</si>
  <si>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</si>
  <si>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</si>
  <si>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</si>
  <si>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</si>
  <si>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</si>
  <si>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</si>
  <si>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</si>
  <si>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</si>
  <si>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</si>
  <si>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</si>
  <si>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</si>
  <si>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</si>
  <si>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</si>
  <si>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</si>
  <si>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</si>
  <si>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</si>
  <si>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</si>
  <si>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</si>
  <si>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</si>
  <si>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</si>
  <si>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</si>
  <si>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</si>
  <si>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</si>
  <si>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</si>
  <si>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</si>
  <si>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</si>
  <si>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</si>
  <si>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</si>
  <si>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</si>
  <si>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</si>
  <si>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</si>
  <si>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</si>
  <si>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</si>
  <si>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</si>
  <si>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</si>
  <si>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</si>
  <si>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</si>
  <si>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</si>
  <si>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</si>
  <si>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</si>
  <si>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</si>
  <si>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</si>
  <si>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</si>
  <si>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</si>
  <si>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</si>
  <si>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</si>
  <si>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</si>
  <si>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</si>
  <si>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</si>
  <si>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</si>
  <si>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</si>
  <si>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</si>
  <si>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</si>
  <si>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</si>
  <si>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</si>
  <si>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</si>
  <si>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</si>
  <si>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</si>
  <si>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</si>
  <si>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</si>
  <si>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</si>
  <si>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</si>
  <si>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</si>
  <si>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</si>
  <si>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</si>
  <si>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</si>
  <si>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</si>
  <si>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</si>
  <si>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</si>
  <si>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</si>
  <si>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</si>
  <si>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</si>
  <si>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</si>
  <si>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</si>
  <si>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</si>
  <si>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</si>
  <si>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</si>
  <si>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</si>
  <si>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</si>
  <si>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</si>
  <si>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</si>
  <si>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</si>
  <si>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</si>
  <si>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</si>
  <si>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</si>
  <si>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</si>
  <si>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</si>
  <si>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</si>
  <si>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</si>
  <si>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</si>
  <si>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</si>
  <si>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</si>
  <si>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</si>
  <si>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</si>
  <si>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</si>
  <si>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</si>
  <si>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</si>
  <si>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</si>
  <si>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</si>
  <si>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</si>
  <si>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</si>
  <si>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</si>
  <si>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</si>
  <si>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</si>
  <si>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</si>
  <si>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</si>
  <si>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</si>
  <si>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</si>
  <si>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</si>
  <si>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</si>
  <si>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</si>
  <si>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</si>
  <si>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</si>
  <si>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</si>
  <si>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</si>
  <si>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</si>
  <si>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</si>
  <si>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</si>
  <si>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</si>
  <si>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</si>
  <si>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</si>
  <si>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</si>
  <si>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</si>
  <si>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</si>
  <si>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</si>
  <si>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</si>
  <si>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</si>
  <si>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</si>
  <si>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</si>
  <si>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</si>
  <si>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</si>
  <si>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</si>
  <si>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</si>
  <si>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</si>
  <si>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</si>
  <si>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</si>
  <si>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</si>
  <si>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</si>
  <si>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</si>
  <si>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</si>
  <si>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</si>
  <si>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</si>
  <si>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</si>
  <si>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</si>
  <si>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</si>
  <si>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</si>
  <si>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</si>
  <si>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</si>
  <si>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</si>
  <si>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</si>
  <si>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</si>
  <si>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</si>
  <si>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</si>
  <si>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</si>
  <si>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</si>
  <si>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</si>
  <si>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</si>
  <si>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</si>
  <si>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</si>
  <si>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</si>
  <si>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</si>
  <si>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</si>
  <si>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</si>
  <si>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</si>
  <si>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</si>
  <si>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</si>
  <si>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</si>
  <si>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</si>
  <si>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</si>
  <si>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</si>
  <si>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</si>
  <si>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</si>
  <si>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</si>
  <si>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</si>
  <si>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</si>
  <si>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</si>
  <si>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</si>
  <si>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</si>
  <si>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</si>
  <si>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</si>
  <si>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</si>
  <si>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</si>
  <si>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</si>
  <si>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</si>
  <si>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</si>
  <si>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</si>
  <si>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</si>
  <si>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</si>
  <si>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</si>
  <si>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</si>
  <si>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</si>
  <si>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</si>
  <si>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</si>
  <si>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</si>
  <si>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</si>
  <si>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</si>
  <si>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</si>
  <si>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</si>
  <si>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</si>
  <si>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</si>
  <si>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</si>
  <si>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</si>
  <si>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</si>
  <si>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</si>
  <si>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</si>
  <si>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</si>
  <si>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</si>
  <si>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</si>
  <si>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</si>
  <si>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</si>
  <si>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</si>
  <si>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</si>
  <si>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</si>
  <si>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</si>
  <si>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</si>
  <si>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</si>
  <si>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</si>
  <si>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</si>
  <si>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</si>
  <si>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</si>
  <si>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</si>
  <si>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</si>
  <si>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</si>
  <si>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</si>
  <si>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</si>
  <si>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</si>
  <si>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</si>
  <si>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</si>
  <si>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</si>
  <si>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</si>
  <si>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</si>
  <si>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</si>
  <si>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</si>
  <si>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</si>
  <si>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</si>
  <si>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</si>
  <si>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</si>
  <si>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</si>
  <si>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</si>
  <si>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</si>
  <si>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</si>
  <si>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</si>
  <si>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</si>
  <si>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</si>
  <si>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</si>
  <si>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</si>
  <si>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</si>
  <si>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</si>
  <si>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</si>
  <si>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</si>
  <si>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</si>
  <si>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</si>
  <si>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</si>
  <si>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</si>
  <si>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</si>
  <si>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</si>
  <si>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</si>
  <si>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</si>
  <si>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</si>
  <si>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</si>
  <si>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</si>
  <si>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</si>
  <si>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</si>
  <si>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</si>
  <si>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</si>
  <si>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</si>
  <si>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</si>
  <si>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</si>
  <si>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</si>
  <si>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</si>
  <si>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</si>
  <si>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</si>
  <si>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</si>
  <si>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</si>
  <si>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</si>
  <si>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</si>
  <si>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</si>
  <si>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</si>
  <si>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</si>
  <si>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</si>
  <si>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</si>
  <si>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</si>
  <si>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</si>
  <si>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</si>
  <si>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</si>
  <si>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</si>
  <si>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</si>
  <si>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</si>
  <si>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</si>
  <si>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</si>
  <si>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</si>
  <si>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</si>
  <si>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</si>
  <si>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</si>
  <si>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</si>
  <si>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</si>
  <si>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</si>
  <si>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</si>
  <si>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</si>
  <si>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</si>
  <si>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</si>
  <si>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</si>
  <si>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</si>
  <si>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</si>
  <si>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</si>
  <si>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</si>
  <si>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</si>
  <si>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</si>
  <si>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</si>
  <si>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</si>
  <si>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</si>
  <si>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</si>
  <si>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</si>
  <si>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</si>
  <si>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</si>
  <si>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</si>
  <si>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</si>
  <si>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</si>
  <si>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</si>
  <si>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</si>
  <si>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</si>
  <si>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</si>
  <si>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</si>
  <si>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</si>
  <si>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</si>
  <si>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</si>
  <si>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</si>
  <si>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</si>
  <si>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</si>
  <si>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</si>
  <si>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</si>
  <si>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</si>
  <si>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</si>
  <si>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</si>
  <si>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</si>
  <si>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</si>
  <si>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</si>
  <si>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</si>
  <si>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</si>
  <si>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</si>
  <si>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</si>
  <si>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</si>
  <si>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</si>
  <si>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</si>
  <si>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</si>
  <si>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</si>
  <si>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</si>
  <si>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</si>
  <si>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</si>
  <si>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</si>
  <si>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</si>
  <si>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</si>
  <si>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</si>
  <si>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</si>
  <si>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</si>
  <si>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</si>
  <si>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</si>
  <si>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</si>
  <si>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</si>
  <si>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</si>
  <si>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</si>
  <si>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</si>
  <si>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</si>
  <si>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</si>
  <si>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</si>
  <si>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</si>
  <si>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</si>
  <si>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</si>
  <si>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</si>
  <si>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</si>
  <si>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</si>
  <si>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</si>
  <si>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</si>
  <si>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</si>
  <si>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</si>
  <si>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</si>
  <si>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</si>
  <si>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</si>
  <si>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</si>
  <si>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</si>
  <si>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</si>
  <si>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</si>
  <si>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</si>
  <si>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</si>
  <si>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</si>
  <si>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</si>
  <si>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</si>
  <si>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</si>
  <si>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</si>
  <si>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</si>
  <si>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</si>
  <si>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</si>
  <si>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</si>
  <si>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</si>
  <si>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</si>
  <si>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</si>
  <si>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</si>
  <si>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</si>
  <si>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</si>
  <si>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</si>
  <si>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</si>
  <si>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</si>
  <si>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</si>
  <si>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</si>
  <si>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</si>
  <si>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</si>
  <si>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</si>
  <si>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</si>
  <si>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</si>
  <si>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</si>
  <si>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</si>
  <si>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</si>
  <si>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</si>
  <si>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</si>
  <si>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</si>
  <si>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</si>
  <si>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</si>
  <si>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</si>
  <si>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</si>
  <si>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</si>
  <si>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</si>
  <si>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</si>
  <si>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</si>
  <si>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</si>
  <si>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</si>
  <si>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</si>
  <si>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</si>
  <si>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</si>
  <si>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</si>
  <si>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</si>
  <si>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</si>
  <si>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</si>
  <si>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</si>
  <si>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</si>
  <si>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</si>
  <si>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</si>
  <si>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</si>
  <si>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</si>
  <si>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</si>
  <si>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</si>
  <si>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</si>
  <si>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</si>
  <si>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</si>
  <si>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</si>
  <si>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</si>
  <si>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</si>
  <si>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</si>
  <si>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</si>
  <si>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</si>
  <si>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</si>
  <si>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</si>
  <si>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</si>
  <si>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</si>
  <si>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</si>
  <si>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</si>
  <si>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</si>
  <si>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</si>
  <si>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</si>
  <si>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</si>
  <si>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</si>
  <si>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</si>
  <si>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</si>
  <si>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</si>
  <si>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</si>
  <si>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</si>
  <si>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</si>
  <si>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</si>
  <si>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</si>
  <si>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</si>
  <si>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</si>
  <si>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</si>
  <si>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</si>
  <si>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</si>
  <si>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</si>
  <si>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</si>
  <si>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</si>
  <si>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</si>
  <si>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</si>
  <si>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</si>
  <si>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</si>
  <si>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</si>
  <si>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</si>
  <si>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</si>
  <si>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</si>
  <si>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</si>
  <si>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</si>
  <si>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</si>
  <si>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</si>
  <si>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</si>
  <si>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</si>
  <si>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</si>
  <si>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</si>
  <si>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</si>
  <si>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</si>
  <si>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</si>
  <si>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</si>
  <si>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</si>
  <si>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</si>
  <si>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</si>
  <si>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</si>
  <si>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</si>
  <si>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</si>
  <si>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</si>
  <si>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</si>
  <si>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</si>
  <si>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</si>
  <si>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</si>
  <si>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</si>
  <si>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</si>
  <si>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</si>
  <si>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</si>
  <si>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</si>
  <si>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</si>
  <si>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</si>
  <si>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</si>
  <si>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</si>
  <si>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</si>
  <si>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</si>
  <si>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</si>
  <si>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</si>
  <si>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</si>
  <si>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</si>
  <si>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</si>
  <si>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</si>
  <si>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</si>
  <si>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</si>
  <si>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</si>
  <si>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</si>
  <si>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</si>
  <si>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</si>
  <si>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</si>
  <si>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</si>
  <si>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</si>
  <si>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</si>
  <si>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</si>
  <si>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</si>
  <si>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</si>
  <si>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</si>
  <si>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</si>
  <si>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</si>
  <si>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</si>
  <si>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</si>
  <si>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</si>
  <si>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</si>
  <si>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</si>
  <si>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</si>
  <si>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</si>
  <si>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</si>
  <si>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</si>
  <si>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</si>
  <si>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</si>
  <si>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</si>
  <si>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</si>
  <si>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</si>
  <si>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</si>
  <si>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</si>
  <si>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</si>
  <si>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</si>
  <si>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</si>
  <si>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</si>
  <si>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</si>
  <si>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</si>
  <si>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</si>
  <si>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</si>
  <si>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</si>
  <si>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</si>
  <si>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</si>
  <si>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</si>
  <si>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</si>
  <si>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</si>
  <si>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</si>
  <si>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</si>
  <si>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</si>
  <si>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</si>
  <si>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</si>
  <si>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</si>
  <si>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</si>
  <si>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</si>
  <si>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</si>
  <si>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</si>
  <si>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</si>
  <si>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</si>
  <si>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</si>
  <si>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</si>
  <si>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</si>
  <si>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</si>
  <si>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</si>
  <si>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</si>
  <si>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</si>
  <si>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</si>
  <si>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</si>
  <si>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</si>
  <si>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</si>
  <si>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</si>
  <si>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</si>
  <si>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</si>
  <si>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</si>
  <si>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</si>
  <si>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</si>
  <si>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</si>
  <si>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</si>
  <si>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</si>
  <si>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</si>
  <si>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</si>
  <si>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</si>
  <si>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</si>
  <si>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</si>
  <si>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</si>
  <si>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</si>
  <si>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</si>
  <si>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</si>
  <si>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</si>
  <si>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</si>
  <si>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</si>
  <si>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</si>
  <si>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</si>
  <si>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</si>
  <si>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</si>
  <si>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</si>
  <si>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</si>
  <si>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</si>
  <si>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</si>
  <si>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</si>
  <si>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</si>
  <si>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</si>
  <si>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</si>
  <si>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</si>
  <si>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</si>
  <si>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</si>
  <si>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</si>
  <si>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</si>
  <si>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</si>
  <si>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</si>
  <si>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</si>
  <si>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</si>
  <si>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</si>
  <si>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</si>
  <si>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</si>
  <si>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</si>
  <si>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</si>
  <si>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</si>
  <si>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</si>
  <si>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</si>
  <si>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</si>
  <si>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</si>
  <si>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</si>
  <si>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</si>
  <si>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</si>
  <si>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</si>
  <si>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</si>
  <si>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</si>
  <si>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</si>
  <si>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</si>
  <si>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</si>
  <si>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</si>
  <si>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</si>
  <si>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</si>
  <si>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</si>
  <si>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</si>
  <si>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</si>
  <si>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</si>
  <si>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</si>
  <si>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</si>
  <si>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</si>
  <si>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</si>
  <si>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</si>
  <si>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</si>
  <si>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</si>
  <si>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</si>
  <si>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</si>
  <si>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</si>
  <si>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</si>
  <si>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</si>
  <si>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</si>
  <si>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</si>
  <si>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</si>
  <si>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</si>
  <si>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</si>
  <si>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</si>
  <si>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</si>
  <si>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</si>
  <si>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</si>
  <si>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</si>
  <si>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</si>
  <si>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</si>
  <si>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</si>
  <si>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</si>
  <si>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</si>
  <si>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</si>
  <si>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</si>
  <si>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</si>
  <si>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</si>
  <si>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</si>
  <si>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</si>
  <si>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</si>
  <si>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</si>
  <si>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</si>
  <si>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</si>
  <si>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</si>
  <si>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</si>
  <si>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</si>
  <si>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</si>
  <si>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</si>
  <si>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</si>
  <si>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</si>
  <si>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</si>
  <si>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</si>
  <si>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</si>
  <si>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</si>
  <si>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</si>
  <si>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</si>
  <si>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</si>
  <si>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</si>
  <si>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</si>
  <si>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</si>
  <si>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</si>
  <si>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</si>
  <si>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</si>
  <si>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</si>
  <si>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</si>
  <si>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</si>
  <si>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</si>
  <si>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</si>
  <si>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</si>
  <si>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</si>
  <si>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</si>
  <si>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</si>
  <si>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</si>
  <si>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</si>
  <si>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</si>
  <si>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</si>
  <si>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</si>
  <si>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</si>
  <si>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</si>
  <si>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</si>
  <si>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</si>
  <si>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</si>
  <si>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</si>
  <si>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</si>
  <si>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</si>
  <si>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</si>
  <si>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</si>
  <si>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</si>
  <si>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</si>
  <si>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</si>
  <si>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</si>
  <si>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</si>
  <si>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</si>
  <si>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</si>
  <si>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</si>
  <si>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</si>
  <si>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</si>
  <si>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</si>
  <si>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</si>
  <si>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</si>
  <si>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</si>
  <si>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</si>
  <si>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</si>
  <si>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</si>
  <si>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</si>
  <si>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</si>
  <si>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</si>
  <si>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</si>
  <si>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</si>
  <si>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</si>
  <si>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</si>
  <si>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</si>
  <si>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</si>
  <si>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</si>
  <si>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</si>
  <si>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</si>
  <si>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</si>
  <si>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</si>
  <si>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</si>
  <si>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</si>
  <si>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</si>
  <si>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</si>
  <si>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</si>
  <si>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</si>
  <si>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</si>
  <si>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</si>
  <si>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</si>
  <si>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</si>
  <si>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</si>
  <si>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</si>
  <si>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</si>
  <si>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</si>
  <si>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</si>
  <si>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</si>
  <si>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</si>
  <si>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</si>
  <si>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</si>
  <si>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</si>
  <si>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</si>
  <si>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</si>
  <si>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</si>
  <si>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</si>
  <si>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</si>
  <si>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</si>
  <si>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</si>
  <si>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</si>
  <si>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</si>
  <si>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</si>
  <si>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</si>
  <si>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</si>
  <si>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</si>
  <si>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</si>
  <si>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</si>
  <si>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</si>
  <si>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</si>
  <si>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</si>
  <si>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</si>
  <si>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</si>
  <si>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</si>
  <si>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</si>
  <si>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</si>
  <si>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</si>
  <si>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</si>
  <si>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</si>
  <si>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</si>
  <si>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</si>
  <si>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</si>
  <si>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</si>
  <si>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</si>
  <si>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</si>
  <si>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</si>
  <si>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</si>
  <si>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</si>
  <si>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</si>
  <si>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</si>
  <si>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</si>
  <si>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</si>
  <si>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</si>
  <si>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</si>
  <si>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</si>
  <si>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</si>
  <si>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</si>
  <si>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</si>
  <si>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</si>
  <si>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</si>
  <si>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</si>
  <si>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</si>
  <si>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</si>
  <si>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</si>
  <si>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</si>
  <si>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</si>
  <si>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</si>
  <si>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</si>
  <si>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</si>
  <si>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</si>
  <si>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</si>
  <si>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</si>
  <si>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</si>
  <si>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</si>
  <si>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</si>
  <si>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</si>
  <si>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</si>
  <si>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</si>
  <si>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</si>
  <si>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</si>
  <si>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</si>
  <si>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</si>
  <si>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</si>
  <si>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</si>
  <si>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</si>
  <si>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</si>
  <si>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</si>
  <si>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</si>
  <si>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</si>
  <si>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</si>
  <si>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</si>
  <si>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</si>
  <si>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</si>
  <si>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</si>
  <si>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</si>
  <si>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</si>
  <si>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</si>
  <si>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</si>
  <si>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</si>
  <si>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</si>
  <si>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</si>
  <si>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</si>
  <si>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</si>
  <si>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</si>
  <si>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</si>
  <si>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</si>
  <si>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</si>
  <si>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</si>
  <si>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</si>
  <si>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</si>
  <si>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</si>
  <si>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</si>
  <si>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</si>
  <si>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</si>
  <si>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</si>
  <si>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</si>
  <si>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</si>
  <si>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</si>
  <si>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</si>
  <si>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</si>
  <si>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</si>
  <si>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</si>
  <si>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</si>
  <si>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</si>
  <si>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</si>
  <si>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</si>
  <si>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</si>
  <si>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</si>
  <si>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</si>
  <si>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</si>
  <si>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</si>
  <si>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</si>
  <si>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</si>
  <si>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</si>
  <si>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</si>
  <si>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</si>
  <si>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</si>
  <si>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</si>
  <si>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</si>
  <si>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</si>
  <si>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</si>
  <si>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</si>
  <si>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</si>
  <si>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</si>
  <si>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</si>
  <si>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</si>
  <si>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</si>
  <si>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</si>
  <si>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</si>
  <si>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</si>
  <si>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</si>
  <si>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</si>
  <si>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</si>
  <si>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</si>
  <si>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</si>
  <si>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</si>
  <si>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</si>
  <si>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</si>
  <si>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</si>
  <si>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</si>
  <si>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</si>
  <si>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</si>
  <si>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</si>
  <si>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</si>
  <si>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</si>
  <si>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</si>
  <si>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</si>
  <si>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</si>
  <si>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</si>
  <si>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</si>
  <si>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</si>
  <si>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</si>
  <si>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</si>
  <si>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</si>
  <si>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</si>
  <si>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</si>
  <si>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</si>
  <si>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</si>
  <si>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</si>
  <si>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</si>
  <si>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</si>
  <si>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</si>
  <si>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</si>
  <si>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</si>
  <si>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</si>
  <si>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</si>
  <si>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</si>
  <si>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</si>
  <si>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</si>
  <si>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</si>
  <si>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</si>
  <si>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</si>
  <si>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</si>
  <si>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</si>
  <si>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</si>
  <si>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</si>
  <si>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</si>
  <si>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</si>
  <si>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</si>
  <si>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</si>
  <si>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</si>
  <si>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</si>
  <si>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</si>
  <si>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</si>
  <si>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</si>
  <si>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</si>
  <si>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</si>
  <si>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</si>
  <si>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</si>
  <si>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</si>
  <si>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</si>
  <si>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</si>
  <si>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</si>
  <si>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</si>
  <si>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</si>
  <si>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</si>
  <si>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</si>
  <si>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</si>
  <si>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</si>
  <si>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</si>
  <si>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</si>
  <si>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</si>
  <si>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</si>
  <si>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</si>
  <si>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</si>
  <si>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</si>
  <si>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</si>
  <si>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</si>
  <si>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</si>
  <si>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</si>
  <si>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</si>
  <si>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</si>
  <si>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</si>
  <si>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</si>
  <si>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</si>
  <si>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</si>
  <si>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</si>
  <si>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</si>
  <si>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</si>
  <si>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</si>
  <si>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</si>
  <si>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</si>
  <si>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</si>
  <si>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</si>
  <si>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</si>
  <si>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</si>
  <si>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</si>
  <si>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</si>
  <si>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</si>
  <si>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</si>
  <si>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</si>
  <si>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</si>
  <si>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</si>
  <si>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</si>
  <si>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</si>
  <si>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</si>
  <si>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</si>
  <si>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</si>
  <si>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</si>
  <si>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</si>
  <si>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</si>
  <si>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</si>
  <si>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</si>
  <si>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</si>
  <si>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</si>
  <si>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</si>
  <si>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</si>
  <si>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</si>
  <si>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</si>
  <si>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</si>
  <si>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</si>
  <si>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</si>
  <si>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</si>
  <si>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</si>
  <si>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</si>
  <si>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</si>
  <si>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</si>
  <si>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</si>
  <si>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</si>
  <si>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</si>
  <si>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</si>
  <si>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</si>
  <si>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</si>
  <si>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</si>
  <si>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</si>
  <si>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</si>
  <si>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</si>
  <si>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</si>
  <si>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</si>
  <si>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</si>
  <si>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</si>
  <si>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</si>
  <si>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</si>
  <si>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</si>
  <si>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</si>
  <si>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</si>
  <si>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</si>
  <si>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</si>
  <si>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</si>
  <si>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</si>
  <si>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</si>
  <si>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</si>
  <si>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</si>
  <si>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</si>
  <si>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</si>
  <si>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</si>
  <si>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</si>
  <si>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</si>
  <si>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</si>
  <si>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</si>
  <si>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</si>
  <si>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</si>
  <si>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</si>
  <si>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</si>
  <si>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</si>
  <si>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</si>
  <si>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</si>
  <si>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</si>
  <si>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</si>
  <si>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</si>
  <si>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</si>
  <si>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</si>
  <si>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</si>
  <si>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</si>
  <si>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</si>
  <si>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</si>
  <si>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</si>
  <si>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</si>
  <si>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</si>
  <si>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</si>
  <si>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</si>
  <si>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</si>
  <si>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</si>
  <si>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</si>
  <si>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</si>
  <si>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</si>
  <si>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</si>
  <si>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</si>
  <si>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</si>
  <si>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</si>
  <si>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</si>
  <si>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</si>
  <si>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</si>
  <si>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</si>
  <si>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</si>
  <si>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</si>
  <si>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</si>
  <si>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</si>
  <si>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</si>
  <si>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</si>
  <si>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</si>
  <si>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</si>
  <si>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</si>
  <si>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</si>
  <si>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</si>
  <si>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</si>
  <si>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</si>
  <si>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</si>
  <si>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</si>
  <si>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</si>
  <si>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</si>
  <si>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</si>
  <si>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</si>
  <si>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</si>
  <si>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</si>
  <si>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</si>
  <si>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</si>
  <si>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</si>
  <si>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</si>
  <si>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</si>
  <si>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</si>
  <si>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</si>
  <si>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</si>
  <si>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</si>
  <si>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</si>
  <si>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</si>
  <si>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</si>
  <si>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</si>
  <si>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</si>
  <si>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</si>
  <si>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</si>
  <si>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</si>
  <si>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</si>
  <si>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</si>
  <si>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</si>
  <si>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</si>
  <si>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</si>
  <si>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</si>
  <si>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</si>
  <si>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</si>
  <si>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</si>
  <si>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</si>
  <si>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</si>
  <si>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</si>
  <si>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</si>
  <si>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</si>
  <si>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</si>
  <si>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</si>
  <si>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</si>
  <si>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</si>
  <si>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</si>
  <si>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</si>
  <si>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</si>
  <si>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</si>
  <si>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</si>
  <si>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</si>
  <si>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</si>
  <si>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</si>
  <si>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</si>
  <si>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</si>
  <si>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</si>
  <si>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</si>
  <si>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</si>
  <si>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</si>
  <si>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</si>
  <si>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</si>
  <si>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</si>
  <si>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</si>
  <si>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</si>
  <si>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</si>
  <si>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</si>
  <si>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</si>
  <si>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</si>
  <si>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</si>
  <si>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</si>
  <si>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</si>
  <si>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</si>
  <si>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</si>
  <si>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</si>
  <si>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</si>
  <si>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</si>
  <si>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</si>
  <si>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</si>
  <si>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</si>
  <si>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</si>
  <si>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</si>
  <si>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</si>
  <si>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</si>
  <si>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</si>
  <si>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</si>
  <si>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</si>
  <si>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</si>
  <si>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</si>
  <si>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</si>
  <si>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</si>
  <si>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</si>
  <si>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</si>
  <si>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</si>
  <si>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</si>
  <si>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</si>
  <si>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</si>
  <si>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</si>
  <si>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</si>
  <si>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</si>
  <si>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</si>
  <si>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</si>
  <si>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</si>
  <si>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</si>
  <si>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</si>
  <si>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</si>
  <si>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</si>
  <si>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</si>
  <si>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</si>
  <si>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</si>
  <si>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</si>
  <si>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</si>
  <si>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</si>
  <si>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</si>
  <si>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</si>
  <si>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</si>
  <si>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</si>
  <si>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</si>
  <si>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</si>
  <si>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</si>
  <si>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</si>
  <si>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</si>
  <si>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</si>
  <si>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</si>
  <si>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</si>
  <si>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</si>
  <si>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</si>
  <si>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</si>
  <si>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</si>
  <si>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</si>
  <si>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</si>
  <si>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</si>
  <si>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</si>
  <si>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</si>
  <si>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</si>
  <si>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</si>
  <si>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</si>
  <si>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</si>
  <si>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</si>
  <si>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</si>
  <si>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</si>
  <si>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</si>
  <si>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</si>
  <si>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</si>
  <si>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</si>
  <si>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</si>
  <si>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</si>
  <si>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</si>
  <si>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</si>
  <si>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</si>
  <si>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</si>
  <si>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</si>
  <si>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</si>
  <si>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</si>
  <si>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</si>
  <si>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</si>
  <si>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</si>
  <si>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</si>
  <si>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</si>
  <si>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</si>
  <si>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</si>
  <si>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</si>
  <si>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</si>
  <si>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</si>
  <si>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</si>
  <si>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</si>
  <si>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</si>
  <si>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</si>
  <si>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</si>
  <si>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</si>
  <si>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</si>
  <si>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</si>
  <si>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</si>
  <si>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</si>
  <si>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</si>
  <si>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</si>
  <si>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</si>
  <si>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</si>
  <si>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</si>
  <si>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</si>
  <si>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</si>
  <si>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</si>
  <si>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</si>
  <si>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</si>
  <si>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</si>
  <si>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</si>
  <si>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</si>
  <si>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</si>
  <si>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</si>
  <si>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</si>
  <si>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</si>
  <si>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</si>
  <si>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</si>
  <si>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</si>
  <si>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</si>
  <si>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</si>
  <si>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</si>
  <si>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</si>
  <si>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</si>
  <si>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</si>
  <si>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</si>
  <si>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</si>
  <si>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</si>
  <si>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</si>
  <si>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</si>
  <si>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</si>
  <si>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</si>
  <si>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</si>
  <si>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</si>
  <si>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</si>
  <si>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</si>
  <si>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</si>
  <si>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</si>
  <si>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</si>
  <si>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</si>
  <si>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</si>
  <si>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</si>
  <si>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</si>
  <si>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</si>
  <si>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</si>
  <si>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</si>
  <si>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</si>
  <si>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</si>
  <si>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</si>
  <si>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</si>
  <si>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</si>
  <si>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</si>
  <si>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</si>
  <si>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</si>
  <si>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</si>
  <si>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</si>
  <si>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</si>
  <si>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</si>
  <si>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</si>
  <si>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</si>
  <si>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</si>
  <si>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</si>
  <si>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</si>
  <si>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</si>
  <si>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</si>
  <si>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</si>
  <si>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</si>
  <si>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</si>
  <si>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</si>
  <si>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</si>
  <si>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</si>
  <si>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</si>
  <si>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</si>
  <si>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</si>
  <si>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</si>
  <si>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</si>
  <si>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</si>
  <si>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</si>
  <si>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</si>
  <si>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</si>
  <si>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</si>
  <si>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</si>
  <si>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</si>
  <si>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</si>
  <si>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</si>
  <si>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</si>
  <si>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</si>
  <si>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</si>
  <si>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</si>
  <si>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</si>
  <si>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</si>
  <si>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</si>
  <si>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</si>
  <si>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</si>
  <si>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</si>
  <si>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</si>
  <si>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</si>
  <si>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</si>
  <si>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</si>
  <si>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</si>
  <si>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</si>
  <si>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</si>
  <si>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</si>
  <si>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</si>
  <si>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</si>
  <si>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</si>
  <si>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</si>
  <si>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</si>
  <si>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</si>
  <si>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</si>
  <si>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</si>
  <si>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</si>
  <si>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</si>
  <si>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</si>
  <si>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</si>
  <si>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</si>
  <si>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</si>
  <si>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</si>
  <si>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</si>
  <si>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</si>
  <si>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</si>
  <si>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</si>
  <si>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</si>
  <si>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</si>
  <si>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</si>
  <si>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</si>
  <si>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</si>
  <si>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</si>
  <si>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</si>
  <si>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</si>
  <si>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</si>
  <si>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</si>
  <si>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</si>
  <si>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</si>
  <si>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</si>
  <si>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</si>
  <si>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</si>
  <si>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</si>
  <si>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</si>
  <si>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</si>
  <si>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</si>
  <si>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</si>
  <si>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</si>
  <si>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</si>
  <si>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</si>
  <si>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</si>
  <si>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</si>
  <si>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</si>
  <si>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</si>
  <si>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</si>
  <si>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</si>
  <si>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</si>
  <si>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</si>
  <si>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</si>
  <si>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</si>
  <si>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</si>
  <si>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</si>
  <si>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</si>
  <si>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</si>
  <si>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</si>
  <si>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</si>
  <si>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</si>
  <si>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</si>
  <si>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</si>
  <si>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</si>
  <si>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</si>
  <si>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</si>
  <si>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</si>
  <si>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</si>
  <si>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</si>
  <si>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</si>
  <si>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</si>
  <si>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</si>
  <si>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</si>
  <si>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</si>
  <si>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</si>
  <si>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</si>
  <si>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</si>
  <si>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</si>
  <si>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</si>
  <si>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</si>
  <si>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</si>
  <si>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</si>
  <si>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</si>
  <si>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</si>
  <si>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</si>
  <si>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</si>
  <si>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</si>
  <si>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</si>
  <si>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</si>
  <si>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</si>
  <si>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</si>
  <si>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</si>
  <si>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</si>
  <si>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</si>
  <si>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</si>
  <si>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</si>
  <si>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</si>
  <si>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</si>
  <si>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</si>
  <si>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</si>
  <si>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</si>
  <si>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</si>
  <si>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</si>
  <si>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</si>
  <si>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</si>
  <si>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</si>
  <si>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</si>
  <si>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</si>
  <si>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</si>
  <si>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</si>
  <si>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</si>
  <si>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</si>
  <si>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</si>
  <si>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</si>
  <si>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</si>
  <si>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</si>
  <si>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</si>
  <si>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</si>
  <si>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</si>
  <si>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</si>
  <si>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</si>
  <si>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</si>
  <si>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</si>
  <si>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</si>
  <si>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</si>
  <si>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</si>
  <si>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</si>
  <si>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</si>
  <si>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</si>
  <si>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</si>
  <si>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</si>
  <si>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</si>
  <si>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</si>
  <si>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</si>
  <si>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</si>
  <si>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</si>
  <si>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</si>
  <si>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</si>
  <si>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</si>
  <si>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</si>
  <si>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</si>
  <si>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</si>
  <si>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</si>
  <si>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</si>
  <si>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</si>
  <si>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</si>
  <si>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</si>
  <si>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</si>
  <si>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</si>
  <si>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</si>
  <si>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</si>
  <si>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</si>
  <si>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</si>
  <si>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</si>
  <si>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</si>
  <si>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</si>
  <si>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</si>
  <si>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</si>
  <si>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</si>
  <si>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</si>
  <si>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</si>
  <si>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</si>
  <si>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</si>
  <si>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</si>
  <si>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</si>
  <si>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</si>
  <si>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</si>
  <si>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</si>
  <si>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</si>
  <si>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</si>
  <si>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</si>
  <si>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</si>
  <si>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</si>
  <si>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</si>
  <si>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</si>
  <si>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</si>
  <si>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</si>
  <si>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</si>
  <si>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</si>
  <si>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</si>
  <si>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</si>
  <si>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</si>
  <si>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</si>
  <si>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</si>
  <si>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</si>
  <si>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</si>
  <si>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</si>
  <si>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</si>
  <si>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</si>
  <si>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</si>
  <si>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</si>
  <si>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</si>
  <si>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</si>
  <si>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</si>
  <si>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</si>
  <si>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</si>
  <si>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</si>
  <si>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</si>
  <si>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</si>
  <si>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</si>
  <si>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</si>
  <si>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</si>
  <si>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</si>
  <si>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</si>
  <si>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</si>
  <si>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</si>
  <si>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</si>
  <si>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</si>
  <si>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</si>
  <si>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</si>
  <si>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</si>
  <si>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</si>
  <si>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</si>
  <si>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</si>
  <si>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</si>
  <si>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</si>
  <si>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</si>
  <si>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</si>
  <si>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</si>
  <si>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</si>
  <si>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</si>
  <si>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</si>
  <si>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</si>
  <si>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</si>
  <si>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</si>
  <si>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</si>
  <si>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</si>
  <si>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</si>
  <si>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</si>
  <si>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</si>
  <si>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</si>
  <si>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</si>
  <si>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</si>
  <si>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</si>
  <si>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</si>
  <si>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</si>
  <si>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</si>
  <si>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</si>
  <si>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</si>
  <si>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</si>
  <si>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</si>
  <si>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</si>
  <si>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</si>
  <si>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</si>
  <si>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</si>
  <si>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</si>
  <si>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</si>
  <si>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</si>
  <si>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</si>
  <si>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</si>
  <si>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</si>
  <si>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</si>
  <si>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</si>
  <si>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</si>
  <si>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</si>
  <si>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</si>
  <si>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</si>
  <si>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</si>
  <si>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</si>
  <si>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</si>
  <si>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</si>
  <si>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</si>
  <si>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</si>
  <si>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</si>
  <si>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</si>
  <si>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</si>
  <si>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</si>
  <si>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</si>
  <si>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</si>
  <si>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</si>
  <si>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</si>
  <si>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</si>
  <si>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</si>
  <si>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</si>
  <si>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</si>
  <si>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</si>
  <si>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</si>
  <si>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</si>
  <si>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</si>
  <si>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</si>
  <si>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</si>
  <si>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</si>
  <si>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</si>
  <si>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</si>
  <si>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</si>
  <si>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</si>
  <si>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</si>
  <si>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</si>
  <si>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</si>
  <si>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</si>
  <si>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</si>
  <si>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</si>
  <si>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</si>
  <si>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</si>
  <si>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</si>
  <si>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</si>
  <si>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</si>
  <si>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</si>
  <si>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</si>
  <si>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</si>
  <si>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</si>
  <si>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</si>
  <si>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</si>
  <si>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</si>
  <si>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</si>
  <si>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</si>
  <si>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</si>
  <si>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</si>
  <si>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</si>
  <si>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</si>
  <si>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</si>
  <si>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</si>
  <si>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</si>
  <si>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</si>
  <si>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</si>
  <si>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</si>
  <si>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</si>
  <si>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</si>
  <si>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</si>
  <si>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</si>
  <si>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</si>
  <si>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</si>
  <si>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</si>
  <si>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</si>
  <si>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</si>
  <si>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</si>
  <si>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</si>
  <si>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</si>
  <si>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</si>
  <si>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</si>
  <si>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</si>
  <si>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</si>
  <si>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</si>
  <si>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</si>
  <si>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</si>
  <si>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</si>
  <si>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</si>
  <si>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</si>
  <si>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</si>
  <si>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</si>
  <si>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</si>
  <si>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</si>
  <si>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</si>
  <si>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</si>
  <si>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</si>
  <si>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</si>
  <si>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</si>
  <si>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</si>
  <si>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</si>
  <si>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</si>
  <si>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</si>
  <si>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</si>
  <si>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</si>
  <si>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</si>
  <si>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</si>
  <si>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</si>
  <si>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</si>
  <si>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</si>
  <si>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</si>
  <si>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</si>
  <si>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</si>
  <si>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</si>
  <si>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</si>
  <si>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</si>
  <si>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</si>
  <si>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</si>
  <si>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</si>
  <si>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</si>
  <si>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</si>
  <si>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</si>
  <si>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</si>
  <si>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</si>
  <si>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</si>
  <si>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</si>
  <si>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</si>
  <si>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</si>
  <si>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</si>
  <si>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</si>
  <si>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</si>
  <si>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</si>
  <si>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</si>
  <si>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</si>
  <si>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</si>
  <si>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</si>
  <si>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</si>
  <si>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</si>
  <si>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</si>
  <si>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</si>
  <si>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</si>
  <si>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</si>
  <si>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</si>
  <si>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</si>
  <si>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</si>
  <si>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</si>
  <si>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</si>
  <si>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</si>
  <si>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</si>
  <si>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</si>
  <si>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</si>
  <si>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</si>
  <si>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</si>
  <si>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</si>
  <si>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</si>
  <si>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</si>
  <si>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</si>
  <si>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</si>
  <si>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</si>
  <si>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</si>
  <si>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</si>
  <si>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</si>
  <si>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</si>
  <si>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</si>
  <si>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</si>
  <si>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</si>
  <si>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</si>
  <si>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</si>
  <si>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</si>
  <si>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</si>
  <si>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</si>
  <si>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</si>
  <si>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</si>
  <si>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</si>
  <si>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</si>
  <si>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</si>
  <si>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</si>
  <si>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</si>
  <si>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</si>
  <si>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</si>
  <si>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</si>
  <si>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</si>
  <si>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</si>
  <si>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</si>
  <si>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</si>
  <si>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</si>
  <si>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</si>
  <si>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</si>
  <si>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</si>
  <si>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</si>
  <si>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</si>
  <si>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</si>
  <si>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</si>
  <si>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</si>
  <si>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</si>
  <si>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</si>
  <si>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</si>
  <si>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</si>
  <si>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</si>
  <si>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</si>
  <si>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</si>
  <si>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</si>
  <si>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</si>
  <si>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</si>
  <si>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</si>
  <si>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</si>
  <si>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</si>
  <si>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</si>
  <si>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</si>
  <si>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</si>
  <si>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</si>
  <si>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</si>
  <si>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</si>
  <si>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</si>
  <si>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</si>
  <si>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</si>
  <si>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</si>
  <si>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</si>
  <si>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</si>
  <si>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</si>
  <si>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</si>
  <si>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</si>
  <si>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</si>
  <si>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</si>
  <si>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</si>
  <si>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</si>
  <si>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</si>
  <si>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</si>
  <si>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</si>
  <si>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</si>
  <si>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</si>
  <si>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</si>
  <si>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</si>
  <si>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</si>
  <si>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</si>
  <si>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</si>
  <si>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</si>
  <si>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</si>
  <si>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</si>
  <si>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</si>
  <si>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</si>
  <si>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</si>
  <si>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</si>
  <si>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</si>
  <si>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</si>
  <si>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</si>
  <si>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</si>
  <si>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</si>
  <si>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</si>
  <si>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</si>
  <si>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</si>
  <si>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</si>
  <si>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</si>
  <si>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</si>
  <si>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</si>
  <si>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</si>
  <si>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</si>
  <si>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</si>
  <si>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</si>
  <si>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</si>
  <si>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</si>
  <si>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</si>
  <si>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</si>
  <si>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</si>
  <si>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</si>
  <si>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</si>
  <si>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</si>
  <si>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</si>
  <si>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</si>
  <si>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</si>
  <si>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</si>
  <si>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</si>
  <si>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</si>
  <si>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</si>
  <si>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</si>
  <si>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</si>
  <si>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</si>
  <si>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</si>
  <si>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</si>
  <si>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</si>
  <si>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</si>
  <si>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</si>
  <si>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</si>
  <si>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</si>
  <si>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</si>
  <si>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</si>
  <si>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</si>
  <si>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</si>
  <si>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</si>
  <si>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</si>
  <si>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</si>
  <si>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</si>
  <si>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</si>
  <si>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</si>
  <si>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</si>
  <si>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</si>
  <si>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</si>
  <si>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</si>
  <si>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</si>
  <si>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</si>
  <si>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</si>
  <si>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</si>
  <si>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</si>
  <si>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</si>
  <si>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</si>
  <si>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</si>
  <si>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</si>
  <si>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</si>
  <si>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</si>
  <si>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</si>
  <si>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</si>
  <si>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</si>
  <si>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</si>
  <si>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</si>
  <si>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</si>
  <si>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</si>
  <si>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</si>
  <si>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</si>
  <si>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</si>
  <si>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</si>
  <si>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</si>
  <si>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</si>
  <si>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</si>
  <si>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</si>
  <si>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</si>
  <si>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</si>
  <si>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</si>
  <si>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</si>
  <si>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</si>
  <si>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</si>
  <si>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</si>
  <si>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</si>
  <si>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</si>
  <si>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</si>
  <si>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</si>
  <si>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</si>
  <si>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</si>
  <si>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</si>
  <si>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</si>
  <si>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</si>
  <si>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</si>
  <si>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</si>
  <si>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</si>
  <si>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</si>
  <si>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</si>
  <si>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</si>
  <si>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</si>
  <si>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</si>
  <si>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</si>
  <si>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</si>
  <si>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</si>
  <si>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</si>
  <si>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</si>
  <si>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</si>
  <si>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</si>
  <si>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</si>
  <si>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</si>
  <si>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</si>
  <si>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</si>
  <si>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</si>
  <si>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</si>
  <si>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</si>
  <si>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</si>
  <si>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</si>
  <si>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</si>
  <si>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</si>
  <si>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</si>
  <si>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</si>
  <si>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</si>
  <si>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</si>
  <si>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</si>
  <si>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</si>
  <si>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</si>
  <si>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</si>
  <si>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</si>
  <si>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</si>
  <si>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</si>
  <si>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</si>
  <si>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</si>
  <si>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</si>
  <si>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</si>
  <si>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</si>
  <si>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</si>
  <si>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</si>
  <si>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</si>
  <si>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</si>
  <si>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</si>
  <si>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</si>
  <si>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</si>
  <si>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</si>
  <si>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</si>
  <si>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</si>
  <si>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</si>
  <si>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</si>
  <si>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</si>
  <si>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</si>
  <si>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</si>
  <si>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</si>
  <si>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</si>
  <si>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</si>
  <si>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</si>
  <si>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</si>
  <si>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</si>
  <si>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</si>
  <si>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</si>
  <si>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</si>
  <si>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</si>
  <si>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</si>
  <si>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</si>
  <si>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</si>
  <si>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</si>
  <si>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</si>
  <si>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</si>
  <si>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</si>
  <si>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</si>
  <si>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</si>
  <si>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</si>
  <si>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</si>
  <si>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</si>
  <si>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</si>
  <si>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</si>
  <si>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</si>
  <si>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</si>
  <si>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</si>
  <si>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</si>
  <si>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</si>
  <si>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</si>
  <si>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</si>
  <si>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</si>
  <si>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</si>
  <si>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</si>
  <si>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</si>
  <si>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</si>
  <si>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</si>
  <si>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</si>
  <si>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</si>
  <si>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</si>
  <si>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</si>
  <si>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</si>
  <si>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</si>
  <si>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</si>
  <si>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</si>
  <si>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</si>
  <si>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</si>
  <si>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</si>
  <si>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</si>
  <si>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</si>
  <si>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</si>
  <si>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</si>
  <si>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</si>
  <si>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</si>
  <si>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</si>
  <si>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</si>
  <si>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</si>
  <si>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</si>
  <si>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</si>
  <si>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</si>
  <si>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</si>
  <si>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</si>
  <si>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</si>
  <si>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</si>
  <si>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</si>
  <si>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</si>
  <si>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</si>
  <si>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</si>
  <si>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</si>
  <si>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</si>
  <si>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</si>
  <si>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</si>
  <si>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</si>
  <si>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</si>
  <si>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</si>
  <si>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</si>
  <si>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</si>
  <si>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</si>
  <si>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</si>
  <si>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</si>
  <si>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</si>
  <si>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</si>
  <si>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</si>
  <si>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</si>
  <si>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</si>
  <si>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</si>
  <si>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</si>
  <si>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</si>
  <si>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</si>
  <si>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</si>
  <si>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</si>
  <si>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</si>
  <si>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</si>
  <si>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</si>
  <si>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</si>
  <si>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</si>
  <si>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</si>
  <si>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</si>
  <si>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</si>
  <si>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</si>
  <si>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</si>
  <si>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</si>
  <si>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</si>
  <si>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</si>
  <si>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</si>
  <si>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</si>
  <si>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</si>
  <si>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</si>
  <si>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</si>
  <si>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</si>
  <si>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</si>
  <si>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</si>
  <si>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</si>
  <si>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</si>
  <si>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</si>
  <si>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</si>
  <si>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</si>
  <si>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</si>
  <si>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</si>
  <si>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</si>
  <si>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</si>
  <si>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</si>
  <si>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</si>
  <si>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</si>
  <si>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</si>
  <si>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</si>
  <si>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</si>
  <si>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</si>
  <si>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</si>
  <si>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</si>
  <si>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</si>
  <si>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</si>
  <si>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</si>
  <si>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</si>
  <si>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</si>
  <si>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</si>
  <si>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</si>
  <si>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</si>
  <si>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</si>
  <si>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</si>
  <si>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</si>
  <si>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</si>
  <si>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</si>
  <si>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</si>
  <si>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</si>
  <si>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</si>
  <si>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</si>
  <si>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</si>
  <si>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</si>
  <si>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</si>
  <si>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</si>
  <si>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</si>
  <si>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</si>
  <si>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</si>
  <si>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</si>
  <si>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</si>
  <si>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</si>
  <si>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</si>
  <si>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</si>
  <si>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</si>
  <si>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</si>
  <si>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</si>
  <si>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</si>
  <si>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</si>
  <si>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</si>
  <si>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</si>
  <si>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</si>
  <si>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</si>
  <si>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</si>
  <si>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</si>
  <si>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</si>
  <si>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</si>
  <si>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</si>
  <si>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</si>
  <si>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</si>
  <si>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</si>
  <si>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</si>
  <si>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</si>
  <si>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</si>
  <si>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</si>
  <si>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</si>
  <si>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</si>
  <si>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</si>
  <si>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</si>
  <si>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</si>
  <si>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</si>
  <si>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</si>
  <si>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</si>
  <si>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</si>
  <si>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</si>
  <si>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</si>
  <si>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</si>
  <si>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</si>
  <si>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</si>
  <si>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</si>
  <si>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</si>
  <si>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</si>
  <si>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</si>
  <si>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</si>
  <si>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</si>
  <si>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</si>
  <si>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</si>
  <si>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</si>
  <si>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</si>
  <si>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</si>
  <si>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</si>
  <si>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</si>
  <si>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</si>
  <si>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</si>
  <si>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</si>
  <si>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</si>
  <si>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</si>
  <si>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</si>
  <si>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</si>
  <si>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</si>
  <si>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</si>
  <si>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</si>
  <si>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</si>
  <si>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</si>
  <si>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</si>
  <si>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</si>
  <si>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</si>
  <si>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</si>
  <si>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</si>
  <si>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</si>
  <si>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</si>
  <si>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</si>
  <si>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</si>
  <si>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</si>
  <si>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</si>
  <si>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</si>
  <si>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</si>
  <si>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</si>
  <si>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</si>
  <si>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</si>
  <si>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</si>
  <si>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</si>
  <si>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</si>
  <si>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</si>
  <si>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</si>
  <si>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</si>
  <si>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</si>
  <si>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</si>
  <si>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</si>
  <si>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</si>
  <si>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</si>
  <si>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</si>
  <si>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</si>
  <si>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</si>
  <si>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</si>
  <si>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</si>
  <si>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</si>
  <si>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</si>
  <si>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</si>
  <si>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</si>
  <si>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</si>
  <si>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</si>
  <si>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</si>
  <si>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</si>
  <si>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</si>
  <si>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</si>
  <si>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</si>
  <si>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</si>
  <si>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</si>
  <si>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</si>
  <si>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</si>
  <si>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</si>
  <si>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</si>
  <si>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</si>
  <si>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</si>
  <si>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</si>
  <si>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</si>
  <si>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</si>
  <si>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</si>
  <si>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</si>
  <si>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</si>
  <si>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</si>
  <si>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</si>
  <si>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</si>
  <si>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</si>
  <si>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</si>
  <si>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</si>
  <si>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</si>
  <si>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</si>
  <si>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</si>
  <si>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</si>
  <si>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</si>
  <si>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</si>
  <si>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</si>
  <si>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</si>
  <si>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</si>
  <si>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</si>
  <si>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</si>
  <si>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</si>
  <si>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</si>
  <si>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</si>
  <si>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</si>
  <si>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</si>
  <si>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</si>
  <si>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</si>
  <si>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</si>
  <si>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</si>
  <si>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</si>
  <si>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</si>
  <si>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</si>
  <si>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</si>
  <si>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</si>
  <si>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</si>
  <si>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</si>
  <si>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</si>
  <si>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</si>
  <si>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</si>
  <si>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</si>
  <si>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</si>
  <si>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</si>
  <si>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</si>
  <si>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</si>
  <si>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</si>
  <si>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</si>
  <si>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</si>
  <si>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</si>
  <si>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</si>
  <si>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</si>
  <si>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</si>
  <si>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</si>
  <si>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</si>
  <si>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</si>
  <si>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</si>
  <si>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</si>
  <si>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</si>
  <si>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</si>
  <si>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</si>
  <si>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</si>
  <si>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</si>
  <si>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</si>
  <si>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</si>
  <si>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</si>
  <si>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</si>
  <si>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</si>
  <si>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</si>
  <si>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</si>
  <si>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</si>
  <si>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</si>
  <si>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</si>
  <si>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</si>
  <si>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</si>
  <si>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</si>
  <si>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</si>
  <si>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</si>
  <si>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</si>
  <si>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</si>
  <si>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</si>
  <si>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</si>
  <si>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</si>
  <si>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</si>
  <si>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</si>
  <si>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</si>
  <si>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</si>
  <si>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</si>
  <si>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</si>
  <si>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</si>
  <si>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</si>
  <si>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</si>
  <si>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</si>
  <si>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</si>
  <si>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</si>
  <si>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</si>
  <si>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</si>
  <si>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</si>
  <si>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</si>
  <si>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</si>
  <si>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</si>
  <si>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</si>
  <si>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</si>
  <si>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</si>
  <si>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</si>
  <si>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</si>
  <si>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</si>
  <si>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</si>
  <si>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</si>
  <si>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</si>
  <si>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</si>
  <si>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</si>
  <si>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</si>
  <si>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</si>
  <si>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</si>
  <si>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</si>
  <si>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</si>
  <si>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</si>
  <si>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</si>
  <si>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</si>
  <si>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</si>
  <si>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</si>
  <si>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</si>
  <si>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</si>
  <si>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</si>
  <si>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</si>
  <si>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</si>
  <si>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</si>
  <si>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</si>
  <si>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</si>
  <si>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</si>
  <si>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</si>
  <si>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</si>
  <si>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</si>
  <si>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</si>
  <si>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</si>
  <si>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</si>
  <si>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</si>
  <si>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</si>
  <si>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</si>
  <si>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</si>
  <si>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</si>
  <si>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</si>
  <si>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</si>
  <si>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</si>
  <si>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</si>
  <si>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</si>
  <si>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</si>
  <si>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</si>
  <si>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</si>
  <si>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</si>
  <si>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</si>
  <si>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</si>
  <si>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</si>
  <si>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</si>
  <si>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</si>
  <si>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</si>
  <si>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</si>
  <si>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</si>
  <si>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</si>
  <si>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</si>
  <si>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</si>
  <si>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</si>
  <si>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</si>
  <si>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</si>
  <si>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</si>
  <si>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</si>
  <si>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</si>
  <si>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</si>
  <si>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</si>
  <si>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</si>
  <si>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</si>
  <si>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</si>
  <si>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</si>
  <si>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</si>
  <si>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</si>
  <si>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</si>
  <si>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</si>
  <si>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</si>
  <si>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</si>
  <si>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</si>
  <si>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</si>
  <si>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</si>
  <si>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</si>
  <si>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</si>
  <si>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</si>
  <si>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</si>
  <si>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</si>
  <si>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</si>
  <si>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</si>
  <si>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</si>
  <si>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</si>
  <si>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</si>
  <si>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</si>
  <si>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</si>
  <si>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</si>
  <si>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</si>
  <si>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</si>
  <si>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</si>
  <si>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</si>
  <si>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</si>
  <si>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</si>
  <si>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</si>
  <si>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</si>
  <si>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</si>
  <si>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</si>
  <si>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</si>
  <si>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</si>
  <si>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</si>
  <si>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</si>
  <si>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</si>
  <si>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</si>
  <si>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</si>
  <si>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</si>
  <si>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</si>
  <si>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</si>
  <si>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</si>
  <si>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</si>
  <si>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</si>
  <si>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</si>
  <si>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</si>
  <si>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</si>
  <si>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</si>
  <si>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</si>
  <si>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</si>
  <si>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</si>
  <si>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</si>
  <si>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</si>
  <si>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</si>
  <si>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</si>
  <si>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</si>
  <si>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</si>
  <si>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</si>
  <si>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</si>
  <si>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</si>
  <si>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</si>
  <si>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</si>
  <si>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</si>
  <si>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</si>
  <si>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</si>
  <si>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</si>
  <si>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</si>
  <si>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</si>
  <si>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</si>
  <si>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</si>
  <si>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</si>
  <si>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</si>
  <si>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</si>
  <si>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</si>
  <si>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</si>
  <si>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</si>
  <si>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</si>
  <si>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</si>
  <si>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</si>
  <si>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</si>
  <si>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</si>
  <si>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</si>
  <si>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</si>
  <si>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</si>
  <si>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</si>
  <si>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</si>
  <si>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</si>
  <si>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</si>
  <si>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</si>
  <si>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</si>
  <si>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</si>
  <si>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</si>
  <si>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</si>
  <si>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</si>
  <si>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</si>
  <si>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</si>
  <si>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</si>
  <si>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</si>
  <si>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</si>
  <si>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</si>
  <si>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</si>
  <si>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</si>
  <si>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</si>
  <si>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</si>
  <si>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</si>
  <si>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</si>
  <si>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</si>
  <si>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</si>
  <si>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</si>
  <si>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</si>
  <si>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</si>
  <si>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</si>
  <si>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</si>
  <si>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</si>
  <si>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</si>
  <si>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</si>
  <si>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</si>
  <si>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</si>
  <si>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</si>
  <si>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</si>
  <si>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</si>
  <si>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</si>
  <si>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</si>
  <si>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</si>
  <si>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</si>
  <si>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</si>
  <si>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</si>
  <si>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</si>
  <si>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</si>
  <si>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</si>
  <si>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</si>
  <si>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</si>
  <si>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</si>
  <si>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</si>
  <si>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</si>
  <si>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</si>
  <si>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</si>
  <si>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</si>
  <si>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</si>
  <si>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</si>
  <si>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</si>
  <si>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</si>
  <si>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</si>
  <si>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</si>
  <si>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</si>
  <si>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</si>
  <si>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</si>
  <si>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</si>
  <si>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</si>
  <si>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</si>
  <si>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</si>
  <si>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</si>
  <si>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</si>
  <si>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</si>
  <si>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</si>
  <si>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</si>
  <si>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</si>
  <si>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</si>
  <si>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</si>
  <si>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</si>
  <si>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</si>
  <si>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</si>
  <si>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</si>
  <si>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</si>
  <si>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</si>
  <si>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</si>
  <si>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</si>
  <si>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</si>
  <si>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</si>
  <si>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</si>
  <si>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</si>
  <si>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</si>
  <si>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</si>
  <si>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</si>
  <si>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</si>
  <si>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</si>
  <si>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</si>
  <si>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</si>
  <si>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</si>
  <si>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</si>
  <si>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</si>
  <si>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</si>
  <si>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</si>
  <si>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</si>
  <si>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</si>
  <si>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</si>
  <si>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</si>
  <si>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</si>
  <si>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</si>
  <si>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</si>
  <si>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</si>
  <si>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</si>
  <si>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</si>
  <si>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</si>
  <si>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</si>
  <si>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</si>
  <si>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</si>
  <si>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</si>
  <si>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</si>
  <si>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</si>
  <si>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</si>
  <si>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</si>
  <si>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</si>
  <si>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</si>
  <si>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</si>
  <si>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</si>
  <si>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</si>
  <si>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</si>
  <si>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</si>
  <si>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</si>
  <si>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</si>
  <si>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</si>
  <si>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</si>
  <si>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</si>
  <si>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</si>
  <si>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</si>
  <si>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</si>
  <si>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</si>
  <si>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</si>
  <si>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</si>
  <si>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</si>
  <si>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</si>
  <si>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</si>
  <si>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</si>
  <si>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</si>
  <si>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</si>
  <si>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</si>
  <si>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</si>
  <si>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</si>
  <si>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</si>
  <si>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</si>
  <si>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</si>
  <si>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</si>
  <si>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</si>
  <si>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</si>
  <si>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</si>
  <si>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</si>
  <si>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</si>
  <si>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</si>
  <si>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</si>
  <si>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</si>
  <si>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</si>
  <si>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</si>
  <si>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</si>
  <si>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</si>
  <si>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</si>
  <si>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</si>
  <si>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</si>
  <si>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</si>
  <si>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</si>
  <si>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</si>
  <si>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</si>
  <si>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</si>
  <si>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</si>
  <si>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</si>
  <si>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</si>
  <si>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</si>
  <si>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</si>
  <si>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</si>
  <si>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</si>
  <si>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</si>
  <si>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</si>
  <si>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</si>
  <si>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</si>
  <si>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</si>
  <si>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</si>
  <si>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</si>
  <si>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</si>
  <si>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</si>
  <si>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</si>
  <si>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</si>
  <si>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</si>
  <si>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</si>
  <si>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</si>
  <si>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</si>
  <si>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</si>
  <si>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</si>
  <si>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</si>
  <si>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</si>
  <si>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</si>
  <si>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</si>
  <si>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</si>
  <si>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</si>
  <si>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</si>
  <si>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</si>
  <si>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</si>
  <si>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</si>
  <si>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</si>
  <si>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</si>
  <si>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</si>
  <si>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</si>
  <si>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</si>
  <si>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</si>
  <si>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</si>
  <si>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</si>
  <si>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</si>
  <si>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</si>
  <si>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</si>
  <si>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</si>
  <si>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</si>
  <si>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</si>
  <si>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</si>
  <si>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</si>
  <si>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</si>
  <si>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</si>
  <si>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</si>
  <si>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</si>
  <si>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</si>
  <si>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</si>
  <si>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</si>
  <si>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</si>
  <si>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</si>
  <si>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</si>
  <si>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</si>
  <si>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</si>
  <si>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</si>
  <si>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</si>
  <si>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</si>
  <si>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</si>
  <si>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</si>
  <si>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</si>
  <si>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</si>
  <si>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</si>
  <si>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</si>
  <si>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</si>
  <si>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</si>
  <si>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</si>
  <si>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</si>
  <si>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</si>
  <si>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</si>
  <si>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</si>
  <si>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</si>
  <si>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</si>
  <si>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</si>
  <si>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</si>
  <si>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</si>
  <si>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</si>
  <si>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</si>
  <si>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</si>
  <si>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</si>
  <si>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</si>
  <si>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</si>
  <si>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</si>
  <si>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</si>
  <si>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</si>
  <si>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</si>
  <si>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</si>
  <si>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</si>
  <si>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</si>
  <si>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</si>
  <si>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</si>
  <si>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</si>
  <si>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</si>
  <si>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</si>
  <si>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</si>
  <si>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</si>
  <si>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</si>
  <si>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</si>
  <si>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</si>
  <si>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</si>
  <si>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</si>
  <si>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</si>
  <si>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</si>
  <si>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</si>
  <si>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</si>
  <si>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</si>
  <si>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</si>
  <si>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</si>
  <si>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</si>
  <si>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</si>
  <si>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</si>
  <si>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</si>
  <si>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</si>
  <si>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</si>
  <si>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</si>
  <si>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</si>
  <si>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</si>
  <si>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</si>
  <si>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</si>
  <si>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</si>
  <si>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</si>
  <si>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</si>
  <si>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</si>
  <si>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</si>
  <si>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</si>
  <si>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</si>
  <si>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</si>
  <si>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</si>
  <si>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</si>
  <si>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</si>
  <si>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</si>
  <si>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</si>
  <si>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</si>
  <si>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</si>
  <si>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</si>
  <si>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</si>
  <si>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</si>
  <si>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</si>
  <si>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</si>
  <si>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</si>
  <si>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</si>
  <si>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</si>
  <si>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</si>
  <si>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</si>
  <si>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</si>
  <si>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</si>
  <si>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</si>
  <si>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</si>
  <si>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</si>
  <si>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</si>
  <si>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</si>
  <si>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</si>
  <si>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</si>
  <si>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</si>
  <si>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</si>
  <si>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</si>
  <si>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</si>
  <si>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</si>
  <si>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</si>
  <si>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</si>
  <si>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</si>
  <si>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</si>
  <si>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</si>
  <si>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</si>
  <si>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</si>
  <si>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</si>
  <si>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</si>
  <si>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</si>
  <si>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</si>
  <si>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</si>
  <si>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</si>
  <si>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</si>
  <si>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</si>
  <si>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</si>
  <si>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</si>
  <si>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</si>
  <si>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</si>
  <si>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</si>
  <si>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</si>
  <si>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</si>
  <si>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</si>
  <si>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</si>
  <si>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</si>
  <si>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</si>
  <si>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</si>
  <si>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</si>
  <si>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</si>
  <si>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</si>
  <si>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</si>
  <si>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</si>
  <si>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</si>
  <si>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</si>
  <si>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</si>
  <si>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</si>
  <si>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</si>
  <si>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</si>
  <si>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</si>
  <si>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</si>
  <si>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</si>
  <si>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</si>
  <si>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</si>
  <si>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</si>
  <si>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</si>
  <si>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</si>
  <si>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</si>
  <si>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</si>
  <si>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</si>
  <si>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</si>
  <si>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</si>
  <si>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</si>
  <si>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</si>
  <si>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</si>
  <si>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</si>
  <si>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</si>
  <si>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</si>
  <si>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</si>
  <si>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</si>
  <si>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</si>
  <si>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</si>
  <si>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</si>
  <si>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</si>
  <si>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</si>
  <si>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</si>
  <si>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</si>
  <si>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</si>
  <si>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</si>
  <si>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</si>
  <si>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</si>
  <si>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</si>
  <si>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</si>
  <si>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</si>
  <si>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</si>
  <si>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</si>
  <si>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</si>
  <si>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</si>
  <si>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</si>
  <si>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</si>
  <si>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</si>
  <si>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</si>
  <si>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</si>
  <si>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</si>
  <si>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</si>
  <si>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</si>
  <si>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</si>
  <si>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</si>
  <si>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</si>
  <si>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</si>
  <si>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</si>
  <si>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</si>
  <si>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</si>
  <si>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</si>
  <si>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</si>
  <si>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</si>
  <si>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</si>
  <si>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</si>
  <si>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</si>
  <si>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</si>
  <si>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</si>
  <si>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</si>
  <si>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</si>
  <si>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</si>
  <si>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</si>
  <si>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</si>
  <si>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</si>
  <si>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</si>
  <si>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</si>
  <si>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</si>
  <si>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</si>
  <si>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</si>
  <si>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</si>
  <si>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</si>
  <si>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</si>
  <si>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</si>
  <si>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</si>
  <si>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</si>
  <si>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</si>
  <si>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</si>
  <si>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</si>
  <si>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</si>
  <si>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</si>
  <si>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</si>
  <si>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</si>
  <si>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</si>
  <si>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</si>
  <si>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</si>
  <si>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</si>
  <si>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</si>
  <si>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</si>
  <si>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</si>
  <si>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</si>
  <si>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</si>
  <si>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</si>
  <si>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</si>
  <si>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</si>
  <si>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</si>
  <si>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</si>
  <si>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</si>
  <si>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</si>
  <si>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</si>
  <si>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</si>
  <si>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</si>
  <si>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</si>
  <si>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</si>
  <si>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</si>
  <si>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</si>
  <si>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</si>
  <si>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</si>
  <si>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</si>
  <si>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</si>
  <si>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</si>
  <si>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</si>
  <si>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</si>
  <si>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</si>
  <si>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</si>
  <si>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</si>
  <si>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</si>
  <si>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</si>
  <si>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</si>
  <si>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</si>
  <si>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</si>
  <si>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</si>
  <si>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</si>
  <si>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</si>
  <si>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</si>
  <si>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</si>
  <si>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</si>
  <si>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</si>
  <si>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</si>
  <si>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</si>
  <si>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</si>
  <si>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</si>
  <si>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</si>
  <si>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</si>
  <si>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</si>
  <si>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</si>
  <si>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</si>
  <si>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</si>
  <si>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</si>
  <si>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</si>
  <si>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</si>
  <si>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</si>
  <si>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</si>
  <si>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</si>
  <si>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</si>
  <si>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</si>
  <si>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</si>
  <si>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</si>
  <si>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</si>
  <si>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</si>
  <si>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</si>
  <si>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</si>
  <si>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</si>
  <si>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</si>
  <si>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</si>
  <si>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</si>
  <si>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</si>
  <si>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</si>
  <si>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</si>
  <si>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</si>
  <si>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</si>
  <si>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</si>
  <si>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</si>
  <si>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</si>
  <si>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</si>
  <si>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</si>
  <si>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</si>
  <si>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</si>
  <si>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</si>
  <si>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</si>
  <si>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</si>
  <si>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</si>
  <si>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</si>
  <si>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</si>
  <si>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</si>
  <si>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</si>
  <si>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</si>
  <si>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</si>
  <si>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</si>
  <si>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</si>
  <si>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</si>
  <si>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</si>
  <si>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</si>
  <si>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</si>
  <si>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</si>
  <si>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</si>
  <si>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</si>
  <si>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</si>
  <si>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</si>
  <si>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</si>
  <si>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</si>
  <si>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</si>
  <si>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</si>
  <si>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</si>
  <si>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</si>
  <si>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</si>
  <si>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</si>
  <si>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</si>
  <si>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</si>
  <si>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</si>
  <si>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</si>
  <si>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</si>
  <si>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</si>
  <si>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</si>
  <si>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</si>
  <si>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</si>
  <si>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</si>
  <si>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</si>
  <si>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</si>
  <si>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</si>
  <si>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</si>
  <si>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</si>
  <si>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</si>
  <si>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</si>
  <si>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</si>
  <si>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</si>
  <si>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</si>
  <si>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</si>
  <si>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</si>
  <si>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</si>
  <si>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</si>
  <si>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</si>
  <si>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</si>
  <si>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</si>
  <si>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</si>
  <si>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</si>
  <si>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</si>
  <si>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</si>
  <si>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</si>
  <si>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</si>
  <si>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</si>
  <si>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</si>
  <si>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</si>
  <si>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</si>
  <si>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</si>
  <si>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</si>
  <si>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</si>
  <si>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</si>
  <si>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</si>
  <si>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</si>
  <si>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</si>
  <si>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</si>
  <si>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</si>
  <si>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</si>
  <si>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</si>
  <si>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</si>
  <si>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</si>
  <si>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</si>
  <si>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</si>
  <si>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</si>
  <si>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</si>
  <si>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</si>
  <si>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</si>
  <si>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</si>
  <si>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</si>
  <si>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</si>
  <si>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</si>
  <si>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</si>
  <si>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</si>
  <si>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</si>
  <si>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</si>
  <si>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</si>
  <si>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</si>
  <si>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</si>
  <si>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</si>
  <si>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</si>
  <si>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</si>
  <si>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</si>
  <si>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</si>
  <si>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</si>
  <si>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</si>
  <si>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</si>
  <si>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</si>
  <si>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</si>
  <si>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</si>
  <si>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</si>
  <si>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</si>
  <si>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</si>
  <si>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</si>
  <si>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</si>
  <si>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</si>
  <si>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</si>
  <si>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</si>
  <si>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</si>
  <si>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</si>
  <si>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</si>
  <si>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</si>
  <si>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</si>
  <si>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</si>
  <si>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</si>
  <si>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</si>
  <si>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</si>
  <si>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</si>
  <si>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</si>
  <si>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</si>
  <si>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</si>
  <si>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</si>
  <si>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</si>
  <si>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</si>
  <si>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</si>
  <si>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</si>
  <si>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</si>
  <si>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</si>
  <si>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</si>
  <si>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</si>
  <si>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</si>
  <si>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</si>
  <si>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</si>
  <si>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</si>
  <si>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</si>
  <si>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</si>
  <si>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</si>
  <si>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</si>
  <si>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</si>
  <si>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</si>
  <si>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</si>
  <si>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</si>
  <si>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</si>
  <si>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</si>
  <si>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</si>
  <si>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</si>
  <si>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</si>
  <si>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</si>
  <si>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</si>
  <si>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</si>
  <si>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</si>
  <si>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</si>
  <si>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</si>
  <si>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</si>
  <si>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</si>
  <si>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</si>
  <si>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</si>
  <si>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</si>
  <si>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</si>
  <si>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</si>
  <si>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</si>
  <si>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</si>
  <si>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</si>
  <si>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</si>
  <si>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</si>
  <si>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</si>
  <si>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</si>
  <si>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</si>
  <si>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</si>
  <si>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</si>
  <si>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</si>
  <si>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</si>
  <si>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</si>
  <si>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</si>
  <si>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</si>
  <si>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</si>
  <si>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</si>
  <si>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</si>
  <si>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</si>
  <si>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</si>
  <si>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</si>
  <si>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</si>
  <si>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</si>
  <si>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</si>
  <si>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</si>
  <si>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</si>
  <si>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</si>
  <si>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</si>
  <si>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</si>
  <si>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</si>
  <si>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</si>
  <si>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</si>
  <si>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</si>
  <si>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</si>
  <si>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</si>
  <si>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</si>
  <si>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</si>
  <si>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</si>
  <si>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</si>
  <si>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</si>
  <si>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</si>
  <si>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</si>
  <si>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</si>
  <si>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</si>
  <si>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</si>
  <si>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</si>
  <si>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</si>
  <si>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</si>
  <si>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</si>
  <si>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</si>
  <si>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</si>
  <si>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</si>
  <si>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</si>
  <si>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</si>
  <si>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</si>
  <si>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</si>
  <si>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</si>
  <si>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</si>
  <si>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</si>
  <si>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</si>
  <si>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</si>
  <si>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</si>
  <si>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</si>
  <si>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</si>
  <si>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</si>
  <si>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</si>
  <si>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</si>
  <si>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</si>
  <si>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</si>
  <si>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</si>
  <si>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</si>
  <si>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</si>
  <si>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</si>
  <si>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</si>
  <si>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</si>
  <si>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</si>
  <si>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</si>
  <si>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</si>
  <si>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</si>
  <si>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</si>
  <si>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</si>
  <si>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</si>
  <si>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</si>
  <si>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</si>
  <si>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</si>
  <si>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</si>
  <si>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</si>
  <si>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</si>
  <si>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</si>
  <si>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</si>
  <si>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</si>
  <si>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</si>
  <si>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</si>
  <si>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</si>
  <si>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</si>
  <si>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</si>
  <si>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</si>
  <si>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</si>
  <si>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</si>
  <si>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</si>
  <si>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</si>
  <si>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</si>
  <si>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</si>
  <si>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</si>
  <si>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</si>
  <si>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</si>
  <si>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</si>
  <si>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</si>
  <si>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</si>
  <si>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</si>
  <si>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</si>
  <si>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</si>
  <si>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</si>
  <si>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</si>
  <si>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</si>
  <si>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</si>
  <si>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</si>
  <si>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</si>
  <si>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</si>
  <si>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</si>
  <si>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</si>
  <si>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</si>
  <si>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</si>
  <si>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</si>
  <si>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</si>
  <si>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</si>
  <si>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</si>
  <si>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</si>
  <si>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</si>
  <si>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</si>
  <si>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</si>
  <si>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</si>
  <si>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</si>
  <si>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</si>
  <si>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</si>
  <si>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</si>
  <si>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</si>
  <si>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</si>
  <si>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</si>
  <si>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</si>
  <si>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</si>
  <si>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</si>
  <si>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</si>
  <si>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</si>
  <si>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</si>
  <si>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</si>
  <si>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</si>
  <si>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</si>
  <si>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</si>
  <si>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</si>
  <si>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</si>
  <si>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</si>
  <si>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</si>
  <si>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</si>
  <si>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</si>
  <si>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</si>
  <si>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</si>
  <si>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</si>
  <si>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</si>
  <si>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</si>
  <si>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</si>
  <si>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</si>
  <si>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</si>
  <si>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</si>
  <si>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</si>
  <si>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</si>
  <si>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</si>
  <si>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</si>
  <si>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</si>
  <si>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</si>
  <si>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</si>
  <si>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</si>
  <si>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</si>
  <si>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</si>
  <si>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</si>
  <si>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</si>
  <si>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</si>
  <si>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</si>
  <si>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</si>
  <si>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</si>
  <si>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</si>
  <si>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</si>
  <si>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</si>
  <si>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</si>
  <si>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</si>
  <si>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</si>
  <si>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</si>
  <si>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</si>
  <si>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</si>
  <si>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</si>
  <si>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</si>
  <si>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</si>
  <si>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</si>
  <si>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</si>
  <si>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</si>
  <si>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</si>
  <si>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</si>
  <si>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</si>
  <si>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</si>
  <si>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</si>
  <si>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</si>
  <si>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</si>
  <si>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</si>
  <si>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</si>
  <si>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</si>
  <si>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</si>
  <si>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</si>
  <si>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</si>
  <si>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</si>
  <si>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</si>
  <si>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</si>
  <si>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</si>
  <si>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</si>
  <si>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</si>
  <si>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</si>
  <si>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</si>
  <si>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</si>
  <si>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</si>
  <si>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</si>
  <si>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</si>
  <si>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</si>
  <si>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</si>
  <si>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</si>
  <si>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</si>
  <si>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</si>
  <si>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</si>
  <si>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</si>
  <si>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</si>
  <si>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</si>
  <si>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</si>
  <si>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</si>
  <si>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</si>
  <si>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</si>
  <si>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</si>
  <si>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</si>
  <si>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</si>
  <si>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</si>
  <si>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</si>
  <si>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</si>
  <si>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</si>
  <si>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</si>
  <si>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</si>
  <si>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</si>
  <si>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</si>
  <si>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</si>
  <si>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</si>
  <si>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</si>
  <si>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</si>
  <si>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</si>
  <si>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</si>
  <si>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</si>
  <si>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</si>
  <si>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</si>
  <si>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</si>
  <si>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</si>
  <si>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</si>
  <si>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</si>
  <si>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</si>
  <si>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</si>
  <si>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</si>
  <si>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</si>
  <si>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</si>
  <si>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</si>
  <si>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</si>
  <si>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</si>
  <si>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</si>
  <si>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</si>
  <si>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</si>
  <si>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</si>
  <si>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</si>
  <si>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</si>
  <si>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</si>
  <si>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</si>
  <si>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</si>
  <si>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</si>
  <si>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</si>
  <si>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</si>
  <si>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</si>
  <si>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</si>
  <si>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</si>
  <si>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</si>
  <si>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</si>
  <si>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</si>
  <si>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</si>
  <si>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</si>
  <si>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</si>
  <si>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</si>
  <si>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</si>
  <si>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</si>
  <si>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</si>
  <si>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</si>
  <si>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</si>
  <si>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</si>
  <si>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</si>
  <si>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</si>
  <si>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</si>
  <si>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</si>
  <si>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</si>
  <si>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</si>
  <si>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</si>
  <si>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</si>
  <si>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</si>
  <si>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</si>
  <si>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</si>
  <si>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</si>
  <si>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</si>
  <si>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</si>
  <si>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</si>
  <si>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</si>
  <si>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</si>
  <si>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</si>
  <si>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</si>
  <si>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</si>
  <si>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</si>
  <si>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</si>
  <si>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</si>
  <si>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</si>
  <si>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</si>
  <si>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</si>
  <si>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</si>
  <si>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</si>
  <si>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</si>
  <si>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</si>
  <si>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</si>
  <si>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</si>
  <si>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</si>
  <si>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</si>
  <si>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</si>
  <si>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</si>
  <si>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</si>
  <si>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</si>
  <si>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</si>
  <si>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</si>
  <si>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</si>
  <si>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</si>
  <si>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</si>
  <si>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</si>
  <si>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</si>
  <si>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</si>
  <si>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</si>
  <si>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</si>
  <si>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</si>
  <si>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</si>
  <si>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</si>
  <si>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</si>
  <si>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</si>
  <si>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</si>
  <si>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</si>
  <si>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</si>
  <si>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</si>
  <si>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</si>
  <si>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</si>
  <si>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</si>
  <si>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</si>
  <si>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</si>
  <si>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</si>
  <si>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</si>
  <si>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</si>
  <si>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</si>
  <si>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</si>
  <si>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</si>
  <si>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</si>
  <si>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</si>
  <si>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</si>
  <si>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</si>
  <si>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</si>
  <si>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</si>
  <si>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</si>
  <si>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</si>
  <si>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</si>
  <si>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</si>
  <si>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</si>
  <si>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</si>
  <si>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</si>
  <si>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</si>
  <si>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</si>
  <si>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</si>
  <si>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</si>
  <si>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</si>
  <si>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</si>
  <si>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</si>
  <si>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</si>
  <si>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</si>
  <si>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</si>
  <si>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</si>
  <si>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</si>
  <si>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</si>
  <si>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</si>
  <si>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</si>
  <si>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</si>
  <si>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</si>
  <si>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</si>
  <si>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</si>
  <si>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</si>
  <si>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</si>
  <si>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</si>
  <si>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</si>
  <si>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</si>
  <si>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</si>
  <si>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</si>
  <si>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</si>
  <si>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</si>
  <si>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</si>
  <si>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</si>
  <si>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</si>
  <si>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</si>
  <si>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</si>
  <si>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</si>
  <si>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</si>
  <si>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</si>
  <si>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</si>
  <si>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</si>
  <si>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</si>
  <si>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</si>
  <si>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</si>
  <si>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</si>
  <si>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</si>
  <si>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</si>
  <si>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</si>
  <si>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</si>
  <si>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</si>
  <si>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</si>
  <si>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</si>
  <si>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</si>
  <si>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</si>
  <si>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</si>
  <si>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</si>
  <si>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</si>
  <si>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</si>
  <si>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</si>
  <si>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</si>
  <si>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</si>
  <si>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</si>
  <si>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</si>
  <si>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</si>
  <si>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</si>
  <si>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</si>
  <si>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</si>
  <si>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</si>
  <si>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</si>
  <si>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</si>
  <si>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</si>
  <si>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</si>
  <si>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</si>
  <si>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</si>
  <si>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</si>
  <si>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</si>
  <si>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</si>
  <si>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</si>
  <si>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</si>
  <si>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</si>
  <si>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</si>
  <si>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</si>
  <si>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</si>
  <si>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</si>
  <si>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</si>
  <si>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</si>
  <si>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</si>
  <si>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</si>
  <si>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</si>
  <si>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</si>
  <si>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</si>
  <si>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</si>
  <si>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</si>
  <si>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</si>
  <si>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</si>
  <si>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</si>
  <si>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</si>
  <si>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</si>
  <si>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</si>
  <si>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</si>
  <si>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</si>
  <si>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</si>
  <si>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</si>
  <si>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</si>
  <si>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</si>
  <si>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</si>
  <si>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</si>
  <si>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</si>
  <si>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</si>
  <si>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</si>
  <si>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</si>
  <si>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</si>
  <si>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</si>
  <si>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</si>
  <si>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</si>
  <si>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</si>
  <si>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</si>
  <si>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</si>
  <si>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</si>
  <si>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</si>
  <si>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</si>
  <si>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</si>
  <si>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</si>
  <si>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</si>
  <si>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</si>
  <si>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</si>
  <si>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</si>
  <si>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</si>
  <si>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</si>
  <si>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</si>
  <si>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</si>
  <si>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</si>
  <si>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</si>
  <si>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</si>
  <si>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</si>
  <si>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</si>
  <si>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</si>
  <si>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</si>
  <si>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</si>
  <si>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</si>
  <si>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</si>
  <si>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</si>
  <si>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</si>
  <si>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</si>
  <si>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</si>
  <si>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</si>
  <si>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</si>
  <si>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</si>
  <si>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</si>
  <si>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</si>
  <si>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</si>
  <si>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</si>
  <si>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</si>
  <si>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</si>
  <si>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</si>
  <si>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</si>
  <si>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</si>
  <si>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</si>
  <si>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</si>
  <si>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</si>
  <si>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</si>
  <si>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</si>
  <si>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</si>
  <si>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</si>
  <si>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</si>
  <si>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</si>
  <si>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</si>
  <si>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</si>
  <si>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</si>
  <si>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</si>
  <si>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</si>
  <si>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</si>
  <si>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</si>
  <si>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</si>
  <si>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</si>
  <si>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</si>
  <si>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</si>
  <si>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</si>
  <si>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</si>
  <si>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</si>
  <si>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</si>
  <si>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</si>
  <si>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</si>
  <si>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</si>
  <si>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</si>
  <si>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</si>
  <si>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</si>
  <si>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</si>
  <si>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</si>
  <si>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</si>
  <si>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</si>
  <si>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</si>
  <si>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</si>
  <si>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</si>
  <si>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</si>
  <si>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</si>
  <si>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</si>
  <si>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</si>
  <si>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</si>
  <si>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</si>
  <si>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</si>
  <si>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</si>
  <si>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</si>
  <si>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</si>
  <si>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</si>
  <si>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</si>
  <si>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</si>
  <si>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</si>
  <si>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</si>
  <si>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</si>
  <si>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</si>
  <si>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</si>
  <si>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</si>
  <si>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</si>
  <si>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</si>
  <si>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</si>
  <si>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</si>
  <si>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</si>
  <si>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</si>
  <si>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</si>
  <si>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</si>
  <si>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</si>
  <si>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</si>
  <si>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</si>
  <si>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</si>
  <si>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</si>
  <si>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</si>
  <si>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</si>
  <si>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</si>
  <si>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</si>
  <si>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</si>
  <si>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</si>
  <si>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</si>
  <si>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</si>
  <si>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</si>
  <si>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</si>
  <si>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</si>
  <si>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</si>
  <si>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</si>
  <si>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</si>
  <si>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</si>
  <si>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</si>
  <si>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</si>
  <si>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</si>
  <si>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</si>
  <si>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</si>
  <si>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</si>
  <si>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</si>
  <si>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</si>
  <si>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</si>
  <si>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</si>
  <si>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</si>
  <si>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</si>
  <si>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</si>
  <si>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</si>
  <si>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</si>
  <si>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</si>
  <si>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</si>
  <si>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</si>
  <si>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</si>
  <si>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</si>
  <si>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</si>
  <si>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</si>
  <si>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</si>
  <si>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</si>
  <si>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</si>
  <si>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</si>
  <si>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</si>
  <si>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</si>
  <si>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</si>
  <si>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</si>
  <si>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</si>
  <si>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</si>
  <si>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</si>
  <si>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</si>
  <si>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</si>
  <si>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</si>
  <si>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</si>
  <si>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</si>
  <si>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</si>
  <si>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</si>
  <si>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</si>
  <si>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</si>
  <si>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</si>
  <si>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</si>
  <si>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</si>
  <si>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</si>
  <si>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</si>
  <si>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</si>
  <si>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</si>
  <si>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</si>
  <si>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</si>
  <si>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</si>
  <si>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</si>
  <si>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</si>
  <si>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</si>
  <si>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</si>
  <si>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</si>
  <si>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</si>
  <si>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</si>
  <si>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</si>
  <si>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</si>
  <si>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</si>
  <si>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</si>
  <si>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</si>
  <si>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</si>
  <si>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</si>
  <si>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</si>
  <si>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</si>
  <si>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</si>
  <si>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</si>
  <si>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</si>
  <si>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</si>
  <si>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</si>
  <si>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</si>
  <si>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</si>
  <si>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</si>
  <si>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</si>
  <si>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</si>
  <si>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</si>
  <si>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</si>
  <si>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</si>
  <si>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</si>
  <si>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</si>
  <si>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</si>
  <si>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</si>
  <si>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</si>
  <si>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</si>
  <si>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</si>
  <si>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</si>
  <si>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</si>
  <si>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</si>
  <si>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</si>
  <si>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</si>
  <si>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</si>
  <si>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</si>
  <si>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</si>
  <si>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</si>
  <si>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</si>
  <si>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</si>
  <si>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</si>
  <si>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</si>
  <si>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</si>
  <si>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</si>
  <si>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</si>
  <si>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</si>
  <si>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</si>
  <si>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</si>
  <si>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</si>
  <si>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</si>
  <si>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</si>
  <si>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</si>
  <si>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</si>
  <si>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</si>
  <si>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</si>
  <si>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</si>
  <si>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</si>
  <si>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</si>
  <si>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</si>
  <si>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</si>
  <si>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</si>
  <si>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</si>
  <si>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</si>
  <si>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</si>
  <si>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</si>
  <si>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</si>
  <si>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</si>
  <si>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</si>
  <si>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</si>
  <si>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</si>
  <si>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</si>
  <si>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</si>
  <si>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</si>
  <si>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</si>
  <si>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</si>
  <si>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</si>
  <si>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</si>
  <si>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</si>
  <si>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</si>
  <si>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</si>
  <si>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</si>
  <si>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</si>
  <si>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</si>
  <si>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</si>
  <si>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</si>
  <si>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</si>
  <si>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</si>
  <si>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</si>
  <si>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</si>
  <si>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</si>
  <si>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</si>
  <si>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</si>
  <si>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</si>
  <si>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</si>
  <si>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</si>
  <si>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</si>
  <si>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</si>
  <si>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</si>
  <si>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</si>
  <si>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</si>
  <si>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</si>
  <si>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</si>
  <si>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</si>
  <si>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</si>
  <si>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</si>
  <si>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</si>
  <si>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</si>
  <si>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</si>
  <si>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</si>
  <si>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</si>
  <si>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</si>
  <si>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</si>
  <si>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</si>
  <si>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</si>
  <si>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</si>
  <si>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</si>
  <si>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</si>
  <si>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</si>
  <si>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</si>
  <si>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</si>
  <si>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</si>
  <si>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</si>
  <si>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</si>
  <si>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</si>
  <si>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</si>
  <si>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</si>
  <si>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</si>
  <si>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</si>
  <si>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</si>
  <si>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</si>
  <si>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</si>
  <si>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</si>
  <si>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</si>
  <si>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</si>
  <si>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</si>
  <si>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</si>
  <si>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</si>
  <si>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</si>
  <si>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</si>
  <si>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</si>
  <si>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</si>
  <si>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</si>
  <si>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</si>
  <si>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</si>
  <si>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</si>
  <si>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</si>
  <si>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</si>
  <si>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</si>
  <si>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</si>
  <si>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</si>
  <si>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</si>
  <si>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</si>
  <si>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</si>
  <si>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</si>
  <si>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</si>
  <si>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</si>
  <si>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</si>
  <si>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</si>
  <si>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</si>
  <si>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</si>
  <si>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</si>
  <si>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</si>
  <si>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</si>
  <si>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</si>
  <si>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</si>
  <si>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</si>
  <si>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</si>
  <si>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</si>
  <si>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</si>
  <si>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</si>
  <si>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</si>
  <si>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</si>
  <si>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</si>
  <si>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</si>
  <si>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</si>
  <si>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</si>
  <si>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</si>
  <si>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</si>
  <si>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</si>
  <si>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</si>
  <si>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</si>
  <si>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</si>
  <si>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</si>
  <si>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</si>
  <si>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</si>
  <si>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</si>
  <si>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</si>
  <si>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</si>
  <si>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</si>
  <si>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</si>
  <si>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</si>
  <si>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</si>
  <si>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</si>
  <si>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</si>
  <si>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</si>
  <si>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</si>
  <si>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</si>
  <si>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</si>
  <si>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</si>
  <si>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</si>
  <si>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</si>
  <si>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</si>
  <si>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</si>
  <si>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</si>
  <si>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</si>
  <si>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</si>
  <si>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</si>
  <si>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</si>
  <si>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</si>
  <si>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</si>
  <si>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</si>
  <si>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</si>
  <si>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</si>
  <si>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</si>
  <si>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</si>
  <si>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</si>
  <si>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</si>
  <si>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</si>
  <si>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</si>
  <si>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</si>
  <si>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</si>
  <si>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</si>
  <si>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</si>
  <si>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</si>
  <si>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</si>
  <si>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</si>
  <si>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</si>
  <si>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</si>
  <si>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</si>
  <si>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</si>
  <si>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</si>
  <si>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</si>
  <si>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</si>
  <si>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</si>
  <si>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</si>
  <si>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</si>
  <si>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</si>
  <si>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</si>
  <si>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</si>
  <si>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</si>
  <si>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</si>
  <si>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</si>
  <si>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</si>
  <si>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</si>
  <si>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</si>
  <si>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</si>
  <si>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</si>
  <si>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</si>
  <si>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</si>
  <si>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</si>
  <si>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</si>
  <si>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</si>
  <si>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</si>
  <si>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</si>
  <si>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</si>
  <si>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</si>
  <si>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</si>
  <si>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</si>
  <si>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</si>
  <si>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</si>
  <si>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</si>
  <si>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</si>
  <si>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</si>
  <si>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</si>
  <si>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</si>
  <si>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</si>
  <si>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</si>
  <si>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</si>
  <si>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</si>
  <si>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</si>
  <si>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</si>
  <si>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</si>
  <si>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</si>
  <si>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</si>
  <si>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</si>
  <si>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</si>
  <si>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</si>
  <si>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</si>
  <si>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</si>
  <si>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</si>
  <si>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</si>
  <si>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</si>
  <si>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</si>
  <si>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</si>
  <si>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</si>
  <si>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</si>
  <si>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</si>
  <si>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</si>
  <si>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</si>
  <si>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</si>
  <si>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</si>
  <si>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</si>
  <si>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</si>
  <si>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</si>
  <si>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</si>
  <si>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</si>
  <si>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</si>
  <si>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</si>
  <si>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</si>
  <si>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</si>
  <si>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</si>
  <si>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</si>
  <si>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</si>
  <si>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</si>
  <si>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</si>
  <si>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</si>
  <si>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</si>
  <si>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</si>
  <si>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</si>
  <si>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</si>
  <si>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</si>
  <si>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</si>
  <si>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</si>
  <si>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</si>
  <si>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</si>
  <si>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</si>
  <si>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</si>
  <si>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</si>
  <si>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</si>
  <si>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</si>
  <si>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</si>
  <si>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</si>
  <si>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</si>
  <si>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</si>
  <si>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</si>
  <si>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</si>
  <si>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</si>
  <si>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</si>
  <si>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</si>
  <si>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</si>
  <si>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</si>
  <si>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</si>
  <si>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</si>
  <si>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</si>
  <si>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</si>
  <si>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</si>
  <si>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</si>
  <si>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</si>
  <si>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</si>
  <si>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</si>
  <si>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</si>
  <si>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</si>
  <si>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</si>
  <si>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</si>
  <si>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</si>
  <si>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</si>
  <si>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</si>
  <si>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</si>
  <si>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</si>
  <si>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</si>
  <si>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</si>
  <si>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</si>
  <si>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</si>
  <si>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</si>
  <si>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</si>
  <si>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</si>
  <si>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</si>
  <si>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</si>
  <si>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</si>
  <si>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</si>
  <si>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</si>
  <si>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</si>
  <si>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</si>
  <si>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</si>
  <si>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</si>
  <si>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</si>
  <si>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</si>
  <si>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</si>
  <si>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</si>
  <si>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</si>
  <si>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</si>
  <si>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</si>
  <si>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</si>
  <si>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</si>
  <si>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</si>
  <si>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</si>
  <si>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</si>
  <si>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</si>
  <si>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</si>
  <si>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</si>
  <si>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</si>
  <si>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</si>
  <si>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</si>
  <si>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</si>
  <si>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</si>
  <si>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</si>
  <si>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</si>
  <si>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</si>
  <si>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</si>
  <si>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</si>
  <si>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</si>
  <si>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</si>
  <si>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</si>
  <si>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</si>
  <si>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</si>
  <si>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</si>
  <si>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</si>
  <si>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</si>
  <si>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</si>
  <si>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</si>
  <si>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</si>
  <si>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</si>
  <si>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</si>
  <si>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</si>
  <si>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</si>
  <si>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</si>
  <si>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</si>
  <si>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</si>
  <si>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</si>
  <si>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</si>
  <si>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</si>
  <si>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</si>
  <si>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</si>
  <si>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</si>
  <si>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</si>
  <si>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</si>
  <si>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</si>
  <si>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</si>
  <si>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</si>
  <si>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</si>
  <si>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</si>
  <si>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</si>
  <si>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</si>
  <si>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</si>
  <si>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</si>
  <si>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</si>
  <si>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</si>
  <si>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</si>
  <si>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</si>
  <si>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</si>
  <si>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</si>
  <si>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</si>
  <si>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</si>
  <si>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</si>
  <si>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</si>
  <si>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</si>
  <si>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</si>
  <si>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</si>
  <si>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</si>
  <si>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</si>
  <si>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</si>
  <si>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</si>
  <si>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</si>
  <si>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</si>
  <si>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</si>
  <si>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</si>
  <si>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</si>
  <si>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</si>
  <si>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</si>
  <si>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</si>
  <si>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</si>
  <si>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</si>
  <si>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</si>
  <si>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</si>
  <si>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</si>
  <si>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</si>
  <si>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</si>
  <si>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</si>
  <si>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</si>
  <si>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</si>
  <si>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</si>
  <si>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</si>
  <si>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</si>
  <si>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</si>
  <si>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</si>
  <si>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</si>
  <si>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</si>
  <si>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</si>
  <si>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</si>
  <si>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</si>
  <si>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</si>
  <si>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</si>
  <si>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</si>
  <si>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</si>
  <si>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</si>
  <si>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</si>
  <si>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</si>
  <si>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</si>
  <si>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</si>
  <si>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</si>
  <si>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</si>
  <si>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</si>
  <si>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</si>
  <si>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</si>
  <si>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</si>
  <si>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</si>
  <si>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</si>
  <si>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</si>
  <si>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</si>
  <si>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</si>
  <si>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</si>
  <si>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</si>
  <si>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</si>
  <si>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</si>
  <si>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</si>
  <si>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</si>
  <si>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</si>
  <si>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</si>
  <si>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</si>
  <si>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</si>
  <si>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</si>
  <si>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</si>
  <si>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</si>
  <si>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</si>
  <si>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</si>
  <si>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</si>
  <si>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</si>
  <si>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</si>
  <si>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</si>
  <si>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</si>
  <si>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</si>
  <si>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</si>
  <si>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</si>
  <si>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</si>
  <si>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</si>
  <si>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</si>
  <si>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</si>
  <si>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</si>
  <si>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</si>
  <si>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</si>
  <si>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</si>
  <si>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</si>
  <si>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</si>
  <si>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</si>
  <si>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</si>
  <si>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</si>
  <si>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</si>
  <si>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</si>
  <si>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</si>
  <si>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</si>
  <si>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</si>
  <si>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</si>
  <si>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</si>
  <si>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</si>
  <si>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</si>
  <si>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</si>
  <si>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</si>
  <si>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</si>
  <si>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</si>
  <si>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</si>
  <si>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</si>
  <si>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</si>
  <si>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</si>
  <si>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</si>
  <si>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</si>
  <si>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</si>
  <si>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</si>
  <si>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</si>
  <si>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</si>
  <si>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</si>
  <si>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</si>
  <si>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</si>
  <si>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</si>
  <si>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</si>
  <si>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</si>
  <si>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Sum of Sales</t>
  </si>
  <si>
    <t>Sum of Profit</t>
  </si>
  <si>
    <t>Row Labels</t>
  </si>
  <si>
    <t>Grand Total</t>
  </si>
  <si>
    <t>Jan</t>
  </si>
  <si>
    <t>Feb</t>
  </si>
  <si>
    <t>Mar</t>
  </si>
  <si>
    <t>Apr</t>
  </si>
  <si>
    <t>May</t>
  </si>
  <si>
    <t>Jun</t>
  </si>
  <si>
    <t>Jul</t>
  </si>
  <si>
    <t>Aug</t>
  </si>
  <si>
    <t>Sep</t>
  </si>
  <si>
    <t>Oct</t>
  </si>
  <si>
    <t>Nov</t>
  </si>
  <si>
    <t>Dec</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</si>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</sst>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quot;$&quot;\ 0.00,&quot;K&quot;"/>
    <numFmt numFmtId="166" formatCode="&quot;$&quot;\ 0.00,\ &quot;K&quot;"/>
    <numFmt numFmtId="167" formatCode="&quot;$&quot;#,##0.00"/>
    <numFmt numFmtId="168" formatCode="&quot;#&quot;\ 0"/>
  </numFmts>
  <fonts count="12"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8"/>
      <color theme="1"/>
      <name val="Times New Roman"/>
      <family val="1"/>
    </font>
    <font>
      <sz val="16"/>
      <color theme="1"/>
      <name val="Times New Roman"/>
      <family val="1"/>
    </font>
    <font>
      <sz val="18"/>
      <color theme="1"/>
      <name val="Calibri"/>
      <family val="2"/>
      <scheme val="minor"/>
    </font>
    <font>
      <sz val="14"/>
      <color theme="1"/>
      <name val="Times New Roman"/>
      <family val="1"/>
    </font>
    <font>
      <sz val="11"/>
      <color theme="1"/>
      <name val="Calibri"/>
      <family val="2"/>
      <scheme val="minor"/>
    </font>
    <font>
      <b/>
      <sz val="18"/>
      <color theme="1"/>
      <name val="Times New Roman"/>
      <family val="1"/>
    </font>
    <font>
      <sz val="12"/>
      <color theme="1"/>
      <name val="Times New Roman"/>
      <family val="1"/>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9" fillId="0" borderId="0" applyFont="0" applyFill="0" applyBorder="0" applyAlignment="0" applyProtection="0"/>
  </cellStyleXfs>
  <cellXfs count="76">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5" fillId="0" borderId="0" xfId="0" applyFont="1"/>
    <xf numFmtId="0" fontId="6" fillId="0" borderId="1" xfId="0" pivotButton="1" applyFont="1" applyBorder="1"/>
    <xf numFmtId="0" fontId="6" fillId="0" borderId="1" xfId="0" applyFont="1" applyBorder="1"/>
    <xf numFmtId="0" fontId="6" fillId="0" borderId="5" xfId="0" applyFont="1" applyBorder="1"/>
    <xf numFmtId="0" fontId="6" fillId="0" borderId="0" xfId="0" applyFont="1"/>
    <xf numFmtId="14" fontId="6" fillId="0" borderId="1" xfId="0" applyNumberFormat="1" applyFont="1" applyBorder="1" applyAlignment="1">
      <alignment horizontal="left"/>
    </xf>
    <xf numFmtId="14" fontId="6" fillId="0" borderId="2" xfId="0" applyNumberFormat="1" applyFont="1" applyBorder="1" applyAlignment="1">
      <alignment horizontal="left"/>
    </xf>
    <xf numFmtId="14" fontId="6" fillId="0" borderId="6" xfId="0" applyNumberFormat="1" applyFont="1" applyBorder="1" applyAlignment="1">
      <alignment horizontal="left"/>
    </xf>
    <xf numFmtId="165" fontId="6" fillId="0" borderId="1" xfId="0" applyNumberFormat="1" applyFont="1" applyBorder="1"/>
    <xf numFmtId="165" fontId="6" fillId="0" borderId="5" xfId="0" applyNumberFormat="1" applyFont="1" applyBorder="1"/>
    <xf numFmtId="165" fontId="6" fillId="0" borderId="2" xfId="0" applyNumberFormat="1" applyFont="1" applyBorder="1"/>
    <xf numFmtId="165" fontId="6" fillId="0" borderId="8" xfId="0" applyNumberFormat="1" applyFont="1" applyBorder="1"/>
    <xf numFmtId="0" fontId="6" fillId="0" borderId="1" xfId="0" applyFont="1" applyBorder="1" applyAlignment="1">
      <alignment horizontal="left"/>
    </xf>
    <xf numFmtId="0" fontId="6" fillId="0" borderId="3" xfId="0" applyFont="1" applyBorder="1"/>
    <xf numFmtId="0" fontId="7" fillId="0" borderId="1" xfId="0" pivotButton="1" applyFont="1" applyBorder="1"/>
    <xf numFmtId="0" fontId="7" fillId="0" borderId="3" xfId="0" applyFont="1" applyBorder="1"/>
    <xf numFmtId="0" fontId="7" fillId="0" borderId="0" xfId="0" applyFont="1"/>
    <xf numFmtId="0" fontId="7" fillId="0" borderId="1" xfId="0" applyFont="1" applyBorder="1" applyAlignment="1">
      <alignment horizontal="left"/>
    </xf>
    <xf numFmtId="0" fontId="7" fillId="0" borderId="2" xfId="0" applyFont="1" applyBorder="1" applyAlignment="1">
      <alignment horizontal="left"/>
    </xf>
    <xf numFmtId="0" fontId="7" fillId="0" borderId="6" xfId="0" applyFont="1" applyBorder="1" applyAlignment="1">
      <alignment horizontal="left"/>
    </xf>
    <xf numFmtId="165" fontId="7" fillId="0" borderId="0" xfId="0" applyNumberFormat="1" applyFont="1"/>
    <xf numFmtId="0" fontId="6" fillId="0" borderId="2" xfId="0" applyFont="1" applyBorder="1" applyAlignment="1">
      <alignment horizontal="left"/>
    </xf>
    <xf numFmtId="0" fontId="6" fillId="0" borderId="6" xfId="0" applyFont="1" applyBorder="1" applyAlignment="1">
      <alignment horizontal="left"/>
    </xf>
    <xf numFmtId="10" fontId="6" fillId="0" borderId="3" xfId="0" applyNumberFormat="1" applyFont="1" applyBorder="1"/>
    <xf numFmtId="10" fontId="6" fillId="0" borderId="9" xfId="0" applyNumberFormat="1" applyFont="1" applyBorder="1"/>
    <xf numFmtId="10" fontId="6" fillId="0" borderId="4" xfId="0" applyNumberFormat="1" applyFont="1" applyBorder="1"/>
    <xf numFmtId="166" fontId="6" fillId="0" borderId="0" xfId="0" applyNumberFormat="1" applyFont="1"/>
    <xf numFmtId="0" fontId="5" fillId="0" borderId="1" xfId="0" pivotButton="1" applyFont="1" applyBorder="1"/>
    <xf numFmtId="0" fontId="5" fillId="0" borderId="3" xfId="0" applyFont="1" applyBorder="1"/>
    <xf numFmtId="0" fontId="5" fillId="0" borderId="1" xfId="0" applyFont="1" applyBorder="1" applyAlignment="1">
      <alignment horizontal="left"/>
    </xf>
    <xf numFmtId="0" fontId="5" fillId="0" borderId="2" xfId="0" applyFont="1" applyBorder="1" applyAlignment="1">
      <alignment horizontal="left"/>
    </xf>
    <xf numFmtId="0" fontId="5" fillId="0" borderId="6" xfId="0" applyFont="1" applyBorder="1" applyAlignment="1">
      <alignment horizontal="left"/>
    </xf>
    <xf numFmtId="0" fontId="8" fillId="0" borderId="1" xfId="0" pivotButton="1" applyFont="1" applyBorder="1"/>
    <xf numFmtId="0" fontId="8" fillId="0" borderId="3" xfId="0" applyFont="1" applyBorder="1"/>
    <xf numFmtId="0" fontId="8" fillId="0" borderId="0" xfId="0" applyFont="1"/>
    <xf numFmtId="14" fontId="8" fillId="0" borderId="1" xfId="0" applyNumberFormat="1" applyFont="1" applyBorder="1" applyAlignment="1">
      <alignment horizontal="left"/>
    </xf>
    <xf numFmtId="14" fontId="8" fillId="0" borderId="2" xfId="0" applyNumberFormat="1" applyFont="1" applyBorder="1" applyAlignment="1">
      <alignment horizontal="left"/>
    </xf>
    <xf numFmtId="14" fontId="8" fillId="0" borderId="6" xfId="0" applyNumberFormat="1" applyFont="1" applyBorder="1" applyAlignment="1">
      <alignment horizontal="left"/>
    </xf>
    <xf numFmtId="167" fontId="8" fillId="0" borderId="0" xfId="0" applyNumberFormat="1" applyFont="1"/>
    <xf numFmtId="168" fontId="8" fillId="0" borderId="0" xfId="0" applyNumberFormat="1" applyFont="1"/>
    <xf numFmtId="168" fontId="0" fillId="0" borderId="0" xfId="0" applyNumberFormat="1"/>
    <xf numFmtId="10" fontId="8" fillId="0" borderId="0" xfId="1" applyNumberFormat="1" applyFont="1"/>
    <xf numFmtId="0" fontId="5" fillId="0" borderId="1" xfId="0" applyFont="1" applyBorder="1"/>
    <xf numFmtId="0" fontId="5" fillId="0" borderId="11" xfId="0" applyFont="1" applyBorder="1"/>
    <xf numFmtId="0" fontId="5" fillId="0" borderId="5" xfId="0" applyFont="1" applyBorder="1"/>
    <xf numFmtId="0" fontId="5" fillId="0" borderId="10" xfId="0" applyFont="1" applyBorder="1" applyAlignment="1">
      <alignment horizontal="left"/>
    </xf>
    <xf numFmtId="164" fontId="10" fillId="0" borderId="0" xfId="0" applyNumberFormat="1" applyFont="1" applyAlignment="1">
      <alignment horizontal="center"/>
    </xf>
    <xf numFmtId="0" fontId="11" fillId="0" borderId="0" xfId="0" applyFont="1"/>
    <xf numFmtId="0" fontId="7" fillId="0" borderId="3" xfId="0" applyNumberFormat="1" applyFont="1" applyBorder="1"/>
    <xf numFmtId="0" fontId="7" fillId="0" borderId="9" xfId="0" applyNumberFormat="1" applyFont="1" applyBorder="1"/>
    <xf numFmtId="0" fontId="7" fillId="0" borderId="4" xfId="0" applyNumberFormat="1" applyFont="1" applyBorder="1"/>
    <xf numFmtId="0" fontId="6" fillId="0" borderId="6" xfId="0" applyNumberFormat="1" applyFont="1" applyBorder="1"/>
    <xf numFmtId="0" fontId="6" fillId="0" borderId="7" xfId="0" applyNumberFormat="1" applyFont="1" applyBorder="1"/>
    <xf numFmtId="0" fontId="8" fillId="0" borderId="3" xfId="0" applyNumberFormat="1" applyFont="1" applyBorder="1"/>
    <xf numFmtId="0" fontId="8" fillId="0" borderId="9" xfId="0" applyNumberFormat="1" applyFont="1" applyBorder="1"/>
    <xf numFmtId="0" fontId="8" fillId="0" borderId="4" xfId="0" applyNumberFormat="1" applyFont="1" applyBorder="1"/>
    <xf numFmtId="0" fontId="6" fillId="0" borderId="3" xfId="0" applyNumberFormat="1" applyFont="1" applyBorder="1"/>
    <xf numFmtId="0" fontId="6" fillId="0" borderId="9" xfId="0" applyNumberFormat="1" applyFont="1" applyBorder="1"/>
    <xf numFmtId="0" fontId="6" fillId="0" borderId="4" xfId="0" applyNumberFormat="1" applyFont="1" applyBorder="1"/>
    <xf numFmtId="0" fontId="5" fillId="0" borderId="3" xfId="0" applyNumberFormat="1" applyFont="1" applyBorder="1"/>
    <xf numFmtId="0" fontId="5" fillId="0" borderId="9" xfId="0" applyNumberFormat="1" applyFont="1" applyBorder="1"/>
    <xf numFmtId="0" fontId="5" fillId="0" borderId="4" xfId="0" applyNumberFormat="1" applyFont="1" applyBorder="1"/>
    <xf numFmtId="0" fontId="5" fillId="0" borderId="1" xfId="0" applyNumberFormat="1" applyFont="1" applyBorder="1"/>
    <xf numFmtId="0" fontId="5" fillId="0" borderId="11" xfId="0" applyNumberFormat="1" applyFont="1" applyBorder="1"/>
    <xf numFmtId="0" fontId="5" fillId="0" borderId="5" xfId="0" applyNumberFormat="1" applyFont="1" applyBorder="1"/>
    <xf numFmtId="0" fontId="5" fillId="0" borderId="2" xfId="0" applyNumberFormat="1" applyFont="1" applyBorder="1"/>
    <xf numFmtId="0" fontId="5" fillId="0" borderId="12" xfId="0" applyNumberFormat="1" applyFont="1" applyBorder="1"/>
    <xf numFmtId="0" fontId="5" fillId="0" borderId="8" xfId="0" applyNumberFormat="1" applyFont="1" applyBorder="1"/>
    <xf numFmtId="0" fontId="5" fillId="0" borderId="10" xfId="0" applyNumberFormat="1" applyFont="1" applyBorder="1"/>
    <xf numFmtId="0" fontId="5" fillId="0" borderId="13" xfId="0" applyNumberFormat="1" applyFont="1" applyBorder="1"/>
    <xf numFmtId="0" fontId="5" fillId="0" borderId="14" xfId="0" applyNumberFormat="1" applyFont="1" applyBorder="1"/>
  </cellXfs>
  <cellStyles count="2">
    <cellStyle name="Normal" xfId="0" builtinId="0"/>
    <cellStyle name="Percent" xfId="1" builtinId="5"/>
  </cellStyles>
  <dxfs count="385">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6"/>
      </font>
    </dxf>
    <dxf>
      <font>
        <sz val="16"/>
      </font>
    </dxf>
    <dxf>
      <font>
        <sz val="16"/>
      </font>
    </dxf>
    <dxf>
      <font>
        <sz val="16"/>
      </font>
    </dxf>
    <dxf>
      <font>
        <sz val="16"/>
      </font>
    </dxf>
    <dxf>
      <font>
        <sz val="16"/>
      </font>
    </dxf>
    <dxf>
      <numFmt numFmtId="14" formatCode="0.0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6"/>
      </font>
    </dxf>
    <dxf>
      <font>
        <sz val="16"/>
      </font>
    </dxf>
    <dxf>
      <font>
        <sz val="16"/>
      </font>
    </dxf>
    <dxf>
      <font>
        <sz val="16"/>
      </font>
    </dxf>
    <dxf>
      <font>
        <sz val="16"/>
      </font>
    </dxf>
    <dxf>
      <font>
        <sz val="16"/>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6"/>
      </font>
    </dxf>
    <dxf>
      <font>
        <sz val="16"/>
      </font>
    </dxf>
    <dxf>
      <font>
        <sz val="16"/>
      </font>
    </dxf>
    <dxf>
      <font>
        <sz val="16"/>
      </font>
    </dxf>
    <dxf>
      <font>
        <sz val="16"/>
      </font>
    </dxf>
    <dxf>
      <font>
        <sz val="16"/>
      </font>
    </dxf>
    <dxf>
      <numFmt numFmtId="165" formatCode="&quot;$&quot;\ 0.00,&quot;K&quot;"/>
    </dxf>
    <dxf>
      <font>
        <sz val="18"/>
      </font>
    </dxf>
    <dxf>
      <font>
        <sz val="18"/>
      </font>
    </dxf>
    <dxf>
      <font>
        <sz val="18"/>
      </font>
    </dxf>
    <dxf>
      <font>
        <sz val="18"/>
      </font>
    </dxf>
    <dxf>
      <font>
        <sz val="18"/>
      </font>
    </dxf>
    <dxf>
      <font>
        <sz val="18"/>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6"/>
      </font>
    </dxf>
    <dxf>
      <font>
        <sz val="16"/>
      </font>
    </dxf>
    <dxf>
      <font>
        <sz val="16"/>
      </font>
    </dxf>
    <dxf>
      <font>
        <sz val="16"/>
      </font>
    </dxf>
    <dxf>
      <font>
        <sz val="16"/>
      </font>
    </dxf>
    <dxf>
      <font>
        <sz val="16"/>
      </font>
    </dxf>
    <dxf>
      <numFmt numFmtId="14" formatCode="0.0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6"/>
      </font>
    </dxf>
    <dxf>
      <font>
        <sz val="16"/>
      </font>
    </dxf>
    <dxf>
      <font>
        <sz val="16"/>
      </font>
    </dxf>
    <dxf>
      <font>
        <sz val="16"/>
      </font>
    </dxf>
    <dxf>
      <font>
        <sz val="16"/>
      </font>
    </dxf>
    <dxf>
      <font>
        <sz val="16"/>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6"/>
      </font>
    </dxf>
    <dxf>
      <font>
        <sz val="16"/>
      </font>
    </dxf>
    <dxf>
      <font>
        <sz val="16"/>
      </font>
    </dxf>
    <dxf>
      <font>
        <sz val="16"/>
      </font>
    </dxf>
    <dxf>
      <font>
        <sz val="16"/>
      </font>
    </dxf>
    <dxf>
      <font>
        <sz val="16"/>
      </font>
    </dxf>
    <dxf>
      <numFmt numFmtId="165" formatCode="&quot;$&quot;\ 0.00,&quot;K&quo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sz val="18"/>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6"/>
      </font>
    </dxf>
    <dxf>
      <font>
        <sz val="16"/>
      </font>
    </dxf>
    <dxf>
      <font>
        <sz val="16"/>
      </font>
    </dxf>
    <dxf>
      <font>
        <sz val="16"/>
      </font>
    </dxf>
    <dxf>
      <font>
        <sz val="16"/>
      </font>
    </dxf>
    <dxf>
      <font>
        <sz val="16"/>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4" formatCode="0.00%"/>
    </dxf>
    <dxf>
      <font>
        <sz val="16"/>
      </font>
    </dxf>
    <dxf>
      <font>
        <sz val="16"/>
      </font>
    </dxf>
    <dxf>
      <font>
        <sz val="16"/>
      </font>
    </dxf>
    <dxf>
      <font>
        <sz val="16"/>
      </font>
    </dxf>
    <dxf>
      <font>
        <sz val="16"/>
      </font>
    </dxf>
    <dxf>
      <font>
        <sz val="16"/>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8"/>
      </font>
    </dxf>
    <dxf>
      <font>
        <sz val="18"/>
      </font>
    </dxf>
    <dxf>
      <font>
        <sz val="18"/>
      </font>
    </dxf>
    <dxf>
      <font>
        <sz val="18"/>
      </font>
    </dxf>
    <dxf>
      <font>
        <sz val="18"/>
      </font>
    </dxf>
    <dxf>
      <font>
        <sz val="18"/>
      </font>
    </dxf>
    <dxf>
      <numFmt numFmtId="165" formatCode="&quot;$&quot;\ 0.00,&quot;K&quot;"/>
    </dxf>
    <dxf>
      <font>
        <sz val="16"/>
      </font>
    </dxf>
    <dxf>
      <font>
        <sz val="16"/>
      </font>
    </dxf>
    <dxf>
      <font>
        <sz val="16"/>
      </font>
    </dxf>
    <dxf>
      <font>
        <sz val="16"/>
      </font>
    </dxf>
    <dxf>
      <font>
        <sz val="16"/>
      </font>
    </dxf>
    <dxf>
      <font>
        <sz val="16"/>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color theme="1"/>
      </font>
      <border>
        <bottom style="thin">
          <color theme="7"/>
        </bottom>
        <vertical/>
        <horizontal/>
      </border>
    </dxf>
    <dxf>
      <font>
        <b/>
        <i val="0"/>
        <u val="none"/>
        <color theme="1"/>
      </font>
      <fill>
        <patternFill patternType="none">
          <bgColor auto="1"/>
        </patternFill>
      </fill>
      <border diagonalUp="0" diagonalDown="0">
        <left/>
        <right/>
        <top/>
        <bottom/>
        <vertical/>
        <horizontal/>
      </border>
    </dxf>
    <dxf>
      <border diagonalUp="0" diagonalDown="0">
        <left/>
        <right/>
        <top/>
        <bottom/>
        <vertical/>
        <horizontal/>
      </border>
    </dxf>
    <dxf>
      <font>
        <b/>
        <i val="0"/>
        <color theme="2"/>
      </font>
    </dxf>
    <dxf>
      <font>
        <b/>
        <color theme="1"/>
      </font>
      <border>
        <bottom style="thin">
          <color theme="7"/>
        </bottom>
        <vertical/>
        <horizontal/>
      </border>
    </dxf>
    <dxf>
      <font>
        <b/>
        <i val="0"/>
        <color theme="2"/>
      </font>
      <fill>
        <patternFill>
          <bgColor theme="3" tint="0.34998626667073579"/>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bgColor theme="3" tint="0.499984740745262"/>
        </patternFill>
      </fill>
      <border diagonalUp="0" diagonalDown="0">
        <left/>
        <right/>
        <top/>
        <bottom/>
        <vertical/>
        <horizontal/>
      </border>
    </dxf>
  </dxfs>
  <tableStyles count="5">
    <tableStyle name=" 2AAAA" pivot="0" table="0" count="10" xr9:uid="{A08556BF-8154-7B4B-9293-CFE3D53FBE0A}">
      <tableStyleElement type="wholeTable" dxfId="384"/>
      <tableStyleElement type="headerRow" dxfId="383"/>
    </tableStyle>
    <tableStyle name="123" pivot="0" table="0" count="10" xr9:uid="{AC388FA7-BDD9-424C-9907-248B2F2453AD}">
      <tableStyleElement type="wholeTable" dxfId="382"/>
      <tableStyleElement type="headerRow" dxfId="381"/>
    </tableStyle>
    <tableStyle name="Data-style" pivot="0" count="3" xr9:uid="{00000000-0011-0000-FFFF-FFFF00000000}">
      <tableStyleElement type="headerRow" dxfId="380"/>
      <tableStyleElement type="firstRowStripe" dxfId="379"/>
      <tableStyleElement type="secondRowStripe" dxfId="378"/>
    </tableStyle>
    <tableStyle name="SLICE" pivot="0" table="0" count="12" xr9:uid="{45688750-F3CC-D64A-B41A-8536F2BEE5FA}">
      <tableStyleElement type="wholeTable" dxfId="377"/>
      <tableStyleElement type="headerRow" dxfId="376"/>
      <tableStyleElement type="firstRowStripe" dxfId="375"/>
      <tableStyleElement type="secondColumnStripe" dxfId="374"/>
    </tableStyle>
    <tableStyle name="SlicerAB" pivot="0" table="0" count="10" xr9:uid="{893F9C22-94FA-714C-BBDD-4BCD3CEF7627}">
      <tableStyleElement type="wholeTable" dxfId="373"/>
      <tableStyleElement type="headerRow" dxfId="372"/>
    </tableStyle>
  </tableStyles>
  <colors>
    <mruColors>
      <color rgb="FFFF9300"/>
      <color rgb="FFFFFD78"/>
      <color rgb="FF945200"/>
      <color rgb="FFFFED7C"/>
      <color rgb="FFF4FF5D"/>
      <color rgb="FFFFEA00"/>
      <color rgb="FFFFDC00"/>
      <color rgb="FFFF3000"/>
      <color rgb="FFFF7E79"/>
      <color rgb="FFFF2600"/>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 2AAAA">
        <x14:slicerStyle name=" 2AAAA">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123">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857-8F4E-8B4F-23C46A82BAE9}"/>
            </c:ext>
          </c:extLst>
        </c:ser>
        <c:dLbls>
          <c:showLegendKey val="0"/>
          <c:showVal val="0"/>
          <c:showCatName val="0"/>
          <c:showSerName val="0"/>
          <c:showPercent val="0"/>
          <c:showBubbleSize val="0"/>
        </c:dLbls>
        <c:axId val="522579760"/>
        <c:axId val="52263953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857-8F4E-8B4F-23C46A82BAE9}"/>
            </c:ext>
          </c:extLst>
        </c:ser>
        <c:dLbls>
          <c:showLegendKey val="0"/>
          <c:showVal val="0"/>
          <c:showCatName val="0"/>
          <c:showSerName val="0"/>
          <c:showPercent val="0"/>
          <c:showBubbleSize val="0"/>
        </c:dLbls>
        <c:gapWidth val="219"/>
        <c:axId val="521392832"/>
        <c:axId val="521395104"/>
      </c:barChart>
      <c:catAx>
        <c:axId val="52139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395104"/>
        <c:crosses val="autoZero"/>
        <c:auto val="1"/>
        <c:lblAlgn val="ctr"/>
        <c:lblOffset val="100"/>
        <c:noMultiLvlLbl val="0"/>
      </c:catAx>
      <c:valAx>
        <c:axId val="5213951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392832"/>
        <c:crosses val="autoZero"/>
        <c:crossBetween val="between"/>
      </c:valAx>
      <c:valAx>
        <c:axId val="522639536"/>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579760"/>
        <c:crosses val="max"/>
        <c:crossBetween val="between"/>
      </c:valAx>
      <c:catAx>
        <c:axId val="522579760"/>
        <c:scaling>
          <c:orientation val="minMax"/>
        </c:scaling>
        <c:delete val="1"/>
        <c:axPos val="b"/>
        <c:numFmt formatCode="General" sourceLinked="1"/>
        <c:majorTickMark val="out"/>
        <c:minorTickMark val="none"/>
        <c:tickLblPos val="nextTo"/>
        <c:crossAx val="5226395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 !PivotTable3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pivotFmt>
      <c:pivotFmt>
        <c:idx val="2"/>
        <c:spPr>
          <a:solidFill>
            <a:schemeClr val="accent4">
              <a:lumMod val="50000"/>
            </a:schemeClr>
          </a:solidFill>
          <a:ln>
            <a:noFill/>
          </a:ln>
          <a:effectLst/>
        </c:spPr>
      </c:pivotFmt>
      <c:pivotFmt>
        <c:idx val="3"/>
        <c:spPr>
          <a:solidFill>
            <a:schemeClr val="accent4">
              <a:lumMod val="40000"/>
              <a:lumOff val="60000"/>
            </a:schemeClr>
          </a:solidFill>
          <a:ln>
            <a:noFill/>
          </a:ln>
          <a:effectLst/>
        </c:spPr>
      </c:pivotFmt>
    </c:pivotFmts>
    <c:plotArea>
      <c:layout/>
      <c:doughnutChart>
        <c:varyColors val="1"/>
        <c:ser>
          <c:idx val="0"/>
          <c:order val="0"/>
          <c:tx>
            <c:strRef>
              <c:f>'Pie Chart '!$B$3</c:f>
              <c:strCache>
                <c:ptCount val="1"/>
                <c:pt idx="0">
                  <c:v>Total</c:v>
                </c:pt>
              </c:strCache>
            </c:strRef>
          </c:tx>
          <c:dPt>
            <c:idx val="0"/>
            <c:bubble3D val="0"/>
            <c:spPr>
              <a:solidFill>
                <a:schemeClr val="accent4"/>
              </a:solidFill>
              <a:ln>
                <a:noFill/>
              </a:ln>
              <a:effectLst/>
            </c:spPr>
            <c:extLst>
              <c:ext xmlns:c16="http://schemas.microsoft.com/office/drawing/2014/chart" uri="{C3380CC4-5D6E-409C-BE32-E72D297353CC}">
                <c16:uniqueId val="{00000001-FABA-024F-8A85-15FFF786EF01}"/>
              </c:ext>
            </c:extLst>
          </c:dPt>
          <c:dPt>
            <c:idx val="1"/>
            <c:bubble3D val="0"/>
            <c:spPr>
              <a:solidFill>
                <a:schemeClr val="accent4">
                  <a:lumMod val="50000"/>
                </a:schemeClr>
              </a:solidFill>
              <a:ln>
                <a:noFill/>
              </a:ln>
              <a:effectLst/>
            </c:spPr>
            <c:extLst>
              <c:ext xmlns:c16="http://schemas.microsoft.com/office/drawing/2014/chart" uri="{C3380CC4-5D6E-409C-BE32-E72D297353CC}">
                <c16:uniqueId val="{00000003-FABA-024F-8A85-15FFF786EF01}"/>
              </c:ext>
            </c:extLst>
          </c:dPt>
          <c:dPt>
            <c:idx val="2"/>
            <c:bubble3D val="0"/>
            <c:spPr>
              <a:solidFill>
                <a:schemeClr val="accent4">
                  <a:lumMod val="40000"/>
                  <a:lumOff val="60000"/>
                </a:schemeClr>
              </a:solidFill>
              <a:ln>
                <a:noFill/>
              </a:ln>
              <a:effectLst/>
            </c:spPr>
            <c:extLst>
              <c:ext xmlns:c16="http://schemas.microsoft.com/office/drawing/2014/chart" uri="{C3380CC4-5D6E-409C-BE32-E72D297353CC}">
                <c16:uniqueId val="{00000005-FABA-024F-8A85-15FFF786EF0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'!$A$4:$A$7</c:f>
              <c:strCache>
                <c:ptCount val="3"/>
                <c:pt idx="0">
                  <c:v>Furniture</c:v>
                </c:pt>
                <c:pt idx="1">
                  <c:v>Office Supplies</c:v>
                </c:pt>
                <c:pt idx="2">
                  <c:v>Technology</c:v>
                </c:pt>
              </c:strCache>
            </c:strRef>
          </c:cat>
          <c:val>
            <c:numRef>
              <c:f>'Pie Chart '!$B$4:$B$7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ADF-0F46-A386-9D9F1D8C57C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Categoery !PivotTable2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Categoery '!$B$3</c:f>
              <c:strCache>
                <c:ptCount val="1"/>
                <c:pt idx="0">
                  <c:v>Total</c:v>
                </c:pt>
              </c:strCache>
            </c:strRef>
          </c:tx>
          <c:spPr>
            <a:solidFill>
              <a:schemeClr val="accent1"/>
            </a:solidFill>
            <a:ln>
              <a:noFill/>
            </a:ln>
            <a:effectLst/>
          </c:spPr>
          <c:invertIfNegative val="0"/>
          <c:cat>
            <c:strRef>
              <c:f>'Top 5 Categoery '!$A$4:$A$9</c:f>
              <c:strCache>
                <c:ptCount val="5"/>
                <c:pt idx="0">
                  <c:v>Binders</c:v>
                </c:pt>
                <c:pt idx="1">
                  <c:v>Tables</c:v>
                </c:pt>
                <c:pt idx="2">
                  <c:v>Storage</c:v>
                </c:pt>
                <c:pt idx="3">
                  <c:v>Chairs</c:v>
                </c:pt>
                <c:pt idx="4">
                  <c:v>Phones</c:v>
                </c:pt>
              </c:strCache>
            </c:strRef>
          </c:cat>
          <c:val>
            <c:numRef>
              <c:f>'Top 5 Categoery '!$B$4:$B$9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DB8-9543-88EF-51294B7803DD}"/>
            </c:ext>
          </c:extLst>
        </c:ser>
        <c:dLbls>
          <c:showLegendKey val="0"/>
          <c:showVal val="0"/>
          <c:showCatName val="0"/>
          <c:showSerName val="0"/>
          <c:showPercent val="0"/>
          <c:showBubbleSize val="0"/>
        </c:dLbls>
        <c:gapWidth val="219"/>
        <c:axId val="1000252048"/>
        <c:axId val="1000237104"/>
      </c:barChart>
      <c:catAx>
        <c:axId val="100025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237104"/>
        <c:crosses val="autoZero"/>
        <c:auto val="1"/>
        <c:lblAlgn val="ctr"/>
        <c:lblOffset val="100"/>
        <c:noMultiLvlLbl val="0"/>
      </c:catAx>
      <c:valAx>
        <c:axId val="1000237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252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483660130718956E-2"/>
          <c:y val="0.10619469026548672"/>
          <c:w val="0.92810457516339873"/>
          <c:h val="0.80530973451327437"/>
        </c:manualLayout>
      </c:layout>
      <c:lineChart>
        <c:grouping val="standard"/>
        <c:varyColors val="0"/>
        <c:ser>
          <c:idx val="0"/>
          <c:order val="0"/>
          <c:tx>
            <c:strRef>
              <c:f>'KPI '!$B$3</c:f>
              <c:strCache>
                <c:ptCount val="1"/>
                <c:pt idx="0">
                  <c:v>Total</c:v>
                </c:pt>
              </c:strCache>
            </c:strRef>
          </c:tx>
          <c:spPr>
            <a:ln w="28575" cap="rnd">
              <a:solidFill>
                <a:schemeClr val="accent1"/>
              </a:solidFill>
              <a:round/>
            </a:ln>
            <a:effectLst/>
          </c:spPr>
          <c:marker>
            <c:symbol val="none"/>
          </c:marker>
          <c:cat>
            <c:strRef>
              <c:f>'KPI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309-C046-B1CB-8126BC89E7A8}"/>
            </c:ext>
          </c:extLst>
        </c:ser>
        <c:dLbls>
          <c:showLegendKey val="0"/>
          <c:showVal val="0"/>
          <c:showCatName val="0"/>
          <c:showSerName val="0"/>
          <c:showPercent val="0"/>
          <c:showBubbleSize val="0"/>
        </c:dLbls>
        <c:smooth val="0"/>
        <c:axId val="1022002432"/>
        <c:axId val="1655533183"/>
      </c:lineChart>
      <c:catAx>
        <c:axId val="1022002432"/>
        <c:scaling>
          <c:orientation val="minMax"/>
        </c:scaling>
        <c:delete val="1"/>
        <c:axPos val="b"/>
        <c:numFmt formatCode="General" sourceLinked="1"/>
        <c:majorTickMark val="none"/>
        <c:minorTickMark val="none"/>
        <c:tickLblPos val="nextTo"/>
        <c:crossAx val="1655533183"/>
        <c:crosses val="autoZero"/>
        <c:auto val="1"/>
        <c:lblAlgn val="ctr"/>
        <c:lblOffset val="100"/>
        <c:noMultiLvlLbl val="0"/>
      </c:catAx>
      <c:valAx>
        <c:axId val="1655533183"/>
        <c:scaling>
          <c:orientation val="minMax"/>
        </c:scaling>
        <c:delete val="1"/>
        <c:axPos val="l"/>
        <c:numFmt formatCode="General" sourceLinked="1"/>
        <c:majorTickMark val="none"/>
        <c:minorTickMark val="none"/>
        <c:tickLblPos val="nextTo"/>
        <c:crossAx val="10220024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'!$G$3</c:f>
              <c:strCache>
                <c:ptCount val="1"/>
                <c:pt idx="0">
                  <c:v>Total</c:v>
                </c:pt>
              </c:strCache>
            </c:strRef>
          </c:tx>
          <c:spPr>
            <a:ln w="28575" cap="rnd">
              <a:solidFill>
                <a:schemeClr val="accent1"/>
              </a:solidFill>
              <a:round/>
            </a:ln>
            <a:effectLst/>
          </c:spPr>
          <c:marker>
            <c:symbol val="none"/>
          </c:marker>
          <c:cat>
            <c:strRef>
              <c:f>'KPI '!$F$4:$F$16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CF0-D34C-8248-533C53C5B5D6}"/>
            </c:ext>
          </c:extLst>
        </c:ser>
        <c:dLbls>
          <c:showLegendKey val="0"/>
          <c:showVal val="0"/>
          <c:showCatName val="0"/>
          <c:showSerName val="0"/>
          <c:showPercent val="0"/>
          <c:showBubbleSize val="0"/>
        </c:dLbls>
        <c:smooth val="0"/>
        <c:axId val="755141744"/>
        <c:axId val="982453743"/>
      </c:lineChart>
      <c:catAx>
        <c:axId val="755141744"/>
        <c:scaling>
          <c:orientation val="minMax"/>
        </c:scaling>
        <c:delete val="1"/>
        <c:axPos val="b"/>
        <c:numFmt formatCode="General" sourceLinked="1"/>
        <c:majorTickMark val="none"/>
        <c:minorTickMark val="none"/>
        <c:tickLblPos val="nextTo"/>
        <c:crossAx val="982453743"/>
        <c:crosses val="autoZero"/>
        <c:auto val="1"/>
        <c:lblAlgn val="ctr"/>
        <c:lblOffset val="100"/>
        <c:noMultiLvlLbl val="0"/>
      </c:catAx>
      <c:valAx>
        <c:axId val="982453743"/>
        <c:scaling>
          <c:orientation val="minMax"/>
        </c:scaling>
        <c:delete val="1"/>
        <c:axPos val="l"/>
        <c:numFmt formatCode="General" sourceLinked="1"/>
        <c:majorTickMark val="none"/>
        <c:minorTickMark val="none"/>
        <c:tickLblPos val="nextTo"/>
        <c:crossAx val="75514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'!$J$3</c:f>
              <c:strCache>
                <c:ptCount val="1"/>
                <c:pt idx="0">
                  <c:v>Total</c:v>
                </c:pt>
              </c:strCache>
            </c:strRef>
          </c:tx>
          <c:spPr>
            <a:ln w="28575" cap="rnd">
              <a:solidFill>
                <a:schemeClr val="accent1"/>
              </a:solidFill>
              <a:round/>
            </a:ln>
            <a:effectLst/>
          </c:spPr>
          <c:marker>
            <c:symbol val="none"/>
          </c:marker>
          <c:cat>
            <c:strRef>
              <c:f>'KPI '!$I$4:$I$16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E88-1F46-A278-CD4824E30E61}"/>
            </c:ext>
          </c:extLst>
        </c:ser>
        <c:dLbls>
          <c:showLegendKey val="0"/>
          <c:showVal val="0"/>
          <c:showCatName val="0"/>
          <c:showSerName val="0"/>
          <c:showPercent val="0"/>
          <c:showBubbleSize val="0"/>
        </c:dLbls>
        <c:smooth val="0"/>
        <c:axId val="443208368"/>
        <c:axId val="442953120"/>
      </c:lineChart>
      <c:catAx>
        <c:axId val="443208368"/>
        <c:scaling>
          <c:orientation val="minMax"/>
        </c:scaling>
        <c:delete val="1"/>
        <c:axPos val="b"/>
        <c:numFmt formatCode="General" sourceLinked="1"/>
        <c:majorTickMark val="none"/>
        <c:minorTickMark val="none"/>
        <c:tickLblPos val="nextTo"/>
        <c:crossAx val="442953120"/>
        <c:crosses val="autoZero"/>
        <c:auto val="1"/>
        <c:lblAlgn val="ctr"/>
        <c:lblOffset val="100"/>
        <c:noMultiLvlLbl val="0"/>
      </c:catAx>
      <c:valAx>
        <c:axId val="442953120"/>
        <c:scaling>
          <c:orientation val="minMax"/>
        </c:scaling>
        <c:delete val="1"/>
        <c:axPos val="l"/>
        <c:numFmt formatCode="General" sourceLinked="1"/>
        <c:majorTickMark val="none"/>
        <c:minorTickMark val="none"/>
        <c:tickLblPos val="nextTo"/>
        <c:crossAx val="4432083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'!$N$3</c:f>
              <c:strCache>
                <c:ptCount val="1"/>
                <c:pt idx="0">
                  <c:v>Total</c:v>
                </c:pt>
              </c:strCache>
            </c:strRef>
          </c:tx>
          <c:spPr>
            <a:ln w="28575" cap="rnd">
              <a:solidFill>
                <a:schemeClr val="accent1"/>
              </a:solidFill>
              <a:round/>
            </a:ln>
            <a:effectLst/>
          </c:spPr>
          <c:marker>
            <c:symbol val="none"/>
          </c:marker>
          <c:cat>
            <c:strRef>
              <c:f>'KPI '!$M$4:$M$16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B8D-9641-9705-EF98BEDD0183}"/>
            </c:ext>
          </c:extLst>
        </c:ser>
        <c:dLbls>
          <c:showLegendKey val="0"/>
          <c:showVal val="0"/>
          <c:showCatName val="0"/>
          <c:showSerName val="0"/>
          <c:showPercent val="0"/>
          <c:showBubbleSize val="0"/>
        </c:dLbls>
        <c:smooth val="0"/>
        <c:axId val="712517648"/>
        <c:axId val="712519376"/>
      </c:lineChart>
      <c:catAx>
        <c:axId val="712517648"/>
        <c:scaling>
          <c:orientation val="minMax"/>
        </c:scaling>
        <c:delete val="1"/>
        <c:axPos val="b"/>
        <c:numFmt formatCode="General" sourceLinked="1"/>
        <c:majorTickMark val="none"/>
        <c:minorTickMark val="none"/>
        <c:tickLblPos val="nextTo"/>
        <c:crossAx val="712519376"/>
        <c:crosses val="autoZero"/>
        <c:auto val="1"/>
        <c:lblAlgn val="ctr"/>
        <c:lblOffset val="100"/>
        <c:noMultiLvlLbl val="0"/>
      </c:catAx>
      <c:valAx>
        <c:axId val="712519376"/>
        <c:scaling>
          <c:orientation val="minMax"/>
        </c:scaling>
        <c:delete val="1"/>
        <c:axPos val="l"/>
        <c:numFmt formatCode="General" sourceLinked="1"/>
        <c:majorTickMark val="none"/>
        <c:minorTickMark val="none"/>
        <c:tickLblPos val="nextTo"/>
        <c:crossAx val="71251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'!$Q$3</c:f>
              <c:strCache>
                <c:ptCount val="1"/>
                <c:pt idx="0">
                  <c:v>Total</c:v>
                </c:pt>
              </c:strCache>
            </c:strRef>
          </c:tx>
          <c:spPr>
            <a:ln w="28575" cap="rnd">
              <a:solidFill>
                <a:schemeClr val="accent1"/>
              </a:solidFill>
              <a:round/>
            </a:ln>
            <a:effectLst/>
          </c:spPr>
          <c:marker>
            <c:symbol val="none"/>
          </c:marker>
          <c:cat>
            <c:strRef>
              <c:f>'KPI '!$P$4:$P$16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789-D249-9A3F-76C2AEB5BA82}"/>
            </c:ext>
          </c:extLst>
        </c:ser>
        <c:dLbls>
          <c:showLegendKey val="0"/>
          <c:showVal val="0"/>
          <c:showCatName val="0"/>
          <c:showSerName val="0"/>
          <c:showPercent val="0"/>
          <c:showBubbleSize val="0"/>
        </c:dLbls>
        <c:smooth val="0"/>
        <c:axId val="712692448"/>
        <c:axId val="712694176"/>
      </c:lineChart>
      <c:catAx>
        <c:axId val="712692448"/>
        <c:scaling>
          <c:orientation val="minMax"/>
        </c:scaling>
        <c:delete val="1"/>
        <c:axPos val="b"/>
        <c:numFmt formatCode="General" sourceLinked="1"/>
        <c:majorTickMark val="none"/>
        <c:minorTickMark val="none"/>
        <c:tickLblPos val="nextTo"/>
        <c:crossAx val="712694176"/>
        <c:crosses val="autoZero"/>
        <c:auto val="1"/>
        <c:lblAlgn val="ctr"/>
        <c:lblOffset val="100"/>
        <c:noMultiLvlLbl val="0"/>
      </c:catAx>
      <c:valAx>
        <c:axId val="712694176"/>
        <c:scaling>
          <c:orientation val="minMax"/>
        </c:scaling>
        <c:delete val="1"/>
        <c:axPos val="l"/>
        <c:numFmt formatCode="General" sourceLinked="1"/>
        <c:majorTickMark val="none"/>
        <c:minorTickMark val="none"/>
        <c:tickLblPos val="nextTo"/>
        <c:crossAx val="7126924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29194427619625E-2"/>
          <c:y val="0.1061942257217848"/>
          <c:w val="0.92810457516339873"/>
          <c:h val="0.80530973451327437"/>
        </c:manualLayout>
      </c:layout>
      <c:lineChart>
        <c:grouping val="standard"/>
        <c:varyColors val="0"/>
        <c:ser>
          <c:idx val="0"/>
          <c:order val="0"/>
          <c:tx>
            <c:strRef>
              <c:f>'KPI '!$B$3</c:f>
              <c:strCache>
                <c:ptCount val="1"/>
                <c:pt idx="0">
                  <c:v>Total</c:v>
                </c:pt>
              </c:strCache>
            </c:strRef>
          </c:tx>
          <c:spPr>
            <a:ln w="28575" cap="rnd">
              <a:solidFill>
                <a:schemeClr val="accent1"/>
              </a:solidFill>
              <a:round/>
            </a:ln>
            <a:effectLst/>
          </c:spPr>
          <c:marker>
            <c:symbol val="none"/>
          </c:marker>
          <c:cat>
            <c:strRef>
              <c:f>'KPI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00F-8C46-A32B-EE70181645AD}"/>
            </c:ext>
          </c:extLst>
        </c:ser>
        <c:dLbls>
          <c:showLegendKey val="0"/>
          <c:showVal val="0"/>
          <c:showCatName val="0"/>
          <c:showSerName val="0"/>
          <c:showPercent val="0"/>
          <c:showBubbleSize val="0"/>
        </c:dLbls>
        <c:smooth val="0"/>
        <c:axId val="1022002432"/>
        <c:axId val="1655533183"/>
      </c:lineChart>
      <c:catAx>
        <c:axId val="1022002432"/>
        <c:scaling>
          <c:orientation val="minMax"/>
        </c:scaling>
        <c:delete val="1"/>
        <c:axPos val="b"/>
        <c:numFmt formatCode="General" sourceLinked="1"/>
        <c:majorTickMark val="none"/>
        <c:minorTickMark val="none"/>
        <c:tickLblPos val="nextTo"/>
        <c:crossAx val="1655533183"/>
        <c:crosses val="autoZero"/>
        <c:auto val="1"/>
        <c:lblAlgn val="ctr"/>
        <c:lblOffset val="100"/>
        <c:noMultiLvlLbl val="0"/>
      </c:catAx>
      <c:valAx>
        <c:axId val="1655533183"/>
        <c:scaling>
          <c:orientation val="minMax"/>
        </c:scaling>
        <c:delete val="1"/>
        <c:axPos val="l"/>
        <c:numFmt formatCode="General" sourceLinked="1"/>
        <c:majorTickMark val="none"/>
        <c:minorTickMark val="none"/>
        <c:tickLblPos val="nextTo"/>
        <c:crossAx val="10220024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'!$G$3</c:f>
              <c:strCache>
                <c:ptCount val="1"/>
                <c:pt idx="0">
                  <c:v>Total</c:v>
                </c:pt>
              </c:strCache>
            </c:strRef>
          </c:tx>
          <c:spPr>
            <a:ln w="28575" cap="rnd">
              <a:solidFill>
                <a:schemeClr val="accent1"/>
              </a:solidFill>
              <a:round/>
            </a:ln>
            <a:effectLst/>
          </c:spPr>
          <c:marker>
            <c:symbol val="none"/>
          </c:marker>
          <c:cat>
            <c:strRef>
              <c:f>'KPI '!$F$4:$F$16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FDE-8945-9401-A0FA61DAB9E4}"/>
            </c:ext>
          </c:extLst>
        </c:ser>
        <c:dLbls>
          <c:showLegendKey val="0"/>
          <c:showVal val="0"/>
          <c:showCatName val="0"/>
          <c:showSerName val="0"/>
          <c:showPercent val="0"/>
          <c:showBubbleSize val="0"/>
        </c:dLbls>
        <c:smooth val="0"/>
        <c:axId val="755141744"/>
        <c:axId val="982453743"/>
      </c:lineChart>
      <c:catAx>
        <c:axId val="755141744"/>
        <c:scaling>
          <c:orientation val="minMax"/>
        </c:scaling>
        <c:delete val="1"/>
        <c:axPos val="b"/>
        <c:numFmt formatCode="General" sourceLinked="1"/>
        <c:majorTickMark val="none"/>
        <c:minorTickMark val="none"/>
        <c:tickLblPos val="nextTo"/>
        <c:crossAx val="982453743"/>
        <c:crosses val="autoZero"/>
        <c:auto val="1"/>
        <c:lblAlgn val="ctr"/>
        <c:lblOffset val="100"/>
        <c:noMultiLvlLbl val="0"/>
      </c:catAx>
      <c:valAx>
        <c:axId val="982453743"/>
        <c:scaling>
          <c:orientation val="minMax"/>
        </c:scaling>
        <c:delete val="1"/>
        <c:axPos val="l"/>
        <c:numFmt formatCode="General" sourceLinked="1"/>
        <c:majorTickMark val="none"/>
        <c:minorTickMark val="none"/>
        <c:tickLblPos val="nextTo"/>
        <c:crossAx val="75514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'!$J$3</c:f>
              <c:strCache>
                <c:ptCount val="1"/>
                <c:pt idx="0">
                  <c:v>Total</c:v>
                </c:pt>
              </c:strCache>
            </c:strRef>
          </c:tx>
          <c:spPr>
            <a:ln w="28575" cap="rnd">
              <a:solidFill>
                <a:schemeClr val="accent1"/>
              </a:solidFill>
              <a:round/>
            </a:ln>
            <a:effectLst/>
          </c:spPr>
          <c:marker>
            <c:symbol val="none"/>
          </c:marker>
          <c:cat>
            <c:strRef>
              <c:f>'KPI '!$I$4:$I$16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4CB-5A46-BE8E-E7396FD0F356}"/>
            </c:ext>
          </c:extLst>
        </c:ser>
        <c:dLbls>
          <c:showLegendKey val="0"/>
          <c:showVal val="0"/>
          <c:showCatName val="0"/>
          <c:showSerName val="0"/>
          <c:showPercent val="0"/>
          <c:showBubbleSize val="0"/>
        </c:dLbls>
        <c:smooth val="0"/>
        <c:axId val="443208368"/>
        <c:axId val="442953120"/>
      </c:lineChart>
      <c:catAx>
        <c:axId val="443208368"/>
        <c:scaling>
          <c:orientation val="minMax"/>
        </c:scaling>
        <c:delete val="1"/>
        <c:axPos val="b"/>
        <c:numFmt formatCode="General" sourceLinked="1"/>
        <c:majorTickMark val="none"/>
        <c:minorTickMark val="none"/>
        <c:tickLblPos val="nextTo"/>
        <c:crossAx val="442953120"/>
        <c:crosses val="autoZero"/>
        <c:auto val="1"/>
        <c:lblAlgn val="ctr"/>
        <c:lblOffset val="100"/>
        <c:noMultiLvlLbl val="0"/>
      </c:catAx>
      <c:valAx>
        <c:axId val="442953120"/>
        <c:scaling>
          <c:orientation val="minMax"/>
        </c:scaling>
        <c:delete val="1"/>
        <c:axPos val="l"/>
        <c:numFmt formatCode="General" sourceLinked="1"/>
        <c:majorTickMark val="none"/>
        <c:minorTickMark val="none"/>
        <c:tickLblPos val="nextTo"/>
        <c:crossAx val="4432083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'!$N$3</c:f>
              <c:strCache>
                <c:ptCount val="1"/>
                <c:pt idx="0">
                  <c:v>Total</c:v>
                </c:pt>
              </c:strCache>
            </c:strRef>
          </c:tx>
          <c:spPr>
            <a:ln w="28575" cap="rnd">
              <a:solidFill>
                <a:schemeClr val="accent1"/>
              </a:solidFill>
              <a:round/>
            </a:ln>
            <a:effectLst/>
          </c:spPr>
          <c:marker>
            <c:symbol val="none"/>
          </c:marker>
          <c:cat>
            <c:strRef>
              <c:f>'KPI '!$M$4:$M$16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D41-FD47-BE94-F51B687E9066}"/>
            </c:ext>
          </c:extLst>
        </c:ser>
        <c:dLbls>
          <c:showLegendKey val="0"/>
          <c:showVal val="0"/>
          <c:showCatName val="0"/>
          <c:showSerName val="0"/>
          <c:showPercent val="0"/>
          <c:showBubbleSize val="0"/>
        </c:dLbls>
        <c:smooth val="0"/>
        <c:axId val="712517648"/>
        <c:axId val="712519376"/>
      </c:lineChart>
      <c:catAx>
        <c:axId val="712517648"/>
        <c:scaling>
          <c:orientation val="minMax"/>
        </c:scaling>
        <c:delete val="1"/>
        <c:axPos val="b"/>
        <c:numFmt formatCode="General" sourceLinked="1"/>
        <c:majorTickMark val="none"/>
        <c:minorTickMark val="none"/>
        <c:tickLblPos val="nextTo"/>
        <c:crossAx val="712519376"/>
        <c:crosses val="autoZero"/>
        <c:auto val="1"/>
        <c:lblAlgn val="ctr"/>
        <c:lblOffset val="100"/>
        <c:noMultiLvlLbl val="0"/>
      </c:catAx>
      <c:valAx>
        <c:axId val="712519376"/>
        <c:scaling>
          <c:orientation val="minMax"/>
        </c:scaling>
        <c:delete val="1"/>
        <c:axPos val="l"/>
        <c:numFmt formatCode="General" sourceLinked="1"/>
        <c:majorTickMark val="none"/>
        <c:minorTickMark val="none"/>
        <c:tickLblPos val="nextTo"/>
        <c:crossAx val="71251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'!$Q$3</c:f>
              <c:strCache>
                <c:ptCount val="1"/>
                <c:pt idx="0">
                  <c:v>Total</c:v>
                </c:pt>
              </c:strCache>
            </c:strRef>
          </c:tx>
          <c:spPr>
            <a:ln w="28575" cap="rnd">
              <a:solidFill>
                <a:schemeClr val="accent1"/>
              </a:solidFill>
              <a:round/>
            </a:ln>
            <a:effectLst/>
          </c:spPr>
          <c:marker>
            <c:symbol val="none"/>
          </c:marker>
          <c:cat>
            <c:strRef>
              <c:f>'KPI '!$P$4:$P$16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800-8745-8B05-F348E3DCD975}"/>
            </c:ext>
          </c:extLst>
        </c:ser>
        <c:dLbls>
          <c:showLegendKey val="0"/>
          <c:showVal val="0"/>
          <c:showCatName val="0"/>
          <c:showSerName val="0"/>
          <c:showPercent val="0"/>
          <c:showBubbleSize val="0"/>
        </c:dLbls>
        <c:smooth val="0"/>
        <c:axId val="712692448"/>
        <c:axId val="712694176"/>
      </c:lineChart>
      <c:catAx>
        <c:axId val="712692448"/>
        <c:scaling>
          <c:orientation val="minMax"/>
        </c:scaling>
        <c:delete val="1"/>
        <c:axPos val="b"/>
        <c:numFmt formatCode="General" sourceLinked="1"/>
        <c:majorTickMark val="none"/>
        <c:minorTickMark val="none"/>
        <c:tickLblPos val="nextTo"/>
        <c:crossAx val="712694176"/>
        <c:crosses val="autoZero"/>
        <c:auto val="1"/>
        <c:lblAlgn val="ctr"/>
        <c:lblOffset val="100"/>
        <c:noMultiLvlLbl val="0"/>
      </c:catAx>
      <c:valAx>
        <c:axId val="712694176"/>
        <c:scaling>
          <c:orientation val="minMax"/>
        </c:scaling>
        <c:delete val="1"/>
        <c:axPos val="l"/>
        <c:numFmt formatCode="General" sourceLinked="1"/>
        <c:majorTickMark val="none"/>
        <c:minorTickMark val="none"/>
        <c:tickLblPos val="nextTo"/>
        <c:crossAx val="7126924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4">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FDD-C646-9D09-5FA9A99C77F4}"/>
            </c:ext>
          </c:extLst>
        </c:ser>
        <c:dLbls>
          <c:showLegendKey val="0"/>
          <c:showVal val="0"/>
          <c:showCatName val="0"/>
          <c:showSerName val="0"/>
          <c:showPercent val="0"/>
          <c:showBubbleSize val="0"/>
        </c:dLbls>
        <c:axId val="522579760"/>
        <c:axId val="522639536"/>
      </c:areaChart>
      <c:barChart>
        <c:barDir val="col"/>
        <c:grouping val="clustered"/>
        <c:varyColors val="0"/>
        <c:ser>
          <c:idx val="0"/>
          <c:order val="0"/>
          <c:tx>
            <c:strRef>
              <c:f>'Combo Chart'!$B$3</c:f>
              <c:strCache>
                <c:ptCount val="1"/>
                <c:pt idx="0">
                  <c:v>Sum of Sales</c:v>
                </c:pt>
              </c:strCache>
            </c:strRef>
          </c:tx>
          <c:spPr>
            <a:solidFill>
              <a:schemeClr val="accent4">
                <a:lumMod val="5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FDD-C646-9D09-5FA9A99C77F4}"/>
            </c:ext>
          </c:extLst>
        </c:ser>
        <c:dLbls>
          <c:showLegendKey val="0"/>
          <c:showVal val="0"/>
          <c:showCatName val="0"/>
          <c:showSerName val="0"/>
          <c:showPercent val="0"/>
          <c:showBubbleSize val="0"/>
        </c:dLbls>
        <c:gapWidth val="219"/>
        <c:axId val="521392832"/>
        <c:axId val="521395104"/>
      </c:barChart>
      <c:catAx>
        <c:axId val="52139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1395104"/>
        <c:crosses val="autoZero"/>
        <c:auto val="1"/>
        <c:lblAlgn val="ctr"/>
        <c:lblOffset val="100"/>
        <c:noMultiLvlLbl val="0"/>
      </c:catAx>
      <c:valAx>
        <c:axId val="521395104"/>
        <c:scaling>
          <c:orientation val="minMax"/>
        </c:scaling>
        <c:delete val="0"/>
        <c:axPos val="l"/>
        <c:majorGridlines>
          <c:spPr>
            <a:ln w="9525" cap="flat" cmpd="sng" algn="ctr">
              <a:no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1392832"/>
        <c:crosses val="autoZero"/>
        <c:crossBetween val="between"/>
      </c:valAx>
      <c:valAx>
        <c:axId val="522639536"/>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2579760"/>
        <c:crosses val="max"/>
        <c:crossBetween val="between"/>
      </c:valAx>
      <c:catAx>
        <c:axId val="522579760"/>
        <c:scaling>
          <c:orientation val="minMax"/>
        </c:scaling>
        <c:delete val="1"/>
        <c:axPos val="b"/>
        <c:numFmt formatCode="General" sourceLinked="1"/>
        <c:majorTickMark val="out"/>
        <c:minorTickMark val="none"/>
        <c:tickLblPos val="nextTo"/>
        <c:crossAx val="5226395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 !PivotTable3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pivotFmt>
      <c:pivotFmt>
        <c:idx val="2"/>
        <c:spPr>
          <a:solidFill>
            <a:schemeClr val="accent4">
              <a:lumMod val="50000"/>
            </a:schemeClr>
          </a:solidFill>
          <a:ln>
            <a:noFill/>
          </a:ln>
          <a:effectLst/>
        </c:spPr>
      </c:pivotFmt>
      <c:pivotFmt>
        <c:idx val="3"/>
        <c:spPr>
          <a:solidFill>
            <a:schemeClr val="accent4">
              <a:lumMod val="40000"/>
              <a:lumOff val="6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pivotFmt>
      <c:pivotFmt>
        <c:idx val="6"/>
        <c:spPr>
          <a:solidFill>
            <a:schemeClr val="accent4">
              <a:lumMod val="5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50" b="1"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pivotFmt>
      <c:pivotFmt>
        <c:idx val="10"/>
        <c:spPr>
          <a:solidFill>
            <a:schemeClr val="accent4">
              <a:lumMod val="50000"/>
            </a:schemeClr>
          </a:solidFill>
          <a:ln>
            <a:noFill/>
          </a:ln>
          <a:effectLst/>
        </c:spPr>
      </c:pivotFmt>
      <c:pivotFmt>
        <c:idx val="11"/>
        <c:spPr>
          <a:solidFill>
            <a:schemeClr val="accent4">
              <a:lumMod val="40000"/>
              <a:lumOff val="60000"/>
            </a:schemeClr>
          </a:solidFill>
          <a:ln>
            <a:noFill/>
          </a:ln>
          <a:effectLst/>
        </c:spPr>
      </c:pivotFmt>
    </c:pivotFmts>
    <c:plotArea>
      <c:layout>
        <c:manualLayout>
          <c:layoutTarget val="inner"/>
          <c:xMode val="edge"/>
          <c:yMode val="edge"/>
          <c:x val="0.30242330504141529"/>
          <c:y val="0.16413729324102941"/>
          <c:w val="0.40164715206053786"/>
          <c:h val="0.83025048882312524"/>
        </c:manualLayout>
      </c:layout>
      <c:doughnutChart>
        <c:varyColors val="1"/>
        <c:ser>
          <c:idx val="0"/>
          <c:order val="0"/>
          <c:tx>
            <c:strRef>
              <c:f>'Pie Chart '!$B$3</c:f>
              <c:strCache>
                <c:ptCount val="1"/>
                <c:pt idx="0">
                  <c:v>Total</c:v>
                </c:pt>
              </c:strCache>
            </c:strRef>
          </c:tx>
          <c:dPt>
            <c:idx val="0"/>
            <c:bubble3D val="0"/>
            <c:spPr>
              <a:solidFill>
                <a:schemeClr val="accent4"/>
              </a:solidFill>
              <a:ln>
                <a:noFill/>
              </a:ln>
              <a:effectLst/>
            </c:spPr>
            <c:extLst>
              <c:ext xmlns:c16="http://schemas.microsoft.com/office/drawing/2014/chart" uri="{C3380CC4-5D6E-409C-BE32-E72D297353CC}">
                <c16:uniqueId val="{00000001-A2D7-1744-AE52-F747E0EF9343}"/>
              </c:ext>
            </c:extLst>
          </c:dPt>
          <c:dPt>
            <c:idx val="1"/>
            <c:bubble3D val="0"/>
            <c:spPr>
              <a:solidFill>
                <a:schemeClr val="accent4">
                  <a:lumMod val="50000"/>
                </a:schemeClr>
              </a:solidFill>
              <a:ln>
                <a:noFill/>
              </a:ln>
              <a:effectLst/>
            </c:spPr>
            <c:extLst>
              <c:ext xmlns:c16="http://schemas.microsoft.com/office/drawing/2014/chart" uri="{C3380CC4-5D6E-409C-BE32-E72D297353CC}">
                <c16:uniqueId val="{00000003-A2D7-1744-AE52-F747E0EF9343}"/>
              </c:ext>
            </c:extLst>
          </c:dPt>
          <c:dPt>
            <c:idx val="2"/>
            <c:bubble3D val="0"/>
            <c:spPr>
              <a:solidFill>
                <a:schemeClr val="accent4">
                  <a:lumMod val="40000"/>
                  <a:lumOff val="60000"/>
                </a:schemeClr>
              </a:solidFill>
              <a:ln>
                <a:noFill/>
              </a:ln>
              <a:effectLst/>
            </c:spPr>
            <c:extLst>
              <c:ext xmlns:c16="http://schemas.microsoft.com/office/drawing/2014/chart" uri="{C3380CC4-5D6E-409C-BE32-E72D297353CC}">
                <c16:uniqueId val="{00000005-A2D7-1744-AE52-F747E0EF9343}"/>
              </c:ext>
            </c:extLst>
          </c:dPt>
          <c:dLbls>
            <c:spPr>
              <a:noFill/>
              <a:ln>
                <a:noFill/>
              </a:ln>
              <a:effectLst/>
            </c:spPr>
            <c:txPr>
              <a:bodyPr rot="0" spcFirstLastPara="1" vertOverflow="ellipsis" vert="horz" wrap="square" anchor="ctr" anchorCtr="1"/>
              <a:lstStyle/>
              <a:p>
                <a:pPr>
                  <a:defRPr sz="950" b="1"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'!$A$4:$A$7</c:f>
              <c:strCache>
                <c:ptCount val="3"/>
                <c:pt idx="0">
                  <c:v>Furniture</c:v>
                </c:pt>
                <c:pt idx="1">
                  <c:v>Office Supplies</c:v>
                </c:pt>
                <c:pt idx="2">
                  <c:v>Technology</c:v>
                </c:pt>
              </c:strCache>
            </c:strRef>
          </c:cat>
          <c:val>
            <c:numRef>
              <c:f>'Pie Chart '!$B$4:$B$7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2D7-1744-AE52-F747E0EF934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no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Categoery !PivotTable2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398863467538267E-2"/>
          <c:y val="7.9710144927536225E-2"/>
          <c:w val="0.84060113653246171"/>
          <c:h val="0.75224637681159423"/>
        </c:manualLayout>
      </c:layout>
      <c:barChart>
        <c:barDir val="bar"/>
        <c:grouping val="clustered"/>
        <c:varyColors val="0"/>
        <c:ser>
          <c:idx val="0"/>
          <c:order val="0"/>
          <c:tx>
            <c:strRef>
              <c:f>'Top 5 Categoery '!$B$3</c:f>
              <c:strCache>
                <c:ptCount val="1"/>
                <c:pt idx="0">
                  <c:v>Total</c:v>
                </c:pt>
              </c:strCache>
            </c:strRef>
          </c:tx>
          <c:spPr>
            <a:solidFill>
              <a:schemeClr val="accent4"/>
            </a:solidFill>
            <a:ln>
              <a:noFill/>
            </a:ln>
            <a:effectLst/>
          </c:spPr>
          <c:invertIfNegative val="0"/>
          <c:cat>
            <c:strRef>
              <c:f>'Top 5 Categoery '!$A$4:$A$9</c:f>
              <c:strCache>
                <c:ptCount val="5"/>
                <c:pt idx="0">
                  <c:v>Binders</c:v>
                </c:pt>
                <c:pt idx="1">
                  <c:v>Tables</c:v>
                </c:pt>
                <c:pt idx="2">
                  <c:v>Storage</c:v>
                </c:pt>
                <c:pt idx="3">
                  <c:v>Chairs</c:v>
                </c:pt>
                <c:pt idx="4">
                  <c:v>Phones</c:v>
                </c:pt>
              </c:strCache>
            </c:strRef>
          </c:cat>
          <c:val>
            <c:numRef>
              <c:f>'Top 5 Categoery '!$B$4:$B$9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669-0B44-AFDE-06BA59A506B7}"/>
            </c:ext>
          </c:extLst>
        </c:ser>
        <c:dLbls>
          <c:showLegendKey val="0"/>
          <c:showVal val="0"/>
          <c:showCatName val="0"/>
          <c:showSerName val="0"/>
          <c:showPercent val="0"/>
          <c:showBubbleSize val="0"/>
        </c:dLbls>
        <c:gapWidth val="219"/>
        <c:axId val="1000252048"/>
        <c:axId val="1000237104"/>
      </c:barChart>
      <c:catAx>
        <c:axId val="100025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00237104"/>
        <c:crosses val="autoZero"/>
        <c:auto val="1"/>
        <c:lblAlgn val="ctr"/>
        <c:lblOffset val="100"/>
        <c:noMultiLvlLbl val="0"/>
      </c:catAx>
      <c:valAx>
        <c:axId val="1000237104"/>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0025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7DE4834-C99F-E747-987A-29D402BCFBF0}">
          <cx:tx>
            <cx:txData>
              <cx:f>_xlchart.v1.1</cx:f>
              <cx:v>Profit</cx:v>
            </cx:txData>
          </cx:tx>
          <cx:dataPt idx="3"/>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B6739DBD-79F2-BE42-8EB6-F8296BC83C7D}">
          <cx:tx>
            <cx:txData>
              <cx:f>_xlchart.v5.5</cx:f>
              <cx:v>Sales</cx:v>
            </cx:txData>
          </cx:tx>
          <cx:dataId val="0"/>
          <cx:layoutPr>
            <cx:geography cultureLanguage="en-US" cultureRegion="US" attribution="Powered by Bing">
              <cx:geoCache provider="{E9337A44-BEBE-4D9F-B70C-5C5E7DAFC167}">
                <cx:binary>1H1tU9y40vZfSeXzY9ayZFk6dfZUrT3DAAFCCHk7X1wTILb8bsnvv/6+HCAB7+yGu5a7npo5W2cX
PJpp9aXuvrrVEv++Hv51nd1u9ashzwrzr+vh99dx01T/+u03cx3f5ltzkKtrXZryW3NwXea/ld++
qevb3270tldF9JtjE/bbdbzVze3w+j//xqdFt+Vpeb1tVFm8a2/1eHlr2qwxf/Ns56NX25tcFStl
Gq2uG/L7609jiV9Er1/dFo1qxquxuv399ZM3vX712/Kj/vS1rzJI1rQ3GMucAykldzhx8W+8xOtX
WVlE948tYnsHrksYc2377g0P332+zTH+GQJ9F2d7c6NvjcGEvv/70cAn0uP3X16/ui7bopmVFkF/
v7/+UKjm9ubV+2bb3JrXr5Qpg7s3BOU8hQ/vv8/5t6dq/8+/F7+AFha/eYTMUmW/evQnYP7QaiqL
7YNy/jkwlB04kjqOIOxO794CGEIOOGeu5C635xd5+O47YJ4h0G5gfgxcAPPHf/cSmPNSN/GrYKvL
TL0oPu6BSyX1XHpvFwt8PHlAhEsF53fw2PwpPs+XazdMy/ELtM6DvUTr061pXn1UOlKFekljEgec
Oa7HKPluK7OxPPZywj7ghHpU2vfP6VOwni3WbqwWwxdQffq4l1C9L9v/G8OiB9KmkjnkJxYLrIRk
tiCE3DnGhWE9X67dYC3HL9B6v5+GFWwz9a3UL2tV3oHjMs4lkTutCgDBrDzHI+weqqdW9TyZdqP0
eOwCoeCPvbSni9uiMGPWbV8UI2YfCAmIxB1C32nCY2vyvANBhZCedx/GwP/uuOUdjXiuVLtRejp6
gdPFfuL0Ns22cZm/ZHQClRCUMQ6O/f21iE4SFNwW1LY9787jyacYPUei3fj8HLnA5u2bvbShO9+9
2qZl84L4MHbAKCfMfdD/guohTh041GaScPYUmefKsxudp6MXCL1f7SVCd7T1xRHyDmA+FKSA/rCQ
x15uRojxOZ26D0QLC3quVLtxejp6gdP5nuJ0221vXtCGqDygLkcZ4SFdWtYZCD/gLvIlT9yFKvjA
x3Ho/Jfy/AU29+OWqOwn5z6/7V8dbfPKxErfPijon9caGD3gwuVE0vsIhPTnsfl45AC+jzvSvid6
zsN335GEZ4v1Vxg9mdUSqqP9dHS3X/XWpC9oQgwogEtTIHFHE4DCY5SkPBAo1zmo4d09d5co/Vqi
vwLoYeQSm/VeYvOHTreF2ZoH/fxzC0K1Tsx6p39RRpUOKIQkruvuxuY5Eu3G5ufIBTZ/XO4lNg/F
7lflt1dBmbX51xcuBEmbeeAJYGqPjQd5kE3g4TgFjvNrweT+t2LtBmv3pyyAW+1nheGsLJrtS1ZY
GSCh1CXSY3f+bBGViI3yAnOJw2cwH5OFZ4iyG58fAxeQnF3tpS3NcfnsdlDX5YN+XsTToTRHUdO5
j0J/QoUfEGSrEmT84Vt/soRfS7MbmMczWWBzfraX2JwpY8pWqwcdvQAy4oByDwGG3RdOl/wAMcjz
KKfuvYtbFE6fI9FudH6OXGBz9nYvsfk/2IBACYeAP8+V6++vhdV42KBADU4w5uzkbs+RaDc2P0cu
sPn4x15i81bfRmXxclaD3Edil05wyu8CP0oDj4kBcWxsgGO3gS7c2a8F2Q3Iw7gFHG/3k66dlq0y
6kXjPrUPJBIZmyMhvXs9RUQScG0isDV+X7JeRP9nibQbm0dDF/Cc7qm1xOoFYz82ExhyGMqkt9OL
CecA2wiIL39RZnv7C2l2g3I3aoHH2/2sCqxus22/fcnaDQprti1QnKH3DTwL/+W5qHwKjp3v+6i/
qAo8R6LduPwcucBmtZ9VgeMMHSKlMi8YW+wD4jBsHLg/N9cexxaBHhGGyOOKn9g9zmOeI9FubH6O
XGBzfLqXUX/m/ye32tyOL4sO0hTpPjSFLPiyxw64J1w0992HoUWceZ5Mu/F5PHaB0PnJXiJ0tlXF
7QuC4x5QtBZgv+DeNBZ7blweOAR7crZ33x63AOeX4uzG5X7YApKz/XRob166yCkOmGAoMKNZ4PsL
jPixO5NIQIVNUAX9idljd/ZreXaD8jBugcqb93tpKMdlv31BO3EOYAIcrW27E0tJ0TsALk3s++eL
pP9X0uxG5G7UAo/j/aTIZ1s9Ztvi5uUwoeJAYqcGVvDUPjwOeowqAJrb7iIKigCP7eM5kuzG4+fI
BSZnq/20keLmhXNKeYAuNekh3N+/nkIj+AE6rYXN5f0O6CKcHP9aoN3I/Bi4AOb4fC+BmXnLl1Kn
Dwv3n1ct5wMIVDqM0vvK17Iy5h5wPMHu9L3RLBzYcyTaDc3PkQtszr/sJTbHN+hLe0FgGKK5xH7y
Q/Pmnzo2wI9ddMDbDMT5sR/7pSC78bgftgDjeD892Oa2RBP7CwZ66mCzSzgCXWY7yZegaIFiFHtl
9zvMi+DyDIF2w/Jj4AKYzX6G+zdYqe11+oJ5JEVtH9HeQZllEVRcBBVwZbSm3QWdRVB5jii7Mfk5
cgHKm/10XZ+26GgqouZFC/voCUTV3vXEfdfsIoO8K+zDph72y8hTL/Y8mXbj83jsAqFP+2k2Z6oo
bs3LttVypPiSoC/m3mMBgCfpJDsgEm3P6Np8isyzZNkNzKOhC1zO9pOQoUWm1NubF4z7c/YiBUqW
D1uRC1iIjXZ1tNBgI/kpLM8RZTcqP0cuQAn2c//4Q7ONH3Tzzxny3DrrzF1/zn1usqhT4iDUXKh0
HIcvuPGv5NiNxt2oBRIfrvaSE59tjdlex625bRrzcpAgacG5JpAtD6cy5tfCRtAwy20X3UsCQecx
NX62PLuhWQxfYHS2H6Hl+m9Pd99p685qnrzzf3mwHVYDAFwPmeMirGDDjAhKceDmDrul0Tw9bf7X
8uyGaHFY/ckU9uMo+8dbnaOX72Hh/nMHhvMztuc6+N8yt0dOg6sHJEe72PfXYm/yGZLsBuHHwIWF
fNxPLxaUIF/XjbpuXxKVuanfJS5aLO/sYOnDsJlPkXASZ4HKM6XZjcyTwQt0gv1EZ+5+m/+pKvVy
NoN033Owr/9jZ1g+9WLYOsbFDw5I2n3ZbOHFninUbpCeDF6AdPZ+L4nAJ2Wuy8Kol+wcQ/0Lfsul
/KGo/CeIUBWQLmpkdwa24MvPEmk3QI+GLuD5dLyX8FzdDi96HIOg6YUKhra9nb4NR2VAAOaNTJyW
mV+o3Dymab8UZzcs98MWkFx93ktIztR1rKLtyxqMAGWWOH7xQ+uPE37hIuLY2KSZt2rm15982q8l
2g3Mz7kssDnbT3O5jHHz0atj87L7ljhgxh0Bj3XfKba8C2o+BkhwPHO+dej7a+HQnivVboyejl7g
dLmfOF3hTgfcenX7go0x1D0QDF7Lvj8nay+qAdjJpIziXo6/OKv5LJF2I/Ro6AKeq/0snh2idqZe
8pSzIw5cBHzi0CVdw9kL4VHmzNc4zK+F6TxDkt2Y/Bi4QORwP/v8/si2X7cvercGeDTayBxwtB+K
fxJzOMwJhRrHvmcCAO4xE3iGQLuB+TFwAcwf/5+A+eu7735cD7jaNtv193sFH11/9/dPv88dlx0u
ht6rcGfp4E67xze/vyYUKcyjss78IU+Uf4ReaaUeAHk05HZrmt9fW8TFsVvbs3FzF/oECfKh1696
3CA2P+K4k4NxNN8SgYs7cDD39ativgru99eOg9s6UL5Dqwe6phDxADmOYs2PCGrfaAgVNq7z8Aie
kB/XOV6U2YiDJz/Ucf/zq6LNL0pVNOb31y5YZHX3tllWhs0L4TIJsTi8NWMCiXR1vb3EThfeTf4f
uk2yKXEj570xVdX61ZSb0e8I5AymLJenFYv0u1hl+rryUucqjlPr0pH1uCmYNVZBpoQbZGbghW+H
Wb+yOAkaaVVrd+iqL8a28TncipzIt7pSXSR6qFLfqlx6XMZDetgid1xXJJGnjmUPF7Es+pVK0nFT
OmN6OSV0OpKRZ/yYWO1tMVmT9mPWs7fWoOK3Q5GpzI9N029lVI1bj8ajWkUx1BbEUWcpX6d6OvQy
uz5xR6v62jpxsm2ifryw0pGsHJGMX0Y96UBWUeoFdJya205HxHeqjB1H6Lp9F8X8HWkspfwyM86H
lg5Tunq0XnZAQLEClhBwjh3A2fxxqmQ+k/gYgnxiLLFCw99Pmspjl7buunIGzX1ZDlbqU6duPF85
ubwovco5LXoHU6u4KN1ApXa3meJkXHueWx7Lqe3OptCNz52WlTdEpdanonbNZTxaw9pVSXLWug2J
fRE32ccsC8UminV12BpavhVCf2gy6h65VX/qRb1z5cTOxovlTVLz+uvfT1qiyPx00miLnRfwTBFw
5Qab1+WjdVfhuFMU2lXxnpV5+IXM6EdlST6jWX24sDxbH7cJ1cd50jdrFhe54+dWMx0amkxnQzvY
X6uUQA3S7Ye3UcHSk76k7vtwxH/V2K27daqSvIksp38bt5yc0qgeLlwRfozY4GykUtnHtOi7gKeZ
faSKvtjElrY2aUf5aoSNric7x5qmjd29sSd6U/D2tNcOOWra0D0ahTaNz0K6UsOYrge3d9Z2JeND
V33JKpmcMFb21youqZ81tL+udEiPvTHTR7ohnR/GcRdUXXvYqH64hFGm515nwZhMqo5SemPnKtE+
DzU3qzSZ3DeCRXmgQjG0K6VM7ZdeIjf2pJ3AUa1YeUUxXA4FUPKbQiVneUzr01FkzqexKapbkdW5
9oteG+6jElAfDZNHDovYmCM5VOpN1jT2WRiPw4UoSHfmpjUm59A2y9d1PCVHo44TGUwsci4t1Qxv
TUOgUEdFh2oS01HvzrZppdO7vOvNJxab+quM0uiUMS0DOxoGMLMfF8LuMJiFz0IpEAkAukUpxVU6
wFKCqDxeO07UhWHUedZl3NjTu0a2xcYiJvs4Dr1Yaa+VAZPz2tHldN07YgpMY6oxYP0Y3yRVOZxX
3AlP6sauP3k1q1ZZnNmbWlSfB8nSVd3y/ENe41PSTruZn3S02GTA/rQMw9i3m2haGzca1mNeOpeD
rVPmeyOmOrbWeMbiUAVwV+Nhx1xndqhleqLdqiFrt7GctbLbGp85dMO5Tsvp3fdlWyW1DJTi45mu
XXJKqjL8VmbC/iys3HySCTGfCmuqz3HMTSd+XsV5vKK0UF8LO93UpbbyoB1kG/u0bfmGjVPqrVMR
i7fCrstx/ffqd+wnpjurnyLueDbuDXVw7NCbTfuR6fY1MVY06fDS0RW3Vg3xiD/q2nqfTBIzIIlj
B7w21lUyqi723aGS1dmgi3jYCFshvFDYYOs7WR2eiLSrtmnH9ejLuq+ioCI6/KLZiMnYTkaOa9Va
h//7CbA5vOIyBcTl7yX/xxMoptRoEkfeZcanZj0kZDivqyg6rHmYad8U8DNh3cNfOBwupohda81F
UW3t0HbfkJ6H32B7FI55LLd08Mgp74f0JHaqNjysMxFeZV6dh35cRJnw/1727/H4Z7z+rnyGAgUh
juOhJXHerngse59rpSfWu5dl67qF3xsTfsNqDsWRNjr7SCY1nSWDGd5mXldsmlxgBk5R8GNRqe6k
zIUKeuno48zt9XHp1dZVw3O5kT1rVKDrtng7CaNOPQfz73OZOX5jevOtQ5gARIp9NWHfHtvTJLog
rafhomV9Wmy8ztNBlbiTPzgabqhtw09OTJIjS1jixKjaWYc4IXaYGRodVlk8fNG8mDa678JjNcZ6
PRVeIYLGcYZbEhn4KydnVheYyiHriVbykJbpV5LrIxPTovZpWlXHGevCL4UHUwcnGC6+m14orehG
h1bcrXmKX7ZFGp5Mg3YuM8eM7SpPaBdIp45v7MpMh4kdh1+w8rpbluWzB5lVk3jhSauK6YzZE9TH
cni+SmnbH508vbIrZ4p8VnP12cuTa1rm5XEdxcNx2jsm0NrpAotlzmk89GbletlwnpAJseTvFwJI
4tIMJVpTbJwyhc+e6eCCNsBX561Ju/oyzkjjBaMNA/O/++asH+rNGNZx4MUhJhBPcXQIKlZtudNM
7yYCn7SOcnMcW7W3irMkO6lVZnp/zG2VBp2VqNyPouKwqdPZXIlnfx17O/sA9998dXrW3bbKY9YK
Fz/n3srEolSbAnTsrCsad5179oh1wAqa+RnNwuwwI2Fp+3LK2yMRWcNqnCrveGD5h6EvCYWUuHQy
sBy1kTW33iETGvuVae32pnYRVrC+4pUu6/JoIJPZMFjtkZepmXLOuFa9aj6ZIT1yrbQbV4OjprWk
4ydSVcWKloL6kCfOfZPAIGTEsFgTx7CAC+FdY/88X+muS09KkthHk8xGy+d0qjdT7cTlmTOETAZV
m8YfEQfUR2MlWeZPVU+FX6o8+WTQDTn5WVrz6CgGbxmCnMIb+Cau4htLeuTS6vqZ4OihPLHFgFBl
cr7SU5dGPo3bZt0McW5juilcXob73W3f9Br/HTYtzGCMnSkMBDeMrbKJFFdR1Jjj0GaIOhNJ6NeY
hmoMIsKr9I3VNDP9keO7CNe+W+spqu2veVbCrzZ1LlYjPLsdWMVETiO3T09GLAThR31ZvrHYGJeB
Syj9TMpJCayndnqXFDJsfeIlw6UGtzxqrEJGvjHT9M3hqTgW7WStcUFOyn3BQxL5tp76Nes6GQjD
VRxwHXp+ry2sQlWDZfpDpFeNdFPLd6vQXik6Zd88r79syjpTgQvaGvp96hVB1qf5uefl8YWTe32A
YCChGTlO774b0n0ueU8n7lKi67IatYri+0vuf/z4n6syxz/f717/+cv5jvyfP6E8e3e5/t++C42o
80UiZvmmWZofnwVh7qWbs8knP/wptf2L5PXurv6/ePjMzBanbR65nD8ltigOPLoa7Hti+33EQ17r
4LiC5whc2woej75SEPi7vBZpK9p8cUu1xHa6BFND7nqf1qI6SxnKS4hguHd8zoZ/pLUuHuEIKp7S
uUHYwX05D9N7giES+R0UcU6dq59hchaHOEi9cfwOvZMgLPiix2FSeN2Y563NbmN7qpJvWT6F1F71
SJ3qZtU0iTN+TDL8hYFDM9IsD4wZXfd6CLOqOCWlW9bOYWUxxPC0FlaZ+jADG9xPZGk8fNB2biVj
oFnFJ+6rcECuGXS0q1kX0KwdJ6QFSWuct8TzKk/7kV1Z/YcYmYNeZ0kbNWLFRqmc2p9a2xUbaiJV
u/6gEldqrPvBEuFh0SWmUsFo4rCwgkdA7tAOecrg0OqLE/A4mogz8NxFIXapndJwUjZmcm8r03cy
8/PIi7PU1zgBkZ7JyJX4yoGoIv9Wc63Gq/nAHURz4lZjPgXpo+HD34u0IJUQCReXEhwRwznj+X4r
sgAMLnnIS6OjG5LZbnpWMRWlJxNra6OQmnHVp37uKTAKP40r0fppgkqC5yd2VabbcjBjXfte61rJ
SWZ3xo7XUxhN7WrKBkCxbpopnj7GmofIg/kEb30+TSnB23LJjFv7dmRaT/4iRrOnixAVnXkNzneu
4YYoXNzlPF2EYZwOykqz4tburZG/dwtllZd5FpbTxd9rDxb1eLXji9AhwRjCLbqGBL7v6ReNWV7L
iQ/hzVx2J3RdZWHKbN+xYeED9RL2tjelS2N/5G5mNSDZkdddpsotkm9/L8lcLnpkd7MkuFqB2gS3
BXvomplV8ig3IDQabTkk/KYzQvNztxqTpvF1bqE+dhIZPrn8F0rGLZCL7yQEVwqhmgBVz70g9mL2
btRXOm91+TUWysHnJ2JspgvDBy0mfxrtaOw20lSGn1uIleW4MgVjWOEFH0esAJmyaLxuxZQn3zgq
VvgEFbJ06lEGY2Xy7W5VsbCCytyhjfhnE0kZNkGXeykm1+GPqlTUL3TD4VsKSroG3D8P53VnmTjG
FzrjkIl3YVw1w5dpnP2iXw9TaMTKSRKKlWtPitfJocNqd+z9Ou7VcFFxluS3vG+JIihEhGa6EFMo
3c+FKtLpo57KBDKSKpEFQnTRks+pKaukWLd8yKaPU0O97qrTNe8uTYLf9EhIkg4qiWNeDuXKAUHF
V+c0VukYJLSysEBCgc+gfmknCTjjGBe8cMFHEgfv5ESFeIviHhjMxu2GuHnX9F4OCx3rIcG6Mpol
0bhOIomvtlQv8faJ9vO3WdFY8XMqU1V/qYVyu6OQdbU6y1ghxk1PzFC8iWtrbE9alHdkFQwi1FCd
6hQZ34jOxPAAdoiKSerXInSQCVSibowTlKyo0vTofgJu0sSYaoFLQHiysu3QgkJdu3DGN2aI2lau
M/BTC6UNE3L8S3nVmCfIM9JEP3xGXdWWXlMVumAwWHJlP4CqTS500FI14quHKoanGWmJOUV3WmVp
2kNzrqhA2476vonTkyLTrZUFJJbzN1LLQygaq5BDLdXoITVfkcial0spG5giTcsCiyYJeZJfgkmX
nneYoAqC5VK5iaMLvyukxKqJHJ0BMzrY+EA0eJLQO2yiJhX0xGKDGq/rfOigw3LoEnw/7g8QJHwv
Mtxnk6wmrxVZfxzyoktVEE048yBWyIEpno3IgOdJJLLiw1lNw66I1qWF8lXse06nIJ2eaIfJlMg5
IYmmNcNPkaA17U6k6Rg+pRxLBlNAAU/gJytqvA7BxSkbiDRi9vhl3yazLEzGOGIfcM+DCY6iTrFS
6ITNkqMODXkQL8mVmINR2NmpOjdMYP2rluGHABwfFV8/YXLWcd3l0GA79C3UOQlvXnMZ4ho7SpqB
QT+RzeclOvOF7qoSBf6/JgK1L99LGvgGxMMJrpP1CnY+6hGlLX+KU0SXpKZ6NmmGemy50jirASRc
g2BY+E1FaHflqdSBFmLUZ8141A22SfKzLpvPfqxr5OWQb0KAmVc1VUo3qyqVE3GPBpG5g14l9pWM
XSW7FTYKvNkzxVmcTIfctg7dFLVtetikY8TsFdZ2Fq+izq6mC3ccByx/YYTD2VrmfTYWq3rsS36O
W4y7FKVyu8lq1GLChKq3JYlVaHwQkBnhQnWjTQ4d2HJnHStjZ2r0B103pQmGzBirf5OGxoOMoWWA
Tc2EKl0c5icFJlOECTYi3su8DllxjpxFDiLgtmJ9toYjhrtZNzRKxjqIqraU0m9BRgYUPh3exEch
TVo3inyRws3y6wkFRBbPznbEnGUypJOKfR0PcRydpmXcEu+8GaSZF49KZpfiNf1YV4fpGM7r0m4H
gzUUUlWn0ZtyKic8q52u1eR8cilcpakLaGmVp8Cj8AfbIm19bnruwOUmRd0CpYLgqEG8Lse8x2fJ
Gsky9VsoHyvXVlXYdId2U/V4J3hZjWeNDme/hPp7PryTTTKHuZi1EdxTxQYO/TWxBe/QQYuwBeI0
BguqqzUdy2OgX48o644RVrrIzATB48Fq8dWMZAPkh7tEOOrGyivpKg/dCpYnWKahhKZpayzHgbtI
8QJP6BH+YRSxxd4O9qiryIeLctlRVTcFpiRKXWp/yh1EON+2+nS8zgXy6rN7cgWvPyunL2tayk2q
4VXlOoqTnloowU+TrnwhaLSqw74I18xuw/p9WA+YvCrjDN6+G3sPEntJb0FLZR57MOykncARjoRq
Zw3eL+tc9fOzkZUUC3dSw8wGeGnN7t5YAkELdVMbOqaelrr3nTGLbNinFSlYLhOhi0pjHxOvOkf1
uUhWRqa6sXxvIiP/r1X0mX5v50N2JVE0TrCGdK3qE15UXXrIy66trqscMeaNjnKLnYWQlKIXtFL1
fxV87nSItLPMbliSTfoyL3mOP602kax/O0krs/3eypryTUXdvip8gczYrYKaUWbaw753RXeu6zgc
Sp/ndo76eIawippX05GgBkYaTn4Q9ZQgCneaDUE0pCg7+N2k+zHzGXYHHOlX2hqbL9IhLXvPs2Zk
UZDULB0sH5W4MSz9SmL+IdZpGDXHTYxIlgXelPXTtJIqm2x9GDpTX74ZYBytz5v0rMfJgOqwk15E
V25uDdNVlKCygcDHG+/EjGMrUJBtHBKMON5cjj5HgUGurNLxkgB/7sHRQeRm0RHOGjSrurT76U0o
C9vekJ7EzmFYDaRo/MbLJtS9Q+paF1Va5uxDa2qdlBu78saqXsvSHoaroRloc2aZprAumcXM9LEp
sKp9V3OuP0xeFxUldky4p6uNGNxoGny78yq+ksOUpZtQNclwOJVM5KUv05I6qHDpydQClcFEFDco
wZbdsEp5M9a3MnFRDg9aryo9bGcYt7E3TYjtMLFqU9vN+CbMrZSfS+JZabrpeOWYLL6NRUEbSYJS
pK1TrojbjBNfc9pQKzrXDiaTXJRlzmGX9piFnFz2UV6Wxu9LNQfUKqd55X7oR7eq2KoKex124FN2
BI4ydp4LNhbaPQxGD+PMNQtLJ2BQmg7dHFYkHAmMuxYzfdQI4DCHmKH8w4PctWeGqawxJOFhMmZ9
lM0Tq3rxZqojC5TUjesOoceN8wRRpimwsTttRs/DZx62bjmzP27SWXYPRUlIO7Iuz+SmrXPFP7uF
QXvqhlSWl8pNhP22dlW1tQs36RrjdFcitaClDf6MFVgwCoIzi5ZjX8GXJULNQSO0+rBHDM+Na6+x
jcwneoS/o5SBEhUoxsOn5G1uY6LgJdh+DVw317NDzDMHMbrHnyABNelH2UBBVeHNkVOgFA9JdRRj
93PTepNXTu+xuVLjWRlKbCz4dlKGsCXjlhryG5nMfjJlXoa3OAmRkKgIK0P0Vmo581UZdvA2TtNq
/rXv66I85E7iFadRmXQIi01VzVyqqLyZssSymXWEk6G8Id9ay4ypXPUZ6drMRzxEMuR7VThAt9LW
LtQPHz7OFOl7DstNPkep+wjGSAk9pqU9p2Fc9rP0hIYWFFlFLJHlZlQ5ko6staBYuJlklqA1Vozl
86CJqYYJ+W2FMiWS3iLGJ5Y5yvhslZIC+34+CNG8FJUNHnDp5kPofs40QUJ9ByMCJiEfubDb5krU
4YAZ0wTlZH3Ums4j+ryI0q6PL6Y+sUP5pUs9N0mP4opHeX+M2/d4dzV5uPI49slUzRm11m2n4uPK
LmZSYTeJAgXvnRHlYtQFayyWHEUIMgSqt7XXrFjqgKVETjiz+a6stHaP7CoynbiYmtgp1SkPPRvy
jBOb7YBSbWOqXQqSeZUZNptInddzFl8kNd4QdmwmaiSzQA9rMi8wGrbYddjUjpeBZ0d30TXuughB
sy17ENWA0goskFM9882Gz+sxzBK0HwQ2NJB8CyevwA/4/fxusBI9XfSZ8BAuSQy5nCCOvZkapryN
ZjJPq1naO/NIGxe4ZG1fAlRt4PjyUzrQLvpvJ/pI6SOXeKkHq66xFrJAjeAEySHT2DTFTnDhyOIs
70nUNasoM4K0J/iAnILU9uUIbFurQ/l/XUwaU7CrTk0fE4NulmQluxIpX+RJpbedbhVF6TttqwbO
ZewZPWU9adLCD10H6yy3nTkJTCoXGZtNhhkQwyToJRJP4NyM7jS+ob2D/Il7chy6zeDQOt12MRmg
lPCO+ZjI7sA1TCk0ZqsGmYIY3GfEYiokiMEQRTayryKqKX6KkLPo9WhZ1nBNu7aeLmyrs+2AomyO
dATbTZGxjgSvaHvFp4y2VmD1BPq3Yjkn3R4XMwvTA5mTfE/qmchHVYn1EZowAmpNjipVuRqENWFv
VXduAY4i3XL6CK3PHnciNXLe/2Hv65rr1LFt/8qp+84txIeAh/MCrOVlL9uxHduJ/UI5cYIAAUJC
QuLX30GS2x2v7HKqz/Op2tW7U9k2oI+pOcccY+h8SsSwqK1+wHKiMR4PvKJat1ApEJPpQSSxndlu
SCyW/gH0DYZSpUuRR/3ceoPhW2rFvT4b+txNIIpM5WyM2hbGsAi8pleFbluS6Kkuwwc/smjWY0DW
reKOM2/GQC4k2bY4quVaXFG0rpC8uqWtzyo2WH1LbbIqwO2W8EOqAtQUONi8CPlBaGeD0El5N+LX
ZNEsEavaadgy0WAIEMWL5WfVaLu6wy6dWkMQpJDwa1oovSA677LabFXgz8KCV+v20uNqF1cX2GWu
Efmcrqh4I5O2WOgoknys/oUNA6a0IXp7dT1YnIQ7y3Q1zzvPgpRxlQiAI/gPV4cV5YJuC1gzptFj
he1U0ww5OqxqBdyJrl73Eo52q9Ddz8iRWbUluj3ptlX5n+FUwIzgAZZB9pAFUBhtUPjvOFVqx3Sp
Mr58sdW81ZmGeZzFJbogE89ypSW+9y+PPEUDt0eiPI1As9ra58kJGujEMKT+TOcvMV02SPrn0uCp
5+Hoev/r/nwUiDUbMWJDwYG3n5BrAlaL1QCd+NJE1RafRnhvGiSFCNaIXe8/6wcy+zvkhyv0wgQm
BgGurgSJ7BRMVj6oFwvvwi827DUKGc16sN6KeI4YtiGTPcFZuNIRQUMPUQz6ijZ8Snkh5gB1N1CI
Da7NUPJusednZP4F6A6y3kqEIYkVzoSETgv+9P7r/zFUG68SiS3oJCjHIVZ6uxCsrHowwpIYtxET
i/fAAbWVhThcUUL9Z4/yIcNJAe5htH6glSdrzgPWk4w8Cb9yPW3Q1uTENvWINBWO+veftcHlv08K
eA3wwcPMAJqHcvF0sQXNwDvRxMGrRTe9ib6hlEoYO6+Exi6ux2kDg7mj2257/8Gn44mGBbLW7Z8A
vpTp5jfy+8YKJVcyazv11frZFhbbhKfmrgJlDXH1/UeRU+AXG5hg9lIaB8C+wZ57+6wWfLFuMUH/
uiwUpdChcl3ynQczuinFnNRVLT7YbK38/nJs5ED9XWwY4IBWJVt86zlaNxVyx6rPbtuWghpdMDME
/LIztUzdAaExQg7y/kv/MTHw6Y4zeBNgdnCbx+luIVmXBjbwh6+DmyXeQnoZMg1DHDKXX2VF1ZsR
m/b955I/JybDrAQIe6DQ4eLSkwZLhWu0rZCx92WNPRKsRZbEgPOAHwgm/YKEoEfwAwD9LnlxqOtx
dE5SbrkIakYkMk2/LjjCWGrX+Us9gLK5DweKrCDuXfTXoHI6s0hUcNMtWkHoBAWwnz1ZRag4mmBA
rfGSsTTUDjObtgvILcl2mtCqXv4anU9bKNt1EbAvAKEJexQ+BSdPlGhOpzV2xYuI2LZuZ4tz6UY3
SILu6iDb0rsqQ2mMvNvhz994kPjyAxKDPj5/f6ZOJ2oTIcdbhECbNCa4p+Ltql6G2Zolq8NnwHdA
WRxjAHTTIdmQr/efdDrKYD75+FrQMPE04MgnS6JDDQVCQEue9TAm3dUs+IZiNS1AjYNhwVZgvf/A
E9InqFZog+G28BS+g9sBfBJs5zZdce46+SwH9InYTobVlhEgf3CY10pO3JIcii/HsiLpYlb/jbsW
/TG4FPEed/firrBNuBoGbwcXgArYMiIZnifmu3rYoZe1djsAhCxrz35m+EayrYrERXFbqvOrf+TF
84YO9xQES3a+/Bycvo03NBQbyuHAG0E6RGG9clDFQqTcy5iqMg1nL13yhnQzQm2yxFteaZwezViy
yscZCRoZeuhtOScaOCtZpF0aVDpAs3cp6t5gPm/QWk7Xcuy8rQxRRm0ViieDBAU/mFVb5ktFgzIg
UeGWDQshBV4r+dnLUqiCccp0XbDVF206/yiOArLVlVULfi0ATlUvGP+0biVA/MBYcFOObOjQwXh/
/v9YcEkURD6cQNMM/Ls/lrZGEc48f3VPI5tChNZazBtakK3zliz/6u68/8htt/x+EG5ZCZRIiHwp
uADJxjj4/TzC8ePmSaXLU1bTDY7XTUa7K7Aag8679pWPN8gjnmngDZZUW/3k8X57m/df4/TLw5BC
7URAp8dno/F+clQNdBoWzCV76kZ0Ci6aXs79QwDGmLwM1PwXguzpIg9RxyQhQFW66Uuj+GSRgzpb
N0wo9Wwm0a6PcZtsy6JtwY75Gw0tONnS+O2g7cGgiiY4z0Ioh96Ob71Yn/PBBA+Dmv20rID0z/W+
RscBoFDTLkikcjS8e/wrAbaJdWlxZ/0jcI1YprlABwRoJdCBrX8PVhXHuUNAiEcx2tQ4ElmCIPCV
jS3bEGDrYaLzdKYjNqFJ6dZR6Xo0Eu+NR0J8nNfFSNvq2tuaqsT0W7xG7dzZ6dzzEEf5fhj9OsJ1
Pe8Rkk/GG2OQAe3wsU9htvJnHhLH9Zz1VNsH3bdbEluN6OpB5rCMAJnef1R4sp63OUXwoiBcwDEf
cfRkPS+jQPuBRNV9Go0/nqVjdBlAA9yqYo1QjxD0s/fOQdLBKICXtzUUfv1JGr2Bad7iY3BjpCk4
ugGbCES6oFdQcJx7Xau99VJhq1I0e0XfLWcu1MAWdt1QAUkC6Xur4H/1yNFY3fqtHm8D7J019Vf8
nRn7bcLXuMVTvB85Z/ITxTMEzYK59GK2zWRLkOAveWIQ+Mdyls3Wg/nVbcaOxNpt0R7EuVdVAATD
3JF+AVr4/pCmb6cvSWDPnQTgT0JVg7MQFNu3S3jCF5jUF9VXbsLkcyuHONgHYBIcwHATEdphbN7X
kc2OLm14VYqoGg590PFHUze+yYcU/PNM1WGeeS5VOWXz9FAB6lE33CrDCpaa4NBk7W2PrvRXIyIl
cio95gq0PekHE1fjkYEYfYUTia0AtpjpSk+14acV2Zm5qOTSxrkA/y0qAbB3j97qzaijuWVLoTJ5
E+FU6vYR98IrENFNOQs37ZBp8kemeHTBeYCGWitmIN9jt6DbPRP+jFokPjpbg5mn18knZShkch/g
fH4RbCRxDvkBA9pXK3UWtMNwvyShfmzCkIEH5XvRUHqAuJ86nalX7gn5kUZQmQLG1YfW6naPjpoT
BURJ1BZ2yRov11FvLvgw7uYlM8A2Wdt+0iCZo8FU6a6cFzner60GehwRjwEY96LCp/5tNDv/S+Bm
9UySNXpgOtYFs7Q/dolqdlHjGtwU/d5+fhussSBQpCGYwXYEmTIShZMFMQIpTaa4Hl4xX/YmC6qh
21E+zi2mzacP7z/s7Yb++TA4z/wQMiCHO81IqjVCaiez4ZX6SQ+OkPXvyYBWRN733ZWJQg2opB77
W3TTk+4v+dgfK//HZ4Krg+4mgvhpMaJjlY1dJPvXaRiA8YRcdHbfhwTEt/c/8sdv+vcx/OMrIeXa
/KZ/uOmd4i0WxOnAoAJ9JcuIPRMGOC7yEdhAU1rGk7sh6Ku7RlWeyH0eZ6IMjWj4mWliWlo+g/YF
sh79IKnMLgawlh9w3irkSZrPj32P5CWYh17kwUyiW9+0w/deh+nlgE7GrQlcAA0FIJ2cjMQXBbQp
H8I+wzr2kp4C6OzQtiZLBgxaZu61HesZXTct96SO/RffzmGxYv7+kgudkPAwJFsagDQI4xLijD5N
CYiXKBulbn2N9Db4rAnZWTi2/GBX+zKQjD+FXmZLHdToD07So4docPFQvj8z8baY38wMBIYbALJd
iLMd4ycHCumqHp02lrzWGj02IM+yy20aJ1mp0FCcSxP19pD0s9V544kejdGxP4yAeK+MoGbOeVJ7
H1ZSR4dwdcCYZZU99w1aT4XsvKvGDcmlCyEXDPvwHu0C/mH0MGlQN03WFets0aFsR1UViciSO6SN
ZtwvUfPd0ba5DhPRnHVoqhyaehQf+njmczlWSn9xnOkHPw66W29IcUBQS5Z9GMyLzkNQgO8XnrG2
YJOPD2CWZLmZa3TLknZq0TPEmfgxir30smEu+kTQAKpy9Odi+5dlv43d6djCEBc5KEU1C5vityeL
RvcE855Ur1MTxdfeFLaPogmdK7tp8K/JglriL08kb4mvWFUQh2ysW1T5ISh4p7o6Ap607HF0fmtF
G10AYfb6vNLOOwLTb/fo2c2I9HEtX0Xo88emtvNl02T+rWeycP/+0qJ/Li2kmgifMGyA1oackgHl
0scqrWE/UFv04lC3j9XzKFdmyql3cT75QQcwsB8rns8xYPWyZTQ+MNBhS0CKWVaAGwClkxxp8rmZ
udm6JOg2DZ5iVx1t1GEKQ3tNNavP6zipI+jismDJlSMBQzPA73UuSToWab/G4szDsOzbbvauIC6D
Lgmon3dJFXM30I3hOGvjRuzrBad3MUI5edmDEYGMMuxNnfOJD2BfLRBaGvADHmOD0hS5iPo4B3Y4
Zz0PZS4TMMuwEtFZLSgA8pswawawE4BTWTT/0YKdKed1oUATulpEphQkBIKCV5sGIzkHj2uRZz6t
g0+zHJvPeljm71ETNEBFTVv9DSP+M/5sPieAogAIUczPaUgOA5AGOrt031IKfCDPlqz9AkKUQ4Md
U4aaKnldla7O6eB9caZdBrBHjej/Bws23SjIOPpw8yCwgbd7BKRC1as14d+qnkKf82NC6KoZv2w4
nff+arL7SQ567yirdiKr7BNLpRFYJyu5f3/FnmDZP3ZPCoNq+FND2wW5ffD2ZSBQWcxou/Zbnfj0
40SJugu455UJeiBHnIv6WvNpvhDR0J9zG5KreUhwkCV8tjdNwlIQkqEqvWw8HX4Hc36K83Rquo9/
ecs/UoaEAkWOscXBmUZReTJkpq9cn02R/oYG0VQ/AECIVQHQ3eVa+eY6oKZD+1WtNC1TGY/f2eon
Xb5WgVjOwmRUj3HG60s/WbqHQEYazUScAnvZSo7hrtukiCYwI35O9P/qLO6d+Pbf/+eNhcLvdgAh
tN2I+//KP/8QWvxmlPVv34FfP/VLbAHDFBzNAdLSAOU2HO9x0PwyEcCt3dA6gFyeRSj2kx9uBb/U
FtvlxNhacJjC3yCP3a4g/mUiAHNQoFHgwMYUvDYwxv8jtcXbYw6cS8ANqJwC9H+ALP+BaaOyYp2O
GT0CJoXEuSeQTpJBHlbnurWYpYpffhugm58n6O+uBf/0QBAMIBchMeD/H1j3byxzcDMCEYg+PqIr
hV68WdDNzbS9oTydDrVT5C+AytuC4OcH4gzHeKFjmP6B3mQtXRX6iNExGRl9aTM8IGxbcq9i05y9
/2lv9/aPR2GqN2EtWiibL/vbCCTZwmrdkejY9Uv80iRgJQN6RH5Ig5pcz+uaPSZdS65lFdu79x/9
D1+JlQRnJWjycaP1KRy8TJDP+Z6Mjipoo/MhFSTIvXgAcRK8rP4vpcdJovLjQ7e+IURCwOXQGT35
UIs2eZ/YJjqCsIoHJUKiLgDhBCowMydtnQ9hK9hFb62CGE0yoz6DPAP2q+WNV/jBkMHF5F+77h8W
1Z+fj9uiUW6CCw18BTY4b0e+JazSvK6iY4psoC9Abm3OfK/D//zPnkUINg3BEsbCOakwAY/5nDkX
HUO1kGsdeeo1mXt7p9tAPL3/Wds4/jsH3caZIr0HRrX5zG7n2tvPamZwCumoo6Op2HcVqGyng/5v
iqJ/GjsEIXii4WGIUieTiYorSuaAR0dIq0dwwQxDUU+FV4BkBoDh/S86yVx+flKIlAWgGwTQsJB4
+0lpBY3FCsDv2CI56lEq4pkErW2ac6nEE2jk8UtEHTZpk9k7x+bwHJYB4V9wo39YwdSPEPbAosL/
+aNlVAUEHHgwNY42nYOLsBuIl09Vll4KT2GFTlnf7wC7w8jDrRp+Iz82byzQW0AE+Vtf8Z9mAHdr
4NqmbaZx+dnbMel4Rm3fCWxeU9k7+AwhAxj0eIyE/FuL958eRQEtg6CEowXtqrePsiIFoziZwmMT
Y3izrMaW9Tho25tMdfwLFvM21CN8ozpFqpnh1mk87o/lCzrOyKdJeBeV89s19zwpniAsFk/rktob
MzhEh78sr7cheHsknOOhZKLQL2GCTyFW0a1AS0iSXfiVbM4i6A/A8wOD644unt1ACsxrGEP6ztI2
uG9qbKneghqceINYyrSh02GdcPz9iCBz1AmFBQBVMnw/vJWUDYHc9v1XBpEAY/7vXQ6gFuSrMMFC
RG8r3Mx83s7JkNo2sn0YXSju98ji2LofG+rtawLuF+inPZC+gvNWjlUxohFAd7hEl95KECz7nWs5
3rHqK0xkBTD7dQ37+dUGHZZuxlbsq60XyEpftnAvickC6TKps+hlQjsYJgqTPPgtfgzg2GZzgp8r
VRuE50vQTk+zScZjWkfhhWwxgLnrWndTNxwKG4pW3SOUeR4q9ayayIGoGL9aJUwuJQAaCjhCQnOU
12Cx0TM+THhGipH+USRME6xl8shEKPZ0I8i1QpsA3a+IiCc3JvN65lVrRi+gyhmPaq57WTpJBnbR
AdB97Vo+PYH6FYgLgFDuDrwu+M4Es2eg7u7q5plAoglm2RrSrssXsIUeJwipn4a5oy9oy2G1R20Q
vzgC/FMRsZ3QxsQvveuCrwK59sFMyXQn6dyfxcC8i6SpI5Mj/po4B9aEE4Y4Qu7RqcAmtWl6GVWd
V4Q2wohWTfXoIujhqzBUr1KBmgU+Nrmf1wDjky1VcqdUDQKridWryCLMU0+X7JFYqV472BUEOQjL
2W5VFeT1qZPZo0bzh4KI5sLzDHhmnfetI/frjHGLtK+mnyfqgJN6D6UcB9beM9kegHvPPAeDGCs7
YhQlRj+4NblgW2LitQlceya4RPmQb951o6N2x33Po2U8cHIN9j1WTQfM/SWhHUbToQcF3dyYuqEw
fpXQC7HFS88kkzpT0IPxM5Aj8DJogXT9Dtx+9UpHULOwgmtX7/o1JdfM6zmmMu7ntKhGcGLLxEU4
b+auApAAPi7WMmRP2aPyK/zadIZDjvVCCOrIZoYxzwlATgdxDqwtAPWHhQjr9QoV6FoXpOnjFwN6
zAtlOgvgBSIzXsaOyI91uAaHdV3qpAwg23gejBnu07VxV3wyvJyUHcnGaibpnjS+vGj4aM5rDiwi
V9xakPDWUZc+VGf3HFz5JUebcOhyUGvddYqC9NhHbBR53wH3aGIVok8G/NsNq7vv0N/c6ZEJcdH5
Do4kWJMQ1vlquJ2FSkGmrnT/bYzl/D2N1vEcVC19DbGoHgpn28oWukNk2vy8evCbhMQgwLvrMyiD
Uu1V7OjXzRGoBC1/uByVL2EWsYEReaZFU5J2HM7MqMfrDMTBpRhWxZ7r0IvzZJzFFapyejYNrjoS
NyfTWQpdzZNo+nnvBrE+U5gLXIRw0IC6aInW54FP3S6OwT9RxGAaoemAj0i3DM/Aq8AMHgyD55Ev
E1gxOV/liZ1UUEoISHcTckAAvkG/79Ng3gJTlaObV93pTnnnQzeJ81YytXexdt+qelx2zGu8W5eN
/eemM1EBfdSciwF4SgtVcZ508iWZI+yPZvVKKApZoY0k+16M+EWpdx1Z5iP8h9U45p0MGSlpwsNx
hu9JBqQ7l7jxogZNRtnNMAvo6gFor4tLaKsWmENVeBA6y1UJVRA7T9G4K0CGZOU6Om8X9KN+EB2d
RGEGtYfSyEH15X/liRo/Z7wJ8iYjdq/AHC01x3tAcNrf4lRaUcgjvF/SaFpyUfuY0aQO2ktAX8ON
P2txw9WMRe1RZGQvrprJtRe02BIwiontbhRz0B4hFUaCHYA6OhWItvNrLX0EpHHNyL3zVyxZfzbZ
o0y0rXcgnYLLD+aohdxtnHwDIXbF1yKIvfGpIpFFm2uCEGmzt4JyBOdxquOqyXkQjcdR8u23ESvU
WdfMCEGIxkjM4MJ044GGfq3AZuhLaoDlbJ2xqdAsng6RjVoLhnQnnoTAsi3GxEBiAS01fwrGCXif
YRri13AMRux5pkT/HLcsFd+dMBHwsmSudhxsod3QRsu3Pl2muoDpRPwpo1V2LlmmDqCF1+gy2brR
OSct+6LM/NKKONzFIO7XRQUHFfWZr572PjYrqMWHNGDptZFtU1AOcQ+DcuDQehAOOVA+Htas7gGj
JdHyYGLZ39FafA/4+tni9roP3RzMB8RVwKBBJvUu0iJ4rWdWv65Ns3ysdYKZw45vdxPIF1ke1ckC
osgmzc0nrpILqL0U2MwLF3AroIjjRadB2zjMmfWPEaSkV3DtCu/oCsk59NadJjnFLLQFkp3s0RuM
HXaWzBxGTDL6AJcg/mEikb6DvnIq5EjU18h4fDfOa/hlzKg5zlSsQR5XQUNzlYZN0THJ8kWvS5b3
E0e4yKq4bPs0unCL+VLB4+DjMtfdLdHavwIGHz93C+3qQnKweSLoC5p8cmF9nUWuuZJgAVx4wBxp
zkytXoJmEccenLDd0MT6COtED7yMWfXyjCDk7T0ks6a0cEWqcpBaE7tnfAjvKWyADmYI14+iYdWl
7zT8wJgPdZCplyf0GSa985WKmgvbWBsX6eh7IBBUCyzXqPUXcZbhYpYDqlzvsk3W8cFvZJAVXqf7
IQ9g5wJaMxbP9YIT/jsxk7rSQoACj4PwOLSq56XIGFSVI6gj5wzB7ayLKgIREDILr6hNYm7rwCzQ
W7ZVLLAuuXzq0FDKcd9rfGmbAGE09CF3KSZh4H0IWbOu0IMZg6s5cWucuwwi1V3KkwgBkSzfxoDC
ZCrzpnVfQzByHkVwVgo3Rxz4FzR3qifTgyZOPQLIjXYGboXF2tomB+c9yiOfMZLbtU3Q7F2SpiDV
Ch+kHt3jfPadKSrPNLyMMFQ3ZkWdMvAVtk7xWDUf0MawD75cvKu4gbYzbyD43adeKJN8EEO8n1QS
L8UYNJk601i73yuYPH0SoAp8XeIqeV3oTJu9Lyg4h4qTmBctuLASgvNw/L7O69SUkq1OH5JZfI+Z
rW+goUVjZ23UfBEulo35OA5TyWwzOcjlpCw6nM4fPL60u8Cn1VzCKTK7qFdnoRqDFBfUeh3N6bHT
vsu9KDGfGXWjLpJ6bT+gKQOsvhID/zBkHP2oIbDeLUO7pMCZrUh06MXCrX60bIIF0M8K9n+x0L9i
oQAbfytt/sRC4Yz6X48NrqUc/n0x5eY9g5pm+8lfeGiS4OYJivoMJDJkaEA+/4WHprivBd108GSA
jINrFqB6/f94qP9/wdLZOlJJhvIVHJp/4aFhst3jBvwHnhUo5TfPmv/AfQYcypNyDK10MPBh6gqj
NgCtp1Ba7aCEHloc+8C49HFMhxghIBDqGDqotHgEmXWetWt/FyZe4Xp0Jv3GNiX3yXJAnMUxUFU6
2cs5kx9hGQr5Z8izxyad+RmDwVkeQleLw9XG0x5uhXMHNQWLzxUES3KvW12tBZLHBdVbGvM4jzp0
0U3mujIWaOZCtH0xQN1oEIVq2NP0af1ABoTzHOdWVYCM+DlbwLZVUDcij1HuAZwelDsLekON8aBC
hyjrFokduYAmDi1MO6hlN1cQnRWrV013sZuaS/wIEaX0E3MmRu+2qUSrsHvb5SBR8lytC5rFVoX+
p1VKcwQg5u4r4cK9kwqWT5mCmSU08pvwdegU8iXaoHJu+R5eIAY85MX1H2sWx3tkMaJoYTZVJv5E
jhlpHsZujPM6nc1VGrl9CoOOwoOiG/KWEb080OHnjx2yzZtqJOFtBYgH7TkqI7IfIYlBzgbJUJnp
KsthIxTtAmFwlkIXUuKduzJUc1REY9Zv50OSVzb8pLtOHEjDLpPIBWdgs36o0xXCrcD5ES8TUGmL
KF6ifOD1Gl3OnjQVKgu6aePWGXX3fMjA+n2IFOqjXDQr2XkGstuoddBuSTXEmI9YX65pcJhb/6lB
3VlqfMuuq+bHCpq7i2yRD65zEdSY/vAMvpC7IEwkeQ9deInccleTOS55W9d3Cr5sQ4minF+lbT9d
84H1GGoONXQuoHr+UGtFb7rQq0qPJeapklVwC1VTu4Po017Cuu0b8kvk86gD6a6amnrTCaoLCx8h
VPhhAVGKveS0q5BV0arUg1fdknD+XKtxgCok6c4ZXMHq4zL73Nxa9AymF1nX6hmqWP29QZFxS6Gg
PbZQin3sYIICttigLyFdnGgxmx5DtoheXunAf15spK89ESChXvxvgG2fk2WBhUEfD9M5QElkdk3o
f4D4gagSStP0Ka2ZvkdONxatqfiOThXXBfp+uj/4kY7bfUXHgeMIXpZnVq+jXxIHdGGnPOT5cB2S
JF8xy7sYeO2uGZTxb8248qLzmX8ptsIAzkmuujUiuFli8oTGwZMv0Yj2kdtIiBoFSPaNQEaUsEme
GYUV49cB/RRX6X1diW9+oCu3ySbETqJ3e4i5MekHxiMBFyq4N6JHHhxqxJw7/IY6T0LFrtXUHOHU
tZxDi90jG6ERQ9FXqyW4QkK+1mdpZWVdaGBnPUgc+k7OLsErqX3r6erGgP+dy6lDNQcbq1IZavfa
z85cFLLzrlvNdBusQdofdEV6OLtp1x5R1bfdrlE4QeGoMMZXKg6rXRKODN3wiuwmMS85TdA7JYKm
n0AyQsd/Xo+Dn3iHGnXQWZfyOq9oAI+Lypk8892yH6K2yWvLu8/IDx3MGqflmDbJPhrmPheVIzpP
VQQ2s2zjWzb23U7QzuR0YX2Rmi4Cb6efLtouBF1aa3FmQBIqDOnrq8XEC0YAhgb3ExymzuM5lVfW
n73HpS6Z5kftd3XZcyV4DrJJugNk0O9bcaTOfg4qS0toi4NzuPasuxj/1ZHH/nhFeDg1eRx5VuYT
XMP8MtbQ/5x31KSIVHK6DTMZ3qdxCis8KtKSgeewFFDDubPKq8akyHjXPa1tpvPIJssRlmZtjgDx
zLsUVgFGw9MRXBy539ooSN3MNWAK912z1eBv4Q/D4hoC+qQR+sxWSOIrOqFMhUgyZ3Qg5Rj4+rzq
Ya84jpVES10/42Ch+wV0isOwTgt2aTV60DsIiGiKHsydr2h3hHwH9oC6hAVatjc1+ViDzXQAl8Q/
Nn4iCjmk7RlPwC1hKyw5RernkImlEEmOroBFiDnArcY/9x2suKusY+d0iWC8BYD3SOfFR90u070S
fnCpUTgf7ZA0OxvwO7gwgBWp6uRs40ek4CA23zWEiiMgqDTKe4HYuwA4KEGnm86njPTgNdfdVPo2
vJFkLLzRBlCVY4teMVE3140PZ5KOoxMBU9ysjIOGXIAQXu0XPR1t3087f7XqFcJxODIg5dvB3lFc
ziEy3FVH7Fyu2ZcU+m8QTOTrlNV6p7vlS99HqCuA3+20xnFDJOp7qWoohvjm1oEikVR3sxrC67AP
YBahTXwLUlO/l566rl17B8TNu11Ye2MxrheVjQPsRn5dJ/26t7TLcDSigAKZxCi6j1clIZnOarCr
jJ4LuEe4h6hzDtUYxvVu0k1NL9Z2dvrKKb8edwFOTjioNjYELOaHW50bQTbs7+iQrv6OVSADfewb
P/M+g/hv4bIEFuRaAnYKCt90QwL7zo5wHu0SeD27w0Tqj10H1+lyNbBUgbiBR9emIxLLKiZhDher
dkSVL/tvbiQ2zuEdOX0IQHVnpWjl+ikU2n7q4QFxkcwtOeppUGeT85YfJlqWAgrtzIVPuwWhnw8Y
A8PmA9xI1x0Bk/iw+Q68uDaF48eo2wsDaRlMioKkv0tX3VzAcEOVoE3v4DG37F2Q1q9ToL0zOMPH
N8ql035JJ2jc5dwOwC8RXiEkxwB1Dkgg8+v6MXKVgCVCD+mvAJqUZ4DSD5vRrin9NdbwdtBkyXG6
rUs+RiI8Srg8sd0MB2Si4FOisxS6GePvY4WzLU8dWgNAVnSTr0CbL1BQDDXI0crAOpc5feSw0T/3
IK1F4lf5GhIMeL1+ILFH5wIl+NTsuxg2LGOarbJkoaZlByvPJwWMg5S29dvblMnprs3aBYkkyCmg
LGXxmYKibS/RXz6shMFvB35Kxs99JxMgadLN/4+981iOG8na9hWhAwkk3Bbli56iSIobBGUI7xIe
V/89oLqnxZJ+8desJ2YxHdMjoQAkMs85r3vIALjXQeOJc/wycosZzTg9zmYst3Zj7cw26Go/nttu
8t2CrrVO4wC6ktnvcWAZeh+tbrgxRy2/lPDzmCBpTp2tcrQXBxlL/QF/7ATLH6wSVyH8y3RbTbLo
WS6tjgS7bR/ZvGewk8Y+Kz3xWTqM1ifH0nOfNxrU2Kjq0+h7KkWH2XbJ5KvOMlZta8/VStpRflUg
5RArpp/dprWii8oaqq035O350DnWwWYAxBgN5OqmwXkLXQ9j6J0sbLXxeGlHF0+Sfp0Vcvo6Bm70
5FFzfzQm2zkLsJi3YZf1znnDWNVeByEAx0WuW+bKmJzHNjebhylgbG6HltxmGrNig7HYQRkT+QEN
8sFPi5kAfGy3UvsYtzvOEsO7yJJp+mZowWLAGotn9tP4GA+a2Ey1tB8xgGkY5CgGalutjiN33eoM
XcI2V4xPGed0omQcZcO9Kicn3aQy9nbemHdLvEJ/hmHKcDkxBbptGGYu1KNxlVip4ZdpFT1PMO5r
3yhLyUC6bJm8iUptMEZqV3nJSMCEU7/RGN9ujR6ul0EHfA44OV/iUlN9qBCkWyv28+SlbEVzh+VL
9hgKPQsZhyfekeFZcIzJVjjCnK+3qLXqMx2nhxtzbocVU+byYMw6F0AdhYGsrDYwQQW1v24z/w06
Jno4pLE158V2sCtrl2RacRh1avEKXfYdg0Nzq+lq02K4chWHzJ6SJO8vE4TVZ2wS/ZoPkI/F6Q0K
FnY+M1UY0Gh1tUnzxN5MUuQlDu5T7Zd5w7eONd0Z5EvGgrkOScRrsy9RaluLlXA0bOK6s1/6thy+
2vkYuSvY9uNFbxijuR2ULLevTe3/+v93+n+DIgDk8j+sjJ/6/39D0P6lQv39h/6hQsFcEgYBbGR+
egvdiSb+HyqU/peEvIHEHlqTbuEp+m/r7/4loE0tjT0adZxn+RX/UKHEX7ZnoZdGkMtcAInYn7T+
4q0eCvDYxCIZCqFNbQ50/QrU/kBNqkeNoXrWiLOC7YDxeh/m8bhXC1EoiPTCzv0yIjjgPCG+YvgY
45JwGKspqvCd9ypwshgFsliDdZs9lR/EownDVZmxeMMFhPW/g3ecn6p5h3l0AiEDe/ODXR4t8Qog
MKe/3MUKIgvUrM7MUB9vRcQA0xpIZmFT1C8xMAVc++HV/oJwQ1Lr2zHJK7gPDQbGAhpf3uYJbUSL
Mxw4ujI8Y9RzXrYOQHDWI13eJThb1DrHtFbvhdKrT95QezU9jexx9PPsrg+2kNZFeQicGFBv7h32
5sIOunlntPaSZBE75gY7RVB65CR3GYLHeYdyB3ZKs1iPMIGihIb3CCRRqzpnYjLiFQ8BmB7kTLN7
YNi5xqBTzHgDFBUDmwQvYBJHoqAP6eTQTq6ZbIJuDDauCiubN1Kv8rbpum3QkAQx2bFxp+h86xW6
NutZmXlMS6V5mN0vsKtyS5RYThgDbA6xN4QbsfxyPcLmbV1HoXEnSDiZ/dhpuLdGgaWjGQJwBUWP
fWzO3ZGj1Kg+MWAGjbZLTO2v8BLnF3kTATvTUgN8VLUVzUzeNeBjg+qhOTNKGOSXcwr9mRZlsqtH
sj6AxduFp+eEDdCOZjBkuZ1VYYBPUyMwxxWj9gS/nicX47Ue+lOLGeIBtzjAmV6l/CHsNLl0htla
6GOYzq8zcFzPVyPqIkqHxVH0OugFbIJSFdC65fBq8JgW1nMyhMF9N9nefd8p/riH1Uu+rmP7JrI7
/mq9qXlIMcZxyKtw/2keo6GAAixJaclxuEvNbmXFJo8l1jIA4dFq6/kD7ua81h4CC0kwOLtHx3l5
Jc7ycDxouby/hRrg4ToKKyNrNWc19/1wEYXDfKO5Oq0Xo/Nxb4YEOK1rzu9206iJjzDzBL8S/G9w
1mWPfwqIRLjOrJrmzRjG6c4G7rnUoMc4qzwJZIMUriufw6S1LiZM/+5BvMXl0FfZNY7L4TOW+vG+
1DLprtC9O8+L/9IDBH3czsTMko0GdEj90IN4R8nAE8dEOJ2OxmgD6WETCsBjA//cQDJZsPfeYdn0
ymF5DXFuqyu9pZ0G6Q01Rht5R/ELFi/dCKfqhBVpfBlyoBVm+pUcXqZk6qqlmsGAsBoHGC+5Lu4S
qOtUmSFrpKFUQIFFBXcH14PXk6VavXALBt5tOgAzb/Doqj7xZPi4nKTgo0yrcgi2ja5VzeMCRN66
bPGK6sDhAcewOe0dSTzlGcgwUH4wwo8K+6RMt0lgkOxgggnS807juVngMQL03HEVG6b27Au+Nm8z
jgnPBZIM2qXOUuVZEUG9ukvnWdPuNVzD6nOqdU1B9oc/sc0mk+13hsLvfaRyzdPboIfRMOaaqldB
b5qHuZdsEPOU8ywpXXmW4EWwPL7znSod+XKQudm4lewq0bGqMchbvS5k7Pp4caXm8R3bCFPhGSjJ
3zIOJntoIUtIQx30tRVZUJH9iDVwZ1wlAZ5nSLBFWn5xTEiBEX5UeGRmOdfU0hA41AlClTwpobAI
AtuAcGPiL5g+KHYIgUosmC11VeaEfbjY7GsBevMshGZjpIK/SWc5HZsaQsu6xQzsMgHpGx9cyu70
m+UUBnbkmN+EwSbXqXuucs6fmfKxS0L7EBRMfygrSybohwjJvIIFtEDRWhzqT/g4Nn4ch+4lXmje
Iz0qHKNZfMDObxxWlGHdx2nBvNMF/WZhNCtzQcSZaAdr8xUmzxfEXLyC55GTW3sNEsFwXsqk1uKH
MJJds5WVZReJj8N/ULDJlIeKocN9Y1XGysx1zB97WA2YntDUgfLH0TC6e5Ea4eesCZxvY2hCFhCq
uGoz+7wbVD1t0kyNN3bphE+W2RebnENqTbiaeYslWvEkZJRvjUIPUSbNdEp666hrL5xShEp0j75B
Y3cRV2H20UgaYF+9abfIMkdyziB7LMY1mz4fqit85vJzS/YMDgYnu2Fbr56Y9kQfepldD+gLk52q
G7mtpxrY6pVrEZfxhxCs+OOQyyYEBICWgf2jWJMyMR8zDEO2+OQhfquHAkNXx2Hb683yjkOneiws
4oHWydwUWzfWy4fItpdHm8dMs18ZITagPgFII6yquM/XYeA0L7Fy1DrrpNwbcxJuh8wwLq2wceQ6
0q0C6sZEObBulNGf1U1e7kiUYqKUQIY4ONFobENL3CRBWe103J/Wint8TFJVDZxSvX2AHCJ60pIg
pdStDD54KItJwZjTraV59kpLtNndTpONP3fU1mds2NNeL4rpQJ/kHeY2HTZTA97XGrJb1Qwf91HR
2Hd93M9fdT1Lzjza5DP1StX5fYXyUzEnYc3zH9jQEL/hRb9l1dVlbrpw44LjCIt2j/w5W+mDySEk
NYVuWsdTCROp96icbxm7r/xDmHzYqBMNCDf4VIQiAWWdaLC84yvhLJYxGwO0jXeJjicg1cJzhDbI
VTyqPUM/dePooxIw1qONk+lSYeBnwp5djNUn65Ue8vtH+auLwUrFZoUCGaHPyaOEakBoFEXgEcE/
g40ykocmskl9Acna/P5SPxeyLjl6PDecr35h+VDjPl5po24fzYUDDG8g3lmDl9GaQx1snPI9B6xf
XA/PQ+ipAmEGfggn3EsUZny2WW4RMxQF99+PILg8nBgYalKNNPHE4/39PS6P6we+J+9usfXS0RQS
2LrIp96uTCBDCTbYyiMxSlRXjqZT/LChcgIXiG3hTkCuhAWUIxbC9Tfh+Pj9D/h5keLOY/GcFwtY
wzrlG5eFrHXm9PaRCehid66ZgA9YOfwXV8Fl2rNRPOGoc7JqssDAdDhu7CNUGdwgQY13jvuuWdav
7oWGkiAlGymLdfqZ2y3DZMKD7KPHeGltM9VguMOw/vf38otlYiHS0ZfATZd282SZpCATcYWJ9tFY
aMWxilgUi3cyQXILS6utxn5+p6X7ef9iT1++8kUdxD+dPD6IaDiLZbY8amVgP4rODY+zjlWk32Ul
TBt30iGKNjNL5Pe3+vPHjsHLAs5ztwg8Tm8VEWZM7IplHNPFYCzA7AY6Ue+u58R231Ft/OIWWRwO
SgA+dVr+pcX8od92skFxqdw4jgoMaMpFeTY3bfUpkywY/Abhfi6r5s/vD1UXsnlcKmzrVLPf63Fh
RqhIj6/c5yKX5iHT3WhHo/Pul/7KFXj7qcPpdiwp5RJL//OXhtrRJdtLP86qYcyciNwi0cDRs9sK
8+hLFOMRbp4TZfI4UNdhkDE1l33dj8EWXYmkucC4PQuN5is8OZOqcy6y6NpN7Sp757H8vMIhTxCo
57EjYXRzqgKBuTUg0A1Y4Tl2UwRWxtWnZNQ4L4FiWWr/H7KHE1uz5bBEHcBXxfG8ZNmeytfDjHkJ
tvIscYwU1WZ0cRD123Fsv7pKcGRGVbCs9ySGjox28xMcbTj4r8IQmKUQjmt07/WWKinetZOAr/z7
pfKrZ8JOyVrBIlFHLPJ2fep1A1Tn8tW/cpcT3Uqe8AE04emT3+gPtf7eGOenbw+p+fI1MMphiaLu
e3vBOm6Won+aj70M5HMDMT/BlBQ5Aic73fjv7+5XF2NuxNAWNSvHwcnFXHwR9LD2puNIzOd1UqRQ
wRuXLsfSK9rF31/sp22aO3NfffPM5cQ71Z3kqSYqvLOnox1YNJYYQrCy+BDpEn9/odfovDefHH6Y
C1UIXBYKEXOxt88wIxJltCtnoIKAUYw1raDh1dymTT8GWjk3ZxXkAbWRoXTPEezlIx2JYwIBY8Fy
GMt6vIW4yZxAG2iWYDrPyFVgrO0hHzLKYuplbvVsmX6guaM5HrB4uG4LjILfU1f//H7wNvUIe+dc
w/vnVMoS4wZdEdDSHI15wuN/EQTlQxTvQjiHm98/tJ8WOuFDrAGJco6Rnnm657ehbrREwqijWlQg
rgEVfoHEvY1mjCgcCsK13jllTmogybHmuAafPjIki5Svk7dUzDiV1MqSR7se5Tc0lf1RycC7fx2I
EGzBVKeeM+tjORL5+/ubNU6XCKxZ1GeooLiygUToNIdTZkTRYIObHAVeAfm81hPXTpvdhHTdxPAW
fOmzLdJUruEti+byVRlbmBDf9kY7YTdhGMl0q2MYla9Ja2WLqhXKbF92in+eHdaRyu0m2XX8/ddO
O2lwdsohtvbQv9KEwSW8yRsrwUJfLcsLBx6qBywlRXXs1QTf27AbZLjDyGisCVLmfjj/cNDHdY+C
wSXeGRc05I1qrYs0vxmYNlwiVtF2o4zt63IS2rwrHYihTLELgiMcyA3njKX1AlzT6jzCLhRAeUpU
6QquyjyQ+lLDuijm+Di4sVjJPrMwSO9EVANnd3VsQeHA+2UgM3VOCiwRIF0zPOoqkYmvg3JThuJa
wvdCKPEyDJ3CNLru8WYINw581/Jgl4wod57ygmiPxJ2uqKhn/u1cO38Xn30aMHkhw5HDpq741qDk
WtML0/J4WKUiVDTuk8Kd+hC6SLmqcSZe0MzLrDwHX+3bm8aEdbo2KoevuxR5ld6WsO3FWnWtqLc4
u6Fywe7iPLTtMr11AH+/jmSnzEx4yT79ZtpFJ8nwBbReOTAAMfLXY/4gt249WwM/90OFItTbpChs
z3ueJtEAFYyRbZy2YNF2NXF55iBMrtBFMQh388kmc8REc7bqMEAQn+fBLA7ELcFKH0scWlZ1umTC
eHohGeFEmUnwHB4EVnsrYm0RU7Bcomv6VZLYxeQM1YowRnnoewVouO5asuvmahGu2QZbuDWHrKCi
gHfgGw5ZOOdkrIrhQDpJFnCuij6+/M7pd6uumXfjq44G1i9TxrAjjxPzIktlOxKeWGBF5NrGpRYr
zobXOoCZPatvDm1GDaRQMTcj28ucziDjEo7BtK0cX7x2Dki66sfr7yM4K4OQRv7SKO7koriKic8O
Nk3XDFCpFsE5NqTsLfCKUJw5ZuI+F1bM6G1AtnMnRmJv9kx7mc0brWQbV7bFKqpdm84syiyeqwFr
2vDNZLGVifEf3o4xc/jv0Awkz+fAMpdCIpTUdm7pyOdcJMskVjGe96uE9mcUOhP41+PPsTuGjBGz
K+fccsAj/BRqZ7IlTkJvznKMtuddXmkgDRC0ebAS63pzm3hGGN80Rc0PERCrFBm5RnNLUGc9PnWj
YyJLyxwrTW9dsna6C2vMxJ2dJIWE1EX+5zdXA8nYJG5tyJtJVEyBo4namAwbDNdyzmNgACjUMD+W
tSJBcyAIydZ0HijM0zbEt6ddIm+yuK+0BL+1OYdqpmUWeXqqYVo/ZQwlt0zQZvdTLBMZwLrQR0Zt
TMjbhUowd3iEfD/x/4eTvoOTUikaNDL/b5z0/pvKy6J94zPx/c/8w5AWf+FFuFSCuISAby4BmX/D
pI75FwauWLowXkKt/Yqg/sOQtv7if0DJjLgayThdx78wqQHl2uOEB6xzBeiq8ycw6WkpR5eNVpzh
2gKVApOeHN2u6Ls5Ll0Cgiiq/DyK6Guge/5hgeDagkKY+ZZrMplhXvK2jAu6vjbMMgz2Hf51woc2
5PruGJRPBZXKdc7OcwDj4wgsAeTekd0v7+vHCQ2AJgU/ZgIYzJMg8xO2yWwLg5jU9ZBQYrK2dVQz
rPsRkSkxLultIgzwIC+vMJsvYnPdzFP8bdQY9W5sZZtrJvRANLQtu7bHKt0ECD12hGFdNSQPaYxe
AyyuJwUvNUS82DVOcJvb2bD+YVH9AqH95U1Q0JHMicSQhXTyBHUFbSZvZ29P0rexGWU5b3Mtl4fY
GaaPtakjGREpQKuWox5ZDKY/Dbh+r60ynPh9qO+vbWgl12Xjur7ez/HOQ7a37d00O4wEQ8HNHsRd
HneLWnDGX0/L/7RXf30PtIWMd2gdcHg+aVEaHPQ6jj0PUg6HHMMC+KpUSLuF2fL7p3VSAX+/EqkC
zFlIMf1pWmyBbeYVPnL7HgR9D8uQl0dMxVG1Zn2jW+F7zdfJR/R6PZpfvF1Y4oxblhX4w+jDEE1R
5FrG9YgTuWFHAWbswj+zxeBesFfBQALFLe0108aT5+cptots0Ny9YqqzY9b5UuFrtU8b9+73j+/V
YOOHrmu5ElDsosFY9oWfNoUkpI0ZWIOAECI7zE5jbCKPNTNNvLgpx1oepZ8Nvbls09uptzBagGa+
lglky6gr5jMgnPpGTURKQJy0GghPiz8nCUrzPlym+GVWTLuYtfmRGrggP3HWpeaHyQCeJUMuMlbS
2JCsEO8byueHwZ7j/e9v8nsf9OYuUaUvswDHcBh3e9Yy0PrhrQXUKiCZatwPiSlI3i2HA1b1DWxA
lW7LtFmk2+XLmCkN4n6msBt3kn2WJ922F1W7TQnLuaxIxFjgLnNdM/59EAbZiJY3Sdjvef5g1fZG
icH4IHAggJRPVBFVT5DdGXrqbWEDFMSTQA2IwsJYF/APdmm4FQnJNGxn6d5uLYtaDv/TPsapgNMl
QgwVIDML7XhPAPgE6TMm7RBd445Ib/cOL5rkQO2erwtRR60Pivgl4uBZ5eAKB1nN/VWV4bJH2Jkj
z3OXqUsf2Nam6g1i2GXVrezOLjNsScNyn6oyvYc7u8pqqOVFPmlX+EFOX6dpaoBDo3YTpq25swKZ
QMmw0VbMKQlhGtagN1Zk6nfUpfmDE0bpSyUi2oxU96Zp5amIchzzSdOn7BwfHcTXayc3sNfxvOyQ
TMl4PteefYUqGhqeGxeeD2o2XHVtUX8uEggczHI2ZNVhVhCk37RUcy+A07W1DONwoznqmOc2v9oW
NeW9dxh7jWjEoKLVG4uBcBqlNF9zih2ZnefL81yXWVKtGHloS+pF44vc/ISJEtJhdMeHMM1zLAGq
6aOWIR7l3+rzpeg0Kt0JQclG53xZJflg7ozScw/dLM1nFdjNNYTDpji0ZO2sagzB71JJuErFiugB
R4H+zeeS9IltGhkaKsDRpSkzCvURIw04efjB8WrGxEfNHu6HqdtGkXljBDAO2dv6Q4to1seDr3UJ
aDS+mop3rmxR3UwKNDSwIpyFMa/tw6xbd8ESQZm3lNy6fqyMBYMOpWQKOIYfEEddBKH9FBGCtidy
R78NxExyrLIfpjZ9NkCx14NqEtBBWCEt4gjou0qcO2M3HAtyGf2yn8dVrkPU7oCJ/RY/AXKAtIgt
qltQ5wLpa1KOZ5obEmtIvOxqIlf7k1ZFEz+G4WhkoBeIUhN1N+lSPYurh87BMZRuwbJtDAGHOF6T
92vsFIGYZ9Zcloh3Sn2lRmuCs9LoN13cOC5KGMA8X0dmfYVghDckGlGfTZOQaELHbC/MWN87JZ+L
rU2lnvpeDXzcoVnBugKsj8anjQL4BUnxRfUyfEwC0X1dJhiPZq+GY+66/SHtPbKGw0qeK1gUuxq7
g5UV6P2hE3xf2pRWTPUhl5igyPABDkXsQXpYi9rOgfTD3B+1efwoe73Y4mkTHZA7VBuZlWgmpi7w
PbMj+Q2b8vN4XMZqqEJ9ctCLc+gbabWmI6qPXqWna7yEpp1mY3RcN3q6DZJ+gjiphvIS++JsHVQU
BTPafV+VRrqujNxdxyEnh5gD10eNUG2YARhQoBgVOfBkNoNCVWVE+nQ2t3rzMHuDvGJmrV9OsV53
azRO+FDDJ+2/iQRfEC/T5z1CKfUlcsaQXMfYuY/wGz0vLAc7DZ36Ap+O6ApTAaqTnpKvLFEc2KGX
8OuQqmM5KXSKGejmt1ko60cimFM8BxhhxID315pVTbssFXSTsobCHHrdPWnp2YERRvOV6CJ9nyVQ
ehLFTdYV5RfewMFx9iS/azKrS6KCg6PTAPJMA9jyysazeQ1EWG081XPnSOmvPD0f0IqYxqbG1GMj
LRlezaTIoXGXeDEgEs+aB6YMFv0dZJQBm2V91/ftotG1RejTuUFBbtPE2phkx14JNobVvKT3gRTP
2LEArXpOB7YL6rUichgHVDdTxx4NBnSAaHqhBu7v416xr8McOyYT/po+tQ0CNj2vd6TOW2f4UGq3
ExeIcMXn5J0Dh67ZmiLraWAGu8h3ovYWQQj/lIbIinSjXisnEo+6a5018E52eHuXO9xgIM5TL5pn
1kgKY82mIFRnXvZmLbcVEtsD/sD2qs+SaFuaAUGsRXeHpROTtLZFYJMOkPtj/VoFhdeTAB/2O1X1
U7Tj8TvpF4RSdXROn1r3rGaLOMqxgMMOjVonodhQwbkX5OivEU400ARdQ0aX40Di/PzdE+p/Det7
DavEc+iHSugnYu/H9jl6061+/wN/d6tYr/+l4+SH8dxSA1L8/adbFUL+hcm3wRBbp5HT6Tv/o+c1
6FZB3RfK7j9sXoS8eFsBSMA/omKFJPwnbeqrCd0PxZoOumSyKgEBgNlpppeS/4dirawJGignd7rw
illDS+8O1TRtX7120ACZh3RcbK/6MKzOGkuCsE1TvHsdH71CLqoGESeTlPHXAoTmsQAZmCbrmj6h
WSqRbIwDN/XNQe/6eU8BIYPhVnMm8uFWJOfCo/hIpixtIjYEBvbj4dDXbIZZoF15OdGdxxLXzsZb
MZIv3ReTrNW42w8ANSPeMw7J8QEEWehoR2bodf8BJasuP2ikvRgbcm4MuaH4VfMZz1KaV+Qxjyvq
hsUbt9IBWHIjrP1QzlN7q3LJAHLI4ksmkQCdjjGbWNrYwV2RG9Hd3GKPwU0RTzh32mcgkfjOTSRc
OhJ3k5uxtIhwVvVhtuJwG5VB9ww2+K3GUC7144W4b0N4Xnllj1KT+S/pksUxCXH/dtBhpQO95zDo
fX1mwMUqBJM2d7yMIElqh3EoB/yUUwKTP8DjJHZ4TdQqJKYAxpjh7BBBRR01jV62UImhc4k4w2SH
vITx1s6we7ioRoSpvIScwUje/29D+M7Mf2dDwBRPmr/bEC6em+b5C+Ya36Dr/rgz/P0n/94ZbO8v
eDwks8CI4qzE8fM/OwNzLAJvTajqC766GAH+uDO4Ln6nODkCDGHYydziX7o/xtiLe7GL5/DiEPAn
G8QJvsZfLTAFxexH0Cjz605acM+k2UwrDYVanL1EJZWm5paALC72ez88nV+MYn51pYWjBYoHcwfb
vbc7EaKlQs6j4ErLUZrr1VO1YChDEHXvwKy/uhLX8Ez2WkNSH7y9Uthim4YKrtq3VB2roNOvmj5n
76nn+z++pWWkAIeCy+lc6+2FeicTHnbg1X5q0pc0S18CLX5J+O//5jIguaCSuDucviOqx7mJrLEi
yR7mmedSAL4yz9Ix/i8eHWsVctsSwAPif3JcsGvmpLJwR32Qq/NxEfYFJXCRKv541gQ32DYWpsXi
LsGs9u2zc/rc1VoPBAQTotS3u+l2CsclPv2+6iHa/P4JLlO+H07BZZW7C9hJbUi3j7jm7cU0YZV8
myVwy8KPcjDl2YM0ECupxc+6y1wrlsr0Ub23f74UQZQJ4mBULKEYnCx6W5WdAbul2ld1XH7oFviO
uFQCUJJ3Z8XLA/vpHhnKsCssNEXnZMw145oB+MNBqxHOuM+7imbU0IMPv3+Sv/i2oEn8e5XFvf+H
eoJ8UFyWuoyreKN1ZqjxHpJwcSzUf/fofrjSyaMb0jwq+4IrRVk3rTGlf54RGDA4fvfz0n++KVAB
dxlmYdNJ2MHJ8igprQlkr/I985xyTf+Hd/hUteB3Mp82HkfvWngYq9WgAkRskPQDc9jbUPoXx76G
YLUaSlhw7hgyKiiL4YsTxeCnCZZKiJXEtnPSlwm04hDOor+onCbwVTUvAKVX1uCn/F+mKMg3OnFa
gKSmtcc1Lmck4RkPqWPghxckwVOf99ManYO1DxbmejkV3g7fCnedOqONKf/UoWZPi5Hw4RpjpbaN
CrTeWYHI1yk+tBppCro3D1/qgF0epQ6/3RZcJcHlbEDZy1jIcaMS4WGmf07SSFvFDb9HIzTqOQ+4
6bRvq23pEUpJKDtpR5ZkQgayG4Dmd8gN6Y9ab2cHqtrWejBuiCDB9lEhXc917m4m7xrTRqddOW1B
WJ7D5hKhYtrYWBUi1ByJLY8q3Ol6QjOPRO1gM6tmjHH1tly7cA93rofvL4pNA0p9b52NoUieQrfM
7u0Bl+O6MatPDAuMB+J74VA5g8B8DaH7zG/CKoNBRYVPlUmSsemPtmTIqkmV3TcDrZ6rNfkNuHL7
FPBozqKkrq7sLnnRBe+0S2zjIXfjl7EZgg+IecsD9S6/vsEtdsoM0BGVMY7g2wadvE6YNdwivMHc
SnC3QY9sioGS6VMGYDaTGV1xjEPCLyBLoPAPzcq7SuyweLE1T1yKMuEhdhlBKYY2ADu8LvusCQnD
0APoOjaPLI15CEGHWHmWxDARDBFi5UhGqR86cfrkkXyMxxnJdEy0mHBlLRYfSBqUne1iYuyrC9H1
lbcGj8dUCuczb2OIHoy4QNE1+7ZeqHOtjOcHVyusu7FI8xfDicoj90gqNu4DPkbUmNyRTH9fGra4
M4uS9WMp3SLnXlpkh9FyE4TSjXhrqhFc1iOFiJSMYEwtSPVVWPrQQDAZXqZjDfM8Uqn0WVv1kiNu
njx315pV3/lWNlTRfVtoNMydWyTPDNi1rVfwHdkOOUd+7PXZ7tUyeFBe/zirOd1ZVddm24GEwRgD
DJxuN3PipjVONCHxKohuICF4VfMVT5DyILGiQ5kwWM1HTPeqT2EirbNXL8B8LPmxqoPshs1u/Joa
jSF0ypuwqN2f6pAifwwIYVQjvgNYerwYbuSdBzjMw3WcQZvDfCJlauFQR7kdXYapN266cMm31nhD
ncnR15nsagtFcm3hIfsh6dF9r6NqjL4VFYk+BU4c5FZE9nwuRfdYNVO/g/CRK8wtWQjz4BbHJW6m
CeLarzV06o3I4JiE39pOOeuoGT8UNbY7Zf+ZkEqsBiAbbLqgshFCuM5N1PFRioKfpYusv2AO5i3j
6WorXSIE4ZGkD66o5jPdI1cJi9FVOI84oOYDjHs/jTE7MduMRc2uiFAxq6Z10SXelUlRua01vvqU
md6675kiw0yZNrNid8uHtt+J5dytJPdt5Mlz3GjulUtM2DORY+6N2UMoLkOwNYB68zh2SwAkG+pT
5y0Shmwq133B7VvNzGfEQN67aotu+NJoCsQhbNhzIpm6N8JWqIL07NkiyGWtcOFc2ZHm3MzxSLi4
UmSiOkt2jmV27k1QpupcDB072Wul1Xmq3uFG3KExS9jEDJK9bNip5LlA2ohh4y9t6/AlsooDLjKF
H3qNzgpmNqfi7Mqs2nIbDSaeKYyer5p6qauxezwjv5PFNNQR7gq5kKuUsZkfBx6WwXYnkCey68Jx
+9SmrvimD+xW/bJGLHg8lwwT48vEYm7I8Chhj6OSwFO6tS6T0No2MqGZL5WxskxwpxqJ46onuRqZ
Lk9odoJiPeoY4kGrHVYdbzjxMx1aX8hpcNdXSIUYGxfHYO7ym6Zj79FCdo/B46NP+5xn7pXdFqIQ
TTVypUszMPTPnujas17DDy8tO1pwQngbW+93Cfq6HXQR7YJYvCuTDNBHWPzN1TRG7UWQzA+xbg4P
bgqtz53KeCdnwulnLIs3RVTnV5Wmguss/eTUCClJlnoBBg9Xso0/8j3fq14P94ZbapsozOtVq5vV
lSSCFZ/dKVzcDT9rVtlBAOLQw3dEHrQ4yu7rgp2XHGXvXs9dcRfroipXM6+0+r7J2rKptjPvYEvv
NfgpmfUrzm2sfiec9IjMs6TaEbTqG3hTDX7beNhxTCTilH5Ck4d41kg8bJFDPT0UQ62jWKrQNhX4
I+D329egdFllxrlvhnWrY0051JgC5cbHJjfy40Ci6BFTAQK+Srerj2bWgEGIfDIY+9Zj6dhn0/eR
HyFIiv0vd4bgtgbUHNY6FCltJ9FDRUckz4v0Gg1F75J335WQq+0OWcuKWlzhDzZ7ynnBqgvOApZD
+TeEadhhx6FzGF0YYSskhaqhusE0Fcso9vXJdVIcOlpUhNeFzURDYUzlQcsjcBV7g0jJ9Wx2pFWy
9zRP8IRSfA3G7AMA4Zj5lbBh8FJco/hivtMfiyxJ13Glf5Zut69wXvG1CZ8w8qyirYHD4ZqNo7+x
yF68EGahLcmyEFQ1aUw7vlODqVPSkBSTue3eqLt2M9bBM+5x6caBE4iVIvqY0qnFY0600WXHGY3v
UMggFX5Zp+FXZM6XfK7hlxBTrc6HWahBTRo9SktNO8SYYrhbJwT5Q4LC9k3gbreiW5L40Usvs9YV
N7xPO4BKjKmt/h1ipljq2jd1PDHg9P460SaQhIU8qbCbeQ5lByVvX3OArm1j6C9aiGmO7yrqhJbS
8hLpJ9lvBgynXeqhFOWDZ9Rt5mHsC++9Rm2Bc3/6PUwIFpX7/7F3ZsttI1nXfSJUYB7+S4DgIFGz
LMu+QViWhXnMBJDA038LdPcfbld3VfR939lVlkiCiUSec/Zeeyt2fy/UUrS9iIyrLRblZWTIMZTs
qbOXf2uq8THBpL3/6xJjO23/9oLoEE1e6eJa+130IuzJqdO5q+CPcwhrEmY7RoNHrWmy9lqzl7+L
z/wthZ2+B1ljSIvROyDCt/4k/G0GDji2W1ZsKD18d3aJdpcL7Nm7Yqi/MTBD7igyzoOOPwPs57Ez
4w51D5mJoCwzKi1KSqar7doDVhU81//6elh/Kk94f2hXEON4hDb9qSjvVN5qvj2Wx4yW7dU4ifqj
tXruqVkywqtpcHLYrmDjw9sqDHk7bfRzo+QddwYH7ZwPwVGmufJNzCSLSeUp8k1JXy2jcw2kPTg3
NGHPpSuCWE54fEI5Js4xTdiVLUXhGttenTzRZLa/EaCDqZhJ0XTwNcN7wBnJAzhZVPWi53nx9fJU
bBqEStG8lkwH//paGFsV+/viINkKkQWjo+BPTqd0nJOCp1d5lBu+x9FEy6ikSJGv2q99DplN49gY
+kVm7p0hcKJ0kH8Te/inOhujBsGH6In4SlimW6/hlwpYLi60l9xAk0m9fXC0tL3GdP5328CfOhab
HQRbo4u6jOSj3xsxxLYjMGja/Ii6wKJtzsbVdLCVejOgznDLFh1wQfGQlRx6//oam3++xhxRNrkM
AFL0Z7+Xw4tR2tNQzdnRFmANjpXdBmct2VIRR47GjPqd5S6ADfACh+ilDJb+Q4NjFEsULUz0ECcA
d0AsgIyiGn0rTmXHcdIuCVYSiHuYI4r3PjESedJw+6U/Oy7/G2D9Tb+aHtNGH/kLxeW/g9L+/KF/
Si6dP0wbI4DLOWZrOW+Ppn9ILn3rDzYfrBEBbWykYRuv9h+SSyv4Y8OfcEdugSPIn4DW/KNVbbl/
8NvYUBFEESIJ8Pa/aVV7hvX7zc/LW2guuSkcrDq/9wz9yW1bzncGosulqeaQHAakGdzla7P053y2
YtUkX5cGZmyIVTD7xLCeM6MOIyMnlOrWal3wJ8Nk7RE2GwkMFMe/zxZmX5hQq+e22XwN6EpPfSKf
aRlA3lvG/huHSyY8u4EL/EkMWvNyAbR09UxBO5na8O5sVJY2Y3Hbi3K+NXqPql2ZkCasDtkSTgYb
CQhZkD9KBYQaxUatfmyOba+4yoU93wJ7jodaQE9QxTXq6c4/uFPSPLOrpYgKU220b0dJsYHMoNWe
NdvpZLhmzRR3G2OBMzIRi3Xe2zvsturWGFRFfcEcy61kPV0LJJhcltY0jwZuhHPRGTQ1YPdTt6Ev
jRN/np290et2mIjyza7X5hrFA4wGf7V3zmCXr0MhqLaMxEanxEy/Sqz55eIAqeHnIZESiC/ooHX3
SbDqHiRH7NHM8LQv6A7QoAiFWkuHnkDJWNlhv0699wKrC5SX5yraD5TLtGzIetD7fXIJ5EEOJc27
Prcwt2mwI5+HHin7yNSPBgVdgS8X8xITEuP5J5fiJyWCqsN4Dkq0xuHC8/n5p8mq6pzNVWdVyOkG
cGC3AocWJG0pOhFanAaBsCB/NMl0DngyakOPvv3iNgIRiKPj8sefdg9K5wHizoh0MVousBrHWkrv
3G3Gc7iFHAtxSyQvhe1vBuoRw6ictmZTBY3V2KWKjfMn8KWReH1QRCFeH3xouCxNQD+m4fCV1pvp
e4YSgkNBBtbJyqTzrVMVeSA24M88pOWwXgfNls5x8YwSrrYp+O2VD4RVmN/Tb8AwuXkrsBYuvIEZ
LT5WlLTA2FZPCZ4bzrDkxiYUAWgiBqvY+cqr7J3vtbgekqnaiCcy0dOT7DbTbdoW8h1QIp3BEgD/
pkbg12bIsaoDpw/8LC0YCwHO9OLmJniIX/+z0+YjjsUWdKGtDLPixy6mF07Y4KOQiwEq2Uyvlwed
rXV8iGQ09Xs/n9zz5RWhPuAvmTSsWcgBWZv9hGjwJ69kHkrsDJbtYM2wZxODAkor+5uOkMyP7FSR
t6MP9AZBIYEUdBQFb1449kNaMNMurT5rT7mVU/NsdZLFMzbn96dWxcdakC6ds6RyP9uyWLSXy7v0
mRGnR+wPeRPhr+LNOp2L5kjjPH8bDPCeAQEKsleFO+NeKmtKvyeGUfQJcerwlTIn4wr4xaKLW0m+
x3Ww5U4tQ8vfgyXnaOcHKf1hrHoc8VuNBXHJYvppyfEKGvw2TBto1n1XfaxgU4iidzVeqzHMqg1T
ooHrQzviVbr2jFoBuyEYO1JeKeedDNDXkK05P+qXBKpi6b5YrDQr0oFE+qzTpjY44gW4o3wkdZ3j
L6Fjaj0cRJMjIskCqUWgnfBuCQBMrotgCV56du0MhKVnPBbZItfwEmQmqWSSvUe2ztPEKj4Us1/v
V8vYIJ2pg/hMiu+FBm8hrHjovFRBpZ58V6N3bg4sbHMgUZ1c45aYW4SufLp6O/isLViCSM4A9nZO
AKEg4pKhPlBUaceZouJ7Dxzbio2m5fiBIAEjnylK+5TS2zvhWuX60oVIiAfx/LM79u3EC9bz3cyQ
NLYnKp5YkzQATI4pZEWgIT9ZKrcObeVnWTTwxHhojK55rKbWJVS3rGCHeugRPwXt6pH0MCw/ODFb
5N7L/FhMvvFeOd764qcYYfZgFYpzP7j5D6tX8/PoOMupq5tLiBXYmVz7NBTa8IK2QeyavpQtVAQf
JZaBqwXEf3U2UGPy31Sz133GE02qrz9AcJXcAXMlrn1n9gr8yt4CbnZNrC/kVYlrSeRSHxEBaaC0
HMobtALOzpnnTQKlJMqlHPT62Ul7PHRAUB0nyOx4JaYWsfnSL1eNVP4tKupHo8YOGaNescgv8Cdh
nKsLXxn5ZnbCoHCQE/Dl9YJh3oDM84ZmLjdIczMN7CZgm5sLwdlomleLDh9HxgvheRpz69yVjW5+
SqBavcxZNTxVs32fOVP/CKcpDedUGMgsDe+pgb0YViMyzrt+Y0xDPECWl2b6awq+6toGRb2mpvt5
3OjUUObbAYIG/lTuj46R0oSFjht/PqqOfs0I6Zo0qjaE2p055D8BwqbCqyLyU6T+QCpXGyvYDjHp
Y0YoCmtQYTYxYoirWW/0XZZk89ekU3UVQQmBwE3LEBo3wHXI3JphV9jfekKclS6fzabEfoTpGF/b
BvYeN8R3jR7yNLkWqxob3lfF4/16rsbxVpoQwge/v+mwV5D+PqvOJfw7kWfhrsVuQlX/tASafU1K
kvFQGq78mGw1fF0uTHIlNz55fmGVS/rihDmVTdT1wyvMz+SBKI1kV26Yc46C6kzH1YoqwZHGc4er
UVjaHWd4NxYXVvri1T8qOatzv+aw/Z3FfChyOX0hLC7ZpXXm3gd0q+8Qt6YeQ6iNyM7UvLv1tKS8
IcbKbGBU69qDDdl+59njHHO5vHCyXXXVibr5ioXCJqij+5SMnU5K1PDCzGKKsw0VL2DGG2Z6Khh3
nbXFsV/nOaVjRFcKS2AijDihIXLNiCS9s1DP3ozecPRHNMtMz2SY6QY9BLhNyj7PmbT5hDBYzcy2
ql3amaPk4afduvYGMoeBX89+ezQr4zOVphemFcTDAeRchAYa8aiqqp2BDIm9sLPjTKFLTK0gWXcI
MUGXXCj8sCyggJpmZz34qe3e+4BOntqBaU84NDR1RAH4s1zVXvNA/LcDU4ZuTD+5Ovj/ZtCIrNoi
AVJUuXvIzfVTXjAJhZtAeIBJCs0O0HQh4k5XWjhKl27sIrLsvlaDtYdqvjzT0p2uF0E0ASBuNig3
bW/YgaZjrkQudrIOHixJi7ZrRvyVUIm6a6te+8fMAUtKYhdhCHQN6epnW0TCuIUl5LmLEjFxT74s
/HPLHOiTfolXcOrxJRszFL81cl7H8DlQqCn9xHipDz2hJE9cwQBly21QcOJDO8ggi48u34Mcipng
t5qxZOR7owszdkuBmC6BEN2WDWFfYiLI30nDHhfgoZtt/6UL+OBTp4anpGi9vaD/V6AQJnnCL0S+
6ys0WUWqRUo09WNGGS1oWGb0KJdUXLf2YqMwzmAYq42LOpsbIpWfUTd0GQGneuw374wu3Q+0+nBV
L4jVbKOtdp7XHzf3blxdWKwblbXa+KzrBdWKxcGN843fWtAcBzLvj4SkG+YuWchvoP07MamF/Vpu
FNgVzK71iedbSQI3dv0pqsHi3hcyx25fOu3jWKvUfawCzdqiMIIhnCT9HaDG9ltpmHq6D+jUcwPp
nAVLjNrMZNVTOlXqTNqEiJeRUROpEn5CI3+ab8yq69h5Fyt99eqpaWnY4j5I7OBLCqL3cU3mgui2
NNvj51+IKnCc254+PFOmvtd2Y+uMV1ZbyWtl9MsBNqW6NxwpnrO5vurn/rrzV7XrA7O/q0UrvhPX
jthX9sOVMTnJYUj9F8By8x5N8W7yBvsBzXWFp3MqSwB5iviQKygTdNPyYF2hguPMLiLMLm0R1qa7
Po6W3r2psoa3z5ZXTYSgYQmFpMcFsZL1XI6DVn9fJiXutWBZ7zT8KXmcdrkzvvmyw1GxNKUXDvlo
J+ah1tjcThDxD31meY+tUYEqrFR2TfyRlwDo07/JOehulMNBLvdZC6dyzqE7r8VSxj6tdu8xMG1H
/5zX/GmYwwGy1j1cOIzSiPOIpIycbv68ZnYb2dbgp959anb9PU+/k6x5gs7HXyr5+5/9r/8cJw0u
VrccLILGpqQxbPt3l1sazONippxrPbKxTrNFJerkmfm8Lp54R7nwt/iY31uSGyYFuISJ+VG3OSps
TexfmmBVNi1oNEV7bOohOMuMozvwNudbqUmstmY7fs8q3bZv08kfAQFgCCTvSxhaVt8UTgFz8ELN
QqxvD3f1MBm3NSlk3dWAnvIFcnoQT2XLAdBem4RjGxyBdz3VrYCC3pbrk+lqeIV7RUspH0E9yo65
YetMs3wS0HXFfgX6PouoAX9gf12pJ8oo8RUFW4oVmrN+Si1SblBIArtw/JGX9M6SaT4wbTdPFgoH
Ecqe3SPCjdd90WtbqXNKbaRte6dOgYVa/WHVBFi/APs0GY2bjXvhHw53dsvA4zDgfVexMPz2y6UW
rt3+7zK9f29EogDcZINojh1bpzmztRB/+Q5KTsjYZfT26GBboNLMC7oXo1FRrv316tp+0a8918sL
Ba7NMQDuk/n76vIHtBJETrTHCrv5N5oTIEvxFPH9cO9BaMl9auu0VRQhF2zmf/vqOBK3EGiGDDRF
f9dudWhiPaDq7XEoOvPZnWfsGP2Wd7rNBFql8aqu9CgCtHkjTf71ixvbtOVfPzuKbVOHBmV4kKB+
/+wMpAm5SIb2KC4JqdOcwkfwyt58Jj2Nshn3Lh9+YipxLdOOM6o+MGTEEpt6FcZZZTxf3tD/2pt/
0970vIBl+Z+7m1HbND++y/z7KH/V4v78sX/2N40/iArUATLQuLf+pb+JFNczQU7pYM0Q5WzxWf/s
b9qI9OmHouFls2NG9KsUV/8DMiNjHzS8nmH6gfHf9DfhYf222FD8ssZ086fs90+oJQeSf4AdaDq2
Tbq1+vIqZlcK6CfJ18Ut33xiysMOr3cMFjqIygJHi1JLeeUbZRfp0n/2cSZfaZUsb9RYnScfl4+n
ubf0giixda0BZjsFNDVtRaYHMRU26NFdnzJiyNBQ7LtAyyPg1AEcWvOhSya06Bm40q2XFRu9p8LU
4DW1FItUYTS8pt7ru6IUr1MVUMrmLX6i1oxcp3hztU7fVWzdTFjXKWp57p+6aXgFGdtFqzNZYQFZ
P64T70Wb9cfCMt4mzr78bPdatTnzfolMqyXkD0/0g5Hh1zIbPo/bKRnrQ//qGkXAEdJrQpQ+pJOl
aHBUTT02aR6PHP+UNlLGNDRJKOXMRiYBrYOi/DBLTYWuy6VsyTzZ6T2/tJq4BOAxPvERuAy6f6pz
IXbJwL8iW4AIns5Ga5CYIhwzsz3iDEAKV2EXc3uX/1vaD7PPKHr7SRQrZGkEY0G7i/ZAunAJusqS
sSON9SFtq4cAq1JMBA/fSbo6ROYwkiOtAl1OzxuiZ1wS2pF+KsWmRPEQ0QVt87E0fXvsrU3bkeA3
m0ue+KRepd+TSjO4DsEzg2UZW0gmI6BZqPnqgi9YouJoAeJGA/Cy58RPyjMm0STqtGrdd7BhjrPP
1bMELzo73omstufLIiGlkGmh3Ytd57EOjMV6qCfim2i4P8++MUX0Wzm16s7DRORklBY0WCxtCDDi
jmLXpjVRKQHuuKnbVpHk36JDv82FUe76Fmc0qWJF5Cau4jKxsMAhdxH+51vW8weAGwC1Jm+9mvM3
RlR89yt/I4NShZMBSmiWvoiIVOVnODiH7M7oiLxuvcHjGkSDGF4v33edEi48VSwrOfN504wlA7aZ
r76n+U1vtrpC4ffBTc6qJs6Y/i+r06d5E7bbvYBOY/lUZfwVvNAbM3K+f4Ujb8LAfDtyuZiZPC8r
3/wMczf0UGRc0eNabzKPuyPwxCt9oS5yPb5hH75I6HM3Xi4G2cJTNGv8066s3+oWR2Gie/0V1BSH
nhWLlhZicoXI03isBT5bs5uZ+A5gCqxtoLbWJjKjkngv+lNcUn3iPaQZ/R+hqQOeT+Ns9UkeXdx5
pcdNiZePGQmKFebbrDKwlJGam/LGN7lRLZ2NwJ+yKi45TcTMID5oHuQPU+aAzt8WCMFTRwrpDaJQ
+VQEPplz4xaaU/N12+Q1XdF+aQ5Kt8p4MrbbsPRR12zfrVbz8bWkOTPU2LYQlkDT9QH9Kq7NZZXj
gSPvvRuCA0V8CWq3CvaulTHF0FjOlwWwrXBu8YecQ+HBWtjGgon7214DfEfb1yxHaDFyYBmp0pTx
hKv+GxWAdnQyPiq2xy5qRkM7JshjSBnJ3/KFP8xG+UH+EgJFi7tH17iba2SsEYV2cqUPY3PGtqdu
HeUckKe9abjNMUHPzTkpEZtUHncElh0SwRzu03Z1jPNCeNWeHkqB99tqzpoIePWG7Yt4nm+NYHMA
iR7myia6tRKhril+mYHX0xYW3R20TAjVMP/3phhOs7sJ1hsU8QqK+ZGcMlgVVbph94G5JzNfneaV
wYFu+UOGFfuwGiACOoCg+KOmKXJ6PjYmUkht4xb043XtsfbZwWqSoH/uTWaAO+ly0065O0Vaqj3z
u7N7IoAp+WmTmwDVkdBqfuhIWmhlgT5t6VW3F+TAofqqaIH1enOm04/eBq1zYCPGIayaV96uNXQX
7Kk1v5LTaUAUmlvGpLKLneY7bIE2DQyv0pJ72vMEKbeY6/2k/yB8PvTqsYgvwbNpzn5ia1UOwWf4
7uuaEzcavcOWOVLd2m1cajCi5vGWTO8COxqg0CVXNHo1WlrkXo9kR5klplzospo77tZq/Vo6Vc2s
ghOBi6tikwGt61C8mZiuafEUzBVR2T47aVntBL654ob+wUj4DSrc0NKTNAkJ2SFHq9B7lBdtLu8z
uj0J43mjSsm+/KmdIjooVhdFFVJd1FUuBTWp8eM3Tbbtuwim7zaY65Eukio//N7SVvJ9tXUlZTZQ
81E2eN2DulRBR2HZE/ZeIGWqC3vSdimPop1Jy+UmoF+p7SEyzuIW1YXvnZrAFvVRLqvUXpfUnqJs
pDtwTrLAIiNqINkw6peyB7swuSbximaTaI/NyPEh89yfh9bv6v+lP9p/U57+XkBsTibGwIyH0a/4
f+J80MQwV7sdiMbNl+XApO+DVGifLch/Hgca+g7JupGNdGT3yxHw37zun5RE2+uCVdU5t+uepf9m
iYAnYZJM3I1HY75sdtyDVl6+NzP6ftX9rY/gz6c3G46r4ZoIlzauMP//l3oMkJsGJL8ZGQyxQLaT
QFAmWpxqQv/5uf5XBPxNEWAhh6MT8Z+rgOcf6pv49fz/j5/4RwEQbIa7zXFkBKgZWBwcwP8hcEBx
RrYu3g/ydwjfvZzy/ylwcP+wA4Q+HmN6JE7ky/x/gYPp/LGd/XEv6bq/1Rb/lcABJs3WN/ml3DSw
+1JmBx5LCGcgr/Wva4g0Rw27eauf5t4cPk+EPoeiWr77dHxvyZLt40xjF1f1xu6b/RshuumVk2z/
1LXaU68P4ooQkizsfW+9sdtROy2J5SaHqYWgNza99m30PLLF3ZYEKdtPtohpx0zFfeM5nO9sOy/N
OgQKYnin1Rh88xall95+EhVxdOyl5dpahw55eHdDSpjuFREohFWBKOFZXKMeSMrC3qNg1D16dPMw
9J8qv5Ec2jwadsZVFigXsKFJVETsZbotCEG3ze5KgiCpwOsyHNF17AELcM+c46tx5bWL+WKz8fYl
cz+jBcqE2s0/AABbnNMIjRpqBuJUr3hOFk0bScTx8MbustZpv9EQ8d9ThGIQ+0yhRB8PGWdhN/IF
D/UnxW7f7SRvQRxK1ZrXNCLYdkd4MddJsRUts/ToJoE5LKZ4bYtNqtwWnDbIBlFNDg6SCHd5RMvv
xzPAgC8ooOzQt9IMdTgRCCQx8mWNxQ3jD2oGc34pWsaIheQkRw5peiw5sQHOpO/6mSQ3SJDLlJ88
X9209kBmyjh+FmndRGMl7i2a0zj/Jx4DU+p+lyqh7TjOJG86IjI5TJUKf5EqXxS4S1LXjeIKnNRb
mrdDbCXl+LT6I1SMVasP9ApfNBwbIQOa+SC8zNv7ZnMAwfoI4erFrcyPtsolGOp2DpGb3a5ZTwzM
KL8QRHZVT21zLGVO3CDYLwCUZigW7ATdZmMa+pWHYM3EzyxfOobcOzqzPJzr6Qe2FfemdkEjzkHr
hmKbXgQjgxlhMYaiX32wJ/uSEHpnFhZxz9NEoqWB3B91XXZOxmq48SXHZKze+slr83zfKALmRy3N
olX0/ls+mtOhnjjZ+QAZrtSwLHEHF/0xJcWPAPv0R2Il7Z2jySdH5vgiSBUFZlOj0IZrvjkt3HDM
8Y1b7ULmW+OMe0nv7cS+kO2HwQz2ae0wpMq04DC5RNk7ZX2i94nLhr0jhB+BHiBR+Vtr0fidHGa6
acqAFVQGBVHLwEo0cokcIm7AC09VbGgCFYCpng2nATdS4QusktO6Mt+tRdfzXNQ+O0uih1apiqus
d4JI6/B6WKMzfB1XjxpchkU5kycrpt61QS3p5bmeyvHadbfj1sjscGfZq/ZBfF6DjwCjpBO2oN3T
3VBMRJUutdKOZqmPj4sBPeapssvuHppB3YR9MuS3HYbKvdXmfpwQOC8ioxqLZ8GABs29QS4voynz
qhnTATGMJXk1Fla5hsksvwOrRlKQTNN9MZdGNGEgwCExVQYIO7W89xh+9Dj17OVqlHlzNOW8zIyP
WVoq0hZXV1HPu8XoJmb5YfQ9wKh0Trq9q8YxI+RHBNxrc9CjQ9H7br7FZS0ImGS1mJAhoaggSNev
syaoD3Pud1HWawz4TOTwfQmyaincA54mdglAGlGrp1pMjMqIGmili9f1VoyUaaNrJzkD0vVVGYi4
iKlVt1WhfeOW+myuOcfJqmzjupdXUuvt20IHGYNiqLhutPw9Ef6wIxsof6mHAlmG2zn5jUkJBzZr
JMZmNWrjvq+TT31llj4WKSs4dxBtroxA7hHsT2eG4t2jbQXaU2kLD6qQk+/SMugJfN6qWFJouI2h
C1A8EnyxXwDH3rjJ0hJmzvk6lVLeVsyvY35PQ6CPzulru2tLUnYfaob0+wQ5TEx3Nzt41XRfZXZO
SpVARaFnZpiAcOVZsvrhwhTtYbaWL9SOztGe6uD7YIoHT9nZTDom+ZqWL19d4K9hjrYlNq3pZFeE
TpUjaXOhNDr5kbS2HRea1K7RHWd7fxqNXaOvQQxeIg+X1N+QBwb7gb/c5rNf3q2aPt0seUAhtYze
LicXIlSi4NbyTOIzbTMlS55Olj6bfhQUxRh2xnBYNCLhfUveBCO71mqRMrux52iPKahSpe2E7jyQ
rm7MjyOWuZAqtYxbuy63uhhOoFIHbemD06BPyDEMpYew+Rguwe+hPLRkRA2p7TpBZm8BeBfwkG+S
LpkXwY7A0GXX21WwE7I/BRpTy0HrPlTvfapzr40hA417XXQUYwsjT82mboGvlO2RC6grrezfp3K9
qQgxvTaYM4fr7PRRhXvzDrG8fjYVX2yjL8V+zqUOisJxj5rjBfTcGFRNTcPQkWIlRO2FPaIsUL2g
l7lzevfruurknfueEWel/Iphsbx2ugSxIzrKEC3fEgLuBU5VTYIMVjuL5rL8GF2qNdWtX2lsV2GJ
bSQNgdMkN8TOJyYSE7Z+zDVvYDPmSK/kcE9NnEQZGMFb5rQTD3ezw0yYfmkN54N58A/sO9W+cjgw
TMr+XA9jFtWl6F+qLZxpHeyBObiSH8Nom8wucYnYbKJMkefsvnWq4iEw2+6k++Z6BvnKZfDKr2Od
0F6auLvYpabPWIl4YEjriYE1vp1UjWGhfPZ1N6/ezEaaeHRwEIx27e6LySNsNdCavSjIODINcxMx
rzae1uVNZKTsTqbrhTOKwHDOyjLWg95/Ebq5ki4v4Ig1K+MKbKUjbK657Hj7E0CjL9z2pbyRM+VN
7zn8LDP5p2FMTm5FnBS8w/RhFNV87+C/+uIV7pPjujPjzvTWNltxtJCuksGeFR32toQLneWZ/Yka
eo6U4w4E1/l0PRLXjHrhEWPPeHfZrX29hJTvgRGlrfnuNKpxdgvfc2gCNbmbjFUeCYr2cBY7/lfc
e/qXUVffiy6Rd6tuaUU8Tdl0LOgc3Dm1O8XGWqiGnbVjgO9gMQ3MKcjCxHFYEXr92PuB8zijX9Ox
mk0aRwyTICsIMtWHGCySrrlRGfavtNy36OvBPXSd4XDLNK5klCOCFQUqbfodvK8n7HCbFlM/49Ao
XgUMhLcmpRU2Z+gqCoS1UZ9a7/CbnKeGALzvRlqgEVsJ09gCvEZ16uYWT0peZsVIdN6ivusEm+26
dhRP6wy1hQA772bKNIyRjXu/us01yeXS2008DtQRUnjBcnYn7z1JvTrKTOHdBdLJPzvdYGOVzZ3d
UM9V7EDgjLq2W6vdgBwhbqXVPg6WDf5l4VLc0nfykdQmrRPiJB0JTB58We8YSy93DYCNQ2oMxT7x
ZrmHCkSHhvd1kIOrHRiKJjVQmir/zG5WfuYRN75Ws9KfykIm0LC8/KQ7MyfepHev+mZCDJZrYNGx
hs7VS2rmxYIJb6nDYAVLRsHNDZHpM/HyeRVc0f+nAUBEHnWv3XQ7d0r1eNXF8CBXJT/rhFC/M7Ge
jr5og+sWKecdtqfhU2s5KIs9ge5zZ/VkONebjJbT1fqCpKVmPI+vcqZdxA6L+MMegx3GWssNbZyg
U0ygtCwJt7K3jEM0lJ/mxF/dV3y/+bqbANly+hntgBtxUBKuuYs81caKc+taZfZl8mZX47AyPlXo
u42dyBrtpmpU/gW/frMfEr+2d/WqqtM40m4kXDv1Q3wG9KlEPdefsaAnDxP/lFA8ttehDp7mmrMx
kOrxranRQGiZV+xduaZkb3EkrZqph7xF4tAzGfcZPR7PPNDNLfEsMNpf6GDR1yYvutNWGnfO0Dn7
2WjmB1pYw7Bz1qQOiymn/VkY47lu1jG0zaI5jmDe7hEDJcuj7xVDe6fSTDm7IFV674JkYr7BYQHt
WbCQGD+OCIfEO8fN3EcwVHr9bD+1MgXOzza2tL43iGMRZHUQzsUyrdeVsnG1isKIKzjow84SGfuo
ItmPo5NrHWXmOp9NP8fHSo+i845Dyb34xsA12RGslKTnfJowD7OEhyI2IevjOhsnOnv0Odl9YKgh
DgMRMwp60aqX1AJGrx1WB8XnBNgfBcjQnQbWJDR2Kz8zjc+jxBy9j3po7e867ioSCHPCyw+q7p5F
GST5F4POWVTbwXwjuR9DH9+bs6PZ6f9o/S49umO9xS5LKAR9PngvazHrce6yO8eBqMo9StT1m87B
+hr35hYDXt22XqcfWn7t1Wr28qHr8u41U3b9OKPrvFo7CPpmbXfYrA1S5Q2a+jidgTcDPOR00Jfi
oMoJ0OhQtLe23W8Ye8P+JDhFxsSxBPRwjQJNCTHqtSB9T5mDjMfKO2ldM+1aCvdHmebBfoCv/82x
lX2sy4EkyJKdCZ6fH3p5mx3w/U/4h0G/4gPFdomxbH6jQTYdKtO+s1QWvGO+v5t4J+EgdTPqTHMh
vr7qOUqN6RmhCY13CC5zzLrpmdgpJ6aRR33DotRDo8izeE6Idg8IEKIa0cqvgjM94wyvPmp5Yu20
mSdJM7sN9s9Kigit9gJpkkiPNrHrsAk87U5a6/LYYQEaVVndqHJsIicl/YETuFbR2s2yH13n2jeE
H+ZstH16TPDi2qVg4x/R7ixIBaJ1QFaPNHvioTMvD5nUg9tJpSX6qNw9lm7uxCZiyxAdSXuV68a9
79OPFUKoFk1m+k14TbFrWnCaHOx6/5aQzoEJn84oskrAcFaB9SUFXU27d9Nq1HlWf9E68aW3PNgM
k3+wHbj28DWmdx0kJIgjfT0t9UbhpfAkftCRY6iaFKFnadF98FJ35654xQMri0HHYrFs1GvnU0Sk
jMLW/h2K6qsopm29jXobQ1Yt21BZVkz/keTYPEiuihzbB7TOBDWVDhjEWgw90hpVVPGA42BEE9Cf
W7doWC3CO8Dd9yKTdM1zlablPf0HXd+Nthp9Bmf6dCsk5+2C+d2u39o/yhcd0a99hfEfxXNa+PqP
uaFEK2QxHWtbjkxMerSZ0qMj0A3fZabklVfnRQgZ17vCuLPLsqU7+Z0LoM3UyisTPdjDCpFwn+b9
G/UaR7Gl2WgHa1GfmpE43CidxP+xdybbcSPZlv2V9wPIhc7QTB3wlnSnsxFJaYJFURL6ztAYgK+v
DUXFSykUFaqcZw4itSRR3gAwu3bvOfvML2MfMa1AS2ZZ2BsopZ4Qu7WBK3v3JnEsFbTTQuFYJ8dI
LW23ScgRCKtx+OQb7VkxP8SdaD5XGkteNtpQEx2JSRDP6QvJCHiiW1kRAuExWMR9+LSs7AWBhfCm
mpPbVKtQ+bgdpKXkUTrGN4uVdKdmqqMqbqrHpDY/WlgxjwRh2l86QXqCHksrbLTyecLM/a1pSo35
X+U5/YauB8X31AzJZnHKB2/u9XhTx5kR9o0HZwW0xwhim2k0OcTqoTWMBRG2F0W0nXqldqKz55Ti
vzQ44zAXygfLp3Vegm1sLFE7fDymtvh1k17jSSDmVc/liVjcjVrSeOKoE4VcqsY9Q78kYNOxKayN
XKvXTM7U2DjmArUF2qXRbQc9aS6m4XhHfsEf5ZX3zYzNB8iwLB5empxWpulpFmyuhqXeGRwO7T4n
b3U7OYPNRBIDvyim05K6OY+68SzZkoLC6KGtmmsvsKniYPYHF1ETpAmeCaq81BB7U1AJM3BjSXAm
OapDVtPAH1uIK8tp4oYPCjzcxxyDf+R31DqkB4N8cU+NMfY7opHdrZs7xakRtP9aVFMBwsSWRMEJ
9ovd3sp4vPczhF1lyh0fzWKLpP2+tZsqpDHDAMPOTcQLfbLn7EIDcSm1O2XaL6lhI2ePtAa8LmMD
uCrVPtEb0pXr0jhMGYczKYbuWBHoQ+cC/byeiy+Nivz7QUPElEUqDWAifspjg85ZP1s7F3vXJuut
z5EYjUdwMKvOd1YyyIZafRWdOz6y9sG1doQMXL0dTrKlGaUbGepjzT4X0tPos6QpE1k9z4n3rs52
X3RBtFj2EJopTHl8N0bpbjI9yU8t+6PhLzCM07l564y6/gj9yyrDnLnPO/MbMIbGnGtvtVPKO4LS
tEPGhic3mOOmAwJEeevmHJGQq2QJg8H4JDU73lrlPH+mzuLRipvyLc0M764msvcMqnZ411LnWyyN
mQDgROtOLW3o+2WyEe2mjDODJtXVB28Sw9VEGb1c5OTVzUa5hKXSBS2TjQ+QJVwW39kZdWq4oZOn
U9iYaSWDdJmbXdrg9rX1SLsYqRRMHtkMDmk0Ps2x+ECFIB4BD9W7uJ37A8/BvHVkZ3C48p4VwUOb
JqnMx1hfxQsJJEeji97KaQ0KKCMvMFzTTMOCQ7p2o0yKmtuiorXaQgG/oYbop13syBqJQ+oMJ7ti
/UETBqZ6H0cKpQvZmQmjc6+lpikdgxzdJaO8U1hbEJfU8lk2dnvTtlCKmeO5vr5Bqu7v5yaLgpl1
4aNTT751IbxIfxr5B5zQa4flZch7iDZE7dA0okENdBIG9dkamuHW5e5pA71R/V61VXq7NE1DQC0N
HibUQ0zFNKNON8weSLHEJROUrDIfy9xxP9ky8Xi0h6w/NOCYYLpMLUUrACu0JBr6bDR606MYGggS
lQ45fMMxzONKaBhozC7+Apsmi8GiR/EU0lMDrJaPUx4w4U+3SzvNKQU9B+/JZIumBC2bcLSab4ry
esuI4H7WKOuBU0G8zh2k8c2g9jHq1/spHs2XLKMCD7GDlpzXhXGFamJgbWtH76ETkv2Utay+Fos2
vjANQzSctPRlysX3zgSP9y+wBvUL6OB5bxLJ7nN47az7TnjoaOHwoLQ3Iv9G0xLz81yk+anvvPHR
NC2aoZM58JQCupTJBl5XhVcP1XuYii7joVQrn2dQdAU3lvTj7EKHv2c/8aVV3JBVgZS+d5TgSpfY
F3oZZ+GUd9clBpmyceYGiDBtqCd9ceMTsv88IGJw/lY0pfExIvEdiKfTeyGdDnlJfD+Nge6n7cvg
CBTkGrtuXNtsZtxSIYedFCsKyVcN+CYdbHp5I6PJPY4KgUGDzuYWWz6a9Nw19Nt6qdWHPsNewyqb
lmGiKYjypICxnPTaPUnNzUXMyjuUiRFvu3Fp9nj+7QBLKneJJlV/9orSeqV7q7GJqeZJp767lXWr
dngDrAPtTJcujZY8wIsZA3xlI037OgsQuZbnoffftdEwtixO0cFJRA+uaDHO/sijYWVmsk1b61gn
hnetJmc6KoAXJwdUvdpgbA3xxBncNL4b0G+WaLj94awR234La+0ziFNjS36nvsu8+S2eyyQwbSx7
kZfRVjQi2BqtnJ+11MIiJo1k25gL4gZu9H0yNl0wytk85l1Nz6bOq9mk0baEiTUxzQfnsOlh+oWa
vsiPaWHPAUcF6NVychY2sm644mGkD2z42DUqYY7FwySSNJwTNptM4MSjnzXmt5rbonpifEOPFe/F
XCc7gsmWDUaui8gXfl9HQG9N853qSTs0x/zZ70x8SyzWQqu2qW0thIJOb36FDhXYTRoqlcRhpyGK
qFyt3pm46Q/KLvd2nD0sXsNRATt14A86fsp4uSOpDw1E1r6gHs+u+B+hPJoHCqt+Py72+EmbGIOY
lvZKTo6+0xcq5KnVoGRjQNpM3vBW+ll7r4b2fqjNYt5AP2Frx50mCYfS7lCNz0G04tJbnFVkYWlf
bM0dzisyfyNZ/xGiLJJGj2+/9kogQyixAjXNdJRF+/Jf7WrVp/38m7E1QMF/tuY/JPWXr/9z7Iq3
6suP0+v/+4P/lq9i7KDWs1CBsjszbP5zeu0a/wK8aOscdji2rzTpP/OQEK+aHFM9x8MaoDsmf/Rv
jizTdB09PH7L/wgy/YeQ4oex9apB96CtWrwH3pfl/sUO0Mp4oL3i1wfN7VCLzkn96KPBwoIBsm+b
muJVleN4JuOPOmtA34lB9agr92LWQ5EH5ZIA2u/s8t4fy+paDPozwQDQbJqiJXjMRvINlBkfgQGA
zJ41d5eRqsf6716aAjKYORnEsyn55lvlmX7Y2dLUPuqbKOwlM7NBke5VjAOyPZl+G/QhvZR8j0Hr
NuT6VSAYdY1nfhKmYnqx3NS+fnWMDkmYVG/1RAUhcgkWcc7ZqyGtrfii0oKE59bexbUmxksufUEA
fn5ecdIZHyIWmw3b38428/MwL1eb9pwe87fwdm6mJH0DL1mHdbu8iz4/FaPxXrvOazt3iEqZeMoy
sV6ilvpJ0rtWOq7buosWzvjexeit13ws3lwd8o4eqwcdD9H6DfQlCjQ7L75lDXVTBzhgZ62gNAtY
G5MiZv2jGp9iSz14rOUBg72Yh9x/VxH6MSOxD3E83+QDSLylwE+gqY4vRtcDW6QnMxkQ1+bTk5PM
D6qxXxMLvd9UvMk2A3wjLm5isQA6dre1+UDsxkwc56tdcK2YC+5anx1cs/PTYjPxnfqEPoOJOsus
+aLMRCKlonpgUKOz4+RQGgdtjVymMYx+Zv0uk/JtMMjN1mfQl72q52B9LYahM9Or5cqeeO1NtSeY
5uY7WE4b9ZvGxak+5sk3q+CvCSM95/l0Y3JxDl7t45hO+YT4wZ6XCNZd0TtFmPqWFuYdLzRi/AkZ
Ly23kgi5eoY5ZsM9TMT0hOY1nOaKJkoi+xBKzls1Qi0szOndq5ebkSS8IEsYnuat+5pO+mdUXXe+
IlLSweI0m/1hEYNk0jQ+La04YDbvuVGtQ1xyjTSdtCx6Jj2NwOXGqWfaOYrrCUXXAoLOnTAtPWgV
E01q0+nPKMXffYtiEvsfGkicVIY7PrVyeLKn4lupZ3OgO3UfMmF6siIjAdoH3Q9mJcwFR0sC0jmR
fK/fu1E5F2K4X8nMoCtqi0sjbHfXrz/H59wkk8utaDmvqSvngzNxO2rGdKHubD5lkYZkHON3KFd0
F7H1cNQncHJzawtOl7SA2pX81WLSOXYlp9lp1LS7PJmLbUv49V2lNfNOT4rxVCYtpzKtsN57WGLz
KJ1bw8tB06EFXwEXEj1tFuKGt0I0o+otcmvO6dg4C2ef2W31TIfsmaH2qvGzkV5iIEPnmkQXu8o/
SXSjCCWK7ZQ4M7PBNGzIINu2BNYQkQk/mK76JOOTt4oIEe1eClSF1SovVJr9XK+Cww7DNuNU8TZV
s3yvKnPgqcySbeG0G4+h8qZZj0jl2m1l0BRdjZ62QIzcFe25+Y6Cpdl0bdnQn9IDZzIN5rxMpHkX
eHcWbkMs5zoGT9u7w/Qz7Cc86BvwEq+rjH8wW3WMRvkNi/kNxKrfkI1+kcvhcuHI6KzByy6GhvXP
fxCwpZljD4zqa+a7COSsoYVdCqY+Fe15gWn5G2vNXy1koIKJZTN1C7kGGj3nL3I5OphD5cxudYh5
1MldohOFD3LjWCzoP2jA/kYG+Iv8EMkh/jgmKjoxDEycfv5cikOzlUUIX02CefyI1XBdjjNDEaDV
EV105Ff67p9fcxVq/bwj8pqIkJA9EjnI///8mrFVYXPtoooUNZEwxxufajrygWZRDK6sxPXzFsVy
IztWt39+aesXTM76ebGlYAqDG/aLMQwXksKp6FUHONcW87PSuzK/T9bl4iars/wAzPNdoU7d5Woc
TxnNvVD6yEMgG7wnDgZeoshQi7LrAuv0V+huNkgmA+pGOSzfcL05SNvcq3V2xvG8K8X4gInzWRcJ
At4JVo1XYL+tAUAKLN0fYybVHFtZHv75k/7NLUQ8om4Kg4qfcIO/XFiThmtZm3Z1YGK3s2v9ipH4
Wi403H/zOn/3jdqGtZZW9GF+oY75yvDoeK33Kl31IzCb62yk9lbn5LUBJ5mFTHyh9EFTxg98ZZJZ
3ierJ89e4m/tyLq8lipZTgFhmNMNilBUA2p40nznYslxn3gs96KBGR3HCa7UyZxeYwHusIzNZjul
c3ozoO17qPLpeVq5soOZ2qc+9cqtYpxKNnX6LUoZRVc5ou61c7MnMgPBxbIyJ3BDrs6Yxjokszgk
CTKBGDAEQpfpJnfxqprDcnVnJPCmyb9NnNcnKfI5cGEF/eaL/JsVBq0++kYDuaQpfpHIciBqbRRC
B7y+38uJiZVNNCakE2Ud/vmioeX85QkkXsHmauECw6r68xMoTUSBHAyrg8jHB7uDfFv/bsH8brH8
y1OO4BfxxfpfYh7+8hppAp+j0PXqUHNg3nUprU07Wt7XlT5FecJsNzrlpk3ktXmhAZls3ao4aVP0
0mXZZ8/Bm09gB2qVIrMOhM+yyfqsTs1cng1cKSBarK0bpfmhsDjWZgIkCcfG7rZIHdrDzQcPFPWG
mRn8pTmdA5Ki1QaiG5Q4v212pqQhZ5HUtR9A9m50M/0mKm7BNs3PNIROuYjnwHMyClRmWpMw8EfA
bgtGvX+oK47+nG1vfnNN/uaJ5VqQL4DXB//vX33Dldn0Uz2X1cEoOCiMpKwEaQ9Jm0EEnznhG6B3
mIXF7F1K4eAf6KS+QSZ1Bz3oGe9StdWcatipiAZE75DWMiT6q8oaK0QAjqd3dC7R4DoBEwT6NGYG
vIqVqKnpy7jZ/Kyb6p0JyyZ108fJojr0Wz6wxDCTJ/rzTCG2aaKk2VuF2vuNeoiFg35Ecn/azapU
dEYEkZqdhWUEw5kO+bPfQGL95y/pbx4S9oz1fwapr+Z3QOgP27CKkQH0aqwwZlUhJQ69b8XbsfVh
EzXxb66I8YvDlX3YYxdmWUN97P3yTLa2NVumPVTEY4L4wt4HbD3KThE7lW9wfWhQIb2dOSCNJstU
llEBxsUZbsiyGerIoSXnN0EK42jrOwv6r4KZajV7n0nPutVG767wIZtBcMiYtdGysZruHWnvw1TM
N6W7bsbcZrGVv6EZpEpFi5ct+hm+VpihyQ0oV7egD7xdzyX9frxc7Mmi7cdf9GVOM4r+UIZ2YYen
ot8U9LrB2JJXtB6CogpsPdiOGomiekp7DpIeMs1gaTnqiUU9SYYEm9n2cf+MTxjarrRWTtbabjTc
AcUZeq71F1rJ70TjekM2w7gzbFhR62PUTYKxs3py4vUAIeCZew7o6aKlWtKj7Dy1RDG6DX9bauK1
ZdoTAP1qb30xvcu+D9XAFwyO64wlvSQ2iFLcLuzXLBkfFNaGwGL4N1blSRuz03d8vox5gPu+OHEo
3pcROwvkI25Mng6HVmBhiE9JRx5DbogLIK6Q6LA5WA9GNHngicFZvyEf+VL09qsp6Zj+5s79m8eb
Wgc4kC5Qr/+SV1zMVtYCRigPnTu/V9340OnseyPHLIRDWbjWX9+P2nXvA/snP5cxPM98lRCfqzoC
1jJ+rC0RKPZVtvVzP/RGabnw62PSz02vYkY0zAcGYwBA0hzITIxgkZjN+L1FV3XGQJYQzs6+iHIR
rClrebC41sXUWGOyfn4eLcotXSLjcXTCU6aY2XLhUVnHHAzZDxNEZAFBzuhDs+GpH1lBpdk/SI8j
qT8U53EYHmyxsu4K7P2pzAkwVeS2JuoJAQ8NYrREpA7O7063NDvZ9A8up4NDnjqXkU2EQ+bwZDnT
da3me6bif+yv/zWG/K7DZtJQ/uFe/SW97fL1s3zr8refumt//NCf3hDxL9wlbEk2mj1doB373+6a
oZPgtprDHcwe/vdM8T/baxZhbVCaPewkvutRh/67vab/J15wAst/Ll+AWwogWrTUXN1yxB9e8R92
gcJiWDlHyXgLmYdAs/OSS9NkTmbZPCTV7eim9tyUx3SMkq9M2r2Wg32unoQnnWPHQfKxKL21Y8Tb
P0sjc+5M2Tm3Uwa4ZNPTiAvMDorHxrSktquWdHjFLlZepOe2cKVMf4A85KUXc/KsICcokY1xJOaR
QNouELOwLj1aeDI8wDXqo1de81yvrgzHhwcUdgS9rUCyZzkrhWlPesgsIGy+6q2Knploa3hA6MA8
FIlXPvB8PTtevhw7z5j2ruHGV6cVywN5BPJhihkOWD5vnx4NQmVl9ae8QTs7MWAOyC+Ztnay2oPT
vC2ehpROvOuWLfaLGh+evfCotW3TXfFtJS9tCdsGyB2mD4tZ1s5PXOPRxSH5ICYHAaQO+o3+SzUx
m1bmrdd2H0p8EMzmDdMlYHm04NYxT3mqKFkC3Zg+k54nGTiNeXfQtTG9bdMqQ0fciO5TWi1IyFqu
4YcC4s/Fw8SwY5q9IESzDWRVoHjCYvQQ8eN6Wa3NWno1/S47YO+8U3mWwc2b8nBJRBYgifQPOkFx
t1NSDbc4HyH/GvRRUKup+XHu22GHQzAPeic37zzYkIfZbKuz2+rq1u6q+UB72HrLbKs+Zb7RPzqe
WRA+i05gu9ZkNDYTE897Yw/nBQ7orjVgnVRRUd2TKGE99rPdfwRdUHybzU5/MpGTM/+dKmg/QrtY
qbuLhd6/8l01MzKQyr8SLlG+WjJls/TWiX5v6lvMxste6Zj+NRBqX1rVdXfoEOrbbOonGlyrCC3j
xsExofn+u2Vx6gxaSSLzRlvwtQdTkeAcdarknr2FFFrHb/vtHJXLptTrccc8cNnQJ3+jUPFuqpWg
SdXTXGxJ3waJIFxPE9lp0sXTbjI0Mi9Gzc9um8W2D0XceAcdcvbXrIqzq974bK0585lcZE1D7R1p
NPcswoYjIHRIrhViXho+YrhBzOSyfiXJiSBAqERllIWZVojX1Cj1FzmRy4xQVd8mQFLPdIqRQ9RN
O95LLV4+tkVjCkyq7D2YA+In387FndfaG4kKbj+ObnVN9a5/MEcik3Nh9aved8lL7kn0JOTbDgsK
PdSETte72EBoFdLE9pzoaGVZdKQDI4+CqWix8VoDGV40tUiiQcKVzywjzRX993JAbKvT0yoF+KpG
PxN/WtFKZQoUuC3OD9oCcJ3iMr6TiW2uxAPrU4GslNJNk9NLFyVEAjCKmh8dJ7fiAJyqRuKKkRyE
E5WnAahOtSkRE0bBqLVi3FXNrN+RjmQYgQZjqbxoDDOfXaNqSe1xiJwO7LaNWEnShulaWX8poA+j
jHTK6Wwt7qp0zkVKJO08as9ok2iKZobwo6DQmHlbqYFHYMmIPdlNU0tJ2njNdI/UzHiRtGQGRp+m
bNpd4eAem84GJ8gJbBMl2DCZOzk2cekHsZodDxGNDov/MQIjODsfYrdkR++tZADR0ZJIVCErNDtt
CXovK6cmtGGSqkeZTbH3bsd5lFRkKhW6Eh9Kjnetu/UaoeU7bRj67MvsIsPM91BFpGTjwvX43zrg
d3UAjkl6N/9vg+hdXrwldflzHfDHD/1ZB9j/Am1F7CKs1rVt+ENeo6Gv2z0mZuGuczhcn/87Z7Pc
9U/obTjixxmbBTbbEBCz8QR/76l6/0lRIMRfaESwtUHQ4MMzeAfAvry10/lDUSBBKjC6MdqT3Wvc
6Hax6xPEVlbZe0THk49wFMygaSezEoptLp1B+wA4OPtSoDGu8SKSxrVUKzIjjfYaIzX5NICpvCFh
PM2uWMTkJ0Zk7keBJPeE4KC4wapohiTWybCF71+eyB3Pdw52z7AfM7K1m1arPxLPXp/HeWiWfTkb
e9qPIzlBidnsypFUpo8jpAXv4OkJfpi+nZ3XUSFwvM4QeUKMfMltZta9vbVoiFQB9C0vfUNwnLwO
ssDDXktwg7umA1h92ws96eOdVpRoIAZQqsm0KXF3WeqCd4kW3c6Dvd1calI/UCBOnXThZRJxFh16
ZENy2pZ1q2slCew0jorvVlQAk/lAwMEFX0k0qE1U8H3iJpjLQbVBxGFHhQMrsREYCc35dwVlVS3b
POEMqsO67AS5LlVWRwwyB7lo88YZKuC/pDTjUoDebK/ZY97S2kbIZmIvQY7+HjiCZB1KWLQ9ZGZL
9mWJ4BUL9vAynkU4xnWKfM+kJtmb+RTJi1v269C0klc9g7K4gAbcqBHTSYZ055ggQN7H9NIec2Yf
xDJ1CAzgcKh7owDu7fjN/OY2Wb4FLLoKXmekM6uqneINuQgijH3NAPZY1/2wz78L4dvvmvixGI4e
EgR3SPJduarmAf3Gd8L0sdckxRQ6LHQIQSA5kGEGJ2vxo3u56u8J4EaJkEcFEWba2NwVmfMhr8v4
nvSb7qqS0b0vmnz8mJTeFKLjjU6ySab7NbB4N491+lygor0yqZpfmPmsSdrDQHq4a0ahMlKXWVUe
PROUZR2Y5mh3tNUwEcBn93eghqzbCIHKXstWq4Hhynx+bloPX8ZqQ2gdo3rsZnLANmWUxFMgiGOc
6GFIdwoY9S3Hip4Peo6+K7eYC/qj4vy8V0UePyMTsm78xcUHYTRCPdm+0c3k/Eh2/YH9/5uhbIfN
xF3Y52OoVdvcrJcNnG5xlekCmUiJJ2SSQEAHG+aQNbm3iPIoerIU2ecmksN4N8SxiQUM6Jlt+8Om
hzxtQcjp5H1SONWz7KaKRGC3+azM5MVYzR194XknrjQY4cayg7lrvPNCatE9iLjkVAGFxaVhLa+D
BaB852MZfM9qqd9oS+VmmxbJ9EkVE3COrPk6+m10MISO25xwaK6gmzHO94ZX3cmKlxn09wsDx1QA
F/Hyl1arfGhEPGG0YuReX40tvovFJcUUrOrMCUjOK4jyszDB+JU4qanzFR2iHOIkP6vdoVmnwyRW
TR5Hs/RaRdl0mjQAn0EdAwIa8fswePXIEkITBWxGQ35fq6EJVESNzfeCptctkiDW9IDaW51q3a9C
axZYx13Nuus1+SFd5GPWaO4XYMAIS3V/LSCF4rQXmM2SPbkys29KyvVbvbdxrWVdhME5PoLRcM+r
mo9HY7UTrcYiIfX63RkoSVAS11cLo+hnwvaYOxgaVaFfquYGDZ79IU4Yfzq4O+2NKltcWosfn23T
GD72gvoay1cQwSEMlhyNcZBN8oTfE+E7oqCvhUIujq33Fjm02gpHTWEyDtYr6tD0YGlEdG4mpWZc
gaCP7NxRMAt7hrGb3E70C6h3bSdriIvYj736HgY04tumN5hTD5NBcyiFFlhEqY7ksVTZdDApIx9q
ZYNMZ4BkPSL39j7nqgSeTRoJDHyvYMgdRQgAiMyDATtW4m0QdJTASTH7n3u82vSnrekaG1WEvNhL
AM4om4LSN4wnANbdxY1JTdnEg6VCw0KlTRJNcmRANaL1mA3vVjPM+gKjNucWFTUe4+mdFlr1YChn
PsbkhQT8ozGwqag7Cg6C+57Z7S0tQGbYXkPRVUvxrdbsL2nTmrdMwjvIq6s1rvCzbYv4godcy88K
0OvZt/L8NtHR4kMie090k/w8HdsUsMcPtS4fKR31wDNkElSwbTfp4CS71EAZraeLf98asqYZbSZW
YHeqY4qZXIp8jHf2kEahrKTxkrbC3hPLhgCudd8zGEAPMH0URuSifopdYzWhyOakshybhIxEcRYk
GgaC6KFzXRFwpqlVremUTr+3DaO+584tscz66prOtfzSTp2mb/D3FZQ9cHFjJ7JPvMM5NFVTBbVo
RAOIXpTXMtIEM3+Mj8ZqgdQx34dzp6e3mgTXDEi23vfDNIQ27suPppRJWHhMpUf8lX1nfM5aAJrL
d9ulKmOOD6sh0/ZaRBxdnYdTmQAEsqbum8FReItOY3jMdIcxua3kto69fGd7hHLRaoge09Ud6ugu
wljfankXKW6XGPrbNvtuMLXN0iN/IdGOariRqxVVVOqz1O3iE7j0YRfjDP5Srk7WefW0sux9Srzi
q8zT7gh+zA10NweHJfhVtHpj59UlO6b4ZXWSJ8IxNcwdyiQDSa6WvfuZB1GiIDutF5W2sbuowDtR
WCezy9Jd02ftcaAg2Q4Agg+4+rudO1F5aapG9m8m40363QJcTE0b9qsvGH1Kz6wNr7CFFOq9F4jN
ee9P6RAbwTAnzkGNVhuk4rzYhB9Xq++Yw6a5wyL73urN/UDKJTyCKsOSs+xZorXNjPqPceO8Scj+
3BG9QIVR6M421+sLzeV7V+/2ftfuF1UO4Lhy4uCS6oF45fyU1Uu8qyTuIxT4CNgJ/0RLk5y6pVjd
1iilSk178LtJ7QuwfwebUCGmvkSh5tV1lmmC/kMnq4Fch8ApZvRZmLZpNBG5ycE97DGcEZBWQ4ZK
BmNfjcCKY8217rQerzZru/uETTs9LFlUk6FmfG0jB5v9vNrEy6HcmGkj2MjyhP3AGu6VafjvaTm3
WwaFFe41DZ3JWN07jBHYjFGNjmIw4Mg1w3ECPHvgrI72I128U9nP90UqPtmR++G/Z6n/L9WixaHl
n85Sl1r2yf+Eb3nd/3ye+uMH/zxPkQHEoYhepkOkFHvbX/qqFOXceagz/hA0/tlY9TlP6Rh9bQcM
JkoGTjp/6hbFv9A6ITLkx6DR6tZ/Bt10f1ZqoFd04Xo6lsmJao1Y/47k+eFMZbNvdM7kmrcLXeF4
2addPPdRWJv6pkTOr/U2hAJoaT30DOrEDQKB5SP+WgeEfGocurHRbiPe+3ZutXIXz5D+3XrpznWM
LkFaw8lrFbEkhe/c1EMFpafqCHjkxr1hgG9sGpzojwxzpw8ZQwb0iHWm7Y2mrXEZZm3gdFSX/HvG
zmzpN2z8MQIg09Lr4H0TQyCAyKTJ2bFKHEY+hUvSRvfYr+4m5ngu3+PGRrR+aDtgk4hEc+KTnZOB
vDwCEB4mcftlEAbnmwzBNaPoLJBWNZ8jGcdb1SNEGvX3BCYeUV6dto2yDP2avix7Gk/AaGJzTz5w
9eLPY7btQCJiArK3xSTvqLftLQG//RvtXWtXuCzq7EbyYJUOr18CMeKbssO+8nw8XUP64MZJzfjE
WA5NjpkYhV+0UU0zHtAx3snZ13G75wukDQxSg4l6z9Yba5vowgrjVBPUVwNUgbroTnnqnhPDB25g
lQ+wVzD1R+7eL8matBk3RoW58nFqUlCtWA/NSN9rWGUCTO7Poh/nYOzXDwHlKOwH0DSk5MWBFJqz
Lbzhc9mBeZim8tQA4r9pmKEFFnkY33M/0qLZiaWtOAdgXE6F6xI24xz8yD/1c00tkYNDSJdIe54t
SKmWPohttzpDrWGadqYd+xttLOejWSfUo1lDS9zwxhCoZLvrJkPsaDXNYTfpdlgxxNgIL95PA9iX
lmiwLcSfT83U2Det5h0JsioDU7DBDh18cqsAlWHh8UIX0IYF7bk8a59wBz9708LpW5FzMDr2TqtS
fWvoCzQQDESLyD5lbU8NAwE5UJmqICBk2H1N/ytMGXI5R1+E3BNPnNSganBLeDK+9+uM4OcYBYkZ
o2XNYxK9Pcpb2AD4U3txbM3M+DTbi0FkcneDQ/XzMtsTmjwPdD5G9oOomIaCwfFojHIvsBm2oRs3
9iFBPkrDf57ATfB7uSFftQ6Hfe5OUQjnfwzAMrR7w+MK1qiVd05Wyl1kZR84z8XnSk/KneV9XnN6
T1NMIAq5PdpTgZtlxT4REYABP30AoEMSNg4Y2DoJMMXUl09MBTzOkX7+sMALDLtuOXe9LHYe+J2t
GSXObskHPAGm7m6riVxqSnH9SvbGstVp126NzkuCQeRmmPQW+FE3c46GKaMgjb3xYBJu0YvRvKGg
Y9psJs2HQVh8ix5+XdPO8FfAeA8FhwhiNRhRdiLTP5Coqm96DZLfGjBEK6hxGVIuGIeXvKINYM1X
xtX6yeg7JYB+OWgdQN8lW6fxVDj1JToJsoq21ky9zVvFtqShAvMdjckpR7Y6dy5odj+no5MwpfCK
49jS6R080IPuwvfZ/B/2zqw5biPN2n9lYu7hQAKJLeKb76L2KpJFsrhI1E2GZErYl8QO/Pp5ULLb
ttpjd9/3RTu61aaqiEIl3uWc58wNUfVRxrrHNr/BOYdSSWV0WlZFTAPaJ9OPj13Ruyd/JgdX1s7F
VYneDiSybWGBoYkcMncjJY27pQPYztklnsYHJTpE4AWalSQW+yk2vuZynnZZjV6u9YCYLo2+V+xp
CoBwyKIgr9Wo13ndVJtJ9Qx+PBvKpow/azKkVxgWn5rSGnEvAujO0DytFljvWpj+tLWIZKZc19xS
eMjuJsvbdbn1OdB4xP04sdc9O44nZQGhQDS+7SaD3lHgZJf6aw/FA2PipM5Ondh7MxPipHzc6Ulm
9YBUsahhXsaoGOT+ISLtpcysT67b3NIbJsfGGV/9ocF4GRPsyO7cPXZmXDwHQf8hU/WwIbHhqxsN
w7pXcbsewuyZzvHGk219rnzrBNkrZwNQZndM91j01eB7CHhWNiEWSutvdd2ZCJrR6TlzV+4ljQlx
8BN90NBmt1M21HvGApRu9K+HDC4sbeenYPKD50lOB9IXxM3sJt2utya9a/0M35DPKxbz/Kx7GT80
zOMSwUNoNKC6pgPokZSR4a5GIUsZ6jwBto02bqvjm0k3x7Bmut+TZL0K2w6zNHbwDTEx7luWjh8H
1WEunbz3EobXCu0cTByrRbYArRPXrsKnl/ek38IoQkbPXg0jAm98uKt0o9atgyAxV5cymVHqUiMT
WoqC25XZUUTGhy6oGHEY47uNR5GzsFsmWnPNWRMj61fKxeU+xqeIdmUfGpxyg284a9hZOcosy94j
5XJ2oTfYO1I0ILPIihmnl3wY+tg5zob/PLXNDTwgqAtG+M02Ku+UFZki3SWDTVW5YueA3NoKIrtO
fkUZXhIchhy4VLsa2+Jm8CfWW1/gmxTti4yxWafcs4YOIFcMRiwB2rbsS4fXFnO2x1dRQ3tgdsnd
l/v3COeDgb1JZKXLl6xMcqexD9qChiPWXuVa6sXuhsJmdzxNNWIx1KjAQtlTorwemLwUlnIutsxB
1r6V/VjMZGTbfYOBPCnR1jnMNrPYiDL2mvVc19/VTv9ZVfztqoLMwr8qr+/rr4wH/yBYkNcf+aWw
FgIuJXtfvK+kYlLAUiL/CrO0JEW3fU2GgEN61TL8Wli7P1ku5RHZkibKgsX584/CWvyE5kx6nI2u
9Ci8g39nWUEuxA8KBoflKrsSyzEtJLOU8X9cVqRNN6dDF8QPSRrYCbRnYXLi12Hq3geqkvJRupro
DPDBBc9oBbSTKg4E8TpVfTmMZ6oaRiReCvmxaeO0tS80+szXPjg8gFLU88Sqo0oo0kM4F+bw0Gba
fM/x3Jocyk0Rkw0KNZ4BCQE3YbQq+YL4/b4McEpjMkhOeVLAEQjZmqzonv0vxpIniMw3PGGu1quy
DJEZtF52IfZZ7cO5nDd2kJn3aRoTGMcXquvYH9Q08HNWQRTD6228eKbxBa1wtAFfArcMecfZjYA6
xvOc3I6pBO9ID/tpSABpU8FSx9aFG11qz0+jTVOO00PfzSrAzjvkgBsrfmMYOTPIp4ZVMXwEcq40
K5iwjwlOCwf3Szz07UvDIzo5O+TDbch29u5jBibDCgIyj/zMnZhxeBGR4SoYAwgbZhtPCB/axSCr
qukjwLgC4QPN/WoaVfhEx6QChPETKw1wov2RkK/oBiXi+FHGCxsA0LMJXt/ukfylTYEWIsnFzmvZ
DPA0s6sPGDFrxMw6YWDn9QjYmgIOlOH4FVZnNfv3fjqASLAzyS2RzDGKEW+MGmhPTkNGkJt501vL
asp94DexTFjzfT5usHGPm9js7G1jMnHM8V1882pqvShEJAu3DGVoCFPK0XEHoTzyHvUsRxqVKA1x
Y7SMQV36pKnkmWjiuH4kxHjYFli6T0p6PNnr2nHfhyoQG9onWNIQqemopjKPOJEnGNE7jVPlVobY
au7MojO96mSlcoAuGJBJ6HPIJyBmqMcidusyXZIl5wJiwcq0ETYUrIGos1Zd3pBEhpoV63RUsOZb
ACfSXmhGXD3gYCGf1Sx67ymvinjYeAb059es7kFiOyU44Sli5rqqTVada7oRr4HYEzZoOyjUg1u3
CqP3HMNNhbbQSz2GZFNu3ALGDEES+CMTVsOPb/uijW5cVQyfLfLbmBs3A01sBXzhOIZT5FBLLyZR
I3PN6DBR0pQH+nXwja1g1ku8d2i0B7POvV0RxvFDPE4U+ZEG678q0RfwzVa+t8jMp7iFNll2w7pS
Vd/fzsiN9MYypL0uIz7NTdXnPKvMwqhRObMSQAFUmHGzrpkReXcgRtnuNY65r1O0mFGI9Y47ThpQ
3D1m33jM4rNBHdTveqVw+juwdetNnvnDRwsh0L6l0gxP0mwuwK6S+THojJ+NOSj4Thk4+9e09ZNz
bku7oYjWUd7uQjhLH0dVEojrT130PDP8pIJSVV3s+cMljtMgXOLASTQ9SR2M5dFyqHTWcZZZ7h6o
jbUoCJV9tIHaf8M89HINgrVxq89PfWr11WFII1Eea6LTN35liBu7aUx8Non1KIuB7yPZXEm+TUJO
M6czCyC3OtnPo+2fEgB/6cYfDFKJRrFEfNpNMW94JdQEvmq2mQgVk24+K3gLLDc24LftRyxWZr+z
O6j6WBasm9Itgq3tJ6TvGnFFqSbhsDyjhok3pp1ZfM4pnuUvkM6Sz4nZGi92nfVvjI77egvXSfJd
k2O/MRJc27lg+XNkaiDXKNcIp3MZ09c3/AvEGwqDsImVY7nVBBvdn/PoJBvDsUCGSs+paLOmTFJd
0oGhSoMXyBqoDnFW9LT/MH+WhGJ0TmjQSocIcmbjFV5OH3nSswAf9wqC+IPkFkY83oxU+AFO54Pr
D96j68Qk7rZq2rRWpI9eUJDiWMykUmSGo6DHY+68FKqR5yy3up6oTy8Xd4SOljAzKH73vi7tj7rF
jjGOPewGNybCV8TsNOGZmi1pEH0ydnc5nIDzPInmkmOwYW3F8yt8FGOvoIYkMpvm6ZDbEOfQcrE8
CdVJN5waZ2JVxO4/48p/cVy5SNv/b+nH93Hl+nMNu7j4cWC5/OgvdZXnkGeOWAPPNCoLi9nlP+oq
X/5k47+WJqcLLjn5+xR0xpzAc22fSse2+LHflKCIQPhXBXY30quufut/p67yzB9F1oGQFv4uwr+I
MGIOupiVfjew9NJRw7BCKDi2S/CWCNIIvnWDaHlj9TWqtraveNhiiIjco7KA/x8Lqwj8tTs3cLys
wU3GnT2POdhTB54dgsNSDDQvKM3NlRnZzXseAyhDfSqP1RKWDXtTHqGUIFucrES/ZRUpzGxS2PcN
CSXZKgVseYV83AaRQg9CuOFbZc6EtPUkMoKR4SF3KyJLfi7qJewtyNknMANdgMul5Vd7K/Oietuk
S65bb6s8J2Uinh4s3QavHXIdi1ngEpncNv54uUZo57EYL3Vi2Uc2qKzncDN5NSGIELlOJVtJ/+Ti
ln1voPQ8Z+QGo+KEH7gW4L7idUVO+wPb8SWcuQv4NapAUlAwhqkPJsKbZxyLzmfPwuhVlkZ3sPvI
fpkHbAWFTdBbY5uoS9y8EefQQni+qryQwG93sU0zpaXt9yAbNXuEqs17UmPwZUpRwstqsurNVtqE
4WDX/GtyFOUNCerO5ynk53Bp8waYx/Juh4xXM+3QQli+POY7ZBeYfYKR3xrGIXq+1CbBOzH53YPM
Idi6Y6xCimmc3xSRF53t1Ehu/V4xDhri8S5Rcc/TKEiPRYzYBbLScj2x8S5h4yPxexz6YAh/+UAJ
kUPyA/YleLW65RNG3TM+8JE2DZTfchpvh0rBZIR4CV/KhMgXPxo4beHMTUguuJci/uk3WBzXDoIT
Bk+JwXuMCDBmrjtJGmzP8MJ4r1vcg8x88witpNtIhsX5DAqLQ/1bxJAaFnNfBK+MKy4t46bdVEQu
DxkVq9eZJd2jRwiuXGUwMdaVyIllk9yAYzQsd23OjZ7yBFI7BBb8TbNaUoS9CKkt78QJXtG2jg+R
S5MNsLPnbkAkzScb2C3x0QEy5yMbA544mefxcK/ChpuP0X+0UTgD6E2Gqn33YBiGW7OtxDkaoFRv
vGDkA2auS6cPbgVqI0qHggjlJKDBSCGS5NueW9TFDFgEtyVNgDxciwUj6dmzk9PD+47njoT1PFXj
xTaZgBAQlXPHMBpr3sdR8pKw3Pns+uU+mYKxeuuWjwjwsX3Mna56A6HEX9Yi29rjjgu2Hi7B/dT3
bDOkqN5I2FSv11s4NjyuL6CVG8Q/4oxWtHpTbj9iQem4JIMVTg8jzz+clRZewwi98g4kevBqW0Qk
rdqyIjO9ynxumM4zy5uscPnj61eiy6p478bok9dThGtCo6E7xiLWb7NX44B3lrKDLFjxLIdSvRqJ
2RvYVBNaskQzA85q9DorTPCY1SFY7rPIGfrVEOf8OmYsj9+f94vImu+DaXKDYS6EfZCS07dVtRTP
PbvePSsLThDJLukI8Tsg3DkLbme9JPfRCXFLENlIImRm+BDpOg8A1UOie1IDjBqV0LYN52ADmco7
wP+CwZIlxGuir9iQX2TU+NLhma5sfOPDbm4oF7cYz/iG0RryhmabEyu3ygEATzNWd9fM+XjSMRlG
fJfhJ8ujX6QUYbkgp2ol3Vwe0xTzbdJyZJimEs8tECauYC7HS8WNDocmSvVbSqwyFq0mBHURWc+e
zT3vptmgdn6U1Iw8g8CRhxHpxtGe+YVHGlc8+4HFB5VZhnhWbHKqU1h6IMBt8hmiE9LleJ+YhM53
kCvmdT/wKWWxWkIeLY5moSbuKUUcRg94duZjrRsiIU0AW7TOBSoPjZnwOcGIOG1oz1HBoczmfhEN
mZ4QygnbDHq+Edc4TKLWxDMUPd5PkuPw3/aMnvkmiqycTjKp+evZIDTvBMDH+xjywgNaWYF/hnuv
jh2R3ODKqw+d8HAhXO95aUl+yGS+aK8tvdz/mAHFuYv74BW1pcfvaS7HXj8ICKG9dtJxR6PB+VY3
4J2yyF7uxwXDukYtFpCSMPNBfj/SkkbAZ6q8gVvJUX7dHRO/0caKWSgqh0oY4kG6fLuyLA0SmCNc
XkJlUbLxZwSnydcByBOuV+3UEahFTtYSrpK7H0jeexWxXRSvAwSO9AOiJM6JTC6nlOgHROxIOD8H
i/om6XROFB4sDj8s3otoDI51tRTXvjaXh7MKOYGDbBbnYaZRXKGb5huM9gJ04IjzV0T31hRNB44f
qCAbEXaUEItKrYRNUc7BTV40YIUsT9E1100cZI9zgiTejAm6WmetEb7yKK0PRevkfESFueSoLnKi
ku8kwCGOGLr8waLMBefovpdF/loCPT4FauxoZCZ/GKlDkJ0CODguSNLFVFkgj5jC6oZnjP+ArN1U
fHdh09faZvEoRHt2WBjcNB1yqd4Po5fY004GpFJ90pTyhlXq28YkronlAPKPhO8ALfY1Zrdtp2MT
ddWNlwR1rh7MJZI3CNoPMIB3VYX+0XC94KGS/SrJvYuycOV8mNyMQS5b1xwZPbqbnFM14RsuXRdt
hNlZm8qs8g1zNrS0XtM6dDVaJthMrfwghGbYxNAWFYtMCeQuLBoHL553ZjcOJycBJL5GCz/hvSmq
aNpN7pR5dNZGzMSk6VANWl4U3LTENtz7zJ9OTRLwmItHXC2I4gB9DOJFir68M0y3uI/n1D+hieTu
FUs6YuSXUHeSCptbhQYjoWW+qVnj3nlsO+0Vfdf4OZNl8jJ5+QubJZ3dZjQjjzqF/2awKfJxrZPi
5/d2/62Z6uBL5IO5a4YAmjc32VY7Xrzx64mwbiPBldKTaz2Nbb7N/WqM1lIyWe7sJrnz64gpCdfL
fU9av9jNHe4fqG6EPsTDSxAkFfxDr957avhELtwSYOt9CQHUXSJnKjYgb60dFEkgMa1TPzYml9XF
XLR1xnz8mfnZs5EwXhC4SO7gYM7kGTDnAhed78rJkHsV9N5tFWDTR276rGn6k1XtUhltm1yXUIfp
CtM0pz4hhW4bUjecurwWKH9qIuOCsjmmQSdvSxsVGBcNIGeqnafRLSG+au1vjWDGU8iJteIOSR+w
ZaFl9k8GWr57HgLLYqovdszx3WOG9pHgR3ttows+WEZT7/ELULNO4MBGJHF41PnAmngy3hocGpsE
I+MdyS6PXZxbLMkL85LWS+46SeIv1mgZt1MOGwnSv8fPDdSuX1oSOKlLsPCfCDrQ+yRuy48J5Tvl
XZejr0tyK31m4+gf2GQYZ9PVJjtPQI6pL3ed50y7BHnZcYAq8Rk39sfR0FD/IS7l676um2WbIReU
O5pnNE7d3kS2s3b8VK85/BENOeyYVRi1R3SB7xVJaFurJRdAVGa2nFbiOCEB/axqojVg5jSMEktr
S3VdUwnGZrGZUsC+yPncZ6U5UTj5a9BRC13QiC3vYDajvc+jjAU48UB8aJkYbjG+eUgomDigkm1c
jE/IsBzz0g9pBtMOgeFELa7nMbnESmB8WcZz2cGbmx5OYjqGO5C0ejP7otooo0eTHYKcr4HB2mrP
NNPgYKphFftpN7waaWORhOEqy0UMKKLNYu8kWB61Elucuxji4Ca22+G1IlbyOLsT0st6SolDaudt
FwE6DhIv3rkYUV6GcMTcjUChlMYpZlQMq479cRz8TAhIeBvq/Iywv/lgQNS7yWsfu3XRrHl4qae8
s8yPwdAsc0R6F/xwWk/xh8Zl1XuEIBm0J0OL2eoOnFoB5jlALgP+GIPKKaRxU/eqDRC2V31JG0Le
qf+mdMahjrpjqAg3BIaCeMIR9WzvvQQFGQrZTKI0DNlOD4gvHWZ2b36U89QlFWoCJYUAP9zh73Hy
G0Ko+HNyKRmUmA7GBO4eK6i3DqKNbVQziaWSbShE3F7ybIp1lU0nomTGy2QN4plaNAOGOVCWByQ2
/g1/YvFH/J7XQOuMBsnHjIHehzb6B/9EFymYtW2cQKsOQATnhPKMH2Y5d81Hiexb72QeUI2UhZOl
wI5Ifd//buTwJyiaq3n/h3fg4zPljUAd5l38QIwYIqAFs9WGB2cM/HCliiYkIwnxu3VGHxuFFJuq
2sd2HIXgr9RcbCu3UeewaMWzb3biLEvAhf/+ZQmI52NR4zLX8H7EtyG9U0hOZHiAIU6RjpAe41Nc
UpMSnJut29ii8ulyBncbow+rt7+5Jj8sipaLwcu7y38WOZf8YVFUTB588X7mmkwZrVAi9FTxxNF+
nvCBAC0hmNEefPs59ZRxFEv5XchMJje91JV1L92J2BQovy25W+3SQcMjL5JvjXLoYQr8eH9zuf7k
Q0S7IxxvCWtGz/7j9eoDFEe24WeHgoVsDSR67CAcuFCqVvDmHL0uqrzYumOjP+cynS66ZVahI3r5
uBzrS17o9d9cwh8BNYEA92NL1oByEXX9yIwwHG3M4JwjQtINykbXcMdLy0jqtWHE06x8pFiMFCyr
eZfknJPDTH/BlLnO9qLmkbxummrpwbiyf/3G7D97YzBYEJf44ioC/GFY1ZtVndc6OlRuSIUaQuLI
OuA3Q+3BtYgZXD9VUebLI7ktnBhAOZr01Eurv3SyD1ByQFZ7NU2yIVbyWhcLOJwItrpgG8qZ8p2d
BjW3Kpcafpn1FIHJN9vA10Fp6tUMZ5FKt+/fm9I4Z97bzcsUoJiq8YKUHmtBn8zjw1LHfQb4wL01
Q/PBG+BVdEB/fTksogJ/OIBcz2K3KpgbSBcOyh8vRyQMout7z9jbkcMZiDOkiE5+t7Q6xci75+AP
bifL742nAgo4C8g84m1NcTc/jQECgafQRkq0ZIhlLHck/5WLxT9HL5vC7XU8ZFtLDv1Qw0i87YYu
jA9lyARsjfW0D7dhr+vDPOW8umNhTMbHO6GYIYk1f7/+sv/Z7P/NZp8TTHCE/d+T6KeyQzj7Z5Po
X37010m0/xMgZdODO2eK777CXxb8vv0Tu3XoRr85Dn/Z79vOT+hlUbIyInYlBjruMFaVbfQ//23D
AgW843go3oVj2aRf/v//94cM1+aH//1fQOsfyrhom//5byf4gVAgmUCbjolSwOd9CGqPP97LXWyl
BcTt8jDijRu2QZSSAUAIVbCPMPLu3AKqzBoztf8YxDbPLFDh8XlwIbL0GP/9DdpYRgUqtj9gUZoe
StcqnvrGVZ8CKZg1cuRXlKqzc6jq5QwPuEY38cKK89KCrd0wsszd4IME+RyhFrZv2ZVH51SUwOsy
6dgYj3WmtxpaM/Ej0zSgT2LFNG5mnIvfmhyrDXPaSe5So5H3kUjGhzRScm2UI4FGpjbsE9u5JX/K
dQiiMOwIii5ZPqiYysm9s4wao3JrseTrcts+DbNvH0G4mMV2hIf9ZrLwCTaku7VfeRXRr2pJlvda
dQVkUb/SccRfnE3fx4yjgqOGL7Aliyw2BqCQJsLlLb1H/i3mAz84PMzYijrMtcQcq/fZdTTIB7qf
D9VMEUzG89h8kLifPhSDmV4wnKOjG+PofuhU8Vw1fnnfNnU/3WAADx2cHiAfVzi3ycTNiOZUbFQ1
6chzVPmPZH5MWw3JhgZHKFJt2F4j8ZLJ6D3O8Vx9EqHvP6iMw3yFMc4UG4XKGjFBNpQ7z8/JxsHo
NlZ5dZ8KHTw4DRFWtwnkjQMpnNWuL3Vwm7kxloUoWqp4/A9j1DP1j52ifKKF9h8NZgkg0yKwOJPv
HHLBOBDgDVOrkqB5OiX7RBq0PI6dV96ntebEnGUOVd5LBOtFVHMUtZ0EFGQ5zYHYy5bfWdg7u4j1
lwGYzlvN6uFDZU6soYNZQ6hzQqd5F0aO451UR1KYSWl7HFmmI5ySwRPAnPBxZHESQqHBZrh2evsT
NNGG05N1In1aZAyfffpxMs0FSX6V7YU7IhnZPY9EnhyUp9uZsCK85PtYdcatRc8xMGAlSso2aQho
AWFdtMfISR1ki0PVXTxUMbiU7JEhhW8IeyVq130pxCTvou/lOBoKanP/e6HuXqv2cLyW8MYvBf21
up+ulb5ein7jWv9H114gvfYF1GdLk+B7vr8jI2BpHhRYTUINr11Fdu0wrKqht8Dt7GB3XZoQT4XG
E9Y4eJ2puvPyHDvM0rREdC8Ef4e32bWjSb63N9b3ZifMTa/YeEsT5NgmdpaZPslcWiS1NEvm0ja1
tpkd9RwOrzHOro0RROUdQ2GNxry9JEvrhdSaLsxLLOGvUu6hV5fcbXR8S8tWLM1bWaNVWyGiJQ6e
yN9qEy+NHswKzMPtlZJf8B4OkxnTFfad1W2mdhxvDALIjmUH4HUKiks5+7ctRsBjgmkJwX05noY4
IcoBXMBWtog0dAn915DGO7rvrUa1udZq3o8+AtEpZoU+Va13Zob8xO4i3HjhQIJI4ryKup5WSYeA
aJ668h5M/IWYRDLIarh8RkMjH0rU1H2mEKFSOe3oE9ZN4hQ3JrkHX5PJO5uzpd50nQ5oBHVGLhqk
raQvG6y9YB5k1vQPolP2Ti+V0RCjY5bufI61P+0zabbrKGqy3SSwwI4GPyWAE67jui4r5gHzW6nw
RTKXup+rmiS7VJFDFIFOZfu11wq9VuIa5h2mteHebTD4IrP4EnDa7hG7+NtYTWpH1ZXgnCOdthSW
PswlsuWs741TwuruhqRKNlZe+KmMLYIqBTql1GPqA3mmhJJU1h+GRA8HMw/bFzAgLTfGYOzDevzW
1W62h2U/bduahrEXlvpkp46RrxAgy6ObyJykYpBnx84FXYbjQDo3Bdu1HWEA1MYVxup91aXy5CuK
qNEwvMeuigJknjyakryJ8YJJnFS9O3vnqdHAK+gv4mTr67jFK6XVa6AdvrJOrtDvd9GZdAP9pSgX
qvw8xunHiqHJTnSQ/VRs+buc4fe+nHt2ooMyPxCjaLCjZRVbDsV8xiZeIpAdahQCuf9o83/cYUgx
7pFqvnoUhOZaBEwrw2Z2z7XFGGOFSy8VJ2dMwtsgzf0AYCdNR9bGnbdOLRBWK41QYSMHjI9Ou2TR
WsI+23g3V/RwI5oeZEV7D30OOn8vPeECJNGuwtmngQK8tpXZ4N4mJ20Td1hZTbtedNvlI+Rh82wn
abHxW650l3EbyGFnjlazHheCtMV8adU30kDX4iVfbRzlXxmqUWQyWWed0CqE6DUN26kAqGSvk0lD
LkGk8VLC1LhEuIzfAYmE2yrQ/q1W1icj6L7FcRF+dC13XBlTYa4b6bwU0jEY4TXp2rIJ6+kFg4t5
0uolrOV+tJNPyu1+9i3t7OdStiz+IBKgwPo49VOwaTMk355Xf9Z5Rm6mTYgNRudtLazqa6i8nn2d
UW4wHyWH3oIPvrbwJ2xnV4mHjLHLFqFU+lgI91yEbXELb7Tb5q2FGdFClYdQO6qHatuIfD4vTiLM
Q817l0TPMJEppagv0BMTfGL3DKJYO21AnWM9DZbDNXWW3CRb++sWxNxq5ClHQKiKP1tp+mxYLub7
QZufIsujqI9972st6kvXi28KY4Bfx8ziDO+N+G4TBySLrzE1vVMwqfm2MjtoArZ+Q9VY7eagO0Hj
ITk7qqptX2jkRGFvH5Jxyo92X4GMYXmZuOIlHqb0NuOex5OIkFmQ3Li3kjZaV2ayr/usOpXt+CTn
qNmJOSpWWY9yOkrmd+bXct3aXfmE4qxfxzgO8d7k9rTJpqLHz1yS+Fc0+W7sSmI/DP9nFVofGZ6r
N1M79j0CCAZBvoPRtuW+cn7OLfKW2IpC/Y7i6obQtfKm09ZXLx/W1AVs+pHbAWogQUYUzXDwK5Ws
GllJIiyQpPW+G+2pWLyLMKaQbIQh2SFqGu/JZVIPtSpPBFVvyqxm02Seo6kh6NlD7U2ITojebsQk
IBJxtqvkZSR0BcR71O0rImG6lUe696WLunKdwKXzekbUkBAwKI0YmnXjbhp3fm3ZrC3FphbFPdmT
IanWwY1Vld9Q5aHWzkFEGOa9Gpr7OSNQJSKYrcYbkFT5pzoDRjQ34/PQdA+VaO9bo7ijWqNtd4lw
Ji92JH8SJJXqsSpN6AVWsC2ifuOgN4Ob7Unntkh8/9bNNUAaBofW5DkNce75/GDVRfqdKfmfxu9f
aPxot/6u8ftnx+TS9vGDvzkmcS8w0AHj7Dj4I/m/fhV2LyQ6lEc2ExVJpviiTfpV2I0tUrJx922b
QE2wBf/o+6T1k/QXRZNLhsm1k/x3+j7LXvq6340wzaXRYu6F/pxYT3rNZcbxO/0RSV4wLJU2biRb
qEcC0vPtjLXnmGdzuvWqrtmwiLcudub2e7+U81Zw6B594VPVpOXwPNG3oXZE/scS1se+aBKox/C5
WLOGTNYefK8ts7xLWNkHmRI/q2RN7INkP9qlDwMrXswmIes1DNgrgZgJSuxC8MyJMibqEPkgEczW
U1vADasqa8mADvOzHPrmGT02NbbXys0EW+bdNBA8+/YLmr1vdgXzhSinxymYKDJL19nrwZHFyk66
/BInc3dC0qFvJo/BPBugPN3jdiYGjjyk22lwvWMejug1k7k9yVoFu7bpOD3ScnY3IZfzXLuGNbKr
mdSmH+mNEDxreOeTCZ1tZmi+NSvCuCpHO7dm7R8Qkl4qcwk3bANxl6ek06gxh4nKpiP0WXumUTqt
WESpXcs2cs0NU279QtQrHaYgwJjww86o13xY+c3cynTnOYaH6B0ghyrp6TrpVbvRCkdcJoUtoHk0
dDZpNj9phyf/MEWvtK3WC+EZ7nGUXv9WiBJuXaMRQ0x2qc4VAT3mNiujuA7W2oiEedMXyp6fihq0
QreNh9I3fkYbJkDzMvYjgK/DuUJZXpTNvMbIxtrVYGNP6CoS3Iu2C/8chKxCceBoe6Rp7zWYUzZy
B6ijwAHzgmIsZrZ+P+ZFezG81uQpEht51K78ubF7AhBih3C02uTgphTbGulMF4tRkQMW4Ep6Nib0
6QYDwnHE7ItmdrG0lL84XNLvhhf+ogb7S/XdDOOpol2sMYtNpv5umQmaMl4cNDWFajI8qjbN94Um
mjW8B/zS98MuUCib572kfl5qRlo+AvquLDGjv4LFIM9lYMasEN+qtTMRFy4MsvQ7kmyIGU/qHd4m
aGViAZexwh8fhyvNbLqSzfAeQzlLF+BZfGWfGd3CQWO6aLxGVzqadSWltS7QtFQs/LQi0PQpoUYq
rC11IeEKDCQnCb6shP3jq/rOYksmS6xzxML3cz+4/Q59NeS2Di17gX2zKE7TgnYrF8gbPBt4b5jp
pqf6SoGDwDB+SK9sOGfBxOkIYFy2oOP0ApFzF5wc8kTwq9HCmOMNoHk2G2ebhyDoxgVGFy9YOrep
i1dk2zRnnl64dYAJYNiJBWdnLWC7aEHc+ZUH7c5pFvJduEDwEGG0bAIWNF57peTBzIaYJxZ4XrRg
9LoFqKcXtJ4HYy8SvXMfJH34rK4AviuLTy9Yvv9MQv81TS7PiL96IJ6/Dv/1VtbpH1xO9vWHfp2B
kmzkwKXGVPuPbKNfHoZe8JMHHUC6luf6y4MSZ/9vD0MeUr4DQsBDk8vM/benofmTZIfqANc2/e80
1x+mnn85Bf3js5Dn6jKCdeDEmQ7JGT+GWIje1b1phuWx941F3FeEzr1N+X+eM1jTv7s0f7I7/HFN
trwWAifI+T4T0H+Cv/WNaczaF8XxqvSa+wmtXmcj3eMK3Go9B9u/fj3KjN8/55ffTZrSsjCKSbB6
P8L6a4MdKiJGXg+JFgsFnjJqlYyIi9pR2keKANfe2sw6nrFcWs9//eI/Lkp4cagPKLl8Pj0f1t4f
iwxtsO8vOQSOM5zs9zzLEY1lokeVvKyKCZ8JXpVl/t2v/CeX2OFqoeQhP4PYgGXk/bvSpm3apB58
Lz/WOSPolCr8HVE0q5IgrseH0ESH+Ne/5j+9IJN4E4MerxiQhLLUc79/wcQ0xorHW3CIDIWPA4QR
vQZSudy3jU82xPG/27X+03VlaG9Dd3UCVKX/nFgwNbj7QzX2h64ETg5SUzXWPZtvBH3+INkSTV0s
zn5WyKM3peKie6d4LXAigy1y05kISq/xLu1kkXtT42TrKbH+l70z2Y7byNb1q9wXgBfaADDNnj1F
UlQzwaI69G0ACCCe/nyRcvmY9C3p1Lwm1rJsEpkAImLv/XeZvHaWePkIbvWbtwBY9e1LGBpbeta+
z9Nksfuvb1BTg5IX9QhDhpPGf4JjHCRXMq3gGKRtj+F2nzrq0mlJEko3QHjOE2twfbCA909MuDGb
yCVz+ZqQ8JfUk8CImaCJ38iEqUsN8eOWGTmClNl2oeX+ZKe7NvehLwPwyIlRIdOkIYeAvro6OnQB
3BRshqxhfya7dta6PDgjPsMJ6c/VRg9w675AnurWHeL/Zd7TlrrF1eCZ+T27hNjl0VxiXQPV9UNR
ZXHy0A9QRZmYFBRAKBdXi+bR1ZnjfOctJd11Q0RTsdxgRDL774gdUtcYGQDaiqBA5UwmG6262QiG
1dDcl1ku95Yal/sYSTLIYNLDDS7c7hOTeu9CzCVg4zIzjYpqb763cUpkxt6TPLxd7MI4qQ7BSzTY
mIENFZBtPSeQ1o05mNVDGg1GUsZynQcvIN1uc9HAPSYfdcSsTPgOWPMZdp/8gW/aIY3b1NizMZdo
IGy7RWlIwpEKXs4mZJGeuW+GpovJ0ko6Yh8/q14HL2f8+ozs9h4J0Ye1zSGSxIthhEi4Yg8/39Ws
SKGQZF6uppu8XOS3qmiZ8CHv6D6569zJo1QzIKrFZJmgZKI06ouyt3pCV9HIRtMec6Lswxlijjr2
091YTnBE69WIAeZG+C+tUTJkacfiN8hsDB/uuatqeNfAE7wZjAKsrZ8u7dVwJiGbENF7Jvyd2s3C
6ElZ3d2nZSEsepvC3MBvcRp4SHHmABtlBRCU6sDqc+XHsDhTxAXn+48jAvmbU4S0sQzDHZks+G73
YNu35/+H/gsXz9Uu2Dd0drL4ru8yGOw7lcbxYepNHHpmlocYS1A0KYskuXIkYPx2RuW3K/sliuGV
h87gbcYIjt4GA0G7uB17Ibtggyekuzx2AlMBOCrtklAFFgy4Euo7dFlV7tgXyhnDGYtDpBz4SaHQ
teBZkx+161NrTR66DhINaboBHmRNNo3Jtavj9ZOIXfVtXq1+RhEgdX6vVstVHyS3PzvKppmP0s0a
BdWQZHUrmq1ti8snylHmSn4qnzovyUwiDthVE6+H2Ku2fdYTTOr1xB5HhXcbRO2EOEudEngZV2NK
qquomc1kXQIxwrXWWz8oxVbicvxRMnnbQcIUm3FdnDtLZOODynqJfUcyB5/pmmKf90sqb4tD6nIF
cj+f8DJLaZ9st602NjmhUIHTb71k2xR1Hl42eSZuO7uBQzVpf72mzq154IslWzT/KB6aTo/fYrJj
1E5awPM7Xu740sffHATNn2UM6S5Mnj2ouFDEkA6OWYqab+hfGicsbosKn6JTrzy2bLgc7DmDbXwt
1hL0KnP4F+OShWog8niX3YRIF5wZYZErTQTEKsfuU+Agq6lh5KO6JSyBnPUZur8mJe35rJw4CwQw
BcFwcS7Vy9IyiS6Y2CFVgUNYWHbxAYI5C+sskUhsRuZ56CGW6NAnb+IYFwqO0fZJMCVncN7sJF8j
PUB3i4LLoNJ2/EFDOPlcD5alL3TmT9EFBkYgvtAFJeIkxpokewBxf9HpHIg9M6rLKu6Sa2V16f0A
FnSR4lOBprl/rsbhZa3hK/MKOs+yjqddMXGfFiQ4eOR0Tn4Zt537ebIwd91WmbJvuliFjy5uSOEu
n9VFgNc+URmqd7asy/AKBckQHWJEU3ew5xcClHz3ucadZtcukl5kJu5h569uHyKO9QNkg17S3JL2
6n+pHI//v+PEGt4HBNAkX+JI5fTkfZe0Bx1hq8KUGFwSiLC0rrGXn7h1NTCPhkb8cQ2j9pT7TXRH
niJBtXylY+ig69yubiI/ESFGLdKNiLM8lVvYbcw81h5cY0/qis9m4VfpgIm/XC+I4ohurWXlWKjx
hNgh4yVr/SxdwDECTYrQvDT9xJsiU/Kj08Uyr9KEHn6HFROTzrO6oz/7Bhcxv+cspRAjuRpS8Wi2
FZ6KhlyKb+kmjFZmDp1RxmZlwyu4eClCZOQfNdOPkv1+mIfTesZ45yBFG4WBUXQddxXZYlHLlQsO
E8TMIWqWzuPyIgDWOoYr5zhIEmqJRPsvei0Mn91sk2E2IUgIz8SmVdlVdj+qBuu8qVNoq6fJPoZn
VdQwWvJb4zHoxg9q4I1wwXpfsPNa7mUesE/XQQ5hCNsuZD3VGIRUDCstyvHnx3KaAJIUA2QqicQy
PshwitqrvkIYcdZEjTO1bx1Bznewb10vXeViRLSZjFrjxhEpGgR7iNtPyu072PcBktB9jqy73qpZ
c8kGC6nwASJbJTktBGhNzfQ3NdxbYME5DMno9sXlVBo3MBwl18fEaoNP9M9srOuAxkt1w5IjwUN2
y5HhpE8q1O3KvlmJa197kWRfJOigai0ivafM+jEOPRyNScXLhs9MlXNWALmL4rWIqoGTvI9HdBaD
kaQBuaHfGEIfMlS65PA4BibPiGUCo+qZugjxCMY7Y/OYmCdaFB6Paap54yrJY7QcGBCb0TUTrl0g
OyvHRgvE45kpPFkc3CdKy0fh5db0OIulImInV1maRQ9VGcWEOJaI6IwVTwrJ9bCWuZU6OKVRLeN9
pUYMfR1YfpXd4l1v+/gVJFWd70ZlVGZidY+1RdAgE/rMviz9AVVcPQJGWBmxoQwkdguD1suq0N0N
j79/aCN2lhLtGuznOL+0IGMCZyGF99eoPqUu2fHrElqHalIB36MXuHEybbfD+MpfMaIhuuZdGrGl
eyTiHhw7JVVSO8Aby4J/7AwXOx0r56Hx2WI2lCHDppgJNXdKKhIGNeUP3F4CqPdtcop1WyOuArDf
uS2moewKP5qh/2FV612M/uuC95rCYOrtuxjA7g5BxrybyTgQcq1R/QQ9XmlpAmF9MsxuG7f8PlP7
xfcJlhz9mwVk6x1Pm3O5WapLTj4iqgmEQBhIgFhUiz1ZdzfApORbcKvu7LVL33dYS38aWte7bWeU
zlskBRSQS3+s4qrZifneq50HKr9m71rK/oH9f3DpeZgFmRjOuEDF3oTKh4KOaPw7AyIeiD+xhA9B
gJZqV0/Gf5WKYO62Ficw9kmEOLCDZDY7xFlBFo7FGfaxLoS39t2NLGH0buqM3QZnBd5IPSc8+4So
CHm/lqogz4yy+zetuOk6/jYCN3nHmMAbexPkwLBm31CfGG8XMSded+pIHaDonxfgMhxcl4dft4f/
6H64EIFtzDJo+30at9fdD0PEcSrasTv9pC9OsFKfevQJ1U/lqPBN63LeDn993X+0/uYL2nYA8wyY
jk7x9XVpySuvaJfutBSVeBmtGnBaLqiZFOJJLF3rZn3AToy9uCfxIP8NS5K5zdu7i1iarpgFzod4
m0O6kmZVKUe0JxUkNCA6GtwnqP3tVRFKzixCRvgnvFLaElN5IyX6F1H8vxDWbyAsQg+MAea/h7DM
xO7m+5J/bd/M7MyP/TmzQ1SGe6cvArQFtmCIxGv7F4CFsWfgCdvHeSg2aQl/zezOEQoenLjIpb4N
ee/+mtl5Drp7sCuY89gWuWYa9J/M7N6sXjvGpsRMB30kfwIN5JvV22PIoBUM8WuOunx98VsfMLTx
gYX2NqqDJt54alD4EOawkWvrokXrGww4vBAAitDNPgpLrt8GL51IlLG7YLsQRKKvlkaE3/uhoqgE
ixt0j0wuxR6HWqtC8fwIvV/DbTBsI6hU36qwIS3GXlO2mn2JPVAW39m5NYbv5hZI34P4Pw7d+ug1
QzJuBS4/9qfKU0RZb7RvcUgPWcug4jKPLLVdIkzt3LkOTDx2qpG2ZNekKfRd9AhZgAi/AhaUZ7t7
p/ZHiFEFDHX5xGREOPuo8L3Kxq06HPVEdzJHQHPSrhv7CqkuOI62e0xA5XAI+269D9yqAVNbVcGP
itXSn7vGDvP/2oJ9/7+MzD0eAtDtv1+AT9+b5ruU37//ff39+VN/rr/I+QPrCvQtf+LAf6692P4D
GA+vW2wj8Pjin/+79sQf8PNtETFlg3EM2fh/157/B5iy8QuL8bYw2PJ/svZQI7zd3IkvATj2sVHA
YYzx7uujJVwHygkVNBcWqVlOd5xhERbzPrGUckmzgqsHphu66no0Mq9a4prvGOkXDgvhqa/9fJME
CbEMUJ+dW2nkYpBcyr3IkZClqZDBVg340aRi+QjE1+Mw7gXeS2wEaK6Rok1xADXUyNPCJPw2NR2C
NQ8NdQDJaEdL2G8dI2xDtDWhlrdtKML4fpO2schDALNxWzURtXmBQZDf9RGGFrK+mMASERKLwySZ
1tgj2d5zkad3jpHbNWuOc2NGvJWhRlEDehB5PmbO1B/d2dKX8qzco7gUXzBMQs+3nLV9NW46N+2w
ju9L5JMkt2n7YVKDu2sqtojJiW/sAn/XqE7TzxQ79N0woU46nGYMuuHrJIU9HNHPkyOa024aCWLb
teRP0NcehAV4rNlm7powvkybche0S3lvQYkDBHfJZVxVtK/wlNpMRvbI5BBbxN63t7b2/eu4WOTF
JLV1SiwN3bbMrEsCXTuyLno8oKjuiLew2xsk9ugt+8hCe6nU9OTQIu5dlDXXaVIHRx/HhoPbewG/
Vep33ezKmzC3oCVN7pMwMs8VxvZeKpIhkrCU73QJp4dgpuogmF/viIggjMDIRicoMHgsfLbrXB6d
DubWNKfukVMleZ6jvD2AGYpvmG+VK3G3bnGTBvi2VWfF6rIgXo1q/C1zaOknGF7DgbY3363obPYg
T8hWjAQWyWv8JRoa9SOFGHzQxhIWuidKH9aN/84nwRJbzaJ7n01O8T4i5/bFEpyVOGYG9o3VlvNV
ZBn3RzzqUAjHqE67FPo1Do3RLjMy3sRG0OsZaS/1z3u8MlD7Wp7fn6KpLd8tbW9dRpiu3bn1QMPR
5zDiOnRQwzaHtRyeJovj7DBgkzxvkK6iM9ZGcgwV8FCcVch6GbxDZqTJ7lml3BvBMqJreJo6RsUM
Yd9utpWLka1Hho9Ly4AJAky2fLO4ur63LOLAA2CDbGr6m0G4L23Vh8l1j9A9uyKH4IPIh/ABQ5Nj
YkWOdSHzyU/cY4XlLTZkc6ya+CszsT7fp8mqwZcXeS8nN6q/xg0N/rXfTMTmjNP7oFu8e3IDM7h1
GLY++YkkD3SYEHVWTXyp2tCtN3EikYN2meiwRbDqgiZpnVNcnsH/37uV8stlF9glNmc7juaW0ZwM
ImnR8ReuDVAvuO/13OlDIgro9yQVJPYnzVxu3NoIwG/7NazDD0Dzbo83TbA67xrYF8m3IukJQcx1
vGGHA0T2LQoHiG68uQFpPjhNq03MVLtkzG66E3uMiy+hlazWKWpmm5CmtlLWpo2mqdz9nAcbNpl/
owgeYy4HVFE6IZVva69OioXpyEClMZrIZgz9bxDWx/II8RwTMWK7YVPPVk4YG/kbSbxvgpJLYu9P
M18bSZGHcyF2OrJiXG0r/DjY+0wVXeKVtnFjiaivTjG6JVA1bto7JjluK4CB+swbr6hcAnvXtthy
pOES4nOSNeJuoVM/BMaDxLarGVl1wD3eCtwhnoA93SuoLnLYlASiEG1Sx+pIhSFumtjvL8o8Zt0v
QbILyKwYt+7khUeMhbJjE87Rsc2G8r5xq2udxnBfBidoiTwMsqsECOrQqtHP0HZEoTEHI+JjNzUT
PmWFcC8jlOSB1RRmrcLMcFKR7wc019aB4sR+DKuu2AtXYjoNomChkGuaW2ZI7UM0h+J2FCg2ggK3
JBIx46uV4emm6geyDhY/PY4DVNON1hMG1rXU69d+7b9wRg23BtijKTJuazOSjY1r9/Zjqp3kAJYS
vcdQXr7zcfzicGiqiwrw7K4dIwYI1mpfzgwPvmpYXvdr4uxkKNILts7khFrb/liGTr5jmhl9msly
aRlIu92pwHbkKtShvgHjiDaI5ctdp9YCRqgHIbhv51vAiAP8QH+zjLYuYGBmmGgWs+fvC3ig9zi/
FWAK8VFWTfdeh+14sYp5QgbY4OpOAYkdo4N4Qkvs9RTcnjv8bYjuHRY3usKkosPcxAt2SHKaDUnV
C6o0P9i4To6NBDbY91i84VesTU5jEadHwRc4dPixwN1QfsbWqP2PHt4QnIVB3L1Qa4430IOc71TF
7SEY8ZIrncQ5Cdl7H6yF67lxm+46bE4OoCUdo+Cxui1t1T9PrMMbqOHDPXV+fM2Mq9lCQS2uYfOi
YvWy+bZsA/T9ePWfKj1/7iM/v16Jv/iQQPG/TRIHcymGxFQCtSa6JsKjva09+1YumABuc1b+fVCE
yzF2xfAShQ0W9KLcedCg3w24N9cbv47ERQ11F2PJTF850L2+KJy4Nt1S2xhAt/ZFZqcfyGkWkFJh
clM6MzS2Vm+PemqIoKowamoSsjGBa24IzlyvPEsyJOb0ZzpleWQKQqwGaHLG9xT9mJRMkvHpxme2
HxNDAhy2CNhXgOlbaOjExeDKTwB8HcGaQBMrnJTfZquIQSCLepjHXZsA3rkLfNAFMx9mt3bBTjAM
ZYy584z+Inz0MBtgUgW4k6fZkxRrl787F63/bbB/12Cj46Mk/vf1/T31vVyr+aXJX/5e4uMfaX7w
X7QY/w+QMup4WArU0Oda/s8yP7L/4HV34GZCiY8DLH7/KvNhgvJXAicktoPYhBv+b5kPmcYxJFEn
ckCVTbbhf9Bi/5yAvZqQhb5PM+8A2YcwRU1U4t+JDVWNmWaNuArc3oSoY8GLE2NQKbK4k6WN2UUK
x9vWdT7UB8XuG2+gQQwXYGuOfdA97fc2q2xEVr0cq2CXARdYG6Y/026Iv3YICe6UEATIr1Dd/Xxa
HJQNEInwhJUSCHv1d1pUxC1YHtjTHo92SimSsyjocGzQR5Mz9Yy5E2awjEVvkevaYAlav09cC9MZ
Hzu6/RDbnBl4r/WPmKFBk7R7VAk7Z7HDF114ogF/QTa/aYUnFPOouGSASQ7BlDWnPNT5d8tx0q9K
W/nNws98DNa2mMhSjP3rrK4oZJ1QAryiMofZNgUpbhgo/+4hPFRXMzqwu7zNxptZSfJAkkJvE5vA
nk07zsseQ2JM5kMaJ1ibZbpdSEaCpSCMlq9mrA9UZqMeCrz30cBtdqyQlmUyQ/BGpNO+gXgDp75P
2Vy5837uO8gX4/p+tDxxGIWu39m6au+LKRruMuyeUCZRR13il4ilbKSTbamy8OAyxBu3Q1TfNKGT
2vs1FIq89BLH0W0T2B8Y84zXU+t/lEE6PjpSNtExghpb4f1apExtp6g8NsPkPS9V6R7gMERHfKAg
9M46SW5wOqAG92xiFdtG3wTBLB9Ih404x89zZTNhxsC12fsMncP5vjYzaKn8/og/770/TXlrLGw9
Y6wwfXLM/BpHquVuRki1jRlwWzIat/QBtDxm+u2ZOTi8kQRYqmjeBWZKXvruB7B5scPQotytZpbe
mKn6aubrwiLpXjFyt1tn3JZENj8kZh4/mcl8Ymb0qWiPZeFF+9rnTM0mu90l57l+bEb8RZwEMGIZ
+6OH/+oksXXAVhVkIDMgAS85mKYBDihaaiq62Ns7UaB2Ja4ShF0E71reti2suavWgBC1gSOgCXzU
uDeiQwKmyAxgERjoQhkQI52AM5wJQLQyEAdGEOlFZ2CPoOq6m9VAISGWVrvCwCMD7qWYUBnIZO55
b844ymIglW7NgLaBlXfFGXHpBDkmkYFhVgPIzGnuA84IxJhANVFSLflBxo4CxAkc7QPpFD8BHqTA
Bu5ZLZgYjy4goXoMJB4C/oYWI3OeHZ93YW8HRX4lBjt8h1VVkn1YfA1YQodVeYcmNnQPhKQr15/z
W84/90MMB8PeVNAo5u1AGMKwh5ZiBR+X2GuKC2WGeZuKvE21WXA685vjgAfN/Djnua8exzKfwNXS
1IJJUAKxF5/Kchx0g2i4bKAxZ4Ek66wTsd7N0l3Y2aY8TT/VTp4iyM8c3JpLq62BPUiwgdG6agf9
qJMvBsNSa0jmN0ka0R6kaCzT0zpG/qepbdT4NSxjpxRg84hz5k01je1lPjbQhjZNUo6wobHYsk4p
3hN4bEEuHpOnhu4YK+SegcLWHdGGsbBIRP/vSf1/mcRxRBppw78/qc0o/PL7IL+vr87pnz/2r3Pa
+wPWGhZi5jT8yTb91ygcn9mAv4lC9y8j/n+xVxl3Y7wUGpae+2YSHv3BuW6gGQOQMKkT/8kxzYH8
ZhoX2xSGQeSYGiJEhPJmFE5j29TeFAynmB7S20LcJ1AdeL28yiDAXC320M+PyKKTy9bOswnT12Z8
l3XEFLGvOUhGBzRgNZh/nG8RT3ibZBow7OoWbILSxM8JjJMg8SWxMmncF1u9WOo2LZ3M2zkkbzwt
bhN8FM38UjnrNuVXPc19ErAMW/0OWuRTyxZA0QyRjGO2ShCWc2huBq/QN5Pygwbdc+Q8SNFCY+pG
fJFKpxAU2Ln70DSqvETxPgJXRZDlOn4QmYa1xyJoua1hlxq6uPOQaNfa19KKf0h3YOfo8ASCVoes
7yKdiQ8Caiu7F292xr1WMt5qX2Lsb24UdC5cDMLsC88/31oQfOyNcuaBZMpBc9Q5tC7bop4udFn4
29Cb+EEZKOnucH5bCwxk4zr+gPtIn24b6FcfSfjVN6KbkZa7sT7V9qJPo5LDxWxNXN2JlCKMw1oP
EsbQVuWtN3FWxGQPgLAytFPS0zjARMxv3C61Pk2TFzzSDtf1RuCiew0xJLaPKnAq/D5x9CNkeHI+
DnXELlouNr+tQh56F8HK+KEzFW8Xr08uaaeybxYRT7cdKoXj+fNJ86l4s42MmX9euDAnAHcxvES/
EzZoQoepOUKEm7coF/Qhb7nJMlpHXEvnCecDPIWu08hBsL2ZxrJU10zBsuyUVE6paf5GM6gKwhLe
h/ZwXCsSbW0aZmiX2odsPfgjw+Jing5jjmqws+xIHJxujewjr4o+TQySPxKQRgAiqgiCjk0+qJRB
vofMHTy2tHvP8Jurx6wb1o8QM+Q1g7X4qdBzdMg8dxAYN/QeKdFTepX0fvahIFaXENE1uLLwlNtG
osAgqhwD4OWWL1nogFxDDGmbY2DjR1sG/ag2eHEJTplOf9KNWo+Rj3gSXY/3QwlPdagW67qFlQLx
CpIMIbgHIPIRC4uq5XfFmKceRCsglJBUdsbQ54HcKByiSvmQ1PF6k2tVbj1TJiHMTW5q+GfUTiRk
HiF4OYcBP8vnyhRZJCxjqUuPSu21jHkdHVGEyMeR2iwYq+m6plpromUttkZxk0En1ZbG8K66qdOE
QEvpCHHITeGHKq3bTqYYTM91YW5KRG2KRbSI9TtpCki1rvV9YIpK2ESw2UyhWZuSU4dipOT09WXm
G4JL6UKsU6ZMXYDZN1AYooUAZMpYZQpa35S2TKtzXipT8Dam9DVJ4TS0piCeTGncd568gf1a3C2R
V141poSGSuXuZ3Ra/I/nGjs919uRKb2r2IRDKFOQz6Y0T0yRvg5FAXyDHT9GQzttSvnmXNUX5wof
1hHVvn0u/M89gFWYfiA1rQG5mnQJanYyPN5megeSM/X7BQHtXpvWAibwcKntrn22RLAeIY2Bwnmr
hfyV/G+kTg0lApYiFaI0mI9y700NfYxioyDorlI2RFIaHZV07bts0fJDzPf3LvwEU7uLrm5N9oNO
h8spKbKtRYWK7ZGKSmwiG4hNGxuGF1OREIPPsOmG7VC52ZMIUxtroQpeGcxjfLSYmJF7R9wniVsu
aX+e6JCfxvNyZHzRbNVav7SggHu4Su5Fm/ThbbtO1lNZ4mVs+gpNXO9CVlbYVGO31ZEeGN6W5WXY
QL3AJUS/cxky1TsppoQJKztLX47JjxgP8suqZYUStOEg2TKrCFsKbBY1e9RAvNEOnwG21dltZ3aN
lRNmILfgCN4yXHQNwcosB+U+OIG50JgNy67BFRpyGpL9G2WrmfwOZcXNLcf2eiuHsl0ZZ+pxjxW6
vhkoW/8rfv07cPmVjMpxWB++p3n7JpyIFv/fF0vvm3z8/u3/PY4v43f5ql4yOP+f1ZIQf8TwRAEv
DeKIEdxfxAE81phquDGuN39pYv+slkKqpQCcUXhMQQx2+qfdkUOp5LmMQmIHr784xIvrP5hovDEy
g4vCL7dBLhG9GKe6t9aBlVMMDcbswffISUbcx9zOx3gXoGDONd7CU1e++HhZSvrDVTJ+GN0lyBbM
hBL7S9rg/QOT2V1K5PhZsEJrg2fQnwiGq+RNFdTICDZtuQTdl6AcC3woLCEqXuM0pGr7HoIlTQ+E
34TVSxQFXfLVq71e3DLjZvvb0HxgYbzF/Geo8TGyIULu0iqgEd+0KqhrcrDX3him4bW8Xrm4Mhc/
LDljDLL92yP9/yiUXleTRsISu0yDBYwhHh8F6uuhTwhQNGU40H5PCDAp+tOI2aZ/IttDDuEJA5Qx
Z7Ccd1X+o7JxxkgOv778G18+rk+xHNL9Mp3nSfFhXl+foUxEAynyb4VTGg/lsQX7NYRk1+qLw7Co
dCCJJhtTUARMW3TX3Cuf9EN3i8RQKA+7G3bgkuinHgrybRxEeEj/5h7xCv+N3OSTueV5REvEVPg+
kVZvJUYEMhHvCAb+TdB12u4u1WEa9gcs8HC9oa4chfhcBnYyXvz65rx5Nua6GOETaIHLI4D+2+t2
JNqEreVF39KVdw55gw3j9GMGPNeg7SryKb9roJuNIynTreuKza8v/5rTZb52iKYd683YBy9jDb1+
NGkw55a9ZN43bGTD3tsGyhbBCwuJ2JhW52F1m1tO69x4Zb9Oj6XEzB2ldpZX3JRffxJ2hNcPgCkn
2rYggnzE3TC8pb9PJolwsYu1bJKvSawh9x7bHl0bdNCklvF6XCGa8VR+fcl/fnk0e1hrkg2Cygvu
w+tLgoEnVbHawzdfKFb5YXWEdiA9DmqS2FNEiS8+GzcqbECkCEPxGeCPJI/9nLd2p37zIjhMjd/c
APhPrBIWqsd2+rbnS2OMheNutL6g2w4ZKSzoC1gQdESZbCmqCl/727xGs9xtFtAePlWQ29n0WHei
WLeNBVb0GNdZPTS4jLSD+wBg1cgvv75nrymIZmjs2T76Qxo69nC87F7fM7yi0SDh3PtlAeHhJbCn
0uZm2YvygO8AsmfrsXPL3iyaUbXmjxwHm9/cLHOVV2PsGJ4KgzAOJR5b8FaGqFb8fAboVKeQcKrS
pFDWofdZDGXGl//1F/7npSB4Mg0wJBz4b2+/cJ24NUnDIj39XBRzUJovtbhMin63BP7xCjCRDxEd
2sJYRfhs2K9vbtS7clzpmr80FZgpFHz2ZE3Tu9ojHY6XBJxmMkWp9FJjOsU5MXRYYwenyCqg7WzI
yDIxCy1e8vxUk+tqvjJdMjjzr++JCQf/2/03bwGPnnvCLIQgHExEX3/QxVNNFzfa+4JeT1jYK4yy
q6b7Xo95R10KDsuHs8gG5b+R/FtT3UWlXq1H1XXJhYyHqiC3VWsbqCDrkawigrcFfLopsK3qgQ48
1QQle7B73C1T6dVpLm0dk3iyLfOEOI/fbD4OHKtXX4iJK6xWeK2OMXBkCb7+Qqy3pp8JtvocBm3A
HLpDpMwCS5IJFcfW0bCv4bowJzRnQkUKQ29cntkkOyeJ+E9w3j3RHybl/X6b8t+eTS41FBMhwCMX
0fQ/XotyKSW+qW33uRvYG/q9J8vIv3GZ1gBLSuL4sClKENQhhlnWNdxAz1B9tuUYU+Ih7Um2Pg21
X2h660mKW+g2puxZ/Lmu4mM5BebxtFjc8QphghrMD91QlPpZV6IkmNuuKnMUEzpg8YDaJs74Sw//
bf0cQeXi2Xm4RPCH1HYKEIrXoScPIpzMs8PYLadsgiDG5YFQLPQo+LUV/IqWkohPnluNqXjGjon/
y0LqAB6V8Tw486Pv0RBcA4Amw4aGZoD+aMFPWk6pT8nwCVVJ4j/P9gzJZh9iZV78mPuG1JPfvBtv
Dybufoi5ugNZCGIsEpPXr4aH12TqoIj5zLhfortbGByS+KKI064ujD8f29+vl9fbPZaRnw+dlmrE
mNH+44pysGWmak998vRkXkY1+WZTdyWhgf1BkI8hPieFp3kJFdizTG9CNhbe019/DFOkv1oUUG0Q
8XMc4ysDW/stzV3jedZbsaifaxTII6O8dgqs7y3CPnajrJSNs8dPrM3vZzzR2HG6jNwqUg5Gdybn
inz0CuMPN+2vqiQSjws5ddFKYoEj5gfIFnYOPI632xUvEfI0A1rAkPET4ZjFntm8hzSX1EwXSVGO
ZuXPfuDduVQxuIp5MOeW+fjrb/x2X8OkJ7IpovjWfFvsf95UBCV5mo3qZfgetzeb0jwYBpfSnIkE
7y32wT5Z5w52Hz0K09jjj3Q81+uW6MwrjeG9cpPHhDQCPq/b5xqGft65ntkiey1tgior9K/5UQer
aXkTksN5YR2wIFZniPHO70yx3Tc7W0Rdh+ksMDWnJM20/WarRrtc6xae2ftoxMGsO4xdaj4AkCJQ
xZ/r2LVtSHWHBGobS5y90mwpQ4eN4Qv2MTQnDoMT/qrtkce9oC8L/VOuCHfqN/2qWnGbEA2wXuVI
Mvk1a1oLiXtryLCwiwZonGQnNR1f99dPi07x1fvJV8Mtwncdlgo1gKGfvy4ZF+hY1dSu770UPSRM
q6Hn1UI6lbdfRzsq3Yac77bXzziBmfOxtlqHB7KIukrXva6FM6aH2LMm9Z7ae+B2qLDwePu8WbOb
NLkV84r5qurM7jaxbZ5yt2NQvB2ps7ggmdA2/0bn6HAr6tTnVoxEulrgl+i+WBJoDQv+7ef9MVth
Cbvgr3b9/mfN88rv9+09EBhQ0j8E8GiANN4W8I4CultFbz3NNVS6/vCzaHczzN2YQUbkoze/2xbe
HEeRsUUwpvQ2xxKuV2/bSZs0U18Q6/YkJ/SgL+M6jrxQnP3cH7/ofDRficKtFwpl5a3c8GpOGkoW
Nj3ukhqWarwPhYyS4pCMfsRmwIKcH4aKRKIXIs9Y+GhuOaj+fGxpjx8jsGAVNawVVpF5HGm5mAdh
kUTPH/FaxPOD3dYtnyQwgUrPpRhN9/3ru43B6j/utzkE2CQczMH+2SdS5EortZf1KUOejKJpnMh7
2yaKyeetIM9zwKE3G0QXbWIXaRW4O3K9/tKuJm8JNuRqYdA1pLXl3yR1FnrbXrVL+pUgH/tE2LpB
tMOmrb75RaUHGJvk4r4ohm7qzp/Jada7qGjioNv21I+SWF1F1OktPu6QN8At7Nq59uzBiXdNM2Bq
XCzjhPMj+tReF0TaMqBfUAuWM4th1oNaK1xGg8IvDrFLntqjqMbVT5moOhiUE5OnMiehfkvS8X84
O7MluZEky/7KSL+jBYBhFZl+cfga+56MeIFEkEzDDoNhx9fPQThzJsmaYXZNSUmGkPRwbAYzNdWr
5566xCcyi3xagJaFzTpDUZ2mfI6BU7Yq8/ZD6EuxdUtjWgCPkNl/6el6jbeCmoAVzey663njya4N
t2FqkyDHBkQefVt0WwDH43IZh5VpHqwRP8K9RAOQmDuV16XzPLuDzI3nsDan6WnqJtFdGzQ2Gg+s
GH7/zdWep5HMDbKqqRLVVtLehxNYw0OckrPZL7UTkM8PidvtJPL10mIqbZVZUH1LAP0N05ahMjff
w74bRzNCWtla2bGLq8ZF1ZWbbuEd4tLIvRukj0YOX8yDHlAk3xNqE+TzQWyKQDvXFEQGhvRi6VYl
96jsOw9T08pRyj9hCJImxVXlTjlJd8hG3Thc0UZF0Xhv1E6deg9uB+V1xaQmMtgzVjyB+/BAT7aO
ijZIR2iihuM13ZZOryWbT6NsjSQ9UH1mtcG+bnSYYAdFnfxLbfSe254YHKMRR6MgbMFsSxF1YZU6
Y3zm3RbsdfjRnf/SSFNsrDYmknoOt9St03wsfRPaw0XmASC1j9YEj9UHYuiCYjhMVWYB7nKdYV0X
TdfA7PpKCpdF5X2KZ+S3UUabtStv51GNyr/LYiMbi72fC8NWp7zHs3m49TLhpuGGPuk1qvZ15yY5
ZNUY7fql4wC3lDuD/l+rvGbWbhJKPCLWfnGFT11qFXdQlLMg3o0ZE4HcoWMSnDtT1npK0LYK8vl4
E81pszVVnmmMFTrTcKsvtgQtiTFZVoThcy+DBrc0dvfcWTvoU1aQyPKS9Us4f0IWesQxDrRx4W25
+kgByKKWkiXjesdEAcgh3NRt0uEMUPrrlO8gEAn8KBy7mgGwVMQbWB3rks+p86XiG7Zw+5qM/abP
WtLGHK1ILLbOWE+vj8dSTmK7f1gw2vhgheUwGTIYsJpHYVR5kDjfQcyF7DhwsSTSgvVlzT6NyEHi
9gZP0OmbHrZl1acV98tIlprO4sWxpusg89dTTnnSann0GFkcQfBPzUdsTOsA84Bo8+TdmSbhjyIs
11szDIjJUpbYoBk5h6FqOWz043q0FqL5II2Y8HfupGrvMXcdUNMrTJO0FqaDCYWk3Y/REy9tyFf6
mbFeXNzNnzejZ9To6EeMG7qLu/5JtG5+DY5aG48/brVx/vhfN/n8OfIfdn5NCazkBKzKSIaPPPVU
CjS0EjMX3dj4qqKbtIVEdMwGXNbhxj0/qHoZOoYaO+9ey1NlwWV1af1N4MHdohmvuUuDXRZ8xMaB
nLMieRPjHZbTI8bjliVFYd5RajfNR3i+g7XiDWJeO19TYqfs0bAhq7zRWnX96+7cPD/a8/Dw4hw3
7x0mofzGzqVDnm9E1JMwTqWl18MkTuLxl3Pd4B/7TIXM6TvUP/B7ub3ngbTgNMlZcpHrt1ipbvk9
Qb8sowv7uPXUzzfUWFCV4YZciNrxd4YJXy47LXTuTOogTfJ06F7TvuadhiSw5nNaMB4f6eDbzQet
8xXDB8V+uV68hvri3eLytp5cbQ/rD2cAAsEdWW3o4Mws7nr+Ve/JZHzuC1nIFGfygO9NGmFJcczb
2be6S3EeK2kGcdc//LjlUOA0pzOlIudLWAFqDp6pNGedR4C9eOYzkVsWDFvVGF2VRmYrYw6On1vN
lqkrFBnbgoQByRoeE1IJv5br69yzvvJ3+dx7WbDPCRan+WKV/E31kWZ/EzBMETpFCeaylezzkXb2
fD7pmpYfBI1ucVM2Pf+dy5HUoGuOFgmwhgpFcQPLJyYpgNcHR7cSWQ8vHphIdgG0V6xjfwyZyrM9
dXybGQZHNsrBu6JkiS13k1HFYXuiTVMv06vpUcDz9rKo6zw//kiSZ12R6GyPZTj73a+z06JyOSoE
lJ55EJ/vDNBDmimB/sAIX15EEqDRfwbak4zesTtf+hRKQF5bDHqXnCvKJbXNnbeYFrNcp5319lmT
WkcN+ap1iJ8TYEGbj9wBq7fX6+0QOPBDM8D5PBhBlz+lxUK2PMSqkjIzKYvZK6+FsjSf8ECbM6gh
obSMq3OSZbEwBIv39K7o2D7JGNIQzkLnhGLMtpxcaOOCfJkPsZWz9S1L9k5V1BUkJtxLrLXW96lz
xpTSgswDugK2wotn1rx2ZqbJ9uz11pvXp2JNFdhU3qkwAAiV/Do2O1zl60h4FhsXY4zaFcGayNbU
a92z3F37eSy8jj6ippzjHca8xpzsvVG5RbsldYEv9cYnCeS9ORLRL+ZvrNU8/MVwFq7Kq8p12Sjd
eB1uEKUsBt/5TmIkSn5dpGYqBnSeYMv9+3zpR+NRE0yTVVhUE3pvzLeML2NUcHro2ECazjBSlcHk
z/ZyzVLh3bfmqKla1aN6wyczaawPBxVfceN59IbGe8eu2874cwROOcU7VjRRuJu2IKtvREFh+Zrc
jDPm3ZMpm0zKKHZnkUwPo09s03wLh3RobCzwAlITB533A4RMwwbz/bJgWEEbXs/qMLHZx5WRmNL3
3bC3qOaHZRba0cBfGuC7/ZF6G91h5ys5P8tGZaS9IzgD83pZn9NNAaya4RbOcp1NiP7Xlzdty/UT
1WdNIs7oTkOYYKFEZk6U8/rBGMEUn2DnvlZsUhj9vMqSaDG+WbrZUruMF3V9K8Ny/ZcfQ5aYkpmI
HuL1n85Z/nU6NWSkJ3oifWQS2gzu+gSTABgIZkVNAE+yOLRPYwNVlf4KY1nTgS3VL37QWcJs0Swm
49sxqargCBCuZ56noBLffhzI1SFLGpaxPOzzjq0CZevj61Gp3rnPzxMW7JD1m4ELril2o8D6hHPU
nnYceoNwS4w3SeP1xmMPMYVrBq+RMZRSW65hXOJMHMMfivW0+s8XDqEO6widmug0CWXstXiK39S0
jkkfwRVEJzcBUlXukow2m3h/viHkgddJLw+8NcRyUG5nl3S2oFT6h8TXLxt6cjnMD4xgBHa+h3bl
lw190lEZIV9tPyY1Ahu4vxL8zaMeMTq/aQxnfYMQEKxv15A267n/w+7u573denja4gEchmsHOi/u
z/kE3U8oven3oXnmc2rMyAGv95+aVXHz+0P9kkDnbUJduPbik7Liv96aevsb0RAlCIRgQsm/xoiZ
T3UdQSOCA+KHVOKYkfFB5kePswWDxNEOj+zH5Pj7c/k5zeeCmCUrRAcy+AiUiBRqfz6XeBA26dtM
PmIWwzSWutYaj7ct7Vy7pSZ0/qf7/K8HXJuNkRGAkyC5GP6SUaVIY1pFaULYozffe0M3FXYr1pBp
7seb/fsLXG2e/pbIXK+Q3K1J57ENxIAi2y8HnIrMkfQnsck6zxgjHf8MohlWievuJ6cNhn2Gq5++
70cxZ/QLVOt8LjRTg9EumBr8Q075E8b9twKWuW6lgIZS8AV0QIrul0TjDEx59GfRPBTnl2okruMd
n/o8Zl4HRZjyCABwzbyZIU2fnAEk5/VEMiWaHs+Ghp393i1F7VKNYmqZI6b6ho/zfsTWDbAkWzTR
eK7SqfM0+/vb+utj5MFRGjNdKiYW3NNfU0+su01nT8Zwk8DM4nYun4GQat2qv5+NAJPWf/94LsZW
5vo/ECi/3DMfOjcP2Oxvfix7k0waeifR2bn1Bldk+W+l1hDg0nMTkFlk4uZV/ZfpQIxo0GhnzG7O
yxJB8vo0aNngvajaZl0wfn+Bv1Sh2Oyh0MB8zuZ4RMzMQT+/iRUqwzibVPgVuReBznkA2l6+BlVa
lOvGawwgn0Zm6Wjb3/i6oCawgdyGD05Ho4T/nI0m08U/nNdZIvK38Uq2jxIofF77UzAQ/DozmyaV
FT9N2oNewHe2tPnjXUwUDai2r/9sl4pCe1S3kuxouCljKJmw+2gvscpL1lukQTKqc0Xu5sp2yB6Y
d2XsSlkfMVihVn2DI1ZuTXMU2xSNXtsGlaekI8h2KnBJBc6AtP7WpteWOBy7JMuuxGTVwrsLzxW5
3GM7IW7jqqQn8zqXyQBtjjDFSy2yGhkSkiNbBR9kUWFkivnsR4gBNnAduPk5MCDGpqV4431OROfN
Qv55N8ektJl82dytC/k42AYhaW0HRPqV3XO7CZK83r8RmK7zBcY5OlGUN3lupgpwBtvkbVday6ZC
PV2lW1TPRdZv/kpaNCx8aPzOochnDERtbOT+omRel2G/GURzYneQe/ZOAVI0HsucfcFwYVJvSGVU
TGXLjoiMfJEVz4LANRQ33tyFjjplnmms2/l20GRKwayvO6lwnFsoBQnmtiROyaH41Ak2WdIBfYuM
vpb0z2wagarJvqMXCRgYds2e4zZP7hwOS/1ExWCtSRHFobO/qbuWMsBTqsgX46cENdYJ94nGJDyL
Souw8c+ZzWMbXLjeNNpvNKXQYXHjlMgn7yssp3N7l1X4ZrGX5dWf6F7qsF+3d1WNK0GALNRekDSb
UHnrISK4AiMTzSD7x6s8bLsWH7kiG9O1GybQVDaxCmkPjll044dnlvmMAbNDyIzrvV+V+ktF7gSL
geBcNPsxmzRUtKV3FcCKZMtQJYUHy+VHpETqeo305gomJzbsn/vI4jOeq3wcaYmJQ5Q6qEW16ZUW
c5GsfU4Ddxj4tLkxhE9Mw3XwqKrQKPb0AUl3k0hJY82c0sQ7p2N8SJ1BHFNTLKcSX/AjuYj6waeX
P5pCN7nx064wyfoO+ilmUB8d6cJ05e1LPjKtii/STOtt1ZugvOJEO3u2qySFUPFfBsp8q3Nexwqi
6ZU3pmrr02vL0zUN/KL8iQ7kOu1vMZTvzB1xdbcLZlOgAm698mui+kfAP+pSO4a8LIe227ktSWQE
MhK7+j6kBXAM7sFjNFTmVfotxZNmWyRYrs5OVWGiEzYXwWKX+zmuqONWykUmnAdzFTlZ5e9HvvIU
sKP6ACTVH1AuxN+aMC8O+WQVy2YOMxcvaLN+VPDGoduRZMEgRdTyeZyW4L0wKpfNeF8+0d+e7ky7
My8cM0zSTW0Y4soh0bbXXQu5BU/ye9J/KTqqToTfLIo17EgsZT0ADUvSvZorY2e1ZffQDg4pA6aC
LQZh/YVoodSigcaAPfYhfwVf0sEO5xMagv5razvgdupedWxU0hJ38UG4wfcAXiFox9jQF2WIoGDr
WF12Pw0iZ6dT1pdu21lNFAdJ/W5mrbrCCsa8bD1rHaGxu1ZB5TBeTASk16afDyfy19hR5yKxtwGz
3zc6wenzXsAkY8qG3vF1VM34vTGMKcJ/YHkHLIslRBgrZI3L0jJykwLrXpRcut8q1OnThddLnMxM
S6U3s+UzEbMpioZRFOICNyT8g/Ds1ntb9falW5TThlztizvOX80+jm8ci9dnaPtuS3LQTDdyKgd/
SyOlQMjfVTcqcfQrRq5EVSYFagl3MUfFkOMoLmnjMnpghNSW640AWnSo2erToV9295NV5feYTnZ5
lHedfF7NCb7oSZX2BssBDEUsrbJNxvlRM8VpIOfFm5IlcqZgvAvtNikgZgzZe1aqZUOZpnyp6pSu
bzVY9yFlgJOyIS/32owvnLRy3tvAm64yMvbgskmZctC4o1XGaNhT9vLKCww8u2h9CN+1QViyDYiw
so2btc2dN3q0etqN50UhdgvHDkX6HUob1BkYTT3bdQVDp5+sQ6YG712L+Hlkp/u8NCUtKI1yaNBo
Svl95oYcks7v+x2B3PzY6RBrIO001Fxz2W3MZBhOXpirQ0Mkaa2Y7/A5rLrwQ0xKPGUYJH0My7B8
7xng28Gv7WsHacCBDnN720xN90iEaGzcsRquDBAkb4tZVweBsSSKMRLCOCqZDmsZ3pMslDCrWLVz
7+hTWolUW2WH3O31M5ozwfkP9oVlVgJ3MdG+kllr7sIq0UdrLsLHEk7spQSGuZt8plw2smV6Uzlm
d6F7Z7yr2lg/6SBwvkLDYXKwmxkmwlzy8pCVurVE119O2h9P6YjXMJmXoDrEXuls2eCi/CRxEZ4W
nD2vMEvT94sdJM8ByY/XZgm6JxZ8CfFG+9eLZXSokLx0X9DEeUWNmjbbjg7UbbDMNDuZaOT2izTq
u5wk+h2YOgUDWxXmXo9Z86q63gGs7C7LlQ6d/hKpEdguo6yfpKAPlzm7nHbCz4OjRdUuglHi3AaD
FOTWtfHNiG20cVez6yxpGMG+JVrd+j1J6eAqd8XgdzuTFq6io2HlL2YueZLixnDm6v+Hl4tYp39O
7WFoDoldCOcnTC6gsPDiVzpuEC4l5lVLF/6g49YGFftLuM8+99ozx05fNeFAqcaatDWeKqcpb8Xk
GPd+FabYg0zQzXZJqPQDyOSh3FG0nZPLMs1r/CB1RScF7WOWcfCHtl0e5oA24uSwhh7mNgSXUdQ5
d60eZY6nWuDhH2T5RC50+/bxcP1/Z6UiIwTDMa62MZcdW+nuxU3Zv2nmEa06l04leiEQBh2HzvMv
XHsyq+xpEXNsD1BBGxNPNZvJzjwFDjn9Q4PPmd4mQ+v2jyGMS8BFtixCvdFGLIs8MpxwekwFuhca
053ivp4tYznQGUQXjuk3tnk1glmq6NAgE38Nv2QZt0jcMG8hN3WR2R09bRbmfR0E+ja7LWaDplQo
LnDb8Aki01Lmq85K2W5523VOFnT0L2c0xZMih8y6qzHMAeBqzXZJh2xfJHAzqK/SN0KiNlq6qcH7
qJwp3fh9lh+r1HHrnaTUd52nJDq32ZROR5j8Fj0agZn4JLUybZ1yqRUFxd71QamM1K+9zu5uDDec
/KjMYnCivrP6Es1k3V4sZehvw8oXEVrRWlzXMeA7iV1Lb0eEcIlRR1TXEZPBcE28h9lwap/ArAd0
UUTMpB0fqE0jBVjIJNQE3i5RBY3GsrGmcJeXmLcnO2VPYMivLWPwetixVUnrdRM473IY3pYlkc8y
UW8yVG62YZtQPo6oM3ZxEOuDyeJhMkl4mgKWv1wWs13caJH2+yHB80g1asFDGKElzeylWz7qqvC2
Wnvzpg9Sh/l16MqvQGSXvV8XFOLkFF9TIwywdJzasdkuLDbOXdgm4tFHAqTBUZOtYTwwYDYo2sZv
Vq3ye9VUbbBr6de+amsMcnugCHIHdGyIT+R9JUiRcgpPcJ4bWgubYp+vTZRVblq7sEvqyzzGLdHO
JwfDOcqOtWwpP4dsi7a2HUOi6P3+sEy2vbZLsQhvzXBosNkDwXmDAnBEfKhHDJjb0Zxo3KEj0/Fa
GmtCqwR8UyNp7E+tx8XtZtLUj0us028xlevmQCf5sNW8lADd51zfsMqz+EPhKvBjJb7gFOIHVp10
3/uhF0FjS17gpllv5M6mPbKb8FCbYbn3lZ/dGQDNoqH0ki9gD5/h0a/IGafa+3acvdaj3dUbl17B
V2HGtEPZAsfiWE9ZEKWkNy9iZXPR0iRHndLZjghX3GZsSy6G0Uq/5onw3/JYWl9yS4xXA7XXraua
+iRI+r6QPrdxSAyXSWEHZjbXXhwL4lZg4usgdL46+SrSnatyXbVxw/yocXqAdOyllDJJB9feqXKr
lUeg06mjWrTUpPt8EIqRKJhHwBGlmXtdqNb+SJKkyzd2wTlsMjgUuAnzvREJLMZEAhzqVHq97eM2
jBQTK0+W74tS1d0f2DV7SZQrIcw3Ft5Rb0IjGIej0eXetlOZcQQfbT+vlX+8Goe83+CirG5dfEQ/
+iFQLA/sPPd1H6NnqmNXXFF805eK/jTwMJKQ5mpqe/WR292E9SCJwmGTDsX0tetm3hVeSvZpvSIP
+W2g7gSDLBuGXZUNeGM3QBNYXKeFYB7h53cHEWi8L/2kA5zM/m1jEI502yJuDHdnNBgsgIQb3Jeu
LYpXHyMuAFai3UIEacybfgRnTX0sCNH1EMNtvG5MisNIUHXB7FdBOW4SwBzNFBJ6osMw6huRjJYR
YYiLMmguTReQkBrofEBTwiCKVpBu5uTDXg4exZAyx7mNIE3v1m3sEMUgy2xialHFy5eK1rH81q6t
sQUf1sY5U1ro1YuKtNXLYj4Aecsq55aW2xh3YqtJxXuB8NOoosEIpmy1xq1ot73Ok9qrw4jd9uQo
zAKSsu0jH0C9O28TKlABzA702M68rYY5LvPLOYhJ6URtP4WWuisGVOtiMyHUDvu97lWTfpEyB76w
HXlVKITQJQQ9dDNMTe11e0msVmE60Rvln23TToMLCCpPV35dQ7XsERtSqicHhdQJ4wE9YyudgQBR
Oc/BwSM4xS6g78niQ3fXXP532Nq+yX1ss2rehiqZ3C+udu3k8ZxuNdRaMugKWssfDduKJ3UZgmYl
s0/Ff6038B4u/jfpxObkHVBGL7xvjdWG6WuvxsRIQMEhwDfY2cbZ6LFEMB13L31CQiG46ggopxsM
SzDwjnrZ9k1+WKhP8bRY8nD0+xBBXw0l0Jmun6tL0XN5y4auNhu3WmQreMo/is5VqbfzkJqm4sLs
+2auURKlHTEOewfZ7BWeEszHRldvc3RE1zZyLEJ3FTJjzmFKvTtwDmnnl/OsyKMO5ELTCFEUnZvO
TlaTg1O0GtHMhOQOqjq4Wgj9AnCXhRdTxxriUPUby2lCeJTzIpzD6gXzooK+eDbQxwCtqWmK2zg9
784OvUj5zaxWg2f066DSdrXXYhY9aJQm02axG8qHC5CST538Bcb3w52LvvVIJje9ghIisAf2+uvM
okN3p0SJ3GqgI1woo3jMwmn0Tw0GB3gO0p8OQYwOevAYnYkOcQrUiA8yThPf1GLGWLlqB7C7xzra
bzuxzA8tvvUTAYJR7IhA2SHGmXLdg/acrtzGdCB/GEs8zWD4JU4LD0Ge5u4Wo7vqqzYpQW/aDBtI
s1oM7BVNjcXcjnBCt8ceN/ThmzSmNeNCRG1D+coTuad/bIiNfdlbAfIauwkrCDlOXe+c2WyPVlv7
r8VQOCQsAVrKOiKhmLrsUP25vQHbZfZb23T77gviBYQPG63QyUWoMhpYe71lowwiuXUj2XnD+WqI
w68nSmZgOETu7/zcKy6MFY/ZIp2mPQJ1nCoRX9gz/pdB5YYUlYwuOdB5wIPxJ2lsBOq4I5x/MAg9
CbOPBckBYyMO73t6XLlOjHk9C6sZLJimrRPGAWY8qCO+G8iPSB5mSl4ZTMPtG5vLMbn3s1KvUZew
0yMRjHehaW5PP5gixXwQg5M91KOIrxE6ym+YunPng3GZEJzFPZmRZUmhR6bmCKnS7e9GmsW5BNrr
qO/6Zc1s6pe0G+Ru+LCym0DNZ/V4skhapNsRdcsfo3Dob3Tz1jlWTpYhMNTuYxPLet/ZlfnF0621
CX2UhInGU9KBBzVv6Muab+j1BK5p9+1AsxlshxZ3rSEcTtLT6MvaakHQKeNx4nTDYhU3sBsG7unP
9p4aD5VSU9DwuJWDgCBL5BOThekU9ImNkC2en7Ka22vRq/5K2hZtwaYrYQciZVBP4+R36Ia7iquk
nu+/wbcJ8LAgAL9tjDXibQMHEwliakhqXh6HCEryJk22LOgZ2inSJXcQDW1ogJ5S3i4fkMhtBdjR
3dJM/I50EcQh/CjVls7vP+HuwMKP2ykaO3d+9Zkthsupq7TaFs0QPLSu7vDeMVz8uw1UOReitOtr
UcT2ZZAAvkToE8/4BwAHujSMxP6YizS/mAzV3qG2yyJUXPY7fS19RaXAD+codVt4oED2U9A0kAEh
QukAE+o+SYOC+VeL4jKz7NkF8zS6L0acqOmGzFVOYzXWE/OmUKX1CglSzpsSKcVNjUYENtYIWRrA
nE1fQhOb+LqUFpbWuTvpMWLdJKojPt8mQjfBet+821GMpKGFjU9oAA3sS4NOYmVfF6+iLesvuoPq
kKQVuUc0kUid5MCQL/SrBOskia0mg272xbrWPQ06LXmXt0r2+IpnvNRbneb+bbcicjoXJC878vyK
vIB/NGIzeCFjnPoMA+l9KBug4OSY7cOAWekpbzGqirIhGNdozSwRv1SkePy2hfsqQFtuF6B6elOm
4XSoXHsoHujiTTFxWNqtZqg7USPcfkf4Yl1Wc52g7hutL0k8T1/CuLM2qu1NWjrdfFcGRQyeqgBP
5jrdc0C4f7Cc2Pqo0ZB/MfkVd2NM3DhE+yA4nOB6okx/gPrEWxf070iMuzvVm3O8CbratHgPlrtQ
GqA7teWUB9YDjdtJ0IotAPFLsmjG1djYGlJFaW2DiY0KPh3VspkSC/ZAUDiPWSKcMnLI6p+UqkBr
btBK5kJ8nXuy//iaK/JB+oMFKi8HPKfoSPG/sKOtS/WgnRZM+m2XgUedIHkEq7pIN/RlU+YHHFE2
1BooGda3zowYZj6MNt0W9lbU5tQlJ7NPymw5IcWGZxyn0+h+dSsAX8esDsrOiWJHm52xDQaooprJ
K0ePQq8dCocstFIPCELXWAthY2DOaaRzT5vTqZ8nspgbz57cPfbAY/DmVVXHpNIoTGfxT/HdxIRV
OVQoDbawEaREkuKgkkJQTBiPLmqmR5uXBiE6FMt5SFT93WyMeYUqkNaHd9oqDNATao4pDLhuq2S8
ysAZgxg+HWQmF7O5H0QAN2qfisnT+qUGzjZkW0qpAfs+mn7SCdOmrG77etuOXgBx3VSib5uPHlCv
NW/4FpXO0Vg7hGSbRSXMDMd4pW6GERnr9UocT5phAbl1GvzmDxwzFtvdpHGwOjShZve96dLoWjbM
lxk2JIWHk1sY+MP+9+W5n+uwVA19Ktr0zgIVpEhHTebnqmHqzjTxyNT/ltdq7QIqzxKJMg8BoxyM
mrLUPxQqf9ZprEekjZti5do7THF0RQX8Xb1Aci7oTDoLvpfnIw5n/YlwoW47bIgTp0cuNpiTQXNE
mlEUPF/yv4WpPHyvb97L7+3/XH/ra63oOJNJ98kS+D9/eqpL/v/bj1ynX3Xd1n92v37qp+/FffTH
2W3fu/ef/rD7xFbd9981/IW2L87nIL/X6yf/u//4P77/9+BXxFx/Gx3rEX785nov/us/VvjV8b1U
tGDr7z/xHMTnb/7FvzL/06Nkb/G2IMD43zYQK83BZZkPzABlQhCuoIe/4FfufyKLtfCn9OmLQrVC
nxFl2y75r/8AXwnQko+vYEm6yE3x7xAd1rHzt0ozkGDI7YJuW3CYVN9/rTQ7hjfJhqTOMa/cJBKL
F29sT7787ab8Y9eMez4IxrAIfbhO5Is/D+AOcDLa5QAiEWT0zeS3hEP+gKA5d7rd7w/1s9LnfKjV
1sJH2IQG5Vd1TV3GE5I6AFDTQPEpJU64tEmCbMgg4Sgl0+5YWto4TAuAPUB59T8c/l9uZ4CairmB
ll0kPp8OAn9/Ve1iCdwRLdUxq8YnG252QIz2+ytkUPz8xNZDrEi00OS5nZmjf9MyaW3MvRlbzdG1
xqfJFS9gBWlYx05kYy4No/R3/U5Maf96OMdGGep4jh84NIL//OyEbBxvghp1dFAlX8i8tFRUh0ZJ
RjkuQSg6zw4dwmwOZNOhERS4rG2aIsRdo8x1qbctoF2cpyTSgCQL8lM/+mEZDfUQ4r9ZFJh8tm2Y
VZQoLIV8OUHCiorxZGel+LCz8SApgv5ZOSuca92DvbCsYos0h3B0cqMSNwlMj61IcoE6Yp5e5izW
eCDJcTUY8HWyZVNZPnlsWv/AYYy+lFKLe8Jz99btqvzBc2HyD46G3yM7edMPFUWfMoy3YMlp+Dfd
1apyWU55IK97ur73oiz/dPzioU6dr94S3FNoxsOMlpcLZU5vcnAo9pcZVE0oJJtSYAEACLQ54B7A
gl0Bf22z8btOQvQFWXKrZs/YpmENndEu+91Yj97NNFG3DA0vvrClePENK76gYgrMuPUVmabhu/CM
8ImOLbCgVpbdoHCWT53nYOoQ5BFJSxQBMNzpkY4xQkCYuctATlxDfY96kJVmjEndpStNL9+NGn1/
JMdZhqcuyPoJQpkfPjUwyLcJHNnIDlL/SplZZl5WtF5b+2oir/vs4PL3R5IP+raqLb4nmCb7qbZA
+xc67Y+mwEkm1boreaortbxsMJcvTHdHWjbfl0hUsP1qsrumxqEtG2lsxUTO3g+0Zb0QDuH+OzRA
Y5LU7l/71Gws8mCzdWUACXnCMXLZkUS0Nv/vgpVaKn2HHdsV5pfiXLRyepEf0XRZ19YkvGNZMRY+
K1d9VxHkluI1ybU7byBfgtj2xXR02jS8p3UhO8Cf1tefZawe0r5NC/j1r6Ws2kNfs6EJApvayU0p
lP5Vz0Kc492lfrsnWYqpXdz5bAgt+Zb1eXLi1/6YBnlBEgHOtRrv1Zw/Z1C+N8aQGTiRVcNlB217
k1JBYdsgx3sjHq2DjYz5aMEuoZDcOSdXtc3lTGaD1DVKhdtyZt1gRNtesKHMYt6LuJnfSQCC3ual
uRpkZuAJ6mENMZE48QoadbZZicNdDtVq25gNR5P5ipwLKeyvyJ54H+MQyp4riF/hapFlCGR4oHto
vJwy9r1+3Y+RFxrYlw5mzLtf4sTjsIdxYirJpZvTveMV48ViJ9bVBI9jH2de+FLXNZKVPEWq7ifv
IhZ/hNYy72TXmQ/pNJtHexBvPoVIQnf5CH7WgRfMnRbpckHfABanca5XJ6CO5t4h3yLeBcG/ZLSs
Neo+a+JiWzXLt1QGbQAuFLuPIJbDKTbg/1qGeT/NwPOmWh4zg7xeHarxsOR8rUQX+KwhBpdMT6NB
u4Ou971di3d8StZmena9WHQ2Soon11UhKZMcm27o/e1dbyjxzrwdnNJypDZsUSefKObsEswa1zYu
tdzERQ67T8Rqfq6toLhiQlpO1sRGm7Qd3nJji+6F8vAYxHVE7Rd1xP9i70x2I0fWLP0uvWeAg3Fa
9IZ0+iyX5JpCsSFCoQjOo5HG4enr8xyqM2/V7cJFo4FuoJDLyAhJLnfjb/855zt6Ciqw3qU8AIKK
FdQAn5XdU1kZ9UVW3qFU5ktRpQQvYhDwidcfRe9pm3XV4k1caN5dEhc/Y/pAwxVZw8VI/h0/WfuR
j5a6bwWQ/cCmbXDDkeDcZ0s+n6ELlQenMvu9RRgJgtk6ff3NPcA0xFfW/ZxumtLhAxRo9Zz/8nOt
fDOmTn+O3VU8WmvOurIksof9lCs4tmIKbGgTj0BdSj4nzvxJuEC7L7q65GWGJN27+aud2vWepWJD
p21fjqEhZhHmgtODqsFyN64u+DrKjrvAald1X0lP25NYdsKuc3+4hoWMr6ij2yD+5AfAmO4z0EaD
e2yGfmqKJXTVku3NQphsEv2UnELTnBqqAvf2YNv3mNgK+oSpk/FsCnSyZVcuGEGkSucXg5Nrg9fK
2/Iilc+WlxihjakDr8dQmE+iY4k6VdXbsBTiG/UQ6cXpnfVNIqNgm5wy3KR9fxmNdtgWVc47b3Hz
vSjQL0qHNxkPz191Ic0gJgq+dZJY0pXAukmRkg5ueq7rnLD4ob5tzFKOv88V/9KQ/38yv//tWvDP
bgv/Dw75BnF7xrh/n4r+w5DPz9Inf8fQ//F3/hjvPf0LBnMDrpSOOQuWDFfCPzH09heCdAxQ3OGs
G1aeP/pjxLe4CPwx0lt0UtmgaJiPyZVzNv8rEz00pX8Y2XyEFv6zuUAIcUMR/H1k83HDcGx4JR/b
5H0CXBqw2WoigLpfybE8YbPeg1vovnqV8XWZJgPZEZjqrI68H71o1TrzYE3VcpCMcQG4N/vgj3jE
+kXHzKZ1ZIGUj8UwVs6mSeGnNp7U2cmW7TfgNfpVM9GwV20Y+fBPa9h6pG5jDohoTNxrrjLvYVqz
Dcmh6lRPsNAG1mGBhTgWSc00N8sk+qOOw6tT1T0oFGLcgxgQAedDL931EQyvvWnciejhMo3PJqUv
YbLM8SHNYFoLzXicVsveoQ2/OYLOHnOaaNCtyvRu0DPjlGPvDjHuZQ+GI/vIJtjzwO0sQqJ4HWck
a4otEMAde1+56ntDdCNgxTptetHOH1ntJ6diQnmwaCaldqhzsFtMyD+id3cTK1dmwXKOSsv6JAxt
bcnrxJusILREdvq7qZaJSk9ivn5RYUyk+zpfa/AUQ51E/FYDePL1terkdigXktTafbzkZYRDat63
Fg+H2W2Mq9+a5ddB2e2brfItxTKPqzFUV5Qy75yVXj9i2XJxf7HgvutbK5ki06OKq2P2+jquTfaI
s00cLIIzIcIYlN82Uf1TZ2nxk8nV6iSKBfFDq+x+nwxOd2Y5ml16ynq+EsORnzjx/Ne5sgrkUR76
G6dxvTMW4CqSUyEO3VhiUJxw8rBTZE1XmsreD5bXvrtUVDlhTkTmtea2idEt9Xe6WRoXUa+6GyCw
NgX6XNufMX5AtiFAxovnm6NB1RKKpTTb+tjLmNKAldK/Y6eRmiavQ76Ym15BmZBBW+xFZ6mKSGgZ
WxMLwzeXejFnM8cJCp+Zxa+5WTZPbPWI/lVZ82QU9PNaDmAUMeX+OZnn/BvUJK4beDozBJZiNdhv
anM06BaqBAi3C6zehK0jYJxIZmzA1gnsgoVxhqd7phY2gvgqOlydr0u26B/96FoHzQJXEiZy4FXt
yY73qZofeAG1ULExXwNf141n1dj1cb7xHVyTeOlGZwH9YNJd8mqP8VLssfbww3eo8VcXFZg+WRaL
14IasJNsbAcExcLvofXgWAXGMKddxEBeR4uqFoi3Vfue8vnbZSAM3WCeRw8+fwYFDwG6fG2NGnNi
J+Rn1q1qR/6y/clie36ICeXe//ad5YhZHhcig3++BAzzmKwpnT/InU5II733iDPQOzOMVb9AKAvA
wfX4LHOBPwBqhkN7Oz/4gJ3muoz28OLOXKZKOiDMg604RDae1SyR7ku1yyeRk97inZbbA1+NIiSF
QriY9om1qR9xU23up9ZnJ5km+Rjaa1e+Cn8y36Zay5oI5qL72NuJODRFPF+NeWpwpLD1NpMRmgpJ
f069UdRHrVr5rZnx1G7LqRo+wYlgpNMb5551znLqYsO8xpQYXacOM3rKO7KgBc+OvyECoBHZFbIL
WVP+IeXxFd2FIbpM0lvOrFO71cmbpy6haLopBz/67bdVTRUlWckivVAWcT2ExqC8sMl55RZX2GcD
8RFJ0UOJ2hDizQIEjCR0y5l3PbTbIPO8dwAIS2iy2Q5lvl5kDWC3Wxg8JeBwbtTKbr7VmcdNlpyK
792Zw3ivT8lDSn9FUA7pvsr7X/bkn3yrKdFdGF9N9zpLa2updEfzxWvSS4fWsNk7O4S3gzamnFMy
0bdLE3omegXXGHukJQoXsZEZzlW0+QsgB+PiKM7wwvCoEXRbSjfc+obRWy7Z7GMszzcybo5W7cYP
BurovTGbBEabBA745DnpjuRoTneYEtHSFlXgMnfvlSrbcCDCleJ5Mz7rBJmlM392taKBPM3aU76O
MqrNyjgA5vnRG8O+9uxH9qk3iNEIwwjbxbuWmF+l5rHl5xa21rLasr6GD7zUKtIqa6FmHohFYPYm
0rnjYC9iGx4qqoE+K2WHJp1Kgb2m1IgP81ONIeDou8XOyqn8ssFU74BKGNu5G2PkhKU4Uzn04hBg
wRRB3de8VAedIMp+4hDe6N7YRnNd3Ebo8dgmKJ4ajp1OH29qc4OnsdDdY88bf5dDd9jQlv6uG7hf
tIpoobH8spb22kIE+JmZbsZiptO/uY7WbIyieB4MmX9fFs0iVMiUneESCPWRLvaY2NcRPVV0wEhW
zgNLlfskX5ktCUwJKAYb04+fukp+Iu7HkV57y2WGbdZGAH9YQNSDqS/U+FFGRytefebqfyk58x95
W/URPDnjAQVcRJM51k1YjVrOUrFoN0JqKpCG2f6UtlkAAjIPS9WAb2rb72PZYJz1oJTkhvqqx5DT
9Yanvc/iYEfN9g9d6O90sO30pcPTa9xQVFhR2DOBNEGK0e56Yb/ADNPDW+Q7yOmv/Oqx/g9rJKGB
JN55om02YkjwPhGG1RVx2Hgplu42Q7AaxcHjLEdMMxOdHVQQAmxR+UvujkVAzpt9eOzmP2GFlEeY
Ei61UpLdkGIRxDN92haSv5tUVrSAHr+4cd48AvOZqerumKxIrQdT23uXVrUId/pSfptMg6QIN9fQ
ZsIKeloJN6DQ8T1XQza6YVojgcZF5dGqN+fJWc1DYRwlV7o5SOXqXKiqGbde0tGiNXjJ6+DM2r1j
YLMuLHOm97vhjh/3iQa2PB/P2OkolzfqOAEmZbdmINaJx+A8NpeGWqWjIAUdxR1CZkyQ4BUo+HCd
ijXLI1yR2OMHv9Yu8DXsA5NCsTP0pouyuYxDCvEaEQGa/lVXpnmPv394mfps2rdAFN7AWjRByVmI
COin4eTiEdJECy7AZZVWMYVVSmlHveEAI2TW7fFZybDthzzMY/LTKO2YQzqsc4soP1xZeuRw4+m+
AIN918d1v4WlgNfKTBWkziIOmRnu5ibfCk3bJWbihKW3vucQXtpNXiuu31MHaMUoDBYpkkgIRukQ
b7DYrc16R35l2fUgxAITZ9SWoLl6WG/ukkI1kieX8uCqdOVTl8tpD11de7cG/2Ig2f+cXPzuHcmf
rd86yXYkBU1c4ma3AhSyGfuVjzhAqUB5+pUnaHOPQWWESzICZtMRnq123s3TnGyoLHgiH+le5syk
ys/z8t1SGzvyIzIsDUoZVZP8RFrfWQOPPNU12EtIqkYzKaZjprB3UOEWH6YuPmdJdxWxbRMx9vLD
siKHxbmX+sOt0aYwIsdarzjcWeSe3FFzMhXliG1GuyOXlSeQdLBP8hGWbFD5gaFL3HZACY8ETL2k
kn0ddC7SernMh5n5dz3bjCo4xZKqsCNay9UGl4yJA3AkM1UGPLeR/ConI5wj8bQuP9ICP54IHCtu
zD1Pw7e5Eo8ai8stHmpWL2KcnlggYPRZVnlJcpveUhTRO9IlX7vVwmPQOleWpgA712G4pn5tbkp0
wvvObe0PCSU6zM16/TCkMdxNFQ1AmaF+9sliRhNi9p2nlLVxPVccARtOnH6pfPCn0jxPrtNdE0YV
vAqjtSFF/w3ZJGZXOebfpyFBItV6QeliHB8rLXPQLHXclB2bC6XoHIhbL+VR2Za7eRDZDor3M8zK
ObALcVpvdRplmX+65qRw0lS0JlKNWTbiR1qachMPmX+EcEKRE74khv5k6YcPXUzDp1vY+XmagOKb
HjYTy8lsDAD+Ez4wX0flBZe3KdRQHNYVZABDgljOAobLY1tW61vZ6+WdTKsfXEAT8KBmR3JqGlb7
tNRxs8nq9EdXVTz18Rt+uoo2p2CKhwE+RKa2vaHjRQCLECGizNcBWHDIDHS18Gnes9wmamJghT/q
wu82OLf4pGGNe3XgWZ0g7dVnmKge+KxlKO+LunNtqPhW+lF3ks1gnGfztjJSHgXY4Vx8VZnXMAeU
vvfpofSmlDjYxpWFrPc29G77vlpV/bHS9030K7aExpHv4nca9al+praAughj9U5xMzRbycEYkQQ8
ZAShAkxbGQ/otbhkyTi9G8NqbJzOBflkU+AUUnswNYHJF7/vcFjdo8anXHwzf3gmodkncQTWDvwq
TgGeg+tC4m3CObqxJK6VvpPqVyqrau9aQ7bvu6ndwxT5WczEEOUSU/hqyXPRjxX3rN67gg1TDyir
7dXKqU8qpo7pNheERpLGi6hqolDK9+Ij39gLF7944/pps9Xy24YP72v/u7b831uf/6qB0EKF+N9t
fS4/1fdPIsy/C8WHz//5PzCV3v7KH0sfwxBfdEZAC+PhjRz6vyj9tOaRlf5TyDW/6LpLzt8xgTgb
7o2B+efWx+aP7FsPITZrEznlX2oxMm49iH8VBtn23JwCpome6zt4EG7C4V+EwXTAOYGlyrpzY+m+
skaxD4tlaD1jK/6bJa2oAZ/b5ujg7jOCxuhUpPMJjnBjsFY1ZXe2Y300v9q0MF8we/fpqSNEJ0Kz
7Wabp5lYXjHUqa9Dga7HcUgPGHGFOfQVqRy2NPmwmUHHqx03FuM6WrJ5r1Ws7tfep5ja02raTIq1
pz+si/tpm1UConSfV0TEmNMZ9pdh5/h8i6BN85mtTtKIHMcK127sNK6zTTFAJXtfGOu4uXlX2F2X
ErPWUhSfHZupe+JdqgqmqZrv45h8NFmDmJ+9wpSIA51Ii3toll6s29UYoS8RtOJPLclkdBw9rtpg
z7rlkBBzhEpQLTNN03yDrAYo3qkYoarKejQ9Okh8kSfXNS/UfVeyQMndEspQWnmwXGRzu76C+r81
8XVsrhvs3vjd5weanIuaQaifhxbEu/kytO3gru1mivVm6PaxYWfjDgR2QhuwByYqAdOW6au+mTE5
MuIWtNNcLHetaiMcgK4dgIM0TKpt0qVsVjCt1HUBSR1w8/wGIlpI60phW0GaHUtl4NlZrOZL0Smu
AQS9sx5GWpPQPdl6LQZAbjyWk4S2lubxfWws2lbFjSGn0JaDZfJijooqQ6lriqaeTqdMeq/LyYhP
JkSleMPqQN3eOJgJuKcSBdVA4BXEvR3ItMdhGMdWvxhLlQ8W8R8p1bRWtLSYkzS+JnFqmuv7nN3i
Qp/D1A20NdnYM8v48bdP8X8feP/VgQdAE9/FP19z32Ey/onz7+9n3u9/689Ft/8Fqq1FORSkzt/c
LP++6PbdL6Z1s7DgGbZsjA98rT+PQP+LxVKc+cI2LR+uGTvwP45AYX0RYA5uYFksBrhW7X9l8238
xzOQnZwHC/NGT7AId/2GJvnLGYgPwEcQrZGrda3BGoB6hMJO0DXeZ4Mxt1EhLO4mi6XafjtrFjkr
px2sn/NcuhJ4WsawMGKcnResZyjEzDhvwC2FeDV81pkb3qsfiWcmL9XMbS1L0G+VEMNdB4v7YZ3w
qSKh55TIN6nm3iXMuewQ8E+0O42YzZ4bTn1ycwrNqtl+LPvB+tAmES8nXXYz/nbHHM4q90X9YhXx
6J7l2q16OKIOMT6Iyho/83Uh1m1ipY0dGoH8vN2ui5w2K1fRjdXrVpi61vg+5fbE3h90lHZXWJnN
kcv1td0W/G6fOBMrFnascYqoLePsxSD4G8CLq9ewz3LlHATJgE+3b7onhw32Qbp4uM05/yw7f4ky
N2PvpHcZm3GWPbvczJ4XmkYeHEKx+Z7/xbpD2IqrDQCKbI/NeODzjscpGgzt+1zgHvd04kC3dT7w
xJpGzw7iGVsdj5XXygXSjlB05dXQS/tO+fYcGcPoGmA9/a45Dasfv1Jz6z61rh0T9V9M79DHg6Wx
wgETdiqlINKHaJx/VVOfRhpGkBCbs8tr0CpOMbZ1jt+UJ+zSvJZjhTBnOjK+4emwRmCoTbwQi3ka
uZmzXrs6EZm+ixN2vAT7b9xjCH/mMO2XfKIS0/VwTIYivpHPSGPu8Q/TxUYikjWT1NZnv3RLEdDP
dFvVUNFWvmY8COoXqJUuwZGxFlBdoomEiJQ7c4R6Ig9pYsOHgJnJsuJ7Itc+4TdXclWxS7aIkkcy
mebLaseEfPS4jhy/Ng6ZWq+UgzqRT5CSItaG9mB2s0jwPLjClBo2wHEDOni53tp9WcZMUbnG9INy
YaNWzn2memcDX/FA58EdhaksHCeKsbPmIrqVkKRd7ARe0yNFhtvaKeQLXuzH2bo11PNltsk6s09T
yzswDaJ+boZnQC1PepnLQ9enabQC4Tt3laYfwBIU2yHuzCMFQAM+Z0Mi/qR5UIk5Owq2QtvJa7KT
Vi7rQe/4aJpENl/8xfwGFAL7McykGz5DCwX9d1u8n8NwtC0rP8hs+ugb1jV9JpJTR2oTBZwWcoKV
u4ZFpxTtuBWklIpC6zZ0iSKVQ13XghYnd5ik6U9WyV8BseUE+puWaIfObl70BVs04U0bru7JDSyL
Rz5biInn69OQaVyD2FmwQLLphiO18cB3n59yEj49vuChPRhs/3+SyaSYIbV4cfiw7bm5gR+GsVwn
67Bvuu5QT2QHrPJaeNl5NeKd34/UgZnrc+YMRAAlzbTJdCUadKjZogEnwCmR8+onJN48nFiQXHbe
Mt/lpkb7sY2fB1jFECkQoGQJxCtX/yyY6orOx6r8WQq9D8yaTFFepuMTzQB3HgiRkLo+GXSDzSGY
eXeCzgvCe/MccJ81uCWZ4hEfcx1Vc1+HLull3lutvMX0Umdnykpi3PHHvdeXP1aXLEBn6v7R4bg8
juTygzm28gvbiHw/chXc8KkwHlmXPapcRhoUCG9t6svsifw7N1eSOmOM7cnLpXZqW1NcM7Nzjk3L
1pVfWL9twfe8ux1hSKqc0CTmXynglz25/TGUWVcGFFEsTDSxfxwJsUWSY/1xsCbKbVfHPxS5e42d
/nFSg77lmPBOTa6hLEoYxW+cK6RjlEtCqbUG3MvmSOh2KIYd4Tp7yy5svIAWSa/WPPt3FOZcV/xU
G5FX7zIxMdj74z3ebKqwiGPQf4jCVcsrlQucLixx4lHPt7lV0AIEk/h7KjKqdlOeDl0czrfMZ5YP
z2VdOFsTjeJpKqa7VmONNQO3eHG1/MVOSF6VmvouV/+rk+CZG22H9/HYbquyZF9oTls59ZiM8h1c
dBz0eScuppF0u8nrf5AetyHur3KvD+ZzG7tsx1TReJsqpcjE7ib9khrWdfTbcynTV6cACIK/kVD9
jaYgW4qf/W9ILjKkW4XAJWdpq3kPWPF3Msvn68yvjjuvSuDk4pT7PVdaEkPfwPnjo6ahcpiuunMX
FamOljzPHLY2m/1TDyM06IArswr1G8KcS+kB2xnXQ9oMezKcR5UBowDRAoHS126uOG3Lw6wMAQW6
BGYEBrNG3BKpGr+vYGg077KsunhMKy7aq9t3d+WYaXDyVRO1sJM/2tkRAFzG85x1PBOm8sUQas+C
5A78Dg/W3Pcjsx+eFLGpLnOrH4rmQ/yjX8H73pJemI7mgrS9sN3spBbrYPSVsRW0hpuQt+31AjOM
egY77toNEUfjZEOl2bKlZxE4JtZ7DNTkaukGoqrWD3Ubefi0iPla9UOiqVsZV8+EP/Bca7MJe0zD
BQULarutbwkfM6njMDPNdu+P8EFiS3tJten2eJ6STeP4gebZl0l3zVetLut7PSFKuhFLKZIsWNZ8
vFKn6h18WaxHLnwvYtbbDw2bAJiHqh6paHInS0JfNgiFCEHT557nLN2Sg/+j0tSDkbq0jLGqugIj
e0CA08hHa4/Vko73xZy9yd7qtyPc7COOuzd2WOUzV7GjqRlDZPDjkdYuu28cr2I/0Yf7/YYIYVUX
9wcLSzu8HEQphxRx4NFlilsMWEYm1TvRbWQf3dPuyCMVr60/4L1U0vvlUCO/GW/rbju1yu+N5y5P
7qTRVDp671YBz73yKveViwoUhdjRQ9NN8+c6qUG7TaCMEI4qZAaKVGa40NOWX1hObs0qtp2XcSD7
fHsIZKR/8s+2Lz4WXXOvvl+rN0typ/bH9FLqxPoWxSPbzVujCr2sF2m4tqzjW70vT3Jdm32OAsmM
UCd3LNH2QxGDQ7DdNhpHv7l6FbIVx206PhJl826tod2btvr7ZljmZyWTG3Uoo4TVX4vsTODjsyu8
H5zO5ZZ9nc91PYZWkRsnh0rXXev3y8aeSGPHrcMDIvMJQ5uWokzB1Gv6+XLzUltWhtXP7s44EBF4
B7mcaWz391NjzBs37X6USWWE41xmxkPbKuOJA1JC6BgtFvTOcEsfCwSSreBiz8NLavU7GBXrlDgE
rUpmwVd96q2FLtzSwzImFuupYpt4q19yPiDEpDgyh8QHqUQS2igZGDBtbs2byEuMhPG4Ukd3JAqb
ES+qLfOeLbdgPwHodIyPKdiRiskjTL1MJWlYxUY1pad+nFzcVioBP8EgatwxaIX4Kl97fz1QK/vZ
xI6zk0b34bPERIZpMarEiXOIa6A+62z7AQ/KHb+5I+h+lKlMkVrDthjMYvymsKagDZJerduYsHwJ
JLSPO56BRbNPRd0GS9wOAVAy3DiDKQJAwupY61MEoPaSp7n1kgmn35Wt41HoAawIQbEKC9d/WtYU
ibLrrzgFBC7CD+AUDE153IBWjV8M7u1B2ZmbWBPWBnhluyFGF3gqj4+gF+rI7cr9WvPeq3qihLAh
jbDR6jaEfLXxQJdxpGRUJnsO4lynAo846bfJH84OQ/5W93iZK799mSEtRK7uQ5PIgMtRMo9S51XA
bhgPy0EDL5WQTA+7sjk0jbj6UyV2TmL9KOvxhRSJfa856+OA8s3IbC/beUIP7lsyRCTekQDt/k4D
wLXtV818LadeBkNZVS/zICmkMgnxAYETQY5nP0Crplve1hBp86Y5F9X6Qp0LUX3JXJdhM/8semNj
zHiE1ox3OkTeANwOrc+zF7+4Rnnu0lFceuFTfNXVvxiAZVBA1zPytQlTDYFiFup+TmW6XcuxeoEB
mm1KgSG4E7UfCcHAY3YeESktL+HeccAsE0YeH5v4xfHiD53Coo1fkONOgT49dgvagw9oKlxKl8nH
aP17vc0vNa7Ti6mjkTYdVZDUscIb15eLmftHDStjuNLkjU1Rgczy3emMPemz4c5RGtq76a3fk5ag
uCHHM1dd8CJ5sZ3K9UAOSmHe0nZl+kvzOtwSDrYs1OB23xX9A/n7Uz2nHJEpivCoMn3btlxxldlb
qEpqZzYAj6w8P3kG6VIv14964b3Ybmrd3LbfZ3f8EY/JB2Bs3j+N9TgOd24TvzRqHQKuVMk3De5d
OIrygGFjDdlhnVff+8q2bNP7frODSMWSPYGwEMfIQ1qtG2chMOlOTGiazBE0x1WC7mP3fyniBtz5
qj2MDgFRdkjzymMBcZAkuOJ40LU23S6eJw/9DaK69OlP62YAsuJpCVLLlH2AEWtQQWpX7yWZhCbK
MqO68NhC2JsbaLqhbHqXsuG+fpyAs+wVydcQemGxyzP27CGkBz0Fozi07yZwDDREcmm93XYv0+iV
B6VSdWCyLg6+m9Y74ddiCyQiOU366Gx7jC9Lv7Iza/x73xvzB+ptjF92JsfTmmbOsaXEYm+yuTyO
TbxsbUxvz4IsJcRF8zv3+PyuqAG/Yd6mVzpRoZJNAoaRCpOReMidAfkv6tZ53lnUjWxyxY1JuULb
Dj6GPKJbDAF1vVO1JTZAfblYdQnWEUxxG/YblIhb+j1CmxcSV7Qik/UdKvIAiapcPrxqBCpput/d
pOQVY7C9q8eyplJ9Odi9IiQ+qYtRAVigiAGcTeF/w7yUIeO7Fi7yVAVaawOcY7bcTAX/vPQnVrxc
tJyZkY+b/1aAhmA7YIYNdqstik55YHY8uFVNzz0U+C3HFVwGv8SQX9l1VFKBnqdQOgCdXslhiB3X
YbYu1py/E7/zmaaFXtzxuOZJNHFjuBATOdWy9gJAM1RKx64NFI2MrOIK0iA5nwjA64GTlNleFsII
+xvqrBikfhqKbjjKxvrVrePdQhg3uN0vzDW74E+DSL4m1UPe82ts6D7HyIeNuCyx9U2aEThNNmwK
cIcn/EsPmQlJrWiqu8RxCUT6cseMTerlpo7Ked7Whr5LJnYe1MZzn7HTZTtiEw6BuZpBRpPw2rSP
TjPcLS3+mH6JN2sC8i0moJ2bVh1WWlUj5aX8eCUrG4qf9HTmVKY3dZ82ZR+tRWszuOBR4JMK9oMC
HX0cOCNto98wBH4oN//IXBtWU/cwD818yFiJb7hGnjiiX9tY1TgY54jrFu9kKi/wasop4NOgX9ig
mztvnlilrDx4xWAdevB+S65hur45RHCjdZ1Rgy5P1/qtI2kGWGyavC2Ov2fOzquJjY2fSA1R4Uzc
vrwpTHquhIOmI2KCAmErsDHibDqmRKLwzdcfqHz+Yw4ijNfI3gEzJbwwW+uLZ4gHd0XinluDtK3U
t+RA3UD0fe5Q4mBrZBzcBW3WzZ9Jyv/0jO4iV/MEY/s7FPltW37HWL0bB+9Xr0AE6F62RLWx5iG2
+E2X16GRtzl8UPWrHegLL7XiW0qaJOoE2ErZahAlCEuQ/mJfsuZ+QiMQ+4DUoL6VU+sbII4HMvZQ
OeTYO3PYwt29r0YIbxpzPQWjCUCqSXExx8fV8z/xJG8VBihq1Tsy7fONoTW4wdQ5pxbhvtft0Mln
lJMZiteWTU5y5JFlI68YbscTmqbjs9as/U5Is/SBM4n+kJVd/OBxqg1BI43eZsGedqkXzEzlwzNt
N5XcVp7Ulm2vFVMfWkbKus3hnkAIvjPHbJsL3+ggZ/Ea2Tgd+mTUFv08khv7kMXsFsM5NnzJ1uL/
jkj5/5Hp3ASshEj4z7fx92nW/E18/P0v/LmI17/YBmE8HWO5bZBEJpX3p+NcfMG5Q/rwL+3hfy7i
DYrFbfPWcYhOiEEcBfFPLdL7YoGpMdjTm+iIN5/6v1ATbtwc5n9NlbrUjXukFIlb8NHk4vZ3KTKe
NJwetW0fFFfJeGPma3GFiRkfbSEUJlVbvlH6sG5bai23xjTHR6/kOQtjYX6xa7zCwsnlm27V8i0h
Px/95ZX8T+Kot4T2P3x3ps6PzzdoEuW+ySJ/FUp9EE0xUQ5xyJVovtupmB86Pa1vaz0stR0a1M5v
dT6rbVOI39/KhB9IIP8nX9v6R5n2JqDYnEeg83TXc8QtLPDXr47QxbBP89EhTuKvVQeNZpzGzL8r
/L5xwAfY7pk8Zs2CfnHc0yx89vN5n32b13r9dEdmdZiii3Wk2UVyco4li5B+LKIevNEjoKwWf8LI
mR5jZz0brdVuhd5yz+SOhARaEccRStKQbi56G7qGMkKdUqaFU911NyOcCTJSY6p1gYWHIlC5Y74n
HhpiI6lXW6XXnFzoOBGG8PFKT3i9bUDP8swfLA/3NvVSaQi3NQ+tTOhvGmkldhnu8wiogXL2FXAa
p1FbM4bPFE6xplBB31hqD+s5DgsNdh+uHvxRqzspRImY1Wab1lznaIz5WudeBTCCxOvZnvJ44/TL
8AZpgAVxppfgLAhbAWbiF+DcnFrLljups5t9M4MrgtAY6GRzrz7WxEddMhBucnRM5kOdJEPt6j3b
WYB5tJP02VZBqlkCmC/OdSbsBkat65ySrFk6PBtjkxJFd6fx4Ht+yXFv1sN1zigbCiGnyZgooKFj
bilgX9XxQGldYDutoUUiWW9zeA8LLkkoZuMC4mPY71duZcDJxN5GUtG4cjpMsLb91c0XL0ptp34o
6n7eyqQze7BH+FPETUwKEtrjtgQ0e8C7k/2wlKa2g9eZfHapiUlRz7b+oNSGT6rPbdetrqu5qN+6
RfPj+m/snVlT5Ma6tX+RHErNeVsDNVBFQUHTwI2Cprs1j6kp9evPI7z9fXb7HO/Y9/vKYYeBGqTU
O6z1rDRIN4Hb+e+x39V7xuTzVpK+uNcItecbimKIQH5qabxVgwMmmsBXtQs6hgohCK+jDET4bDMW
3QPiYaSaQ5r44YzmcBFMDEAzlH7xwwJ0SN0/N/YKDyxbDcyPDWOnYXbtlecz69tw7z3GkZHad5Q/
zG1W7I688ZERWgJqriGhD/YYFsaIhL0Qg25Qd9n3Mo1DJM5dm+5opcbvWTbAgh6yuBgQYZX1YJ5V
I9vkHVdpzmCsHBzropARHud+tg+5aafDizclkQQhalXv7EQ6CNSynwDHiMboPsqwT4GsyI5wX6+r
nGTbUcUa2woH7XkgI1mzBYOks+0HY04eNeJ1vce5SkVgwEanzizbItqA5IzqZVBK9BBDPbdcSQ25
AdttZu7nJop5FHTlqY0XVjSmgeodaNMyQNSExhiTWR10prIrAeHLYRjz/hFolhdEz/4dNPiGAsuS
/LV2eW8And3HNpzFuG0wyqgVswP1tUu81Fm1ycCrnyL2803FCjKpxpqUGbd6hbEu4Q+5AxuJeORG
3iqzn4xVb079N5Ni12Ri1LrmnQxHu6czqqv3FncQVBEjn8n05CiXvHPWYGlvbbt0cWtnGF0WOeP8
nCsbTf46G222lLsppFydNzwJhH53e/DA9ZEABpN/ZJGUMOByLSIHN6aYx+EFuXeeADjCovre667g
0mFmfVu1iGEbJXjFeMkr42bsOxaSDpDSHalQ+UWXGCyWgpwmH2H69NAnkXWBjMWNBTMkv7RuzloM
PA7AaFZ40FAqH08mxsq4OBXAdJCi8Qq4dovaOZTwHQb2YC0F9my7Yb+BLe+/GUNJw8mHk8l1HjFu
wQyF7HvVxzpoVzFww9dKAN6LPYwZmwA7wCpEbH2IrMnaZqOqviFS/II20DsMgNndnejk+NB7uZ1v
DAadwy6AzI7pNUjIxoKCxn7JhZ0netqd2B5CJmWGLk8xo5MnK2PIipmjByszlN5iXBLxTTVm29Sq
jBkhqTudnBw9SxgPMXXbvIxbGprZqQlqFxt3K25tI+8OEjGGv+ICMqD98r54y1JvmI/l1Uo0hW8t
6Dg2iX3FjIbUV7/Uu3K0NaffAP8UZ/6MjiRynZsp5MBXha2+fj7D/yvj+LcyDvffyTgUNV2b/KV4
pKGjyPmjeJS/EbmDW9GiBvkTjkS6v6F4tyQMV+q5P2rGT3QJcYEsv5Y4iuX3/FEzeujXHCpQb8k5
tiVV3n9QM0LP+WtZBjDFxz5p4oFkoGW7v0YntwLlMYl68XHGeELMVh55mJydNLTo3DxneDWjwoeh
61bXBH783SK3WDVBYYo1uuF0i13LfEw7gu/x+U7ZJeZJBRXTKFnl+i1VAHDDDqgdO+qkbjZuMAU2
hE+5RDRlDIl1DKtgyMfqZEboTFaVlZ9q8IL3fmUHuwJB6i70Q3+HYZehL6Gy4Ub1mQdvMW4P6Eq8
c4/ek3WzwhRlc1aBwICTf8sz2fua9Ba2cp9ki/Xkh9HajntkYsYydyqhv1aNAzliYQceevNbls3V
O4ul4DxneOJXLOg7xo9jRBqGN2HSn7zLGE5BtDiYCSqIw8o8sDlx9llrGR9j1TY//TqRSHTL4FCF
RfsjmqywWcdFLe6xSfa7zrbbKw6H8ZhmvmmvNHErxZqH+Y+U6A/yRNMZe2Ntc77oyLuLcKLdqno2
PkovaruVqCvrDlRleSDx82WQU3NNR5I3szgYvsR11z1K2U0MqI25/UZubPRCT8kZ2btMLLEUkcaB
8AOAY1DyKM58FBjETh5iV2Y+c1/Rvjd6Gvu15YxfaWWYSfRl/i1Pum4v56S7EU6SfMxmn58Ss71w
2rhHwFT1kUfffFuH+bAuXZgL/hQoa4PLglmzCWKi5UuNshf2Jqxk+ZR6flthqBtLAYTTwg/X4Dw8
3ig2eZ4aYU+ap2vsUzCTuwmYwFNVOvHXjOjNjK1DjbJfEyS1LTw3FaySXJTJsWXD40u4ABE9OP25
d+SMOr8yURtrAe41nnk4koht4hXFubXJceBEK8jQ48+EWorB42SXmMpyNe8IGSzvE8+dUIxr/xRR
lm3cWWO8aoPiXHdGerIMW+g12n02m2xmmXK4VR09I6C3vJXEo/itmUYeqoyCmBrnzNGr2iz2cz1H
/oaRIVO8oBSE/LjyIQo5wcfA2NZUUetYY0Br3bsEdulHiVr6YLYsIMcU2ceGOALNtieebmeSqNVN
KruSzOA0fDEKLzKOaDuadCtLX3xnk6x64Atjfx14nobbQWfitZN5yEiwbPoHQRbhG+5igqXrUbxn
rAsZeOoOmubo58HeYbSrVm0gq31iaQqVwp4w1OKEwBwXChtVqolW1Yydb4yL4QgLh4t2TaBjvq+j
MnhLfdM/Q+nT5mGSmXxCvI17QCNXQlXFtjuHaKaqmyAui3c3iuUXxCPfDHOsacda+yx6T/9w6xaR
lCJyr1yo2OVLGjGgWudtylyGrWr72vksCCBrpjWEt4qwBmNAtdXB8jnFFrxjJkcPQgXSocXkfmaG
Q/ABTr5tANWc/sb3VvMANxMMbkL+rWSINnbNEX8qnHVT+evZhqDD5+CkuwoELSNBm5GcQa+6A/GZ
XDG6usjcCTfbGLILna3jt+arRYeBnooTdbBMmkNJVEC6o+DPDxGRWHdUGfivZWV31xZc9+JULtKv
WZLSEzYCrQQnWtjTrU4IFwKDyMPB13WLlilQe3jvoGZcU6uLo1rjo3J95CLUW8O9bjSXQSRZ6KU2
IS6oaJzhxgji5s0bNfkZcKNfaR3F2VYJbtxuVPRbtqvbkAbSbi6xliG8aauG446649j7nQQZbtaP
RJjVm4AQZqQCbbIu8gzuXomdCQXxBs5d/iCx+WyGKAkPacaxWcGW3YGjfIpKt9+pheOd2I5g89Um
0EONjIAU+iRv25jT/H22h4lkQ+E1m4qwExQP8WCtcjNILxNRakN/62B8wbnptGOdfJ2xvrOS9x1Q
4y+BzlBKsOazRde99GgJ00tI1uXKkql3EekYoj3OW2wAuXllEhMRjQBl0Q+y+TBE4zNTzvLayIAx
t1Ah5WiShs9j65UvttEGrBn9knmojrJnRgTLHHnktgoSEjap2It7ZjxkyRGSu+6SzLmTEXIcNjQs
0VFocWzzyFtPhcbCbEFLZmLfAJ3HvHAHQZiX62XGjQDozQeTGzW3umRlKfCCnhrBy0fgZZ1dF/wz
POkufHSC1jukSTY+MQkMGpoNZqv2bOgLCQF9sXhKqpMG3ngnq7p+RLPkHyLe+AfSjvkw6tbFKYOf
bSKE9C1z0qmCTWLM+0hgf08dzUIO5d+26cJ+m7E9HDY9eSu3Vjf7i9ufBdqY3jd5j8S9sQikqpD+
cchm4XWcw0X3YiHLqaDelrNDmnbQV/fR7JPizef51FaTIHF3JlHDMfxd2rSQSDK8QXhdRsSZco6/
h/h40G4z28fnMdX8HbPTR42u6cHK2nEntZSHQfTqmWSQ4n4QUIa5nyDfl33Vst6EdcVXhH0S8rs2
N3TswNJ7WzYPpLrSy6jUBm8IToweH6RP2uTOhT1FeJ59OR0UD8YEIsx4V8rgw6wS+SEUMFEqc7d5
SVgIv5ljmB1UZdS70o6NACkMRw2XX8xD2sltd21jT7hJhjS7R0szvtW+P26yTnivVpUEFwta+7aL
l0MTzKy1WNlHl+FOa1nVY6nlS2KV+F+GOIjr20Y1PdOiMiDYfYDi9JoYYfbIfFI194BuE7W3cbsi
sPHIUCPmQDTmyfLYBiI/EKUJcrzDrrsoPvnkK2vWj20TbRYYkL6xY8+/qaW3WCBLL8ROtmANLFR0
XZurYt93Rvzi1kSYg9bhFl9rKwMJ045oIxF2eMsQ+ywEmV4o5aIsMfsjl6zVoiuiFTLUexPOr9S+
01eEf+VHOkzWs0RV+iSaqD42TfLUwNbdFnZTHPxGMRnrB2xu1XT18vmVA/Cnk8Tvaee9+ozrvtnV
wth1cJivlNu/+hKzq+cH+X0j8u3oFMaJL8ciarjODmXWNT/tmZYMQG+TsQVBz5EgYkjyPYb47sF2
x0yvEYOw2KxbZC1Pgde322K25od4pt5BwYTT/F+piP9tof5dC4WS6B+pjud3Zivv5fe/tFC//9C/
Wigf646DOpdURMc0sQDhtfnX/N1HI8/C34blwnyXXez/a6Vs+ZtvWQFQWIa/9tJM/f9Wyv8tYDvK
LBGVPMXIf8Z0/JUQyF7g01VkgpEn8vNXXihsl7Qt4mze+5FA+R0OTgnXItJfCkHmQxS57vqfB+rL
OP/PA3X+IBanwHQtXnng/AqRRFGDFHf29J5tbkvu1zCsPayru3/+K3/D2mCUkr6F58r18DIsJqs/
D847V5kDOLlpr7uGMxy780NWUSkmvlNvCfjMV4InO8C/1FgKx+nLP/95TAl/e5tLHwzxl8xIvmP5
y96AhznKIu2j1SXrmWAOck1viKYw9wORo6fJitvjlE6tIpTHZxaJIIgBXFujRWFQaLuPFR4wnAHL
+FCNnISrSCCfCQgIu+E04/8l3aegCaNpIlyAFBqIA6HSPMsDrX82UKXwDAYZeSmgNGPHZSqKKOxI
99G8hElDYDdyf54XESabFUFPIFMY+c57s5nEk2db9V07ZuLJmiCPdDaSqdFT9XtQFIjacC1pbIy8
o6HMh+e8Z6KjCN5ho2fk65ZRq4DNi+s/xqv0FqN9fhWk4JnrcUrkSTWMs4TnhVc5+AU1mKqXuaXf
EZ4ZMTwQ4OKw0u0ssloYwvvK2iK+s550pclsmqr44jYzRAGClEH5RkSw1H7SPlSEO0DL9sduTZWN
CZzs8TNO2mQfmsW4scOkPWZA7x9U0S1zXX/aeRzAh6aj4iHkanhOzWJ4RqTtPfLtWLjaWSaVlgsr
kSfGh65G7gd2IGtElfpL3IXVa2/OfDNNXZp7b5TcQyNjVbsr5ckTRrJHy6t/jn2tv5gtP6Jpib56
VRCcwgnYSBN14omse/U17cbyRG8oTwViww5ufMNIkwhGfGReP+M1YCq9VbSqNJKDta0aK7vWHvjL
XuBfZ2DXfjgh/xplglCtCBV4tIf+r1al0zcfxF3oL4HR6Z1HGXAgPg/Jg1+Pm4mZdYydvGxLkAwK
XYVCOYfdNyOH0Jh24CSzazQK+GJU4ndAVN11Dnb8R2YytkRGCJ8xx+cdEiP+lkzN8EzZMJ/JA+BX
2Rjl64KVBnVkcJKjgZaHimntGQ06r4iVmSN5L56TStAB6NiGLONSZBU4/BAZKDWdWA66E76JcJAI
+ghYoE2yHZJCkaX8HNFUvfvMlRHbhGmKQsSADFjFYXj1zLD5cKU5n8sx1l+ssUh2BElkm7wFKWlk
Zfcd7Y54Spxk3MQRU2lh8NkqRJ3oLJePerlE83IafuiWdz9nenG0zXwTjlfRygquf2yI9Wse+eEx
V9nraKj+uKDuLlHw08RrTdALzS2Z4CEIi1i5b6ZFYJ5FksBzZHFtriwDnQrbiGDjOPkbY4/hR+cg
RkFizEU5IY+aYr4oj0yEm7Bx6ktd2M4F3ap76XUonspE1a+IuKs3owNPR0I5eYpWWL3ZhashVxnu
IzspzBpkIVA2lmP1josE+3lCnvtKtjLbfL65IOYmUOjiriRNlKgiSDs/I7NSX2tlZFdddSJYDdiA
1qIDL0pgc7H2RhOvTmX5Yj1BBdq5U9J+1DkYQ67aDLOTZhD9IpJMnlJTk8nrWTSPnYeiy/pKLyYy
73WoyrH7SNreeU1EWWTE3Nhz6WC9mo1ySyU6oqhpxtAFmmH3zpUNHT2mM+kvqPQhMnj4ClYMqdtN
Qzl3w3XoErNuWRLU1NRxNPXlXV9JixTGVB4dI7vvCH5/QD50NdyegNO6oIn33Ye5Zc3i+pN9R4X2
GLrhXYGIdgN+ItpHoFwOhZV9Ua7D7iant+gd/S1B9rR1hv57FlvFwSgjSDFOfIhnL4KB1tenqhjw
y7iw6lUYdd8JX2i2UaLIMWjCG8bv4jjNmdwI3fprNmERApsouXNmR59p0QdN9EZ4RNl+NDKmj4gx
oNLXMmwOjFgB+hlQDnGRuVD34U6sUPD/jOq5C+iIS39HACidu1NedeknW4vMmduUtdKZtLHxxou5
YZsUXQhud9SrMogOs+aLtMRgHszSGGCZQUXA6BZsqxFKOOozbstSpLvY9Ou1ZRTm7egmct9H4pFI
GHnjOb46od6x863FZ/8BAX701m4jSY8pZr7DVYS8bm/ViU9cB3STCu5uj9gElJDZH6JRCgKeJJof
F5TmRofqw67GfhfBZAI5xASE8DAec8tkhDBar7na5F4DrcoU6UN9jH0hQ7YmgwkO48Aqxs4m9qYR
QtU8y14x2lU+mnuPVX0yoJlipxxspMv+1R8cmwrRbh6ozgL0SzCpDzXnKx5oDhFExlnNTqjmvjo7
uapv6RVnuAgmBoqpVrCEY+4qtSVEqFmVFVeg7oR7rL12+jKPdgougOFYoMr9mG/swaiOovXmd1IN
3YOli/mJAIAqWgsl91Cm5YGsPX1Pmui8GcKecQ7bpLVn5QWXOyCbnHC+rULF/MBWnSV7qEW/itqx
WJmgthqD0D9DEs06uiCKcGWmL76Hah/rDyq6UA+rXmJ+aGIWM31UPCAR5VmemCQ7JijWVw6738iI
5HMOq3KXJ1zxnl3Fh2CYwq0cQ+dcSTab2HCNa0G8zZ1oZhrcoB3A7bsYybaN1xY/gDvfxeHsnyQT
AG/tjITFoDOzsIs5cXau1SwOzAx9rB6x197iKrNficgkPcd3YbCtrDFXt8vUIlinIjV/1EVR5BvH
L71pY6bmcJgb9pg1W7ddL3L3dcSekeBpTNKTQ57pByBlzzwL5QxIKs0gS91X0uHm/RhnKEbJ2FQI
SiEq3fixO3yrUoDYXT4udUHdPExTl4N7YM6+DYYiuTXATpPcw6DO5/Ir4kNrD+1JNqpCmTwp8P1j
5SZ7xl2hWqcJqGhN6vMeAFT9zaoDQ6Ff1ngBjMGkf6dESnHxkHEtZgbFqjxJK3Q5nOvue0CiZc2i
14JrZ2aKB07NKfyzzHPodtoIr3XmL/dARpngh4tSJnKBsoEgK9ZNXLuXOUmMq8Hs5FUOiR0v8kAI
rRFeWnKedQHd2pvqb1PdzzUDBL4kAQJkpXuqwt+LLwK7xBNyMPUdj3oabCxgJ9TJxSIFnDREFMpQ
73EiKQ/LFwUjMS2Dk21SRCoH2/fKU07ox97B5r0pKvQVrNvRkRa1BZgidhUPd0lY7rWMZP+cWHZ0
YfSUbUq0DncYrJZXIRsmVwS7LfKJ5VBGX/KTBTGTCgnY5yDRCN5zDJbf7dqrho3B0oen9sBRGXEQ
rYqWl6MV7r2YFNznGJlHxgrSCMq1WbR6tyDObs0h5f33UBpBBuDzo9h6rZmCrZVeyl9iycicmfKD
BaqReBxHPAXFpH8Guk4gwSOoLzFErEQyAhNA2WZazMjt/JABW/rdff5/yn/E/9ZDCM+36JdYqHEC
/bWJaS2ZVVFkdPvIsJojy6clbVD55bphAPVADjLlPciuzcAX86Z0G2xKmGHhpu/cf9fQiF8WbrQw
v78SbNdIuoGG/vW19BVA6jptuj2jDYXGgQyni+91FvjlESkBCVKrGIPxtkNkcu9HVbFNlWvv5656
i8KSC5MAoaOyBw3Hs24YdjrOZWDz8WWk4r755+5L/EK3+HyxKM8RbGEU9+SvLzZgQuoTH6/2RmKb
pCGX3qMGS7c28W1eDLyp8CJ9LjAxcMUj5CXxiOfUMSun6h1q4RK4SRH0zy/qs+X8a+OLrR192/Ki
fOdvjW9E3JpFvpjaA4Zo7DVWd3aCkONP82gMuxbpx4ajed5q2+bBExIw85ISULfzMYaR2D1kbM2c
5mjnHtkIKDG+10nuPwReVBNZ2cxLym4FYKpDwPrPrxz0yN+aWR9JLcMLmmrItL9uW90eqnmux3Y/
YXJfaz+p021TSI2cC0F5nZR4XWPb/zmgF9oTdRrdGMJ6D9IawiIq5IQM2a3h4i8jcbc6D63lvA7k
6ZyT2c5uTbOw3ywH9Oy5jmog5th/g0MI8WhjOkj+0PXoHfGG6R4Po3tBtUUS4VRQr+aFPFFAzpDm
bX3rxFTzrOnIfF1OGMvpjesQtd4jPin9E9yG6eJgdVh9ARuhpXE86t6xyg99zwG2rEVppAOgcg6J
gAwmIcCVyFYLTuLPWn0q5+YB89lypsilbM8o6GUBvt4xE++RxVO9hX1e48wUwSntG2pQ4qthxMXD
M/aEKEY1Y+Vvrc0i+EigpT+cmnCM+JASNPjGpLpp60ZZjIm/tsPc2ONR7sl9da3OUOjSnb60nqvQ
ESvV2MwKfW/Oo0NGSbMJ5+U/hBT04cZU0CjXIaKyABMhFfetNAF1+rk91TyNqenxKiCpJ66ZdxyV
stpOHMLxKp8o5XEzm6xxKfJpp8093TdHbIAuyExpNS0ykNYKDypRNrIGh9bSuAUxZHANo/6mTcAQ
9gPVlZmNXJGwartNXHr9c5fkoNkXphPOltdgBMpNXmKCSmb57GQ2BslxnvnweegY1xbJ+kHw4AA/
C4M0zEDdrhGfYRdxg+odm0/17mgyNjsLtOiK2za7sbugvacTDU66MYmBHGn6vRxRaFnQy0yTsA/k
KlVv3dLbldgFWHB3A1Fcc44KUOdjT8RnVAAagOyassJE8J/4D4Xd9s8m+nXyCFB+uSyBdqZDh1WL
T8UXNFpaDMgnX62UgVLT5PVd5yf+4jLgNOnCMtgQdkRnFMJ+8New27lHkEyhzQI1EWw6gjg+qnLi
Uylm0OZ0h9innHlfxjwTSTVnKmeNPHII1uARuoRC3bgaEWNeWM3LqAHqipExi6pjiLSibo9kV5Qn
jz3CruUBuitNy8VGh4stgEa+6kad7IJlAkTeUX1XZMyHfKh2XwKQDj9JJIlmqDBz/Zp5LCkmvybd
qqPdNt3oIkrCiDHKeaAy+KWlsRTOy6uecNGitYOO3q6rfPkO7DE/iOVWJWJlpqDJRpSoPKbcZmKH
0xJ7sUrN0UIPlzAZWZrXZDJp4OPJaR5MVONwYEEzfv98Ftf4LaHXR5a+zWzQn0vRy1zHxnvOYJV3
h2D/dsY6eCYPKjh9XobWxAiGy7sx9xPS87MTMfGwlW4ePic+pc3lU7AyXnuCyUlT0AXnpUj2LEcL
kIBecOpDz11/jgeMyOBjcBo6WwaOfPTLIG9OWEVkNQOhMY5/tqSYn2dutxIX2sLaHydmYUHE9Mqs
p+wKgwGJAwWwpE+hJOsrf7oHksNwrgRWt4pGfC3TzDtCjWwxxJm5BSs5MoJD1sr4jw3Guu6NaisR
+O5KBnfjtiy4Y6KpcC9W5rmPFDy49JU3oOJLWVtxhmXNy2w7DMpcODkfETnxyPU6/aU0uM1Dq80P
xjJcsXEcL95nKzx+TmqMgOd5QKnRsg5L+E2FxbCnwSOytQV//nN+8/mQnDJmt2UFJNowjR+muXBR
Q9/g68sLiiXgbdnN75dmwuiydhgNkQMSXtmNlieEIcQwkJFzCjrVvFSCMp1AC2Zq/VIrj4UdX5Bi
cm5FZsfhboCUrnJZvU3Q0Tat2Ug4fJyz1RjzEcJjaj/MEqPqmGW92Crap63yKM+7lHt6uZ7Z23EM
g5VVkD9yJpIy8al5s5Yf5yGqb5dN7xNEDXdNXbI8BWjQ3hZBHedEr773TVi9xyKMLn5fMzZql+sn
Y+9Hq8Mw0uPthMv067O8DSQT0gik0rUgbuJmJm9tA/bdevp8NoiOETAgqfjic+Qzd2KIyk7eufiR
QeimHGVwalg5nhudWU9jq4e1LBDEexWVsEM7DKUjFU81Vh7WQ3yRcMfyg85NQHp2X0JapIgtlu8A
6QPaTdz9Nc7JiuJ8FJxmTjQ865Eyuc6Yz5lVbj1hEeKw5Rx7qVQA/9nLwyPzC7zky0hw6BhaBhbC
/IjF5CadKD8Vp0nNol+h5g4mrpBFK9oTL7bCsJIswiGmoFXOTaHNoXpDcMyAGsLTs52EtAodhbPt
QTYHqVJDVf+E6i7H7LSIBJkc6du2cqKvdPUYbbRVLP2EwgEwtXC+WoY2X9hRznsDqYjG9jbwYZoc
b/HAfZRJhISmN9T0eDbXmmGGV7ST1ZuVTwVUDMdtjiOyJaxrvFT89Na2hUxzmQML8DHgRKZehtra
jeT5EDMy4Z5smU4j5dZnXwrxZDd+/8MHJbtjb5mvwPVy4yaSJqTOq/qbKpBtEJc854eUnewqqZP4
Yvnl2zC4fGqzb9gHPNvcKkPGZwCigG5oGJsXqhIkuD1cIR7KZiWpW3o3uRsNk0MWH9NAFApWAFS0
ejP0fOEaRcA5sxipf/7r540JO4tHjCH69gO8j3GteaiAAumm+8nCtkN4M5jDseKGTqgqI+TYkBJd
rmyn9mdC9dxkPtcefBN7hPg/qexn78wVafGKBvZzUOwrpMoWnSngnGKtp4aWjPTIfscggXc8Hvw8
HSF3OK/sXePNvGxiOgYq2x6jKCKjqg+OBFBXq89y9b+ryn+zqhROQBjEP9iEDuX35L18//Om8l8/
84fY0/nNZ+xl+47J5mwBbP2xqAyC3yj9aaQAei3grj9tKh3xm+8iFTF9OkMHbBwLvz9Enz4iUZO9
oofg83eY138g+nScv8WLCSpnfpt0bdKIWI/+0oNaROvN8WQcQnueNnaT5+/om+EVk/tkoaaDNE0l
p4hdVf3yBMoiS5y8uC3ORNVhkBUC4l1oJgPWGFFcyFYucaOmulpFMmNQxk8Vm6kKO+Cyc/lWuCE1
I5agC7Bij1SJAX0XgpxgXmdpAR9VSQwjiRc8+m2WX9upHy7m8F5ULWpuFWfPnIPtK2EuA+SqIS/n
XUYp8K7yrpiw15LVujLsiMyHSZb2hIXGZ7xXe032DX85uywbRwCCaasNmTjqBDJ4gzk/zGV/XjIs
7Bui3WZn47ZW4GyZBuD3bW2ZCiIdUnvX8PQBJROH8clO/SHYov8i4xWohwcpB+TAR62YFVXUn3do
UWk6bOZukVTjR1AM5avTJay+BkiHtzy5mwddp9G7BXlvhfKQmTNSHCRr9drrLXM9JcEIYmqq7l1b
V2RTBBNoFE19BYslye4Cu5gekJjg4kJ1pVV1QFrSs1PJSGUq0eTgHGRLm/j3olHM7FO7YG0FEcOe
iuDec0V9CEFGPtoaOnSilNo6o7ZpMGqquJKNztHtkCimeu5v8Zki5ZqhNByHGQzCEnMlydtyG/8U
mAVh2C0Roc92UfeP5LYCLOoF6Ko+G8RL4mfhS2fU06EeXcyUpSQidkY61ZUgfKuZ4HQMaPNpjkT/
Nc903axdUuJOY9g2t3EQDD9ZrMzpKtKdwdMxd5b6pSTPnKztlOmMxI4L+HM45wb6+ZX0+uy9+ST4
qgmIeZQUAOdJslNvaZrnrPsYhHFSNnZ0XwayFGyTdXKN68z+akVF8iBnl79mm377SLuU3vRN7NwK
K+UBHGM72uNTidRKg7a2uqHZg9ocrlFcULQU6fTK4qI9Ii2SP8Z29NsbzywiJFw2zdh2ZMh6RYY2
j2uM4JWBhNH27gEP4e4aAiJaVlLN2YdTVzZryBhWe2TOBVP1TqwppssnvscMCLuK7/0pVWcldHz0
W2uQW1GNDavh0tkYHqXyhsu1egrsBpd521XQv/HqnkQVOWecRD31C5OnOzqyCmvHWHCXv0xsI9iQ
5r9bQLKJ2QWI/d99IVUpoq6jWxp06l1VJSczP5WmOcEOs8gxAac39iM7SzLZr0B9bH1Eyw2KbvTu
RZDybHP8eU3hEjF0aeUjCy9/2KqJGOaQiLiVyEM0oD5SXQXIyEIvVij3se/dngolER1wG9KZ4xLb
Mzis6dTRWu/QGbgrlmwLak0T3xIOBOFRpa1b7pcrYddkbBDXl3+ZMM0UJ6/vzPTeTygd5IYIsN58
dGZFcEiOH6504TI1xn7s22cHXeSDkQUs8yiJxgNi2OMQld6ZMXC7Kwia2hCGi6aqL/RDw+b3QNPa
rBAXRAdWfPnDiH72mo/ptHaylOgdW+Zbv+aLtCEBFSEDc9HEd/Scq74gZtnsEpiDx3pM+E220ex6
P2y2MrFevTB2V25qHNOUNLkGhIcIsGTbnjGup0Y5zzF7i0OoCCwXfCw3vgzUJTGdV9nXEdG/tmTb
NBhneD7hHv7YtNa9+bUUXb3C+8g9oL+3agDox2cYduZtmljEEQqZmTemir9MRFGvcKs8w+/xD0VQ
fwCuz7dTYl1N3UqQ2flzZLcXb0zT+64pX6CeTyv6SZ/QlZvCrB6ZmUPRm/xuPZr02eYIugLW0JBR
iNXB3o8hcGuP8LF+UA14rtg7N4lQx9ZWt4BWADTJADAG0NuNUJp1kIMAZuPLLD62kY8hDAfV/Bqz
Mzgj33ZuPGjiFpfRrce3jYugRb9p9OUVO0O1w8BEoh9BAetOV/MdMleQXKpChBokbv3QaC2v9txm
sFWTLn/IjGm8eLL97lexecySSNwSud5sDTUGBbCASSzHbIOcIODye/LhVG/gclaQWVxWx4kqNpEX
6bucATduO9F+mbMIZ5rrKEIEkge3NRpuiSxet8Og7ooWOkJb5MXjkIfhg2uFzsrpWzDulQn/iq9J
hibKQcuO3/MpfI8BQD5YtT/eW5OcbpMW1KxHYPpjPxKI2dneUUFzwInKpZMa5ldXIW6DLItIFBPf
Wnq8UivzP8ZpUNfAkKibKY5vbD3LG4g9+U+AjIvFY6v6uT/9D3tn0ty2tXbrv3Lrm+MUuo0NDL7B
ZU9KVG/L8gQl2Ra6jb7Hr7/PZpJbtnJOUpmfScqJI5EE0bzNWusZO9dRq4Yt6A33GOM67RJpr2oi
jR+gCMF6k0V25eDTWIvQrvbB1MbfXKW4toKybdcy6x84CRUyVFPdpULjsgtPbsklI2HAMu8kTgjy
kNLmmC+Oc6dwu2yMfiZwYrS+iqFBGGwZ2WMeIO3FL2k/YwdEZzvaGWEKlAVMrQZTT1BksUPjgMhe
ON6ewQ3bpsELTqIdZ6AkyXT0Oh6RU7Z4R0NZnvXbWPe/dfLf1cmB7bMw+M92+uuyB8T0sVL+7af+
qJR9jPOejcMQCRtCPJ1g+7umLyDq29X6NgzbrCAuW5vf/VGO8y+TzEN2SD5aKtxTFLi/l8o2vzAA
EIBmzUYh56An+welsvNBZEeam+NSwmPspyaXwtZ//1O0bTI3Y0/IZHNEf03GS5oa1oMJDBWeQVLt
yjr1u5WopPnWGjJ8knHQgFkpQhImElp+ntIwhCS6W9Mr9tAtGMsOcBnJVMuMJ78ieoIGTnBLM7tg
bXGRMhk0+h9pQ709MTH77Np1t61yn8y9GIFyabrxhO9ZDgzomWijBkMQ3eXIt4kb9R77op9ufvrK
7n7bq/wf8lbvyqTo2v/9nw+6Ro4AKxZi1DkMWgf4MeAcJ3SD17OqjtRZ050H0GYfzX2wtrtOfy7e
91+/Hr1R9dN25/J6gaND3tFTSmRqvx5xm3naFGVZdRyNxtEZHW8RjtQ17tHkb17pQxekX4ltjIVe
lOWWxY7r11daes/CNcbyguKwJS4hnbVJ2NiDKUseB1u5+5lM7od//PEkECSWgJxMbIL0x//phEpN
1qF5weSp92Li0Q19t0cfJ4l6n0Qz/9bC/8fN5785mBJBjee7hEwghf5wMKPAH3F/p0yQzVFkZ6zR
y27yGmu87VXw9Nef7BLz/OGbI+mCF5EO9EU64l8/2oRpNc4xvx/reFIOZrsQO0hd5zpeyWKqOMfT
bd/01vXYZkCSFW6YLSC09h9/ZoFmVdJ7k9OFsPfD16qsVs55TyptjaY/3kzt3IL0CsOnwKuopv76
Q//5HBImsR+00BgoXURDv37mpiagusNOf6ysZbkv/aYlSYcruKK1iI9zmxAZKQs4SH/zun/+YpnH
YwEN0HcGEkH0r6+bRelIDnaVkl5LZudq4NvEJD6OADRA6v71Z/zwWi7EN1AigcUAgrug+VHZ7GKQ
tIaY/NsE2T6VDkuGVWU281UEbenTX7/Wh/vt5bWwzXIofcn2BzrDr5dH3nlGY3AOLfMy4utG03tS
iTP8/sz+jxfGn2TNfCaqAT/wuMlwutq/vg5e77bxyik5hiZCp800Eim6cucCDOyAaDhOkpzWhy4K
DwkhVYC58ij+m0X2h3NHf1ZL65q5PnEFkyrz63sgzCBLatHxHgiW3LD/IOVHrzfPITHWpzLyxab1
nPlv7ueXQ/jTZapflvgHPriDFIJQkw+nzoDWo1xCmRxjH/IzWU35yXPcGb1kEe8bp4Ja1hklWcvj
TGzBOhz7eTiOXjF9t0gpRJ4IdfIEQ4/uwoRIH2IjO4VLavydaOPDg0e/T8EXE4DgJATS9D4cnkwQ
K8do14BsLr23GWFgQxaGYqgRKm/0DoWRku5L9JWUWwO//dlkaw7TFFDQsc9K9yrogvDIQMW5Aeze
opgb4jJF2BrIYf9Pz1ofCT5LfSL4fc/7+FbNgIisVo3JMQ9MqEyZHuHDQmu77V+/zp+vRGIK+Mrw
bPv88+OzMTFsDorRJkfmzct9kGhTa5GVQqevi8e/fq2Pt3OOv88o0rd5Ogqmjv6H4z/7rWjdKeV2
DrRrE/nhsDERDK9p47MdBX+0rqZxvrL6Sb6w8Ij2Uym6vzmwFm4GroJfT1ffYe6CeZ6igLfz4ami
moqEw9oOD1iAmplRuM3NtAsmpyIxvVruDccz3wSxJOsk6bFBzmBMIv6cNcSj5qa4uuiaAnwEd90Q
2D07/7SCc6u6Plnb5FmeVdwSZJrU9sOinPB9oN/97M8K0btqJqIba6QPsp7Izs19cTU0JjfcNh/t
B2Bb3iM7RfOAtNe6jgtX00OxHjwZclzu5yh0+pUiEuOWBUb3qsLZfANpEp5bg9DCVTAVIXIKQ1Sn
Iq9z4EdDFR6Yt7k4ewmUIKlTNrpGIBAJlXgNOzwOQusbxZzzaXScqibXG/PBmkWO+65IRWUlRfp/
vG39ND4zZsphzXFrQTyRvPUxN2/oLOKdIRQByUVO2bguQhN8ClvxqN+ZsefuR9ekGIKY1n73Jcv6
Iq3li1+PQJRKK+V84+qPQNZDbcc3VQG88u2WeyduY/myMAyAERNEZ6l/thUlb2MWDoLGZCTDTibK
eML0Op95zqjPdT2Pt5fDG3pjhy4gNu+RkMbZqVxAlh9DRPnOyTbzmNzPAOlLTSZwtZWXu1VvsdPq
8FOvfWsykMJmnJGAWS2TMENUgX2CXhBhmQ/MrTHN+ImQe/eZ4BNlwCM1iztYMLLYpASiXI34Gs9e
x/yEiUTy1pjBWKzCppmjfbBoISgcBfHI4M75xPqfAYNhc2xzx07eSOe1WV+SJZ6KGpodFw3hhWGS
w0weDeJ7ugyaKx6aCby7C8NFulbyFX47tyaa48/WbLpq6+jzMMemfSK1coy07LtDijlZFDCEPiLM
GRTnEi6PBb7FjI4wpPWaV107LPe5MCCioVBoN32MaG+d8gGQFwBKCInSw1nOYKd6jUdkKORWcvbC
RmPrF8ZTeehjOgbmAsaTF2ccMDNCOh0ZKj1lvtoGC9PXidSoW0h9NTm4kpj3cdHraFRgqEea+wh7
4dH0m+JqjEZNHVXJxrNbhKNOsZz62vQOLEjCp6iTW+LBGdN6RXaeebV1GAoC+Ra5zxLYALXe/+G8
dV58Js+rys33JkY9fMJg4UxjWkiMJuDd8iARBhPzDozfKltzVDEVJgMYomI+pVawi+Pa2Y19XJ4C
LpJVbDBQxKqvtQl8LJX5zTrOMkVSNCQxuyURvRPuSyNb58wo+LaZ0H/jSJ02wwz1gAcOeMI6+eSF
Xr5FFGlfKeb5Zo/bsuqKcQ/8BEjQYgHFXYi0CiqyTpMgfmjj+Q1q9Ctag3abQjvdzJ5bEMo02Kz4
/S+1HrasBgRhrPx8nmp9ZX/FmnBaUDBiG0/Ir0GIlbne0zCEV0RlRV861oLb2J2nU6xybsCurpFy
e77xEsc5M9Or761EtSdjYM+8LN51JmttXXDzVDJG1jeRqP1Rm1l1mK2SPIgi1Gk2c+SkJ6t0S2sV
GpG87oXiDZXK1aK/2V4+icV1sF5p2X432MFVZ1n1LYWSC0vA435BmoX6hEA3+sQSY3ycS0H9ULYV
fCNIefMZxa2zJV9K7tys87+nObETk/KmY1xrvUtIFX1uIvMB1cz4IMd53jpL3yPRnhj3TmUF6yOp
6vyuhdy0llxpbO4Nl1LAzsjYJKTzgMp54llYeO3aM2XCragg7MslhWMlo0AeqpTWp+f8Qzw9F7uA
YPp9Pw5uha7Yzm/RcnyWaqk31qi1VPXig41mFYQdBllCuhOpnV8ZFev5Is2Etn23OzAXEfqQaLxy
+mnTITs+pWNP0COhmsFXJ51IJBNQY5L1wH3yWARNfHJq6nZkSLj4lyHnxEypHWgRlHGv8DBs87n5
gsMG0AGaqhdYyf47hLGM+I7Csp/sXMjnacSdujeFjtLvx2lFij31WDHVh2pZgpvJqL173Lvz2inL
CvB5LQ900MEB/69NKDZ77B8VhsltNabzqe4gl0HmPAfAwYiKI+MNBXpBCaP9D7iC7lVYsz3HVefQ
/Kexy5iisZ4MoIxrC68BRjjJbF/0ZGTEIWxfjA/ut2kx23vJ/uc4kV5GcjGR2b7HKeCll3TuSOxH
aSjsUN2wZUviAodt8Yl3rcOw3EqPYVrbZ45gsnHQ/ddDaO0HITixg+JM1CK41Tyw76JaiQPrKOda
x9Lj+lsEvpPa2uT+WO6VCeMXW5j/2oNUXXOjqZE2jImz9jtiuFdZKHwUDgWCk4L9ygrKbPS5MPGv
9KZf3ppLSNkPrBm8Q2ukAL0zkBEs7Qa1V1khX0TmMcQp6+hqMlDToQPUuhEjmPEfodwixKG/77B/
oQqqiMgnnbzgma4zydaEq4kbOnbN/5SSBsAqT8qaO64uKGVjmqu7yhPdrU9i7cGp25is7cCHX7Q0
x9EvjNVghWAz6ik8o3fx92hQ8jfNevS2WRXUz24k6p3npdl7IPIkXFeyKo8MxZklpar5rAUHyD8m
HV8ItSYQCxaSFg7wK6GFKTsdozWOEeawjIcr1NaaWMkNSt7+ygpngLJluuUbT7ZZbn8b8dlskr4C
0Q1rCjZAFGlVR1++SasYTsuUGhs/4BkIUHjZz4KwHtfPujvLHNq3tMm4Z9eKpwY3gSaLiLtzZZ2J
Tx3CPtl+81x6xZXpEqL9Hhvsg7qEpAQu7K6gTeqM9xr23XkSlX2TjKL/ZETh8OY2if8S9QHBIHrx
qDaTufiCx96cK5mvmYgUB4NF6YkcrSAiSGZ4xm2S3JhZXm8MXwME0prQMNa11poqKrqZ7VmiK0Ft
7CDCP4qSYH3eVTcd3CI1z+6YqI0iam3asGAm0kf1PeR1bk4xieBpPR2scOywrLAq3WAyA6+RkFr9
6BP9Q3AkLNcjUTQ8RiymQ5yXKtDQ+sV4IgXG3CFe53vjoYC2pupOqP/6bxW9ER0GU/jCyDkKjZ98
DRFWKj1RMs+xrOxiJe1mOkAOCz8Ttue8GnZlvNteP15jho2eREHSrgWReD+5U/AJED1ZZ71ovoaV
m1BOmsG6bpNPFMagOAE24JioHzwHJO1C4MrC7RU/AydV/tkUQBxAQjzIYYL4JyFamRIT0AL9oSnY
LrmZma8mipONlHAFrAIji0+PTSI2UOZgSt4yZccQEeiT2YF2JY/K6GDDodj13vijY6m1p5fHq4WU
fwfnHLRU7p3slsgNKxkIlxKazxwQf+bbBgxeTmcznayrWZAvvFivS8UvjtHJ7DEPZisog1ATumR6
rD1iFWzUY2eQxe9GRShTDelv5Q3EBCcMdrEwxsB+8a4fApPxAD5e8lKqpt9XcUdoVGcFK3p8njoU
QkCUADSDCqp3+di112Y3pdeZNe0zmPLEpMfTmqYaCMQ43Y6eSVaxO3kH0ZDhh2UWqy2gEkWcJQ+I
MrybLMKyOwVsDFHfj65BslgRL7y3vETLBgLSe4x818yVB1SL2cESmUc23vfsE18Tz92VYTxTpwQ3
LFZB59YvY76QcxGeutL7VDXhmVsuAyPyna68ZnlP6+izFQQP0i72ZLBW6yJVr4GZjPslY0hJDsyb
JchPQoPUbwLDEp9KYIbktNhvU2BRWAF7J8rTPiqvwXprm7u0r66mWI6YpLxv+RBUpPox1WYjRUcQ
jX3/vDjLt2lIjh4JhrtaKjxlczBHzyZGEuJOGj87uU2FFgXLYlImzt5atkOdfMFM3SKPi69F/cn0
h/6p9usARVXyKJ0oxj4cZOumHvovht3422kcSPyih7km+NA4kCaoL/PZPAknkV+81i32SV57/qaN
Ifcktcd4dEx1OwEGdkLcRYQoQVnE0i4W6OVuEEazi/PpQdhe8N30JJk7RqUY6KCVa31zbw/26Fx1
ft5ikUJmNt0pu9G/z64zOPEMnUcGF1bYEczScUbLMauaFVNNN+1WZqqsHeLNuCSVX4wH6fQSHniP
GHrTwgwhHCxgaOoBgbxGBQtJt7fDFz/Kwvc29LgAeVVWDIK4xYZShEZqA2WXtijitO83JbcX5kx6
pzGXffgC6NfYhgbiT9AbgnXwMt3UPOM++3U4nw1X0CUn0th2c+2ZN6khYFd3wUzbQTQQRQRhKuvC
0t2JleDzTRd7vE292bo2LbTIADOyU5yN4QvRbQy5I1daD1Yruq0nGjqRaBlM6AajJ85djANx5QQd
CsRYVO1zXQyUDsrwAIFYTnOktudXGx55mnFJg74RoJt30kL/ayIr+uoh5N4kDeUf8uDqjiT8dWYN
xRGJb7rGP9Mc7azlQdo6eMtjgUK3pcn3e8mMQG9qLq83VK6xncmrxDjhsLPJ1LA3pZt/ufwvAYCY
B9Oj7S9lGuwlkKED0WPVK154erCpsZkS+M54C6MO/QXNJrueBddMkHEwk4bVvhl39e4yKK7UxBpl
wgHRZ8yNVZ5UJgn0cbA3sLSccnAWJw/l/97DG/FMyD0fIEn5jdxHlvuWwcudSJT1Je9NvnVykHjP
49QcseFOd9lEvbsYWl6d9fgLqhmv72TyudycWXglaPvqIa7KtZjTmtCgit6+75VsNkMWjtkqWZiK
MLzkZtBbdCcmy//SHUR9zMgByDn/zcW4DkrM4wz/0PJnKRNFf7kKmqa1UXcEHSOZmsAwjVord102
ju61qjvzRlijgPmFM7ddBMMreA6ny3mH8RyvB3Jhyn90BqySyWLpgHethsnQ7y+uwncDHitDEdqs
e9XrY6J6tmwW/8p3NYFCHThsDCnXroWxAqNFsWcd3bHTLha4VxDtFzX6mxI0Nd4VzoDONfndwaB/
oUq9x8gODHB+A4YchYqmk9gwJoKKv+QmPwIhojnKQv9t2XG0LE+zz7F6zeeBX7SdAe+KTY3G9Ets
CVC6WZeBFWs572OD8tqSzFnZwtPwW4Ydvi+Wy1AJXfXeWfil6YQlg1Fi4SCasIdPHfL768DCGjbg
rHnFajLdIWfl0jFiLmHX6dlNjgQxhJVVvmayJUe0hrGJfG9QJjHPKrQeaA74hIXtMf4KsdhSAYdj
sQ+KxL6mb2meO2jzySrH5gcZg8ME+MJ+GLMOAZa+YO02i7/nS1691oRxkJzfkwymujk8doxc81WP
cPl1If0tMpnIdTU/RwhwBqLWf+tFi8LaSmg9uupbgToSrXjo79uBiAez49vpupCLXRv1w34GFgiQ
ft81EAo0Ff7sMAI/V/kQvjQj8DQwLYt1hYPBui0cj2xz5fDOOzofsSm4He5NRzD8YC3qb4Q+C8aK
0ZxAujECM0D2nfkdPeEY9JwlcjHfIjOtXllFGuWaXSzXdNmIcFPSnSIL5P4YuBwpRB3GE4ls4buE
NI//stPnYGOiJZcCITcptzgVfIQUB0NqM6kvafswWAw/fI8+eU2DMX1py2T6Og0+W6iWgrxhlFpF
25iygicjnkC4MUNxQxZw/4SZ2P9eDW74npRTcBpEDA8gGnkyEbVQ72Yh52iFjq0hwbYOX1KPgDBy
1ZwGdHnJgJtoh6Scfxs//1fo8HdCB3QEPw3PN6/d6++E8pvX/Mf//s//Va9vr/mveuDLj/whcoAO
QFArol7yin8l+KIH5gKyHcL/7d8RAH+EwDrEHeG5Qb/FMtyji2Z/9Ice2PyXbbtOwIrEY0nyD0UO
/2bnRoXKu0CsbLPH+DBhTxE8uq3jGgduAogBE8Sfhz5w26efjsm/ERL8eXnBqg3aMKINNiVsTH9d
dy3kBJE/PhiHdsEaAqEFhRON9i2eDvRUf/1a/2Z3hG/A0doNtqNMZ399Lb6LtA2gzugpV3DLU284
o311Tu7C7bPy8iT+mxd0/kRfCISEAE8FzOKbu72prZ8/LfanrGXwAP/2gGYEJXVYl9112fRRuSqN
vMSbjhHlM1R7x96ZfTRobJlKSZIpR+rtWqASE8NAHG0/4R2pCLc+BOXErW0OGvOtIBcEEwvai5pw
xz35a8keDzZTfKTXp7mxCCHIVLBXRtN9AilUIOLEpWKEeXITzh2JGFEqio2D4WSPqy8/Yp+dtzW8
r3vbcJcfAY/fz3HmMhqoorPZz+hWpSrwTyoKCCqcM7tvz1+DTuvv7bbP36ncy9vFGdNPZMimq8IM
FVNSejgrYWDDQ2Q8mGWIMG6pIdYMZkmW3zxurXgiarxD6ietrrxpKn+kxcmcV1NFxoG9Xr1ZGgNM
K/CuaEVfGnpr37DLby2JSdfegvqZZBy6arMeGS42votq0W5ekswIRkbVMWPceiVnZtHtCy5RMbfs
Zap0JwvJDGgMOc8B9pRkxppOXrz1jaxeUmrgZw0VeggiAofRLbbB99RvgRNZQSO1aWsuKTnSZNo1
g2/qNAQnfsvgHgmmCa66NdXgo+B2o/KaNVV/NffFyA5pQaZKXNLGthXnXrowo3KTVNwmDsXAhGsq
nNL5gRmot20tJO4EhsDVncxu5w+eoSefXv69yfN4D4zh29yk1SZy2EGh62B0aC0iRjvPwYmLUJ1r
lS/PkEaMe5Jsl2vGV/iv28nKjl4xmMaGXIcQR2ppPLp4co6wm9zDMBYYc+Yku8aV2n+PWq97yyyt
o15IEii2RpcEJw5BuwFx/K3uEFJbY3NT6Mpikuq7SYj6igEpaIJuWmVZ9AkAYcJJWqm9UdHIsu4i
umUaC3ofF5cYbtqVrLqr1Ghc1D1dNDOu9dNXdpEh/7P86oRM+2Me/NtJevVDOCob50F7x/MbnSfa
E5dTm6uHoclwdjICe1Jr+DHlQN8QV3aYd4rlrdMlGd+seKumLLtFIWlvsqXrHli3s/Pq/AdE2cm2
F8sXxiXODeE0GLnmpb0x5LJsx8AbH5kc9cRoBcNuzt37YsyfpROW9oEsCMbGoKWHeCaXOUGcGA59
X26QoE+pWjFuR+a+tCmc4SjPxJaiiznarGpaR/y683RkqBMxJIqj2sQ7aBjR8jlrR3dAo2j3BFdy
IMp6w9q9TZ/cJvWjjvQIbGLD+CRJc9wGSFzQnc7EZAM9yDBYCdYsuiiBPjYOiye/TIYb+Ts5Z7ZA
xDu2Jtk3xuzv2hRAr7ui7fRw1I1L9DBkeC13TgW+8carG1qwMm+K8S7yjMh3yABn+ogM1RiQQrTh
SAZIFWvRklmEoJjGBs7H57QfDbGrJ+6R3yW4OwYbXdwZJ3T9Ud88Eq3JgnNPZGX2wrYzewwGgqQa
s+A2XOZSHAaTal+GgJtBTtjw5saexZ+YBiqlcRnGXotYg73oHOc0Eql9TeSkOBDIQ6vHcBw8Yr4E
GDzjEp9HW+v/LEMvfEQ0MH7z7ALfP20ATJbMcY7M7nhdRuvzJuuVe6xaszgl0xhsu7xfmBPXIbNM
gwnyFfngGmo+SBpyry2JvUqKrahAGRatyb7BmPFrGajZv07auVV3RvG4tGaIgBcZX7UZ4DTfT45b
/dB+n2veSAJT3HbLqwoywbLpQaHFW8jm5dE3VXALedx7VXnN+3PUYO1C5Lz3xphJNAXYgxmQeVjf
OBhd/m7Dev7sMGG6UxnuAhDOefkY5VgUVy1lBKZoUGk9163aXJ6t/60C/64KRK5HzfKf5a5HpZIC
78QHX5j+oT8KQUlMJSJKdCJk2VMI8Vd/qF2tfwkT9YhDpXhxeFE//EEDsPkrL2D6g1CIN6HtXH8U
gt6/SGdFcucFnn3xk/0Ttavnak3Hz2IL3yIjJUA/B6hAUKrxSj8XMYmXuEyf2vg0UctALa9K7UWY
4Z/VEt76PFnuxu3T4LHKMOivulCwXDAHX0ybqO3K+kAlEoZrn6xGUgikG24VYiMe8aYJC4TIOXdv
pYzL7jPM1wx4XIzhQ+Uwn5kR9aBjs9vhWo25D4kgFAD5eqYMhGOXvUdqsCfLFe7b5bhYS+euirQk
Y1tJp9kO3B7jtaMX6G0bMjB0fQO2bDrLbz7BypvOZ84fLbCtVjFw9pZYYmqDjcXG2iY6CJpfG+Te
GfGDBFTQP7QYbHeytTCPzUzCKdY8K3mskIjeT7HZ3TT0ew95SvrRliBFI16n/kSKWCHMCNVJWj0o
es89v77eWks5szP3gpOtlelW7O8xUyBWj8uk3AkCI9bY8bSY/SJsn6BV78g3sJ8VBQmB2Y16tOzJ
YyDhfo1w796Kcg42hVbM91o7P0CC2sSWfRdrXb3QCntj5ik7QYm5c1iy3TjF+CBMkOFUnIjzq0nG
3zyt2He1dp/6JruydDJUQjrjA9Y8RP59nETntkf5P8YFJgAgof01/Nwa4N5NWDX5e4rCfjdk7rxr
ReLDEJTtA9PQbyKk6LNCKySfEN+Bpx0IeMqfA9ewVo12J1RKnAbtV5DauZBqD4Oj3QyO9jUk2uGA
dPIt1Z4HUXoEoUfTFTFfkJT1Y8fTHonGq4z7oZzyR6UdFEWm2huK1Hit3QTghDIWoGl3Y0BDh1Gb
tJ8y7cdwW3u6mbVHo6J62FqCd4rfI9qYQxg9Lb6kDVF+DUkoLcqAXwvgaWtWFXiWuDZPs9l/x202
3kbgVu8JOGawinuQgbl2kvi2OyAV1PaSKlqWGxfH2DqtBgOv4lTul4sjxeaMltqlYmeuqxEVK5Lu
QUpz2p9LkIovQyNRgxudXiWksYWFKsNl5GgvDBnG477X/hij7q8wirYnBDtnbCTaRKP9NNiS0rXP
AOngXOw2Lecgqy88OD3lGUlD3WeDnWvcLg++NuuE8soFIsEDs/gyj9BSY3w9Bk9i0vSCTaDcB6s2
1RYy3Le2YkuZ4wqaL/Ygu/2ay0btsot3KE/sK+GyPYYadKXm7+zgKjhCGI7wWz27fTDBFQjCQ6Vt
SSO+1C1Sh2iTmu4LN8P2lqz5aWdoQ5PKInGctcnJvdidEC1s8rChagX64OGJktocFeKSGrRdqif2
fq9kbR/T9rTgqOq0tYpUitVcJDeFNl25msPeEHWZT2m+HUmO32W/m7TaB/SP6r7SFq5Bm7lmuB9H
XLPTfa6tXoU2fVXa/rUAFz67OMJmbQ1rZpeEfBbG4/3odp97azYORj2Lm9G14oILrGzBcT1Cd3cx
ndVWY6dM7LQbjYQzLD/+W1mXlIXeEjylzkxVYmMFhJ8d3s1EVN+KuH0t3Mo9ijqvV0tivTLNFDpe
3Oy+tg0fGUFUtWkqZV+RgZ/viCXhlDYjTKY5WiI1x+pu5ra7imFaEG/blIy2ivnr0gfIt0Luz9Sr
3XUyT/PXYAbGtSKLtn6sm+mxMD3wb36R35Z57AaIvVRf3UUitI5ONcbtnlGBpIETAyOsJS2PVTaE
LEoLwt7KqggeUAi9o7IGKsrcEhCcr6jdfCthaeEhq6m8IkewQTJIP7EO6QUSlCrxyL9fiHjw7S4H
CMNWm5t7NaqJ6DE1o4c7zEPRnfLCjHueLUb9jZTCEuQw4CtzS71pe7fI/UqQbuibDlnvp8v15Dbe
/cQD+5GhGJcI42c/ODYsb760FhG2sRZMMTh0xFvH2Z+sLY3BWRNgKt3V6FXyoVbo5DYhjdmpRJR5
qudQo37TIjqEdXecE5LXYtWrRx+Kmlw1A4H2cRbi0wuWMX6pCPvZDrabH6wkil99H9PKKveblN3u
3LnXkdNYyYoYZY2gGPvwSNwP14czQKB2psW4r7i1vxdo/8YVg47x3A1tezdPdo0bzpunhm0Uq41V
KnpMz+609M8mBIfXujGTF57JEQrevD+3zpLfhoMI3s0pRqUBddh5MIZseDYytdzkpjxKhL0/CNPy
vosiEISkxw4k614MahsFbsK6ezjm3G3JL7LseTMrOCgrlIgJlt809j/3wyyuldeq70ZqQkLPe5vs
HUrV8Z7AVe8zz5FgW8Hw3fWk3xms1WQVrq3MiqNjk0zTtywh7IGbURR+DrJiuJskoZyrfI6NuyQl
0WJlO3nzks5hduOoKiKdGEYAyBpq6GNAHNh3lziEh2rECCcWUN6I74dTZmUwLLKYi5VJfX271E6N
Hu4CvECUA/xixkF0rnB+vgjNxgjJ5v2KMn3YJRd0RojSkbQgTdRoNFsDuA2TY6eFuAE4vL2dG1L6
V44mcvQXOIfUnI7gguyYNb2jstCAbNIkBeoRaL4H03PXXfma+pFeACDGRJwrwkN15JoDEIJ6Cv3e
rLkhvPNgiwDUfAkvWBF8sCBGLE0boWtJHsIAAkmtWSTFBUtSa0IJt+fUXwmLFH0tb7yex64+WXGn
EZcuUZwDpBNlc8JJTT+ZfDgotSaiAG3otiIuAlzLbXVv9W23aQUMFXXBqUhNVplkWh1bqXEruSav
sBQGwpJEPUAW5FDlF8J9q2LbuQHIFqbZyw+PAuqMgbHaEEPw5mrGi9S0l1JzX5xYI2CmCw5mvqBh
WNpyRxQTwJhEmvIckBz2dRANPJkYaRmqTaGVB87svEmSMq46TaEJLkAa/wKnqZuBpObSLg8IsPlj
tvSZf0gJUH7wM+Jk1qSFW68DacnrqhDVV+Rh3b1AJl6s08k2X/oLKCfSzJyKGVC/8jVJJ7hAdRCv
AdjxNWsn0dQdLKUAeBzN4uk1lWdINaBnaegXc03tSaPszlz65AuEg5sIiEYZMxcb2LWOfh+vi7kL
7t0uMG96CQ0IdSvbXYFc8NbTtCDfiuS+ZkyDaKUZ3LfgAhZyNWMIkTG4IXjehOpYFwyRRfToHh5m
dNN2yANHGwyHnbK3XFzRbRZCFdlkmFCV6NdBHOQ/4gvxKOk9+cNj0BjrYL94k3ld8ykSMnzz3DLc
0XsDT+LbBKRUNTCVYhu6UkSZRXRCKBigJU1EugoZb+n3ygwGMt70PyojVtxanPFckvv6rMJJPSUa
5WRqqBO5av11cyE9kV3sX2VNHrA1okbMoSnTw8KFKhoQUf6FFlVocFSLTYwgiHAckFgmogu3FXKO
LWyJ5SozrOo0klx/zSdU17YmVIWaVZVrahVBpMMuCpziWKuIhVq2PFezJlxZNrCryKnlnVPXxg9L
Y7D+2yUXXdLNf9slgx/+yy75+2v8C2QZF57+id9bZFx52D4JTWFd4pge39z/b5EtS/7Ldpi8ux9x
ebD1aFlN0/Z8IdxLW/17g0yoCluSAHeNw+1KSBY5/8AO6utW++cGGTMq2Y28LXw7lms5H00RmRXW
hO6E3g0AYyRyIZvVKxAmZLoavjULZtaTnWdOcZowr6pHgtoEshlb/ohLtImuzNgFWqXzBCB5es6k
kVzRhk/dStk+ou6q8PSTdWkDOhNnmbsHQ9kRF0c0jvUnk0hSA5NAopz8CuFHuyfoIE1vJKm8NXFG
yt8lbVwc83B2EMn23Ilgem6KXOGkx+WxixPLZl4a9PeIBAHlpXBsrpVTVddtb3f72Rvq/8femS1H
bmTZ9lf6Ay5kABxwB15jjmBwCpKZJF9gTGYm5skx4+vvQki6VcpbQ9d7mVWrukyiklMg3M/Ze62T
7evhO8H0dycnqAubwXxDzqf21Bqqd029b+24uTwCy/oQOsGsMHrRRDrI5oE80/A7mFXp7PhBGXec
gIORxFe/i2jOIJjSPioCRK8ECvJ+R1B+yV/HQ3JvRJH9tZ/Gs9OJakOOpAKnHJmXqSnKS9vVBcws
8yvTMf9l5P3hfoRTyVHUh0boyW1vTowN+/zRSYz64HTavmNmro8dRU5iYHF8zvtyOIKPiG9JA37A
J3M5dhYVozyZ3tQ5W+OsNPpvmH+C4xS4giW/xYloiTeh67V+CBprNfRpXR6wGv/oOlvDcY7HV9cC
9keYJoHAQtgZYEfmvds2YmhXIW4evfJrHudfkdbHt0VdzaQ/hv4taA13KwRoZCeN1Zr+MIkzhZFg
YRH2rrUSsZ8/qXl0JLmLqDouv5Evdd/IHfJfBoC4w9KDsjuUvpFSLZ99rwgCMhffm72QE8EFnnIM
5q3w4nAOepimZr4PBoiY0ezU54gtwSJvHl3+FAEJjx7lnskP/VPEAPETiors7ObVdI4mKW5tHyKK
5AH8MOha7yg2jZ+t52QgWExuuV1qVD99ok4wtLkD7XOVDGe468Dc3KI5t4E3l6tRDuF3AMfGOqsq
9xBZbcFspavUjVX5RJ3iVpl3QwEtTwJ+ATsA0Rw+r+yRMXhN90WMzHKhJU/2DrZYTWqSlPfGDqMe
pDkIxZQYJPba3PZv+pzLHtYfMJ8UxkraAsN4jms+KVXLiszJ1Lwwr8CK3Kd29LPs6DN4XuZDb0zl
WbvGd4kMcwWSPAFwDbZtJVhJocWCarkWi9tbJab/Ncaot+LCjvmwiB9yz4t2Weia33ppZTs7tuQn
gOeZACxu5DXdM7kfNDsdbbXDK/hv8WCkgdqYygt2XVuSXSxS6lSQ4vFcerjsTp5MOTrly5gdi+L8
QNO33M4AcPC8jMWGpo99bDBiXZiOuHsP8OYXN3LLxzguIk4IQWqslB8CQ6gEfsKc7BJLSL4kWTJk
XNkZ3JVcDVwxdT8xpuoTvGDBtI0Hb37pxxoN+VBbu8g1vU3k06zTrRPcRl6hHyRweQLI+pm1m7z4
ojvoQsz3hN+HdTkizut4Wa+SzB6PnLMHTNWyfEhy29ha3JtHXNLe9JQ2WXWbNz2xdqyF77FpkcqT
abDqgOgAVYmj4FhQSX0iroeksGzWcFfNWzY9W7Moh8fQqfV5SqpkzcPTvGs4BQMFRVrOSVrwUKh9
lmWDCeXc+k7gSN5VDuZMm2HLMW86uYqtJl+PRQWkjh/yHuVDtAni6tlQ1QS8wxbt0+xH04+cEdCa
1RSa6YRNkJrqPOanyFQR3RAXxthN9wq0ySYOeJCb9tzexJRqXliSOTuUJuFass27hZuDBZKo29EP
of4Fqe+9idKMDhM33TV4dH+rnXYyNuCe5RtvgmD9fJ+zSYLcC+uNAJridD+TALExobzy0tTSogGC
7LCszY9wzsMtGhakBmWPwLhvWKZUnMDecJi0ZyAjIHxK1Bq+LNZC6+rGzsL2YS7ccjdA630wLdSl
DSulmmkfbH4nlIBvnJL4n4BN3KQeIjgVOT/CqSCzr8ZPZFvEaXhmkt1OB5Am0jXOkeHUgLzd4SuH
vPiawbpI+hCbliD9G9lWXhtCVpvZ9Wilx+l4W0SdwQMrHFbIEJx3QlzFylN1fGcFrLNms7Q+BnBK
G1wULywHg7U9TPbB7WUFXAb951McWyPzj9mjfpldZtM6EkQwSSAJizi8ieVnhX3G36i4fxyqNPxq
jG6+TrqcgbYsooeEskSxMmpEgGYIKtbnXHgKca8xyk0D/8Bzk45da54bQIOXee4eOmAxqzozs5tu
2cG5/O49J1AVTwFLMl4SgDxxr7GuDiNU9cYlZduzHgddUgUQeGidIvQw3MkO2GObbRt8h2vTC85J
WqX7UjYdtWTucSBx481Q5YyCOhsOfV7G+7Cl3w2Rst6OXpCfQ1fz+B6C4QNmabWHji9v5r5Rn5bK
sm+6qYw7t9GPjcjdp9lzXswJEk2KAOM8DBgaNAapPQlIqnWu6l+aPOpOrsw/kjlpj1Giwl2dxuW+
Z4N56Bi1M1Y2wuYU2xSBnDh0Lqheyoe5pm3k8c7VMw94tMLKfjOGYjgjlOTILqyg/2rB1D9kc++e
8ypOTnbs7kqR1Gta0fepdL5g+yPm7+XZluRbQGWnz54xalT7rvXq+8oDhjU2ldiZdfDDo5xC3DqK
9l5DppixVHZoymw+R9h6byo3DV97n9mfavoSVm5Wb1gzzD8pDT1HORI7O03UE3t5d9daabvm86Ne
k4jbnqcqElbrPWi4W+UlzDGkEqwjgN6Ocjwji3FeshpGWp0QYMZ63u+5PfkAd9PgXXfTuKdjqN9H
o5CA8DpATL3dH9WQdDumI++DxXPFBz25C4d+lTqA77Iu+gCjPoFwpmqlmFudfNBYCpQCipMbVdJ/
WDlIUO6cDL1F5JnlOjJV9rLEYJ84VKU3Re0t+1Er4C4+pNgyS0Qze1+F1V0WOrtcimrvjaZmsuQU
m2IEcBElDlPDyA7PZBF57NhJBykqWUCdQyIfahdsW+SQQh69Tm+mJAHi6gzvjcWztlTarfbs4uf7
CsnEOnVxsJSzLnauN4wfnUfsmIkyxLwgBRmLcSkE1SanGr5eOY+fRRpV75LcnMkx94MBC0oDO/yZ
d3m9S0j+leupMIgmN6aHzDA16C7pVK7phOSkMZy0uK1GO2W64cjt0Ock59l0o4zU9sYpZpYcOelz
mijmeEnT5J5zL5URM9sxI4SeHFS8gw6BdZp5Dqx5E642ZFZNCMiG+RPavbtq2fesunYoN6VsUT3H
jHw4euhtk6WPrmJEDK5jGm+CoDFJDNvJEW919w63eiks0BhSRVfRJZqa9KTZoMBtMRrioFmHgRaR
9WsdkaTdWaSOidiaj4rev03VPkzurKG1PsdKZffzyLCNOnu2FkFq74Jihqj85I0B8/9N0HtR+UnX
uZfOKi8yP39m556mzok+E6FLhCJ++TxMPd+1sv1OcJbpU8FJeQXK2JpZaWWWQtU8JC4ThzhVmykK
i43RBoTP+3Aaf1Syir4PwCBWnBHcVz4GN1KIRHWye/iB6G70yuo9LCINtPGu9+rbuuKfLhucD4JX
HoohveNPNG5T3yfJEE72PiYoCR+yGovvOjCtW7KQ3lHa1swrmMvcnerk8xyBM621K787WUV7blZz
dRO4/rB1Z19fdF6LFbwCfTKQDj2a4KI3iFVIQpbR0B2cjAkzTwNYrnVpE1bmCGMPTb4Kwzg9SJ05
W4U+5cYsGuekTc0RgGwdImCQOq6ccrFSBn8e5cjyZYx752tjoS9eNXGVK+y6BuwrArJrk+/cZSCG
s46JwL4NbnAfJqD6V2zwxydyBOGmT5DgrlmambckIGw8ak2z0SJjrNe4aCYJ4Vbevce7cEKyue7Y
X7AmXDVVkZ/GPEmeQy9r39qFGKz9pr+bCspCuTs35IL4ZgcwZ8mIt4vBGpXKnRH0A5JtNFvMdyrz
OCVN/RQEudlu4pJ/tCMce0wbXVza0NersLbqL5oW36tV4UYoSsTVuTLPjg2ODkO4yQLJrirKoT5T
nq43bxCqVk99NDYL7L4q1G03RmRiovpDzRpOdTWP9FsIm89rbzB524/nkCibmQUM5rMp+5qYVfLi
4eHde7Zv0W8mUr7nKtS+pLobvvcGtjVWC+FNk4fVhs+o2CU64UU4aoRNWrbuRH5Mc9ap6elv2AIN
32ZOfZz4DTDiuhynhxpZRbQp/Cy+6NDnJFbPGv0yzZJt4xnWFimffxxgTKOXmpOzG9E7yYkP3mUu
Nwc1Sn6ZTONb5pXzS8RoEFwZc/F0xYqm3JpuOn1NeVSQbO8H2taJmu8NkHL0dapg39p9doE9CqJ+
5vdKzw7aX2bYp8BO43XFyRciASbtIgmsdcK1rOT+uRxkLVefIRdmrFBMKnb8nLeMTwcFWztO8vq1
bAHP3Vtp0ggWOzA9bms2yLRyyyby1l0kG7YDjETm78ZUmMODdXWiRsAv46I3pq8tPPzxGTEGyouV
0XLhbR86s2HHu+06ZbPL8YUehxu+JdrzdmVYw6QXjVV26er/QMluIqc1xjt2sPvAUPVzluXjl78b
//yDXOivRhQTxBccJFwenMqY7vxKmKpQpSeZsIY7KNHuxvBtGmLwZ9WIEczzNkH4bueCAat9Eqm7
Mxy9cyNr66ngFgXPtqEcx5dKUZ+oPWDkf/3J/RJa/f1zkzahTqnwn/zK/8qBshBtxAXMHvBOVZwV
CXj2/wbJ8o/+EChbC+wM0In69RvgJi1MJr8f7mKbAgj/J1nTguncXb+W/wZ3/t1IErIwU8R/Hty5
+Siaj7/Gdn7/kD9mkr7zm+sxA+GmS0XAty1oQn/EdizT/s1kIElBgNivc00a/xnbIVzzxxRSENMh
v2PxeBBySYD/R1A6fvd+mUL6goqzYgSJ0pbc+K+8GUo1XpaEo7zJbdoNa1sqCyK+xRKrXnfARVoi
sGwBGJikuSiDu7KY0I1o1zRY7M8ts9enjEsj9J6mkbz+t8YM5CE4eEGH8aQTPc9UVWczCpaIcava
5ZrV8nDXmmkcjdyNFaQHp2GlG+5aymby3Dt185mGA4XnWLHbsw0MD4tdOuMSS0YE9khlz9OT4c2z
dZ5hRgB84I7E5H+ZLs17BvKNeS5GRGTrpDHZgSi9yK2z2uvqByaJKd7qwH+jsiW4ajY1UmytUVDd
wIOIADujzTYEmwv+iEnO2/Eq1ia2gGRbTPi2xWLeTutCvtUKG7fh4+XmTT55mN1W7cqOagmHec6O
yVXmXV7F3m2J4zudc8Dz3HbfJRnvV7tZZODW4gUvEYRn43TnmTphtZ7m05G/BLc98cX7eHGLQzey
tm2Cb3wUi3q8Xyzk3VVIbl7d5MOiKWcH7COPXezl2VVkPixO88KY84eOXdyXEfbf0SYnuCdUNT36
jT3RhE8WMnRMS5Z9DJLUKEvi7/w+uI/JVajel7Zxz4WHvJErNTckikRD0BbP0YyNfV687CUbtnXP
e3e5drzWvnXc3v5qXIXussbtjjKAqictKAZFBED6xQOf8V7cU/h2uq1lF+iIouX8yqR3JwYxY/1Y
hPLT4pY3ppzqKrnTPW/aM6oFe/4EG41FnpvE02xiqO8WV3151dbTFmaw282yt7h49E5rozH887+J
YsBOuTXc5Vyyjk22ZRiaetyM+pTQFR2KE4zdISs3qg3qxN8RsAJwynSWt0o0eMO8NSM2+Z//faL+
r5Y8kgnhv3yi/ija7jOd/hKF/P2D/oxCspjB7cDc5Ur95C3xjyeq5//m0tbjMUv80AOey8PvT+yn
/5vF7gcQnSkkVwOT5/DfnrA4d3gugunEF7181H+w57F+rcR4vOMTqARYsHQ67F/RbHTOIjw0QXiC
s9ASLBSWehws2qZiKNp9XCsqWea3xBjgmxMSZtZZev4FTmZ7IOPW7wVH7D2MZzqhf/dt/AeHJdfm
a/z7DRQWbL443olYdtkObz+/1GjGhhJcanvyqHouVPc+4OZ7b6bVv+Ih6aLU6sqn2IKOso01ZJsQ
qrhRQZ/IR78LvpMQt6iOul6tt9WkcvV1rgz4BlGN7tnhhfmWR8QFNLlNtCwzLQRvkwE/Me+Bc3uN
wSilNbzDkAbzxjERAMMnygaHZELJcku/RFMfAhkygA+tfTeryVg1GQ5N4Do5JJ/CP3kQIBcMPwgJ
7dPbZoLWMcHyxAPl6u7FLytUkLrO+xVP8AwlwZDU3/IpNy9OIEruSw63JoyXpTmtPO5n1q4P7Cg7
MV/M0h1D+SwDRC+4nixcGnog7JODL2MQGnsdz/pUh4m17zrRfMZmpO/xjo0bmTQ3nMlPFbO3Z1XE
I+focdqrpmu56Ef9aTR6YxOrmScubAZ5VztiOhdhtDNiZnarqLPKCzyaN1MkzcqImbTi0cyiRVNc
qZXZucOtAXbrkUACaTgVTc0Wzsx4DtX8RBsou9dTF7Ng8AtumoO0wh2AWIf5HUMPv4qa1cjec+ad
2YzlxfTS6tIzJ1tjhc4f3H5WDGJJE6W3BP8a8ZKE7PQXa9P9PNdbZwro1vvZ8DyZJoyciHX4KCt3
z1m+2FWqhcRkadmtG/ax25nIw2EUQbXluoThbTaZNLLTOzpzO6wBQMpHvuv1DcsJDaUsM0+hJeiI
wCA9RRYtnk1QmNlr1VrNc6nK5Gc9WIil0s6onuomnkmj2uNZ9Kb6HqpIolNt621e89Vru2/X2dTr
rR2XLZuvqHd2cz1waa7SKvpI+bVfCVuP65bfNBoW4XAxFadmTu39jTs03ZZcjL93kP9tmWuCWoL1
whfUiktE55MQxEzxXccRv9I6V8EOmRCYnJmI0qvLv2QZwvNe6vndlpGD9WGHScQMapp+2HUY3NYk
4jbeOOoD4TykGLiQ5BvvxDOJU6DmR7uXid6Ug5gi2uYE7va8A1MFUW7TeCu7zpW9dv0aZyyFvmmT
hRmIAxhQxrM7NuSOHSOjuztq68avXAKCI9/HY88FG5SXlUXnMJUFOAV2WcJhQL92+gQ1ZM/WabJd
Glhe4HySChkYayBG5s5XFWc/Y/7C9bxOb10MHztR+szPPSpaKz/yliII541+38tMsDho/eFRFeQ0
9iot5TElD+JHw/xN9fO4DYbGOfpywaJIxtnwKllE8CQc3ijCeHpVeZLlXQ4cxKJqpFNiHcyAJ4ZC
Wr0DT/a7jVuDXiAZik/vDmuEcxwtEjcrNlOK2V7fRvl5KlVrg+FFfFOGsoSAyUOEYT1TRYLP1PJX
PV3be4QQwyOtPqg9M3w9jqQgde/hyjCaxASEubjsS2OnOWig0tGzvJM8Dm5ybHW0yIMs/8JBqL7E
nWiR9mU2MaXFlWDUizZBLQaFeHEpKI5Q2cbqYmdjlvx9ye8o89LFwNDPLiNVO4oeYntIX6rF1IBY
zyLb15E2rQZWwFelg9uk6WcSUg1ZoUkn6WkILR+aeMqMV5LvaCHGxRBhi0UWoa7iiLDSUu+cxSeh
8ZKeptwa3lhIEPBcvBNWi4ECKNYGvorBOGfxU5hXVUW7WCsiv6fuNvT6yRUlUovAktHjgrD9WlK7
uahpzK1Do5vwgStpReZ+atMMtlrUvJeTyVbUIVbo7vXSAgsWrwb9tNpiwjz2tyAt0GRjTHMjglge
qfWUQtI9nDs4cW5PJBSXRNv/5PnuX3wjGoB6MPmWhs8fESKSPxPZFLtkAs+rU3vc1osdhGfDeIQq
GbwSS7T4C790POd5kdPXgeGHahhbwMwWhuk52hH4X+psXWUkarKjBT5osbYZF11J35KOboF0Xn9s
B8OLbnJuExR+BF9kb6kt9I3PRIDVHzzoX2k9ii/YJqojNFH14IsIiAfSFLte9Cm+m4r70ajOScCj
f3azczh5AUaV8uirLl+x8RopieUgjkzyBBX0pLvJJS7hcHHgA+bRvi94oZMoXcQurHHMNfEAe5NH
Eyl7zV9izzTek0UMo1m03ThuDZEJ0RviGNfvP/tFJkNqRG00Ecz9ci75li3SGX5LXbEmDIaLxkkW
L820KGoatn/RirdTfSO8RXPjigifjdXQxth2k0FZYMi1L3aTNmLma3NnfpFJ2xbbWiLMoXmAO2fy
F49O6CxOneTq12mvrh007wN3aW8RYVxtPAwH6V4uih6OcPy42GY4SX9vmE56mUz5lI6Bu0+ujh/h
aNhtIIvEbXO1AAHit+8DcAoYaaLyfVp0QW2HOKhsTX5ebMDwCRkiKd4FSWj+neiG7EU8ZF4dRCrS
+a1XN9a54XHGq2jRFYXA9foV5y4a9ZnHAHWllJ1+WL56awxLbtwJ3vt6SPzqlOBeUStedYbDBXEM
ojVW+oHKIyD1C0mJ9q5c6h50umPUJUsHZIkzUjldqiFd01xCf+DNmrnWLUt3ONMlL7FzTMvb3aBC
QIAwODH5azd3mOktJZRgqaMQPq+/eX5NR0XPhn9CgsDqVAiXSAkBe387Xbsteqm5eNfGi7+UX9pr
DwZRLQ2C0YBktlJJgvaUDijz82uDRl/bNBxP9Ff72rHpr30bon8E2q8tHPPayPGXck6faN4JSMsV
9YGYgjOCQA4iZtbK4fxVZsJ7wvTpbMpr78dZKkCeTnnQRv6yTyplltxqAOYjDWSVI5Xxxi8ac/PF
EoN6rwMvYY+JhWaFO5u4rBUs2UlV03RuNLsNI8whLUXWzFtGDeoU/k5lPdjkpPOTV7GIDjtFpqTA
W7vOTLhGlZdk5oJNM1ZsS6W5GTH0CMBF3mSX8vdD9n8HZf9uUMYVisDbPx+UHcvh4y9Xut8/4M8x
mfmb5Srubp4j1N8udL78jS0ls3Jb8TqzcTz8vwudI5ZmG7gu7A8+18MFLf7Hhc4xfxMwD+j9Eudz
ljvif3Khg43w12uTyU3OdYS0BRNWOm5C8Pf/rp4/5W3bFyr2TmadjzdG0lSbIbXTyyjc9Hte9DMW
gCVTzoaIfHl6jZpfQ+fJkj8PVGM8kMkllR5VU//giDb4ks50kW7qJcAetUTAjuU1YR4UALjW9TXu
bgWUXcZMAWBrh8dOVzgmNRQ6eMOJl33vl+B8X3fel2gsE94vrsn69pqyL5bAPfnxY7RE8NmtZ9vk
msuX14x+kRPXZ9SY/ShMdQwzovwJfsWvLfXeCyUEkv4dOOGf7RL/D43+NmXXTHq6iJO3eakJOEHY
fx1DDlf21EQ/DSHoEvhwA+uVHtVDRfIKh9skGtQt4Xg7K23BQtbO9FPlhvFYFglLbNUDx+vB2Bzl
tccQ0hCgNlgK52xHSZoQv5sBpBFGi2CwhQUN/6DZun0QvVmTCMe18HJQMIoQ5IoCXvY0WVF037nw
8JiGhYd4yMJ9OPveCZsCIKZyrMRmzjFd5FE4M8UqogwG+EQ2mXOl3dF5IbpH5tEp/e8TJomKpp9W
xN6yntKUr9u1HaT1qQvS5fAMzWtFo02us3r0b/SMo2hpOxYr06+8OwcBGyanXnWXXuX1IZyi8pAa
ZvMtMgKvBWOTMxlzZsnNJhvA+ymPbgPzuMfSzyBhGlWR3VvsfDHAYqG959xcUil3Vf+addxeZee0
HoXAkm1PNE/jyFqQwQK3sKDdhPmQbLOm0PfkY/Q6HhENrwjOEGYYRvJyZty0pzZB7LqS0Rg+eG31
s+Hf0h3Mdq5j+Gai/DmEaca72wDwiMPn3H4WWkjjEHCa/hJ0Y3LsRVFvZ39KxJHsaf9RAax/kIMm
rk5CfudzVlU45ODpwtHgzW+MUUfMbRMmX4DIBmP/OBvIijPiY5TW9srq48swqeiBHB5a6e/8dG1G
xVGuY763o1OwDIdMoKcS2qJUeXAXNuS0cqtkr+a0PdvUQZL9suyX0OPPCJp6k2Tzk9OM4XZANYz1
1ILpdQgKC7xFGeS0QBO5BuytTpRqUOTmKaDWBDfKBGCnClOo02BywG4SnmvMamlpW8EuiWCqGtw1
tjFzEezkIgfgaN1wB2I1bVr0ykvnwrrmkA2me54rJ8C8qmkbmcV0kOjbOVGOIxGknvv1pvA0v4EO
juQ7g36m3DRNBytSB4RDkrk92bnOt4BV1JGq43DuxEywh+DpvnapYhFbnOsbyUz7RBQjv0xWASg4
LqW7h5dKCNhvHueIF2bKfXr2xItlEO7MvPS7B3h6k0hJjz5OmmcDAftdNoxq3RR1tIpH13rSwBeh
LRIUQDRHpcuUOMpIFUQrQNPemoISW/8ufSAd8sVHcMwZihe2UYpD0oYXSUBqm0P+Xgc10ZkkNnuw
FE3mHbhUkWnCBcx3uxyeTSGijUnP76hKZ97amSSEZif2RVZL5ySbOVU62j0SYsy3kqj2cr5suluX
+dW2HhPiNSy4v4rMcV5VjjUjSqnSjVWE7K5r1TPbme6mGmQ28pBqeKbQXSUrHbuB8WnO3IZ45Yfz
vcklmdVnyFifS+2PlD37gSm3c+iYl58Hy/DHbdiEIwD7uVu3hZmvh8YFXBWn9d1Vtat0vtQS7A9T
ksQh6dXvxgA4O1f3dktc0WQjzDflccCIuEUXX+AADDO+27ZIeKF6hu9/xvHEm4gneqbU8diO6wjP
3zmm2XefNB77btM1tn2Rznvwf+bW9KoFRK46Lqxe/lqXnvcQtSFNoJAf/2tCdNt2O5Jc6VjcW30X
U8EKzWcWJ9nPZnLaN2WFzoKoLx7rOgo5QtbmLiP/etvPrXekaNkg4kVVuXU9nL1rEcXdU+wIIqZR
Iz5Ew6+0gEx8pltW3HpW1Rwg2lr3TeOm65ELFa+qYXriniM9AsKQUtveR7WGfe/M/Tw4mJGbrPuk
SZkCejwyMwznfpMcYvYSxFw75a3S3lPcjUW4EUlrw8xoo/mETyDa5ThA2XxmwUtEgCda5ZXbvLPX
iFM4GH18tpnSHBqoD9z1rfFb3nbpehbV/Cx6QZEnSBRDOSCWnPXr5oUUn32eySqfGS1A1MikmfD7
VkcXV3bWEwF0ezeXgFTYlUEmlVxfv1Z11TyIWY4PUVNyZ+DBVB94Rx8/QJ5mzyJifLnqSOxvCc0R
ALEZxSX8Vp5c3T623dQkCBeF1bavZi2X1vYkBys1XyeDfibTUKXjrw5ytwIafCk73olSmCf3c7ms
TgrCf1vWbvVmEv2YbytznL97bS+3QTrhNdQxj+CIlR0XBj0EqzCauv1g5s/DONb7mAnnll/S4MiP
Mtt0RZE9ikUN6hbq1IVGtaml/kOc9N/z8b85H/uW+JdbD4SprY4/2/8pf/7Pusy6/Fv8l+Py7x//
x2lZsROmAwIXzIP5xJHubydmpX6j68LGmYemxDZu/u3ELDw2yaxMWXVY13Mxf+vPFQjmM465CFM8
6Srblv/Ridn6/7wbZDIo4jAYYqktxfKV/+XAzE3biqbRPKTs8/LwJ3yme0Tax4RIRjEUBzrDJ1An
KDi7V4uoeSKa30Ej/9zRw9fyl1WHz6fAogeOF18ze59fVh2lK2XleYu1QE8U5Tz2GjSY524phNYM
cBLDzFZORg4Ewude2U6xHew3h3rfTBCIvcYtiEreR71dC/u+UtYd6RY4AORUiTJujJ7Qkll9OiPv
IyXv5wUZpvQ9acjG8P9OVDWdeHpp5pLrKSgl2I6uf3DokgKgpilQm30xrWazpXhs6EZgKYA3MIni
CxpxynCWOIzLA5NzE5yym7BjXsBpgNofX4CX4TEnIMdYllAwQKxtk54do3sMWLtvkUaubBJej9J/
s4SxbUL1MTd8BnmyyG6Z+0gFqIZ38yjadmW24ckBB5brjBE8J/Wgt2mTb/u2eu9829wzNngIG3WT
WMW3GdJYm6RUK4ZsL2c+jaGFLySK4jMfHXOfJt7EyG34LJZeouyac9EMJAHNal3Jhj9s3sUMxcIc
y8p/t6n/m20qCz2TV98/v3bfImJe/lNV8d/fvv/4uD8Xqt5vuLksB5ggMhJ2hPwr/8aWkUs05fqM
+XOXyuPmzwcH93Z2rbCdbbauUrnef3LVRnj068uWph30PW95aviO6S5Plr+7asfs5t20atIj8yyI
qyEYYMNuwGoAEAXK2cKkpYFFeNG2WnhNVj1BVmZXUpwxUEwv5FY46tIRtsl1psQ2V761nOXTwEZa
EjvpBoBM9UaCV7PPaZK4m2+CWE3dtmgqe8v78HxL/Nk88FnSqZtgbKd3fVT0PxQxzW5dx1BcdQRA
Y5UwMbjUBh1qnSAf8YZhfJgVn29FZ3ivwG+eMFkA4cN+VZz5NIFsMiOsPoQPqJancbopOkMcpw6a
M/cwxyiqQ/Y79MoK5o6hFwsbazXh+1Df+1CEcjf4yrC/LMiReJt34QjTJI0M9y0yfW5FKyiBbXRT
tiIFvjXkdTU81NhtIyLx3hDesZOLiOmlFPsu+FzkjkRqzh4nZqDm7aDntOaGHKZwj6yA+SdDK/Kh
gem0AiNcAwkLjYUXJq/ssODKEbPo+wiPOj5rxzhb5TIwlVzVRfgtB+l636upxE85szhp6L6AnQtr
7xVvbGtsC2vgTIR2YN9BoGr5X6vS7PWnm9T9nfISaOFcPgS3fmE9zrFdboYg6F919sgbXLbnUoQm
hnHy3vN3FWQ9DpGZrG90zt7AqSuUASA43BYMO52UuFwbYEQee9gHLykx/1dzMSgqBEtr4XYlOe/U
/WEUY3LxGmh0tT/WxEENhDCFFR9BAIm3hG0MEeGoZJmriyMAmvbkBNnBtqzsQoAmfezHtqCMhwWF
hHS9N6wBqW7JxtSf2AzrXkPf9ptvbmkFlzyN1GYUIj6mocy35tDmN4hQeJRTy6FpF2cvZc99pDas
aB+Opf8pQw6UKx3o5KE3ZP0R9pZLs6Hi7c2fPELzbWIZpyLi2sUzuDAfaXBM+6Gu5y/Czp4To0IQ
LUNQ4raTfi7D5i+SMhUzATAy4PidY5iy25M12UktQBoE2C/mMbW2PlSOadVHYfuhZ3w0c6wPVkQo
NK2Gm96J3PuMQtZO9DOLenSJ5UGHTnosWezeBqWy3kDTeXeWKjiC2gOLyiTNjnTR/XXnlM1zw7Tm
XgwuAxKRC4RK03iXsSc4kOd1HytaFXeMoxLa8FHyxk80249jJ254N8kOHFoJms1O9lmFrQzWAZrn
U6zFTBOh7c95W3sb2NgcgIPKU/+XvfNaktvItugXQQEk/Gv5qvaWbL0gmmwS3iOBBL7+rixJI7Kp
Ie/M84RCConqLqCANCf32eZ+zgbSIgz0sTvDVulVgCsL+e2ca1cTU+JQqA6ZbBOk6anyYvtGBuxh
2BqlH2izKrw15gnXh3xMcRzP20eZywkJEcJAG13J1lBp+FI7c/bcjd5wMbg1ZtBK+tkJ9Hwh6qlM
aLlz9DlCeiZ6dTHxD8rCYNe1o/uV1OIWWyVv/qAyQWhaSOxL3pTHwY2uCtpYm0gmWNpx+t1aVXwU
YXMxu1q+GuK0lzvyDd9Imtx5VRzMGEAIlwLclKx+hLtQ+TuB+/NmUV77qcEd6wIPzBSCHYkcXkU/
NKvd9jrJg5l6Sdp30TzNHwmvXfBkssY7Hkh0wzkZ031/ttZYjZYb5slAfpDKDhO8rT3dK+xfSlnT
z0y7Ys9rZ7YY+A2Hft682fD99ktQ0lRSEcR55Sk0DWU33IL7VGI9lrO3zgTtp6B3xdcFWbIB3BBJ
hvJcb+BVPmLHOF4lUXnbjEN4LWoRfxRIL/cLp+udsmdjXJlzal5hq0gkDcbZ1waSzrtZjaieSAMP
L+vaKjA7UDdFizkpDgiMFSmRhy1OWJakFQ5oDiFYw+XIqk0ceNof366uZDvgwWGz1FRFdWF4LiKk
Fh4kvH9XrM3BwBqk9ebPSTahbpiMgIAY2WfZoZ/79lOOq5YyM9IIVA6ii7zg90zCHy84/u5b2iiP
VpfREvIH/1oMM86AskXEimyqfeorIhgU0pGrETnWa1NLtGmWNd0XKdkxqHt6/7KapvmNOK1sJnmn
dQ9V5U4nmiTjPuqt8XocOvskClFBp2vb58l1+1ulk1RIFFv2dqqSO3a25sXTsSvBUPlfsfSkqPNA
6lZhGL9NWFMi2FpCzt3NbqoDLEphEm18ne5iQH7M16HOfAlgmsPb7wugwDKwaDiLib6ptxjkOyRO
C2pIhkyNefUxOAfLuDpjpnIscrnDsf2A6YznbZ06Lj/ZcRzsK51QI3VWzRggfyQWvQPPDg64bwus
MgX7G4zHobgeHDO8yQhMuMJ+dNjKoK9PbY2fJ1ppD2wkx16p8MGlxkp+CBzXwzBbZ+qg1ELY0uuo
nQbw+ZKW2vzFtCW2Q6FM2a5Dnc8DOms8Jgm6yhawcq/OQT71OdSHRbvBf0dn/QwmqT9+XtnXqRlV
LEsjDpFBQapDppOC/HNokDwHCOEQj7oe6Hataj94zXXSkJnar47sa5g+lfsQ6EAiAGibGPXQYRmc
xe3cLqQwRNWVfoGnFs77fhkIlAeU38DmFFcyGDIsNmp71SXo6mrcNp58sICtwsdt12IbtTfOCUoc
AbYwcASYZUrOQE0Y4nyOXHJj5/OQdKDPtLRpAUxj+GC5RIhAf8B4OOmsR/ec4lQajXOLKQrZTmJU
xDzpwCdy8Grcb+3LINJpUJ4OhmrR6gyOp07hIAL0UEb7JZH4fmF+OaGNHFr/4BsZgn0dOVVFc3+L
5K65xfqzPWSJEJCJ3Gq96Liq6ZxcFVmd/4FaQDwqOyRzWQL+fw1KQ76UOvgqypuPSPVwscvCO+g+
PQe12sRMjDqlP4hzflY2ZMlpagjV8s75Wr7jwXXzCbH4nGJOh8pGh3EJia6nZnub8yBmaBKriKLM
vY2oTXcY0pcX8pztNdEhyDb2OfNLsQhf27FsN33bEQbVlTcjdq/NOlpMZ89+V+1GHSJWDMYM+cvy
D6Iughtfh1CQ2EvumM4aXRv4Aa7wizpIsmORgOVwCTAxwYvXLWJrzcgubqdzrFnn6Igz36wpX0c8
mUHppnuvg8A14a589My5uhnydmKe2IQ3kE3gv1H4JlvHyQXeciwrgS+0DwOVarUCTpweRmhYT2Ze
F0+OoAZ0iBJy1vgKIqTMh/BiyT2qFUy9jiZWDMijTOgQYMvsYKtgjI6pHLtlo3QmXDZo/hAJO6mk
xETAUp4D5Ow/4+TyYbZIl7Pb4BKHKeyXh6DDkT9p7zyDND3H6eZr8h2tTZin8XqIW3LrKri4MYX/
xwX7l8zxHmOdcieJu6tS1+JbOqcy963fU98R9MqKYt1GXkhJVnoo0RBvzwaOzCOC6E2rk/Uae3ml
E/2JjJK7QGfvhcnobQqdx9e3WCzXAxl9pm04SBULLSIVF4RmIL3M4idei72TOuUPa225sQuKG6NI
b0Y691c9oYCWTgdUIz4VRJIXmzwnO7DRKYL474SYNcwc5GmcrWrfqU5xQp+kksEOOd18CogkTHQ2
oX2OKQwUjoekwHc7C+wGPTl5hpFONsQekgYAYYe+Tj1cdP7hbAi1x5G7WUON2oc6JRF1Us75m+TE
iuH3avQ+eiZSFUvSMQ6NEc00yMhcTHT64hjTcll0IqPRk81IilGwm/thWSOpI7TRgSqKIVZ8XelI
xzDP5hvX5MvRkNymy1ByTmjok3kNoOc3p9Z/IK9qvOZbd1Hs6oVr2+f+MF3d94HrSeTMRSqD9JiV
Pcc6Q/nRqVsCVulzkqqDwcnnhloK1FOa+S/QJM63P1wcGxhtcA+oZIX61PrNqXRJq86blyY9Wqru
Pi9ZV11Cp0hugjzM73/+Pd+zh/meoHP8rU+/wQ96nrTFtAzKPpdqANSB4wmrWVVzXH/5+XV+xOi4
kOPTusK7n16v9w4gy+uZnkrux0c0aPMuwc7r6EkltkWVDrdtl+fh5RgmZspLL18bP+ZEjeUzfK0I
ze2KfCju7ue39OMr9kUIGA0NIOBM6787+0tzCJKBU8aRZsRyZZbdvLeziRM0XoiztTHjpPus5Mh7
xhDmdL72/2DpX8DSvqdn0r+Hj4Ci6+717TvTpT9+50/oyNIiJk3BIGMZtBUw+l/QERx79E0eAnlo
HWdf4r/JGxg1abAJgvwZo9YA9l+IktY7WQIg2nfZvTVR/z9g4793JWYc4eseIpUJuByj/d0w13aX
ZmQsxgWMLi3uAMkKZvmx+1P/8YcaBD8NiJ9wtgds0y7tsCinbVyGjusjB8cjt4lPThgFuX1VGYIe
O+3fIdHhL0CxHV5KMkeGF+3zAN1OeunG0wjMC187iyR2jwvXejJdHFGWGMZliQD20hpLF89QyHY+
br4Bvo/G6OHjd7Lhu8g1FmhFOq9wEx/NFwEJfVgjKe+a+SFrF8IrtoETT/5dkBCMF96k6bDVlSJm
GvTMjXLtykq7d0pYYhgCzAigoA7ULdvt/2bN/wd11SDlT2fNa5F+rbvq+xbOH7/117yxnN/wAHPg
MAnhwvTjA//SBQrnNxZ/jJkcE3NuYNm/5w2Tje6Oh9hTQ660cf6eNzh923ygz9oZ2HSA/jOdINf4
dssz9dQUEO893yZChj7O91se3qZ100qCvqrJDrcjBD8qFRui7TqHH0yN5hK+qehDb00zR29eO+NT
DtWC+jms2g/fPL1/2PytH6zTYHiZ8DDwkjJRsXj6br/ZgPHbb/IwkeM1e6J1DSpcYfWDw0WypsCq
8ZqdHPnijzqHjBb80K5b0kEJUlnwnFzTLKvewmHALSRMErkRZHw/LS6ma9iWudEXTHgttfv5HZ/F
vd/UK/r50UchWFJo5zg0Qe/uOPUT3u08XNsKUtjGU0vxNEKJs3cDoChuGfihZyCJxAssYD5kteSm
vS/Hjp2uG/FeQDGPOWZqNPDYh7SGmVomJqypDo8S0q2y5DaXJOj2oU7GNM3wGbfsi7yYgIdS1JU6
MG4sf6Fo/vE1sPqYPi8CBRWdR128fPMaWEniibDC/roaovC5julMrjhKMDSaikQ50I/woYms4uPP
H6Yea98+S05AlAS+TUWNvEHY+ra+uaxrqthBqFddV8FiXWNuKq+rHl5TECXPP7/SuxLE1FeC40co
X8DO5OvN7NsrNRzS0Okk9XXQmM5rO9UgWQhmoVqjItmarSyWtW3OQb3ObHcqfzVo9KD4/osyUARd
U5vQJlaHd5f3fTul/id3R8fYvpaZdF9z9udi7y5lv/UwYwYO49Xvp6IF62vz2v8y4LNxnMLZuVSe
3ZlrYnXqHIpBVT7ZxFMTiBKgQmmMsdmYiEKxjMNArDuwmy/yFzX6+xwjHl/g62WDzjNezhSX3z8+
05N40sOqubJkVL6mnYaQLCMfKk2Tnqv4BEiQf4qDsLlUS5vscBNTeERZo/+VcO4F7WcCdu7U2fgF
DJeuh9sk/h+V3r/tDDu0pN49ZRwiGURI8llbmZ3v6Jweebdmlwz2VUafIAqDzRAmC/5lQAq7AXvr
dada8w5E0pWrJElo8BA014uu2RdOI9Y5opJ7jOhLRf9gij+QuFzjOTMQUue2zZOH29UGwlNEkFGG
sjcdKGJXUdZX11Nj9DetQZx5HFsh/nAL2SYIC5Ly4HpDcS+y+BaHLOjzhfTbawqWx0FgqrfxRkpu
K50Fa4MjF6wApyC7LBI3eIlM6ZwShOOX+CzoyDozoX/AoEsxQIAuij1MsGysyTU2S6Y+N307PEjT
gDY4lWiXIcnJoxMJ8dgm1pTvIx+KzmrBivoTMvJuhA/VGr/L0ke00/TimNdVc7RQhL2R5UfoQmOX
+UMaRspfja0Tn2hP0MbmOey1GvOmnUq1dZDk7SxLWeO2QL4Zr8cpxhJxFEivy97uNrIJb2A5xSZw
dT0c2GrEtK7MzFsFg198VKWZEAcYNohSBhyMw4xs394rl9fAqzHXMVVG8iM4zc5QynwVfTF97WOc
AteLIAqaCEkxxjs1ZDWTY5q2czxy0O44wgDF2OWh4kdpjDsdOTxjOUJaBLs11n5Ez90HGVlWoIzR
2kaGU+47L9/GjpzNuwmXT1gd5HTiXOW0w84eprDfK9tXl16+LEV0J+EJlSVC62KuujckFkIsL/3E
4bVM4MOylNefxVxmg93hGyRlY14P+VDmAGaonvdjKIfoCP+RXJZMFPWDiYnYEQEMFaLkHdCgbE1M
+JcEB8FNFUXshwNR0u0W97/YXAPlWdFNQuvOp7cy+5MOHSBb89LrB1uf56La6qe1ZC/ceUaSRTfQ
/m0PK0r6Qgw47HrLHRm/HXBFy+YVbcnb9QitCa3QXc2RWTnruo+AzpNQYvEDyloQKhVRFRBOEZc4
uiB7QbhBZIFcl0lnFCtwqrhHwmSU5baO0+CrIUc/NdFI4SKaOgGNIhdLvehU2QDiUMMqhSPUfOhN
Vrdk28SJX26jflyAH7q+Sndz4ZXzwez7slm7JEqmax94u6Dp0QIb8lpRpTflYuG452Hqzd+mcVNk
JiaWknbdh6wsw/JodyFmajny1ftFDjYyI6MW1kWCJRCIkZ+IZNhH3dhUD2zG9imLF5HvZMMdbOsB
Md42sFBgkqCAI99VGSCnQQxSNR0W8JY8dRjMFps4AhzcEP/J60z9nvqEFG17+UKEWehtAm6g3Nhz
mbRHPIWdQ5z6mFeJPG9trHjSaLPAPHZXxtQ14W0WTZmztnGmXCC9ZZxvCFEjDaKJYhBB+rbNFqXZ
Uh8TWLfxNg+dBOSGn1tBg8EFUrax3a5RPRnLalCp8XtXzfUM4YV5JK6thRSwFECPJIrHuZiEvPYa
Wsy0RNvhitMFWxKckJxfCEv48juMRa3qBevXKjm1cNTVDt7Hkl6A1Q2PTibcVxciJCmXMLdBzSrl
29veW1JuXloZ9Fm7zXv8f6Jtit//S4FHmFhlcTY+YGg4fWpouR9Gf4qjLQJSfHQQLPI5blFnConu
aF0vkLudu35wrUdrMPiJCRQR+y5r9hVG+mWWHjolxHSsfMgBN6nhhyC02FTopI623/tFn9AXmWFV
r8124t0kU8WN1T2L7gU7WPiMoS+jGzld3m0CNL71cejDSNxmcGfyexFggH5UTjbJq0ENuvikj3nr
4uintvVUcum6Xhaiz0Q5LCTe+vrL61ufWJ+4L1SAeDMSan4nW5dHleR1vqzDHMiY2JM4T++qzmfK
d5KqIOb/saaKoUpuWsvBTZ5c8cTkdU+dklelkeAjlpqyVTu8Tum3zWMLiYL/xmOcb8QCQu62rpOH
Cj2jQIUbjGkakKzu5oyLOfZeoUxzG3AM5nt7UGZ/EVPmZheQu/PsIWC32PeVCS0qjNsXB8U5VsNO
kopTTZi6vIjI0xo3c+e3AJP+rC13eaxr02/nz3kBkk4OrFkfWhP/9g+TV8b9AbfS8uu8cPreEjSm
o6eRf9jbVMxJv2u8MvxgmFFJOnoTI2FyWObmbkruEfz2FyFMUCzJRCdilj3XYTtKRPjcZRC1tjS/
mCaLEdnh0alqq8Wed9Ywq8WQ2k56xd5mrsETVeMybtlkpvbC6qTwaK4WtJGLBNExpTdWo3jthI/G
TJl+WvBBtt4GGLBaZWv54zGdBB+FRjJBYjsR/HpseC2c7fPQgzk6jsOVmv3iIRsJGgz8/uCUanQP
y0TOG2wHhHb7psjr+qqiPXppDCa8c3C2cryI56lJ1oGLy+IjlUj/ZhLAi/7ST3vsAJN+6mF/4O/F
LjC3D/jmWelHq4abQbAMFdj81Ay2Qcp520fdNvGNPD4ZUTN9AsUwxnXh914Oo8G07lRvRMu+k+it
QXQlg5R+TWbfKgIfSCDxGiTyCNBMQk0s2DFQ1rIJQTrJSESkBBWBIN3iY1YSECS+tZStyITGY5Ug
lAAgBOdCFWMaF83QO+ileO2HyZ2txyzpGGvsdOEzY73sbyvyaVlgadRlu6BMyDxX8iWeMdglzKWA
cOGKqkWG6caDcwXwEYz3EP7Djs2dEb1tUpu3ycEBX+jUHnKiFbsmsW+FMgvvGEGn4Hsp/Civ8s5o
pk3ZR6wZVGNyuCoKki+h4OXxDp8sbMEmZeKL1qIp3eCiRbSVEyX+1fng8T/88Rf4o+2STPbNGe2H
fNwPr/QZqnioq2/pa3/+2r+wFDBDy4bSidUSW6l2Xv8GS/Ehk/1Jkv3LXkmbvgsHORe/dGa3/QtG
cdzfXIc4Vziywnc0J+4/gR+/P7k6oDpU3meE0wLnAQb9/kC01IvuM0kPESUJm2vcISTxUsCMyJra
/vdvHsw/oCTfn2vOF+NEA/OXBDZOYe+5c7GrnMJPBucuMebmBRmTeJwh2z/n6dB5hF+ZzUvMyfcV
jXd3+C8ujbk90BOgBw/1+++ZGrmlhtpy7pZQcemwY60ZZ4x+tz7c90c7UOznvYlKed1HCyjNzy+v
P/7vc7P+5hB08XTR+Xe8uPeXF3YaVyE+cHdFCUUNHQVKbngZcmlOaa0vpyiQL39+TW0D9uNFGSo0
LJAb+/a7dkXVVJGMm1DcsRSJx8oO7KMoPZYduhwsY4MbXNIK5OLYMHX9Phnk8OY1fUrQLlJDOLQ4
8tJXydShNzoqm2VZnFcvEOzQkTua1gUSPMCgdKHhi70j5KGNKirb/oM5+2/Pw99jOn88O88Ga6e/
ZgH1vQOqAuTeklQ3cWchc3k+p1qqgjjSXUD+6yModH2hcrd/+/nT00jA+zfmhUwP4Eou/L6j5hmm
nym3s+5IYLUecasi+NWvkq8mEuc7ZMzq3nUa65qE64RELkgD+59f/8eJ6dNms4ErzJBx836ujGFY
5W2uLIBMT92nesLMIRBWPLbWLxz6rH8YKLTzNKZE/xCG7LtFIJp9tEKmtO5wGFH3BvL8fIcdlra+
tu3+DdqA88qGqmenyVmq8XXxa2SwAjLYnb943f/0xW3QY2i+Whn5ftQKx6jD1ozMOzm0TBIHB+76
UiAR10d9en4/f8z/NEm0qJd5yV8+yNb3CwNUeTM17FFARhw4ohIvRmUEnfFCQlu4KLvMOdpjT1oq
hzXIurTer0ty5XD5hMw4kVy71BCuRnUPswkZX26K4HLIMdKwBi25SUaKgGrOmGVuUKnpRMdSFr+A
5ax/WF58jQni5Ohi6vk+uCMr4kgGc2jdRVFmtrvF77rDedyooWxeuq4kmCCYWPdmHiCJueE2TuG8
ruGctYdmLjkMpLnTQlVDTdltrMjsUd/hMvzzh/1Pt2k7dMhNh5t1zXcz2YBlOWJvYN25C+Egq/Nj
tpquebHMyHpsi+5XI1u8H0ye6TKq2XMxzaKJ/P6K5RCLzMznHmt0u75wh9J9jUKl/2GTaiFJeL7t
bK/HjyeNqDvNMUNGPE1z+JDKnPLVJsroza5HRrrJCmAaTIIUDsAl5qE1pgE8op5dwwP7SsLLfvTr
ixnY9NIwUucoUBVfI1qtL37+GPkG7xYnj2/Ce6b5SOMDDP/doF1o6+MhP8d3NUvaOmyw6dlkEJVu
WruYh0M1JnhGYJuRDRvhGoW3TscySnZhQpgHYgfTNtezasI1EsZxa2qYbVxiYzgkuLNbazTGs01s
gIsNlmkvIea/yWQ8NUYZDxvTrzHym5ALu2viYMH2QauZGVk/4ZlHIdys8gwbIAfZ3x18uuQiwOfp
UpRBfT1mkd9ugroD82pIy/jI4Te/seq5+GzmvbVB5wY1CNMhyCGwIpM33EZm7zTMSbVJObPWJzN0
cTJu7ay5bQk6R6OJ5T+il5oMaJeGBpa4vm80z7IqsmljR77/AMcHVmpLZBXWtWKEBlS6cQeThuZH
t/bgfX1qDaTpJCv0Q35Y1DIAXEvpdEfRzqlxjLDGvBSx1E2EMTqhnAwf5mm05Non1K27MzTORlDd
ULlreGgEdSLfbppbPy6LjlOsk0Qb3IHD5ziRbLs5YwQ+P1POw9Zx25YJRzxKg3DrQ+7n7mrXfe1D
wlPW524CJSALMVgmQy2d+bXZ7zl6RnZlrIMeTAUzrKzwLwOClEnFiawE1tJ6qST8p5NND3i+wkYa
+x8VBpizz3WJp0yj/amdOE2uxzwcPgdV7uF8AwOXICt8nkIb5XsnMKPt0CSR6Ni8TKa5fITOnp6E
NsemAyg+zQPhi26q0YlQRDtBS+73Uptq1zZZIMSRYLStLbdjqd23F23EbUpeD4rRodp3kKcRR+PW
zcDCMQNA4mzkPWtP74AGkwMuuFZuGjePxtn8e6yCHidwZIAhtuBkM5o4TyYFtkob8N/AINFrpv2I
tSLuMpG2WLTEJFx8cJwUlvoqxSHGgxicW2HzEWtHz+Z286zi2AQmFOxQv1P8LK66r3Pi3leEztQX
hN5SDLGC024JJg0LFVNDlEwcFU/K6HljczSwKcwzmMXoh6wrYc1akc6MSjrnSM12aKf5DFKTmxcw
Qd4sVuW81DSrjbVpdsFmCjmgggP3vPp8ZMlOnfgOZekyrJfZc14jd5pI4jGpV4ciYDUqJ/dVRUv4
PJFG+NYviSbHeCw8DuuQ75Thtuw4S2v/EVAm4g/5+Ll1uTlOHPUFZV30LL0x2ORzWV/kVQ6+brr6
h+oivMROgvWZ5SyKYLCSFAjuPfAnMVrkfgU8aF0L0+QP0JPU+S5weTid0FkZQ2HzE11iZdeSTKAQ
nzzuCiOG8DL0a3Uv6CO0NA1ZUc9rJDUc9DqXTdTH8fMQ1UH/1ob6UeLGYD1qpTnokr7bEiJ0BhvP
Ubc1ZScGQ24637bnWiQvAMdvqjLvDjGqg2u58EbQrrMai8l6HK0l3OJWNt/LlOOGXWTiMdOCm2RQ
nK1nXT3OgmdvlTNfiinJlfJk7N9S0PX7TP8bfU/tfJ+RqW7mo/tKIk24xZejf2sKdtszyJRhSGuv
VdrP9+dCYcGRdT6prPBehaK+zwiFeelabkaJIHtzbOJd1yl+HphrGOa1mTClvToi7gXf8fqSYcS7
E/puq7pl4+lrnE4j7shEfNKu67oNt66VNy9EJrGbz7kwum0kQqr0fgGuGGtMGY5tDxyzGvmdkYiW
CcChNTraOucCR+pSJScQ4+2Pww+2FTy0LNSQpztj1uQYeYvNW4OfA8zeObhMStd5TXwbhJVthxts
BO2NVWDgHL8FI4xwcEq4eHWeQlbkgoCOqtNlEDvPsOmmu8CZ+je6gryjJgoo7vjPMLbYgCsHguUG
8bt9zOGY7a3ZojAAWT96vGmaqsR68HXqCxuFyX2KNAmmC9KWcoNwvDtMEzvuoIenWxXWtRln7ExA
+3xyNlKuOsDf8qqZYiM5lDR0qNK8ilErE4wHiEniHYnIZQBjtsAzG6wgfKaj4D9medDiu9ea6R6N
KmOkSAr3NSknnik+CXz/8yKQF7a6n1NMpEj7TcNLb3btYxsywxpPX76cQG8zPetpfDQvmVXXF2HM
W6Xcbw9tZPNWU9Fj4cdGznOYKEGB0aJnQ0O1Z9CzCwbmK0BvuRUpHmmb2GXGd13PnZxHIpRbq7+Y
UpYAlzhytBiYOqGpjNu4vw0Vdt/HgLjGaJW1DkuTIMjwUHZW+JwOiwrJ21ngnS6Q62GhB5IaSExx
+TCbmftqZ5n1KIyAMwCMbtBgFViPE/lRKCwF5m2Yz2UhzPc0hK0fNxq9tSZ1e/6G7ETUyL3HCtTV
Xbo/H3gXmvWA8jZTNOaImrJ0IyDhSPsoW/6w9qEjwFynSluA3pHD6tF53jYhhDOimoJ2kx1o2gFW
UeFlJQK0ulKUG0BoTjL6qXUNDPBNNlnFsun07SQe3yJPI+e10Y2UdZXERIHmFdNqme0Ih7yFDkBf
WGSN9jHLUZozuYRDZs4q6TsXayeGPF07LELukzSCrT6NfnuYUxeI0Q1l4d6rbqo6NFYOCLnRme6r
o/TKwk+D6iuTY2shnWMOVZqAmzCYihOBF/w2NjaifYDSNjFEopwHvejNJc3Oa58SmbGvY4tFnlIk
1kdyGn8LDiSMifMD+GMt0gd3HOVZF/TC2sU+O8557EaxYltTQ9MdlJ/Onzq2obvz+HSEjPYZQMB+
rAASr3wZMEQCU2II6ZI3mwBt4vN4HhDlVAZfGx87uzX9ge5g6JwVhIGg/pAGHs+jwlM5kyIXkXXt
ORUTWdNiMlejDXmPNxuinsqC0e1WrETwzOhmtgIQonOhBq9S/YWMCV0UOZwQmzs6tP1+phDqNpw9
oVg4fAWGHIT/xKsnbFpjZhax2ewwvqDzUjcMGonl2DMKNusGSflyx0mdQW0aFlj2MLFon1dAJx/o
utUYfeFIFBl6+0ZBHK9sf2La6A0ItVqMrmqNrIdFoY67Mdq1RgCWW0l9txkWHmprt7pzhK+Fui8h
rno02+3wOVQzhZ8b873lPAaMbixJiMFyOqUT441meRitIFWHQY60Sqw+o0dybrV05shduMHAFWLE
NNPGRHXZPQ6upAhB6Rg+myR+76sGkd6OqTLdOlL4DzJQ5Q1Uw8/4+BjrPMz6Ay6TujnA3KFvlH2N
7b7GQr0l3tfjSL0ea5sJrNgeM+jUtF/SacE9JB5CKpTZe4ZEzXNOac6tanda1N6QGWFFVTCPxG3U
hHcj0IaJ3WRXttNbcIJqtzxyslcHjGyqeU0oXoXODs+eUBXUC55QLIYUmTSLejEEW6VIoDq1evE/
EQIPEAkPipoK9R0nmKIqjrrZ+ViBsiFxxcnOeIgzwevpyoZ/4rXOQ7LdRd2CAE6w1qfuQIAj61I7
UuOUuqRrk4DUnHigwlOtQadpYs7og3KOdu0CDpluZtHLiFZmx+1FCw24XKCw2DjRxJ2q82YSJazb
Cwll+ZeaGpPdJWzCbab3cMvIoucoiBhB54NhbMZVcyqKDOupTvf9ag9O+AV4Wnfwkzq8TMPYOU5N
CF9MueGzZQz9GzbyAbEvOVpHhhOMe0+wf2LAzmgtY1arxUvF48iV1+d1E6Uii2PIhrmd24o5Ueh6
U5NGLgljT8tN1ABfTcppXnJiE1f1wLrXtUyhoWDw4GGSn4za3XmxXplhuLADcbZLDsJN0i/O6NFW
cxvJjDs3Lem9hZfGHxVGC0ZisDOXeRU4R99fTP/IgU0NB6S0xAtL2e3pfBEP5QgRcFYZ3FczX6zH
ILCA7PDGSdfgPDwSPzPYNqJIcJIoPTYWb5y9Rwx3vc3S+rg3YYR83S2xXg7OJbNrll89QtiRf1Wl
uUMW6gdb3E7Ejisnj5guqyeVeDo0a06fGhnnm54ZwurMaQd9dCEkzAmvNAXk8ca47QyvxjcIh+Jg
a3e2OpDGbHyWje2+ZaGkAU5V+bUuVE+5jWnXirpKEO2Ip79FUYbXcDB9dLhdmCJRVCSrtq2ydtvW
qj25qDivUx8Za5x56YeyGeIHGDijWkt6fJu8d839HLhISewGkxjDzz/X7cwnuXjV9lTKVRgTZGdw
YsUrcLLW/mCiqqbL572cYYX/dXh+0eHB9Utjyv+eYn71mlZfvm3u/PkbfzZ3PHo7tkcMjc3hJYAy
DhrzZ3PHt37DyxyamUt3FeoZ8NRfDR7/N3hfvoD6DSJoI9z4u8FjQ0rXeRy+CSgLCcn/7xs8roNM
AfSLz6FUgjHrvYOKZvQMNsGLy6GOcD7duvMV5jzfPI1/aOt8D7LpSyDPgCEM4Zdbpt/wPYQaTbIw
kG4thzGyiSUPEM8RcujxSP/1zP+Lq+i7+IZjiduYUpS6y8Gvfu+N32v1ZXD/I+j5xy+i8ctvLuGn
Nc33kUvI5c437+Z00y6ffv4taFh8j4JylQD7CMiHqHV8x7LeI859YTQZKD4MR6PqPtc0AKZtak5i
609c2o3y4p40DYCmQkYnuzflTvW22uJsBh1YjdM+bbruWSSLzU67oCDsBv9OuCQUbtiICSbsvHRX
R525gRUx7qwxih7wjNUuC6XMHtELwgvM/Oyi90Z/HdTN72XQIJAK+m1RW+NBZh0UTA2aGejjNzlU
vCt28HmVt7JeeWlHCd7J7JiYhX9h4s7/YpS40K0Sd06uzNbwLnD/xnkcAtMW74fxYohLqVa5GgoY
Qrm8lGG5PKX4smySJiE/zG8/e6L0T1Facggz2nHT+0u5d0R/CXd3eFLV7NxNpLdQePjFtmZnPzol
VmWFtJwdbEbIFqqxrgIzL7eEFyooLGq8h57Fh+TBcOkv2bytl0DgETD31lUUkeVRZ6TSxrVM7qJs
nD6HQznf4Q9AqJ0HWXANeMr10uXLVHnRx6SRXbYhgXN58iZyazbTYn3pOmUUa7d3hq8GsARU76wY
nslQJixXebQ5x9Hkg/QDdh2M92YXYWkJIo8xl+thox0Nl1hG2gP2hcQlRrhagXuSywZoMvg49mbG
dRY7X4YeF99pHuRbtqgnZxFfQlwy8SzA2s2RRvpxQAB9NKHaYcyTtNaec8eXBUFvCEeoXQ5ZizN+
VjS8BCDd4Rl2Jdl6ivvIlJ+fytDtn2kw+WsKI/+iJLTgqilhOtm0v/ZIgrUdHFGAcWWPm7Bruv9j
70yW40aiLPsrbbVHGeZhUZsYEcFZpEhJGxgpUZhnd0xfXwfMtGoxIjrCVOteZJplppJOAA6H+3v3
nkvcoKtuwb9jD6HlHS49UvPW7sAZcQlyJ9xTONB9Ag8YQJ/sZV0nYsuZIfUTC8FUWk7yUYA2W07k
vzExMKXg0IWHTKRauqcnBpoI2/aaQ7F553rcTiq+WrDKUQuvdNbOW3SMSbJLdDvfVBn5K4uhpl21
lE2gfeG0Hz6M1Moek4Iu4YLYN+uObVGyjcJQRfXZBG8BnSfAnboS3Oq9VwZLWBeOXMAGl9ihA/MO
goi+GkMs/5BOzf1YNTVVE0f7ouVTt7O9yr4PFEPZgrI27h0tD685tRI0V08PgoobwGYapL6Malvf
1Q1mdY6jsOkIGArexCBpJFU9G2dDkRzoxsj9bVJh+K2E2Ghape2vGoA2bxFyl3UoaxMqEuFsa6Vl
Rx4Qy8P9CGABruhC/soQzCTLthuyNVVn1ddabfRzVP/XbFrMJ3VIp3UwuhzOqclqWxfMx9YCpP/N
1YMOdL0VPah5rfodkDp7ZUrkzjBuOmORm5r7U0sBcdbkV95KY+hfG3K9bwoZenfA7Y0nlJowStrW
BSJRa9ZVr4fjvdGBmAmrxr1n01q80ifoH5pxLl8kkbhF3mVfa4Mz3oDGtK7Syig4G1rdEqyb/ViN
BmLnaZz8GkhBt7RUnQFqDmzRItMD8dCwySygUgWps8CMb61iSKBkZPTqbzO2Rb6IsjJ6rIlO+mVN
dutrHYsQ6dkcLAPQ1QMd301FIW8rSqoaq7bCYM5XBXi4atY46W0Y71FZR0+TnsPKI6iVn2kFES59
j+Qn3SmmPb9t+KSjXdqP6VhfkR/CCccK4nqZ2GiCF1aeeDuXHcMGebW9cszQ21mE3m9oCJbrSp2z
OqI0Bu5pE5q4dA3EwewSxFodm2ZHtSDjMmp33ICsVtZOMFevdOIXl10guA9DOQ0LHST1fZE19RsC
XsEy1qUPGXhC0k8BbtBFqX/EsTeR0eo4vgCf/05U1LTRQ9e60jl4b/syBo7l4m2n4Fxqb0Q6tCPx
H3HwG7Nw9jy2Q39HYzrdf/xxvbAtqLT0RMYhzHWqLU5/16PXvmtdiAadi1tzzRwGLjTSRjW1kGTR
jyEx+gJAsluzW8pRB0tkZEJ9S1PRvjiDaFedBT91YTZwwOCUjDcFtLOl3ob6F7MYgu+JGZXPXZzn
W+HJYmtZEwrMSVMX4NGgW6IuXqqDTPd2KV9pA4odDXX4ZKFEbOcGqeoDn8fENjbdrYfUOiIhBDol
5a74xk6H7oZDV+gtRq0c/BK6gk56t2bskIFAV1TdLt/D0R3g8GBukyszmSZfcDpvFupgTz75ovaj
Bnjlm0Dv+xCbpIUtQEvEpN67xdZB4kmJvJIMC8ow2A+TCzahkd2ydGrlqYptqvrKwKN3DYLDSoqq
O5kZ0S9P40+nWQIJuLGtqwA+7Ta0idkkqwMCSR0oLnVIq9kZlZI+9x7BIEVR249ebStry2zQ+Qo6
LGFKWmUzf+xaTyO6Ze7Y9zbJjIaGEL/0WkpZAV1qoxlNat9UONGMTHtatOl+YkYvHdUEC2qqxXvC
N3yntyownNSenplI4b0dKeGdSKT3iBC1W9pm6xEZDIvJpaf6TbAhFQtgCgEhw0U4LlsCcLd6oAz3
QqTTw6So3XtXBMrX3KkCQkWgA61cxf73OaX4FX+P6MnXg2n0G/VDbBFnylMIOfKe5ATcXRzj1oo1
xN8L2boPHm1aWjjSejHkaL50jWK+JFY13vKlsjdRHSmrkaDmFWyIyKezUd7Q82y+UAst1joF8bWS
GsPtx10XFlqWsnXdOz1VqXQUAF5gNVyRR60t6hIyRiEn0uCZiJvBKskQraNijcJH7PJRGOuqzgEf
NarJS+x4414i+76jjxju6JCCI/mYy5OrUZNSTOoTnFCuJqpAt05bYDnInHCpAQyuF5ZVpHdqneQ7
uFD2Nw+75VYEqmkt3JiPoTqZPP6pnm7SFhqZVrdzMAmFlaU6phFLoKZ9iZT4rUkhFrEojDu9Coo7
p5kmFNuWpJnYVuOzCl7BQutNAX8C+LmBjENFFHDyQqZOcmcg8thIQwcQI3PrKqEEdI8wVVkHTTXc
1U7Lp9uJiI5yqGcaBP3kTrrSsUAjsoTQtebb1O28BvTuIjDb6qYXBP4uC6con2Q5FBvJgsMeqHDI
KTJ1cVcTdLBs6E7Blsimm7HXqj2YhH5j6BqtQTKqladWVaGmuXnHjtmEO551LBtq2PJqkgOaEKAT
g9l1OzJ1EYMWW6EV2fPcfFzn1cS22ou1NzU0xxszJ0nJ7Hv1bfRcXQKBBlCimC0Q85YXMwYhuYeF
ND1gRXf2dm+Oa1eMDRhnvUMfMHYVUCHPJjxAdCUrHS2K6UG1sb0S75CV0I/4hyeTAHYQPaT+XEuh
wBvmj94nBrWaBQq8wG+1xNzGNNshUAb2tifqc76iOycawCl4VoTincbAUsb5oz6kzbp0k2I9VZGy
BeIkGopfo/4DybBLfnpRP0KPxZWfxspVGHT3kjAsKAzESfeJ8u7W9Ps1s/gGSAYkRTIG11wG1A+1
ZOW0wrbZuG7Tr8ss1LdBEHf0JQNxRWZsI2GJq86aHWK0ryZy5kU03usV5dy0tfOfTqH8bCfrbtBb
Y6MPfT7v22rgrQ6AkCl+6ktkx42rhCCA6i03oltC/QNkFBBg5KXuN6UAbY2YFxtZ3Na0zfsZV280
yA5cAW3Kqsx15lRcLyEuJrsqnZRohAY3QwUnk0L+MqWRsLbjDNhcaXSSSMEk+hFKNMxoqTLaNJIc
4cGdysfKtHVqKqFKlzTXo6sosav7okjpDIdpgZ1lzInVqOTPqnPsR0eDZbLK3CrdyW6cyHj30q2Z
RdJXInK6VmTLmrSXmuk+Ce3msQK5vO5y6YxLMpUwdUyQg0Dlzvwvot0z8lw3XZ1yJFezeE9oFwUz
1O5vXjPlV8TcGj4JW5ZHtbsMjZ6gQTmk6VVbvLG9h1ZmF+6NhvcGB41ulQ8dZlIF1rvsKVvS8UMw
4W0TBVG6cMG56HlO1HEKXI9CZMNTXBFc8mZCPOqXHVT1O1MTyUNhiXIj47H5bjfsr1AVRPrtiOmD
wiEeN1roxQtKMTWAnieNZ3X+QtpaXiEOcSN/KAp5FcWuCaWjFS/EUln+IOp+T+JAd0XIfPpTmAk8
noieF2GQIrjvnCr/lbfw6ztbM1/bNinJpCFSbK8RiHjdiAiUn8IBezF2QJiWcUsq46gI86tRYLFJ
A1qf2EG66LZUxve0c9xveukUa7LX3WUYZtPGarNkmeCTW7DHm/gURnkkF1IZyBNFqX2VJFniJ1WX
LWjPAR/L+NruR04VqzIypkWvUbRrAQ2RwfIEOeXbUJA9GrLK41FREYt5dB9TrXppjMRYpXZGwLRq
OjVZUOyMt6Vn509lmpfXYsr0XdMEbKVw7Y9BSDsurVxJFDVeq9znuGQr76PIZLXowYhrdPKfhUK0
POdOF/M+hVtdiYOvmaGIaz6K2T1bxeR10Izya1Kn9bdKVoOzrfA8a4s4oGNFPJdFyHOasqUxFVE8
AMPti2VLMPmPtLHJkZFNn+w7Xb6HvdvTTMegh0KkuDLY2f4sKqQXI8EQK1tJbzEGoOhpDSXbipQG
Qc+jukamAM+arBdxa+pueJuwGYI5mSUtjVSrvmlCaHdtAySd9/8XAkMYtHzTvIUktGZhBGLae2Ur
71OVIoMZZtHz0LQGHy4yRbUiDx5aJFtvhlL9MNEW/TDH4XGSemtuHJu4GbrN2hbUACt7pRjQ2WT2
iI2anL8oqpsvFqBCeGl2u7EjqW6mrpMLixlPZFJpbqPIdq711CZbnYRuIjtRgfhJoodvxA+2C/rU
JclCCjl14eA8cdThexJ6+Y85SHxVhd6LOZj9lVoR881P0Vf1gGfRjM1fTuY2d3ijx7dwCjosf8Re
cd/G5Mbzpn7bNbgaPQDoW3L6ALEpHjcFkdKL00XmU9yVhM7JmBe28XA/4qrAbmp7G0uxtsKIMPJ4
zjMLcno3VJO9r2ubFnUv7HWVFcFrOTcwsqZ3fQV91K2NOgT0DE61hd6wuwWIRmW/64svBeFy7HCV
hzzPBeTIMX8IYsW+d2pof3Zi466KOuO3FoLEL5O+WjcyJuubpIa7woIMkVmp9WiCsikQQU6EcXxP
oJ8FUUrxnuV23WEpWU0YclAjSpuIAUJNSxwO25G4p0e8aOpCDuRJeV6nbptMPoVyor3iqDZypXLc
0pr7EXmF4ydhxBeLjeCehVTxiTPvrtnKOfveRJ7UhnXK/rcsfkuRdDFOyerNqJPqe+sKWXMEgK/5
VqpJolKpl8EVDeRkRbWEfg4GqyepK8O4JI/b8m7jrCHHvizqelgYTVlZm7oYJo5mUePdFmOTPRU5
kCaAGN42ilvSfilhPdl6+z4M0JNUYl2XTW00UBT7n47FqcHKdDyulsUhqe7AKEOe2+Wxp82xHL6C
FGXP+299A/v0nIfsjc2APBB2hdmKcsfPVo/lCqJlQMII39ex73052K8ORxCkFtdWg7dToOpLHMpE
inS1n6aX9VdmaRlruzYopKREa4SBhq5ACX5H6OHvLVXRH9rB+10PpvIM7ar9qiNQjFZWW9aQWZsh
WJFv4iyUwiq3mDYl+oK6WNkiBJxVUAE4Xwg9roLqngo9COAJ7Gv8+p9rrTa5dASbu2g2zFm1p1CM
i6uSOVlvOY9f4gIclajdeTQsGPAqKEnNUTyfKruDNbBPchp/LLEfqi1/i3OatllYZavzF3ZqKMgx
SBMssBksfZ+HUlu7ovyocWGRGz4NGG9RDXXajSoICTk/1Gdl/FxJhhuu08/GKOIx4sE91HAajnD2
Gr9oCnmdZsgXbdxwy4DJu6jDId8SEjD+bZGcQfHfwS2HDYJR4GBQKw7Ivy7j1keLaC10k7/ZDSU7
zqTmhev7rMH/5/p4oWlhOCaskSMCFIv/VFVK4+djZKBEozvP4uYmu1SnoplR/rivRo0KYjZFNzIb
hgvjz7Pi/3oA/h3fAGiDSWbu0RzMmjE0sSymGP8A+FGAp825sOv+6/mH+FnL+88guP2R+GNOUY+g
UgOG8lF4euMLQekWCzS7iNAxgttMVyd/GulydpJgj7Jhk3x+6FPzx9BtS1eRfs4moM9T1bPMQYPC
2MxFknFNt5OYiWQuBDuw5+uFEbIDGyMRrM8PO8+Qw9uKjYO9OU9WByPxeVij9ezSiRnWqZNsr+Xd
V6S4kx/azFrPYf6eH+7UC2mwxqgmynMXAtTn4cIGyKMCR9d36EA/1Xq95fBPOCPRRRc8G9p8w46u
zLN0BO4WC82h3Nybpn+fpT3J/mf7MTfHQP4C3QA1FUnRDSVldWu7k/oaBXMxqacUf/5yT01aY4ZT
2UAkTHS4ny83dQwx4a1HAOGE5gPoaKr50AwujHLqpvII5/YV6jv9kHZnDoEpzZyl52MVQNhNK8ID
DauZ0DL//oLgDFEDgf1Oi3H+Vf7oyqXDzCol9BV1X02Oa1/+sN3ygjPt1E37c4yDRS22BPbgjjmC
Y/lmsput6eYP5y/j5ORg/uHcYypamOA+X4fnJW7f6KLxK/auN6FU9b1eoo6Zuj7+FimsMHXRqXPY
CqmuyOV2WMgvrWjHrx4eOIsWCu+fN6dffP4dTKQcxuyv8UNUgWj9hL0kzKW+zpSk3qWVV6zOX/Tx
fWU8UE+goCz92IJWc6xyx8pAYYj35cq0xwfChJ0LW4njuWjQQycVgNKuDpPm4AVHOSqmBuiJT0wO
Qc9VGS+hj147Cb2M85dzYiQuwsVTYmsWcMKDaeK10PVH4Do+SxuYTqW9MkbnqWqS5/PjnHhMGgRQ
VeNZsXLNdtE/p7xd5anhNTAxplhdN9mr4mbLJC2Wcf0vVvD/aa47Tlx3jU9DHSwX1KjsIJ/xG7ID
NGOSi7HIewdWzOB1cl13xfR1tNiP4XAMmlUNfmClNnXw3ebIuhbwS9YJ3d8tpsCWBp1BATw3p3Rv
uUm1F8ag7MI+mm4CRMxfzLowyJyiW8S5SmB6F4nYO1023PalpII9ShupHxVH2AjxdImq89nkNn9n
+YLT10MBhnvWOvzYEdKlGF4huadtJF68vFBvtc79gmE6fs0nCWg7y+ifZsH3BpHkBnYENZPB3s04
2diiM6vVVbrU5dc84GAkIJkUJZid3r1Byg8poUxrUk566o0xeX9A8A3yuHuwWE1HfJuSKBANzNJE
HDX1KyFcHYpPmqwo4TnXqYmWIUkJLR1Yr1de2C8nJxxWJl8fj7ulExnrTa36BvKluPDROjHX0Gtp
KDj4ZrHlP5hrQd7V7D5G7ktCfF2neSiWu2Lww6QhDnsIjN4/P7mPNzyGMTuXLfI4ZhfTwetaA2Lr
+iovfc8VACniMl/XYQPzxahAmLihuI4ovT7hRQwvGKdOvL7s5lQbozOalaMzRxOOnRJJG/p1PI7f
OnKsfgCSQduo2cn7X18kAg9WI2od/HW4daQvynlzlCQJdQ1dkW4Wt9MJAmeN3WSHACx2ly0N9hFB
KEX784OfuE72VeSBqhYnA3Qmn5cPh4Adyk5FgVkAJXDdF08hUIOZ/dL89TYAzyHvk4PCyPGw6H4e
iRpQG5KfR8aE674A0OpXuos0uskM46+nKdsNBFMIozh9qPbBNVVtWUqwSBm6AtmvJpvCq5Hc9b1l
k9hj//rbG2jigUNmjXeaLvLRljHOAK1lNZeF3cxXqrEo6SHS02kzkEMX7uHxC8hgbG3YGlg0tA8/
XzXakMhGDOhPivkUGcoLrO5fyWA8hb19YQ8yv8uf96cMxbHU5tL4vByainEBxWOhIMQwqmxtUCv1
SisDEtYBHym6PWXKS7vR0yN6bEW9WQB3aC1WzMpxy3nEWuv2aGVfS7TERpPWeC7sbBFJ/YKh93ju
f5ApgQCy65hpb59npNVy7hCBk/qKlPsx63xQ4oSTqheGOd7YzMNwNMQwze7jsKCAknuIY360Tz6s
8qQ4BH1XA1/E8/PweKlkFHSjGiszvsJDX+8AKhv6j5b6DfghYhewlSTyt1PYD0ktaKi7wP4wOZ0f
9MASPX8pGZWFA8u95bFaHrxq5EEKj2Nf6nsQYBd9hhZ7WVTpdDN4dOknTHgLjMMZFvDSxO3oTB7W
tVZ1tmKow11GH3lDTOrTNFr1F7IQSAqpKjYH87aAbAnrClmc/dXTe9sPRWtd+O1PPhgXahbNQNcz
Dx8MkoRoznLIfKrTxToZvWSvDNQ5z9+jk7MMXSUlJViTR1vO3Kz5jIRl5hfw33BVdb6aImx2xKVd
y4kXFvYAe1vWIWBCB4/CcjKjqGoCU3TwUQhZgmg32OolFuipFchmC+DqkEspdsz39I8T1pSo+hBK
JUU81CYLIoFnUYwUawg5b11CSvnf37wZucwnA+KAenhCxdFgdwiuUs6Owa/53jWx/ZA3wcv5YU69
PC5vu4Mkl4PB4TQeWsKSp5KXJ4stl8gGjRZbYP2i2VJumtByf/ZZleyoFrYXPlWn1jwUsWA3+Pge
H3oonapEWnYpXkT9ThTK65SEmyp5xkDxyHJ9YbRTE55jj85k52R5VCTLuEYHakfqV2GVbnPSEx96
PVFW52/mAWLgn0WBm+jofI4MZM4H66onsTxZlNx9V/bqcwzKa6OgOIYbaXQZvTmn/5poYEdlKbq7
eizSWytzjG3koumcRlJIrJBcUq0O5DrrXfQYUiaXTreHFN6Plct1ZjaOylNn//N5IjdBqwI9zfna
DCZtAlG/asID2mm47S523Bc5UJ1wiN29hlMSP6d91+4Cr/xBZhbGikrsqz43d1SRPELElIq0Ba7j
/I088a7R02YLCisVUuzhBzFz+B3ige12X0y/qkkTG7VCTBmQGlaOr+fHOjERtQ+NsTUXatl1f74d
ujaqqolf0J8C7ZdKwWGVW+prO5Lb6njFnBxriws7jBMvnabRsWNHwxfraIvdNdk4NGHJ5SXWtygO
laVuxRl9DPwLeATrr3XT1yvUGJ3/99eqaVQxqUixQTxcKU0SkOPGbUufs9ot8Y8NVensgWo8oLw0
JLTSCv9+38aAcxmArEKPpezg7tp0G1uzLn1FDTFNaR2qhMIQDz2GOj+3OUifv8IT3xzGYw8FF4Z6
7ccb+scqnQcN9LqSWzt0IZ0Ls8ERVpf1ykAR+78ZigBXw4VqTZ3/4INQOSYBMgVHNM0ri3vsYxNe
NWFfxVLTLixfp+YowAymp8myclT+7pDEFROVAb/N5ZOMynfLqp+ylucXh/WDC0Hi778+LBAqTHNN
p31y+AJqA702vZ0Kf9InNH5O/6WRzaqiDnBhoBMLMyV1FeY5lWdsHPPz/ON5VRO0aZVIKT8LrZdw
IIFxqp8uTAmDn3Gwof80xuGqrCRpYpqMgaBfI9A1rvat1VpfdAkVI8iA7sUhhjirb6rV7L39WvaN
g1iIXq10m5Tin0QNWcR0egmKXSuGpq17Aj382BDNfjLN6EH3wmFZjF3wPajUYptDPMBp7o5LZLDB
DsIvTQoVw5ylNWh1E9r3XyYvR2xVaCQRlYShbNWuDjwOUEN4l2Qqu8MyjrHPxs1dBNhpqzXtuMss
JJqdEeU3ndJ0PoSTJ0x27ZI7nG5yakXNIkIo6CNOzBdlT4wsaXMWYuG0J1nTiJc9JtnN+dt7am7y
FXc05okxZ0d8foJ2DYt4tJmbyIRf60G8YgG+Mw1lY+TlOlD68n/x2rHnZrNH+f6Y+WRFY1Eb8JV9
QnjnmtNtr6e7XhQXNq/HbTWTWikuWPYmlOm8g8si5S0ymsErfETkD8SyNmgG3Z91+pUm9A2ClKW0
9B8hETLn76ZxelyqtNxRDteHGzKvyuu86i1qIuU4fYsGFZdQYyoPGF3UbI1mhjPOTBZdw0+qVxkG
YZrbBQt5rXc7MCMLK+mVnaFKZaMJs1gGCEOZcNWWficdbC95s7SOgzpOTTIApnDlCc2m9uJMK+AC
jzB+IbhOVr1IRWLCCpkqwCv8PiuskO94PrR7UoIAXEK+2+Do4t9jHF1GrUjWjuLozzVZXxcexak1
3Z4TZTzacDyQ+Zb9sUbEamvlRdoVvipeR9q9i7EnpFgT3YWZdWot+mOcw41RV3V5VnoEW7tWpuJ4
t2facbQ+/4BPbW0AtXFaBceqHVGJ1FqvytpsCp+mkwtju1hwGH8p0whNfTteMJ2dHIx6JWcWD3fb
4SHCbliMCiCp6O/snJMoMGqTmLoQ9ZEhLuH7Ti0ENmV/vhZY9o42vxlsFztBReU3SfOgt4691ILx
pcyadxGjWYjsC3fykFM/b2Q5PXDkn8ukdPgPPsBTW2XcX/ZpyZBFuLx0be9OTb/TqcWDxwBfYVa1
WMJwMr6Q5xf5Y4ipISzj4sYN3XQDQX/86mAJwp4RhOSGnX/Sp6Ytz9mgjET9llj2z9O2H4JWSSO2
OX1dvRte+Bzp3SOI5Ev3/eQ4jstJkePvbJn7PE7bKSOsBTv3OYlWVHPEazEq/aqUzYUP6alt60cO
D9kkKDecg/fQ6D0cHGgvfYFnBKL22u2Lh6a09omr3WVl/ZRn3oVCxakJ/MeQhxvWhEhYNHpq7iv9
sA1l+e6ZGeJ2e9+U3YUzx0f+xOE2gRMpTTK2j5yFD85FondNAl2dnGVGH3+IqPrdx55NHrHmLinf
hkuFYJJlzoq8juvZa6BoszKzQfRHDuWLSVHlJahJKJQ6jgVcbfiMItE8hpNXrsgczZZ50Lqbwend
Z9di1SRTukUwpbQkuqZzabPUf6u9jp2ldFdDpf5ISnmLFKdaC7Z8sdv1i3w04rXMR/2xQnTNx163
LszaU2+xNzt1KXEwbw8bsFlWtW2BP8Gfqmk3iUlbCNV8sSrriprpi4jH/sKApx7x7MxCKONQbD28
7VUCSA3aT+7HNTm7XSWbajNx+l0ZwKOCRTtr0s+/mB/aiYMnjWJG5wJ5XThmHjzpUBkzuqRZ7pM+
4C2jXtqPZqR1y8IYrauozLLnChQb/AmUkx92ARLNsudcTmItkPRtlb5HuX7+lzpx39lszBZoD2Pg
0ZHXs0c3F7qR+SnAg3XUjPZNEbFtHJOyfUlgkPjoIt/Oj3nAtPyoV6BKoOozr9rgF/TPSwdEhakK
Ot7odgqQshqhuUGQamzAS7dbD0TsgpmCctLK1l7YRMuRngzOC1Nbnf9FjBNr2OwLR44xYybNw/K+
ijTCzkWc41tODFojs68hNrLpAW11YV1xZ5ydSFAjY7ECMJVRRNaUnD7qnI9z3xu9uhlJMvgWmWy8
dSKZv7EtLrZRz5TCMZVuEPVZWyT57yNibJbsbm3aSbRGK2yuGqWYqX41Ab+RdFZueKWXqfGYGsVw
x2uLCW3kRXiJXJJ6MtX5rhKWe+Fgfur66YDhQXfmDv1h4YhyW5K1c4qFk6XDY4QszSdbOX6JNSXa
nL/Xp4ZCeI3WADc6n42DryZNp7rO58+SVxrRqqrd2c03VCnQzSx8OT/Wx3M7fNPm6u8c+chn8PD4
Xyh2JiHUcDjoLDKSBA1jzF6TqW2DquxWhZNpV1qpBvdi0PtbXVfCB10o3hLqV7WtCF/9Zyv5//EN
l/ANOAB4uf8HJXAE6N4QQBT/onT2/pGctvv1X/9BiWr+f/4FOLjqf/KPc6OFcodufYQq/QtwcJ3/
RN1kk6YGVYh6yB8EBwO2A4AGMDX8MFV3DGbbvwmBxKOxBaZfAzqYICpMpX9DcDjcmxB3jIWJIxvq
J5uu5OFKBt19cgnW9nVdhgKw2BwFTvatd21KA0OlY3FUS20ZFyvSYd0L69fBO0VDkjizWTXHxoiK
6qGctcaM5XXTgIFbwgp1xtwmJlnPVqPDkvbHY7n/5935PyiF79mGiva//uPkUMhmUQwh1TvqC+Ci
6DQtt8TW1ACEZbrWL4w2qtZ0Tuv/xVVxK9kN8HWgVzR/uf84d014OqvRNAUsoCHeDrD4oSgIjHmD
Iy8c8eat4x/rxMcNNLimj84rWPj58f4x1NAJiZWHG4i3lhy4UScmQ9q/B3J8wwLrtsN2HkcnCYgk
epV/V4P6d/BZqcQsJvPm4DrFEME6qITY0qoDUss+bl1oZn3hZH/84JCQIkTm1AIY/Kjn2oau0VLi
kdsG7nvD3CxaYimBCXTrpKKOeOGiDvYTXBQSAN4tHQI+0+RwmbfqTjciTcgtYkrgU2nz7hj6bzcs
84WW5Vd2QOzl+Zk5fzg+P0N2b8ie2VagCDiqXOBtSKCQl3KbqJZFDriX8bC8cn1+lPlhHI1CoZDz
B4B862Mn8cdMAVyAH7BOJZn3eAYMRbkOieMCdakvBzX/y93wx12kVP4/ox1MDQq/EAGtTG7ZfGtg
BVAddzkRYUlKjqLniUWTpm/nL/Cws/wx5nwCQexA2YkIgM/vwhilttv3vHYoHsw71FDZc6jKYGcD
5/BlCaZJ1l+cbnSBfJntL1uo7h6Mmi/Dptyigu7Wko/poumd6ucwGMoONqq3AAxQP05IaQgXwDib
grw4/3t/EGwOngxFXOA25DegrDmccW4b2nopeI3iXlI5MpUe/gA4mm6tKKSLx61WLysXDp3B3Vvr
2WD+UCfM1hIU761DVOUyxDZ0B+89vPAuWCemJtpxjbILhm/+mv/7H5MG3iJRXlYmtoOI1npASZR9
40BAlk3/FuTj1yE2cMb2tpetymwq9igKmmsysXB85gOFpo4yHJWxZEHTTmX/WAWroABUVwBzuAql
3tzq9qTsqLOWq7oTYtU7EHVr0XjPknSmZ9G5wdIzwB9Qy3M27MTjRWc07hpv716kTbvolQzgXmBB
3Mg4hJjpV0na/W1qQpkejSndNIaMV70i7krPAf0QO/g0zQwnMaekazUa1ReF+PZtUoAJDKzxdzoa
X4QrUtTiYeojxRN3/ORic/6pHy8zLnocg0bBfGA8Kj4MmESk1c8PvY1ulVRSh3HVnRYPT/iVqrWU
uXZhmTk5IuEgKMepz7LefH6WeHA615tSAawi2JHOvs608KdX4IU0CDIjoufb+Ss8XrepabHa0DXD
x4Eg6PN4beh1xKRLsU3GDM5nZ/a7sOxh8KAHvPDBPZ6m1B44mFLS8ugNHkoMQml1SY8zbuu5nXVV
KrW2K3t5qW91chRqgWxTgONxDz9fUE6Qci5wjG0VPKwN8GNP8WUduvfn79vh4ZJ1jKuhBeeyWyTR
/lBHha96ptvMWXrYN1Yl1MaNPUBJtluEYmbQOmwpmPg0qQkcdF/IfNoilYkvLUsH3Z+PX4MtDOog
2pDakX+jRko5Ud5ut+aQOWv6jtmG1DWxMXuBvNAwJ3OnFYO3btTyPSt75wuF734bWmp3g1PP2JPu
F1yYwvrJ34neNi1KisBHisDQVBRUKka7LUJZ7NTGWnuqJGEL6+xt0GIFjBxZfcdDCOC0VsY7WcXj
0o7pTWM+LQmfy94zbehuoVStpqn/IclSXNaxqB7HQsaLSsSWb4VRvy/G7FZRxaXNxekLoI2MUtQg
o8DQPs+hQGu8fHR7bmo0fgkbp9rI3gy/QsDno187ySpoNXWZO7bgi9Xke0LsXt3YeWob29sRVY+G
1226NQIJ76GcnPLJNad3aBrFHlCttyEbbFz1KQINIxHZponrS36JQ6PBP9Pijys4eAuwBvILl2O7
HaGZ7meq4V5YQ7ECmbISccMiL+2RSEh1Z5Rjh2Cejtr5F8Q4OQvQq6lUPpDAHL7ukEHNnnTSdnah
i2ohM9d6Y1t175iUBTNP/VVm3fBCYz36SU6ukF24xP0drVKD/IUubDe62parhprwoo81QAKOLsHG
M+B2sJJkaSah9j4WdKObwHl0jHRtqQnpmIr3UrmEB2mdpV7DO5orj+Wr06mP9shAoQm1vyIE8xI5
7njr5tqcBmHxo5lQjzqFFsrVFPZxu8XR9FIEW+hh2UqZsPeWE6bM83f3xLJtswfm5In0gL3iwYmi
zVK7AETSbquw+I1fFI6r1iULk3zHCyPNP+nzvofLosFCeYOsaPVQTFkHoaycwGImNeFTqhnhS5LN
4HoAtwh6xpSoNdVW3H1gQ9c/f5EnvoU28EPUW4R7I0c8uEgRxrVOmAl9amf8Hgj3fnDqL6oZ/M4c
8caR177wgTqs58xvDcVCHWUF0mkLU9zn997DzYGkkynLMbz4Ig32PWNgrMYi6pZGN72T7PcENGlY
hWPF5saE8tO1YUMgxqXuysnJZM36MWykqJ4PPsuxFECRANVte1IQVmrl2AsyJOCJxGW4tKLk9/k7
feKjac8ertlpAnTy8Ixog5CdAX085LGhE1EBUpukG104I568v7PvgpnE7cWK9/n+YnxGKW7SpeKM
DLmlG/6bvfPqcRxJs+gvYoPeAIsFlqKklJTeV74QWSbJoA8GGTS/fo+qe2arama2MO8DNArtlFJK
YvAz996TJ7opItL2QuMwKYI/Mu2OibEQQzSRAUxwg1VtZ22cVqRZvymb/7EpD78TsWjKAUL8g8B7
WkZvzRUqCEcPJsFpASi9nqgZvZAJWFvGpiOtaJ8HoEDacjR/c1n9ut77/l07KxKxozCNx0b783uB
pTq1HUaARFq7+ecu6MFlTH023ChWHxCR/RY1SjvyA8jSPMfNa19WXmIWXWnHNUwHlBvGMl3pnE1C
bA/DaG287LcMrH9y0KCk9Rle40slwPT8Rf2ht8iNULDF9eWeMIF+NzKA3rrEtm2p5cVv3pJ/8lQs
+VxyztAGwGj75XIXZNZ3sg/kfljT+sPFVnW3NudkMMOHRfT/f+H/6XOdHUCElqIE+vVU65puHbrQ
xWhui/6OTb+/axdiiIt++PcEeOfPmWqXsQglIuuYX/tGe00zFl08k3DIVgB60j3UmbSJc1Mgsuea
oMM2X35zcv7TX4/+Go8auSloX3/+1Ag5bOCFe3IPRpWEdo/wEFHUdtKb9u+sC5H3T270VBomtkyw
UwhKfvkmh6WLLWO1+Iq4PeQpf1kGuPe5O60JSo6m2vi9shOfmrzaSEdPxo7OcZy3bCOd+q4OPS4u
4TBjPKToEp9twljypG/KcCTcv/JFDGM8f2+hg1+VGPPUjkgo4ByqAbgUN/xKzibwSdRIIu1N1m5y
TGc5eQb5NyTZBATguT3yg6zMrUd/tIEsV+7s2bvCqmd/60Tkj75GkyXqb37BsCQDS2T6+WnOe0AA
vSj7/EkRioo8qWG6RviDVbtbg+SPY71C59wr+BnqGg3HGF65w7ikd76CMbzjn40JECywl5nYk6hs
EmQebnZF/qIXJKPntMVu9GT1QPKBnx77xkBs15ekjy9Zb/coT8VzrZB0xDMh6MUhyKas24RjS3z6
UoJ+IsdqafrLQtNOwpMhT7LaKzVFZTJrbyGQSLM0OrGBTU3mDsSkJ13tnYsrgczkPWANtsRBOsyb
NXTb/qHzIA6f47oJnJjSQD80wu0H4nZkFNybbR1mW/Lrs/FAETvvZDhHYuc2GbQnt8vWlZx8lodN
zy1qW6Xn8R9xExFyHuWFT0Uuq81c1S1x+m6urbjoOo+MyvGOOe+ObKbuJQUH9VoZoXk/ND4xYTXQ
QWMpMKnI6Gasll0j1W7Og+aePLVYuzmkNRDQe9stp6SMynqXjfroQHTc2J16L0pyobzRThNExs4O
KguwFWPaaki4vIY+2PtqMrcRmZF7N1rbmIqZHH+itk/K7ebPAclFZGESgNYE+n2VvnehHTDrel5i
5KzPiNq38NXkrRfV/dYyG3FbOoTmj6awTmFd5VfOxOdBt0D8C/iOeXW8vWdYd0KcIRLLnCI7dksC
Y8uRokIRvcpdIlF4A++IaT/IwSUQDQMFf5Q3JdOleXL7YznPdrKaGA3nAftukacaoVNZnybWXYJP
9jYN3XvYykA/JkJo17VfNyQmjUlqL/Z+pXS9T7Oqe8PCYV42eRAmyyD9ZDaH/sMnb2hjDLpLyIyq
9mC+vENPUFUcNOmM6krYB7UQs86Q4mhb8054nbUrveW1huL8CqTkIvBcsGnLKyTtZjuZEYO6MX2t
fSPruQLr8KDHoNlpg2Cv1TMeyyhMjyp1ROJnbbg1C9fgc0Bq6hbRmuT0DfeiN/Qt5sDwXo0z90VH
XQ6kEsXVWfC1GM03Jafu4iz4uRCqri+aOtQfriKT5cwwYMJVaqgmC6J02QCniqk0zyDLVkTDY9mG
kBttvjwvNT7FOQkkfQQ3Uw6JIhunTx3v/TXmOcF4JEWqVloHc8wWsOkEZQFwCk/8TbuduSDI7rW9
RV2Gy5RN6hPpsYGS8WKn7lQmq7L7T4YFMaEgNTE2bF7zPjDs9sscrGV34ZTkGCZ12AegpForONPj
/AEAURD2WVwt2jOOjGdNxZBWQgnveafioWxIUyb/jpj8Yr79DglKkZKJw1T4/daLhLy2JjvctUJP
K/m4DOOIrjE/+2ZKPcl8t9uS2F+dOm6yXwYVZj4Ij6zdFJMnnMt5VggHdJl+RAz3xw1VQE3znWoz
WZdwfmLPVH8QBezDxqiV9QYvvU9o0bybqLEhFUU4AeGVE+ZDxfIYLm7xSSt+zmJUJFkMtjyeoaEb
MeObsl1HvTCFYw1SqHzdDXrkm5A7kXzNCS74Iju33JWzIV8DaYuLok+H6uDMQ7kTi6lePOLy6Q/b
iVCv1KuHZFzBJxEXa3gQq13cR76PuZaC6wC3vEwCRshbutKo35X0TUi1u/bshReZfpbplK3b0BOw
XzDhkoDZkgsbbWpWgwfy5djKT5wjRzLA8gezzrH+BP1o7xRvp/EMX51fMejKKD9l9spL9Uv9rDFO
TFdZmmY3IpQhuT7detUOoIbIo+KnOmAYXFP4D3qwPQgbSyCPkNPyG7DV3RujO3vL4MwjF4BLdYvn
eN2tpMEhop2xZROdkt2gbCHJu/Ny74aLSHJR8ekyhJfHsiZCOcjz7nN/RtW5aw9TS/B+i6Jc9iuB
gfsw5001enc5GXw17zqv7z575w5z0/hrpxPwT2LPOysuPCKjOfaAkBKGJ4+dVUSXq1bd54F85FdN
VOF2DQjzbi0yN+J1zHlbYYOnx+wc6zRG4C2iSXk37iohZ+o2ym5mAVeEereul68r0d1Ek3f25BDt
50xI7C4x5tpdQtozEiXofkTpNHnRcEKNKWyz1rQeO2vxboTXpk+dn2fXPtrDNz/zy4Ss3BWYoIH3
Icaup756o2NvsyGUxwVddpIZoz71Nb88Trj56RyF+0bQocAbyaM7k2zTkTzVFYSbRwXeoPJB+yur
Q1+m4ECGiCFO8j3WNa/PbLQU/3ycZVM1JMXatWO8cp0zxmoUxliG1mEARYxIDm+Tpkt1sPrh/C2H
KggLsbC9B1Hn+hneyRhsppYXWXlmeR8OfffuFLn/YESrJKeumfIbGHbErSu36V9R5s+3oa/GZ7Ob
y3ugT+6N3cPU8gorvZeu5olKY9lFQQA+nCIjv3EV71pY5MstScTLh7liETZmF7UmQ/v03q4L9wBb
scGPPfET27W8p2SfnxBhqq/rpF3juPaMxLcGUaYfQceYb4MUO21j5i0KD4RvEDTnG0TxcZKvoEcJ
F0vv3ZyWK8YBTQhprbVPEiCZ2LerIXuOXt/lm8aZld9UZdFamxpX0y0GX4a4ZH/wWZsqzAnedtqw
2URq+GhDg55Jm3WxkfUkP4y2sJ7dDFqLnpT1zdfFCI3PnuUdp8X60dpFB+zRBoC66Qtv/AbJCJVa
Cp4ee2/H2+JzJ1d7cyotBMeUvCRAV8Y9mcGcZoGvv81dKO+GlNyyEZ3r9aAB8s5FKu+sIcxuUp/E
TvK7wkSo0Dlwjp1J7yHXd2Nkw4sUojHveiNUnPFEAnqHdml580InuKInTncElPUcYhhqmJsOyIRg
gYVv4N+G67Tusr2uzk5WH3OS5LZ56fRuSaBdkIlbUne7HW5l9dRDp4Rtn38MWcu/Ul3XJanunM9e
lHk7twMU1YHES2xnbjaedvy9xfsVs9F0k3LouQ5R6Sz3Vt3Pt99ZMQ2Bjc92lbmbymgfhsi9Aggo
2EWagl6mJ5xyjIprSEhHgpX1saiJhseI5t+YU21d5wH8Nt+BhDhD2L3CHNvdNIuXPvip3R6iWZA+
iyxqja2GZSPx4SYa7+Gol6VKBNfmFbST/rLJguaY5c0SU+pTAmIbjRmhvhOJSmBJALSrbLXzVVfu
UQrT4kgL+cNRctv4VreZB/c0k8H1Qr1txgtBt5+j6bxnaoddzmT5INM2YFuWU5Dqol1ewnnK7s0m
n3YgBS78tpJJNBkCPi5Gn3Ba35n/1Z/gzawAZNrvuYxuxkFPh7MJlsXNiXEo1aE0TCfWqWHelDWy
ZDWOKL3SkUQHguHu+JuAoXxqPI7gEjjqoux+VDzJ6KXB7WiSNcdgeoH0CayHcGf/2VcDngwRPM+F
We8Zl+bUgZRycQ3+Om7FlF+JkMFNa9kH8p6tz7mZTjsdGuZ+sK01CcUIs0BzMZJYP8RTyagwWxb/
RHFBSrLr7Yn2a3dcThzAbUF3mvky2kdVFH3ocrRf5s61rqM6WlEt1O5jl8/FZqaG3RF/fv7VVPWM
+iu4I+NP7TytZijj1IVxP/TZFvNL9w2GTWVvumwQ17LgayCaKhOkXzcdx1q35LFbFwpFM/QJFgjE
XQz2Zgx8Cno3K96LZS6PGQL2oZQVGeuucdkuxXy3ojAfhFHvuBR3wlkLCjXPoyALxuva9YjMLFvK
DFfviO8lnL3DfXofmv2awGoMTwpYHwm9+Tb3CP8gada7qTsPqinyOoulRbUelqXVV75HbgM1mlFy
wfnNscvm4qYqnLyFLLui5ez7hraUGB0uI3Zo+ipKh+K1tl1/71kM4BmtgRWU6zk7fBRkYEepIy8X
htl0dYEWZQxgAqHaJMx74meOPVndF6keNhrk6dV3yLlqpoBTvwWwx4InbiY1XDL3XQhXLy6s2Yhe
I3am9Dnvfduc9f3eupEdasMCbnkYaz1Yr/NChHtrB5+t1f+W9q18o2Kt3gjLbDm0lPEUVB72Fj1m
2yEY6zvcL8AIl95i6Q05aZPNad5RDs0X2q61OBpOO7mJDkwVXAQl3ry4cf32xpiyMz51Cdobxjet
GYO7zFrWAKSw8B31ire6Lpo7W5Ky5AO1BYW6cIAW+TR8rZRtfm5UkX8FcrB2Gxs2041EBXD0CCR5
QE8IbKmn4uFzEzQ5qO8r7hIGJKqqIxV/jebuE3dLZmdrZcELyxhIHtpU2I/Ux3SmJTn2x6yc1de6
hDKrRnXmvC1j/VFCqstjtQ7pm6kK63OZ99zpkdLPt0rO6Ztdwqwlq1Eg4yNFWn01PKDIsb3qKNiu
pdc8VHLmYFD5PLW7ICMReudGExONcc75euT2SIHTNlX7kPtj6VFjtukbfiAeE3UzcLugiEqPFB6T
rxGS3aFMtOJVbgsPuVTSoNIKaGJmnrQQbqNOYvUG+kaz0RZRmaAush3FKz95NcK5PbgT48ckd6PF
2JPrRgkA4Y5fiWYquizyc/ay39cUrVXq8ykBucfaUM1j+qZ7nefE6AOEj9PMqz/sceRZR+ksVjLh
RH778830tJGNGMocS2wIqEGZFlhAYmP6iXbvRBBKHGJKS/Th56EAoOTmwUM/1uwrUTDuQVkgaDDL
GfuyxRToxoaibu0Gb/VOSz+0D96EooKPkH3rZiLYNuM69piHYP8oIdigYtD7Gs1zfhXpQX9on9lo
PML8za/IDs4fy0Xb+2ZsmpfaioK7Mohkuum60HwEuKsWpKjglW9cwgPR12mT10hVzqsWTcqHR+h6
Q/T5RErGhs+Ea5fZf74kzGV4FzXANrDGjQ0nlu4FwvtERbworb6JQhXVPhp7iGZjVItib5bCnjcV
Xg3qXT7O9aJh/nechDLMmO8hFR25lxjSoYgxRCHPqiJ+Rwqv51LH8cpjDe5fm3o8hzM3GCPrjQ2s
urohrNXcyHMJWQUNhBlwa/mThad/K6vWPLKTJjqtHp27OgvnS7RM4nld8+kJEqH+c6z+Hw3q7zSo
DIl/mEH/gwT1f/ryvVHv6icN6vfH/E2CGv3hu4xfUEcgoWNozND2Lwlq5P7BIJcxPIp+ZM3f8WJ/
QcQc/w+uewIoMMgQAvpdnfqXBNUBIoY+wYuAXiDxQML570hQkWowNP5hE8iIl7/OTuJzSA2v9Jft
DYwd2+1smKVeFYYYBA193TeD3q9pPh+rTHqk17REN9KGL18h6AaXXulKSIiWNd0T3UPmr+qM9yqo
zKuS1eb12qTOo18UVD1+55MBr9zgOq+0ul9I832slVfty1GLQ5351lsLJ3hbFUFxZK2yHRYlP2tV
FBczCbKC8TZW21iN3frF7BAWCCT3Nimopf3QK8FdtamaUxo41X50AJDMQ3PVMvvfRFVaE8hU50dL
q+nQgBmpNzV3kgS1dnCs5UhtklbzTduF1b6rwvPVnbFqDfzZvpuNMboORGleWYswrxZnMVBTtY7c
2YFV7a3Wzl7hjETXFlWDNfvjVQrDcjUpwS0/hR8r3ciITdk5H85C/TPV4IZCSzckg9X9cBuxHEKy
CewTncIMVLsS4x77Xvd1mngSOIXMVwUYZkLNyifpFj4cpMot9l09Fxc0SUi13KlmQblYm4E74Usb
ivSGvni6G1qxfomWaXlFjOrcZfh5L4ip7q99h6IKHTBoRtsWO5l64wnWifzMXWJmYZcFO0b0eg8i
gl+Dwi52mURd6GayATO441cjcnAueMuG4TqomezgQvzYjqLilDPbJlFeelWXXX0wWPtVTC8TEKLr
i6t7uZdSex/MVrAdFYM4Db477X0zSg92nde31hqs9i7C8nzMFwUah2pvPNHSFM/ZIqJPgSSprRB+
d0w7f3ro9CQfo9QVVyvKg6tJmfM59NwRL+ngqssCz+kDCsRuXyOAxp3MNIEJR0X6HBRn525F4HyV
cePZLUHAntvowuC+ER0gJaQs5z7P0Zc+5dptBGD32GYDcednU9eXkWr3OvX96mKZR+fkD121rztf
fBrDQLzKDrBpk3Uey49qvZgZBl+bhnZO9uS1Fz0iyJsBcPxjsTrA7WtVHWpjZPaUTmmMXyS8tmVn
f2rwX17JzC0Pwqo6sssrNBx1qfBWu0yBqm462fnk8nWEM4dKZjvm2fCej6FJVzGX1hYOSPAunemb
J2G3stLWLPXPfalMSVgPwVUu3EyeHbf8skxOx/glc+1PQdg80m6tzwpsyH41aWrb3GcIiM7YOHqG
QvBAqIB5zZTfs9hR+vKdTUNxi06P6YXrONEXkYb5vtE8KFtF9RQKOD7aAVwO77Y+QU+otxPMXnD2
8KjwQNbIO9TwGcERAQsDKTtD2xwye/KP7STB3oQ+0R1B3cSiKso7ZFLVvZdWF/4yDZBs1ubgkoWW
oDyiLuCw/DS0kTgELKd2i3BkQigsFU4zF/edMsGmMSndOGWRb9b8bGfvvPI1MI35KWg64w7vFOTi
oQtMQGslwe/0mLdGP++mypcnsFNhsYkIbB+Kep+yYbgKw4g1QHUHg0+/GikSytJ3rLvCzJyLhrgf
takmU183pu6/gGnklbhmMplk+bfWNG8x6OHPz1FbvQ7BIru4M9dKxFOwtNtmXbKbVbUl05vhPA5f
vGDT69kH/nO2pmfpsh3Jelfx2o4MJohbf8pWJrExDoIuIfJccswpwah0rFckebO8WprU3FqW8VpQ
6p6nWauzFVWE1tWX5ibqG6pDQ7yQbWceKlOZW/LVZWwXZfu58vP1lLZ5dOfVoX9QimkhqfnGcCcG
g6lrwMyhYTXj09icZdThrQkyZNh0tWNe67A1NyHBUxWdQuVvawdwc8Rd43p18/yFeGlxCXjtjabQ
v+COyFajUJoIeBf+sZ6KSwV6awPmMrqEGdzfDnSDV4U5yWcjFdW1KhlcIpjJduRZZMlqYyrwlHRe
yqm2L3z0uVtmZu2Optb+RvDieDV5RJUx7TvfXMbVfc3rSjzRSYOK8EUZ7RzggftxzcttuxDWaFhp
fmudV5ITwm4ETHJ+MEfeemhTa8JOtNuq2Q5PIaTQIoGBnN84QTHxRbOmTWS4nuSTHdc9nOlx34h5
OJTR2j0BgNwLqyu25ZKut6V23G2nNSyPZTDXYjMaDVuubN75EsuopTP7GFlZ+TZJu0wmcrVjFBTm
leASP6nU7i7wQlCal7KPPpXEXiZ1M5mvVdqnF5xM+SEdYN5hhrldEd196dBDH7shNHZ1Fqgbi379
QNud7kg2UXfVMoVP2RSmO8uU5kOuhcnTBRCnl8Xwd04e9Nf9Imnk1uWLuY4c/2M/rIB6ZjdDHTlZ
yUpKbWwr4wTp1tZUub2YiYVj11sbDIXYpXGiCfMOa1nPvb8oskc2psQAFKOEL9k40XAnM1ldwGOK
RDx3AaQvZv9Tw2IzlB+gCssD62QAGPNkXAq7ZiLX1LdaN4iGvfGT15MJw1krc2DF0/i5HPxPnsjf
Ce34CKr1U9jO90RI1RtjnTqeT9aHvgmWbS/Foy2z7tjlQfCo2XCAyJ6aL9h35pc+5YGaIShfdcEy
vGRWwG8xHjupkE/vK3+Wq39FqcX2NF7t0vS2AnG5u4Xanl/OKE6TcZrH8FYOcvFflZ9+EFfphBeV
nvjgcETb3c7QmAHT1tyPC1XPvs679kp00mg/dRyg1F6RTqw5LXeyXLL6yNyiT9RU2AlFXnnCltoc
x14En+BdyDcQzFlxmxKcdgpyYjyIYVnzdF+BoFmbzawmqNBxNnjFV1ZdzAg8mc7eFkgEW7HWEGV7
kMR5J41hLjhAWlZ8vnpRbKzjfs6qxFz4JIfMfSHObrrwQYxvlnoYr/k/511UBZSTYL9F7wIGtVmQ
mfCo4zLjLmME2rigFnlq1hy8IdPRI3cQ4wGkVXY5Y7DbZI21XOs8k9c9n+ZxHaZ4yMX07pZQt/rI
NxiYGOMeFewSN+O53HJWIE/oHPqTEIcypZ30l0S36XARVg4iaxmKvUKgDf3EvasRCSWFNLLD6mbD
Abgzq3pWBsfBzC59C98zcpbuEojaAC0ykG+jQ4RtOHvLXkgtdsWgoq2Rmem2B0mErInlctziWKEP
79TG42O+GM2Otpyx4N6Dhv2BC4Qyuis7MZNpgeTiqx82fviizBFA1pcRvkzpPaXSpeIgDxgLZ/Wn
fuQ/TdxvmjgMezYqxH9tJHxZWvyc2Y9N3F+P+auLs0wXdDPhtjRyGKK+q2H+6uJIbjpTnfnAziFt
P/oIXY9OjfYNGxqGbRaJSJ/+auJc8w+Ss9mumJxxBFqiqfvv//op2ln98s8/2ut+0fkBF/BQWDFz
sYirRDx61g39oOZKR3QuXiqn67H+mingu9XnH96N2z+7wR+f4BfJ5j88wS/Co34m/bmbeYKw8Nma
MS2K3oW+FvjQ699JuH7pR3G8EKyL/wt1KJgC7HU//zKLhczGw619VXgV3NmOrAGb1NiFS8Yupfem
ijkLv+RtGg7mnitMGQweK49x75E2V2b111a2IbvTbHRzrMv7tM9MQOzNSBqBGYr6cuxduLsn0ycs
oFJRkfZszczl5MOmTR8XOewKW3hH0mHIjZEtSo+FqoO4KhvnTBwySh5iW7MMwwCjuVcBhapB0jyQ
tpxpdlFuowMcNS3e+Fj4C9qsZrSPvdWJp2WuxlOVSlaB6zn6fseotXLqU8AZnHiQJ69DZnzTm9Ga
flwaWQ1ob7B7DiOMpDe4cLr1VKABMx4m02BOuIXVlUZGtxnKAqziPqhY4O2/f/j/OTV+c2rgAOZC
+teHxv/0Ym2bn93H3x/y9zMj+gNvqMf3OGD8ie3v75MfHB1/4DdElUwC1XkmxEXwt8lPgPmYR+Gr
J+eW/8Jr+Nvkx/oDLW/IdxZfrIem9985MzAd/Tz4gQzi8brOEyQONPcfnLKITZWaS3+6tEQHH9qP
w2moq/OWhYnxiZz9ENJRITG5jfvSJrfAfBkI0LG2JZxU9WjX7rD2Mc435pEV8TndhOVVN7ILH4RP
Q+APm7FoxHdd/uw2O9cBfLVpYKtdFIRRGETP4s2s9aEfq5rRarwOZMJ1V2T/sJHRiJ4U13zXXHpp
MR9bo9bmgSHAcrW4afpYOLI7YtV/NVSrgd5qyJrmHCWU4d1lUSuxZ+M1Mnr1kKnkpM6TsZ+PkxFH
9cQGAyNHRDcqUYNV/coGw6d8u19L7b1zppznsIPSV8LMz4jefJiId9CjWOmBM5O5zKyr/UwkYph4
UUtHi/YzuEZ6owE2UxTtpWEAw/NB5u4pFEGUGRWimLwmVrhL+2lXrEgY4wDWGdMilrFMf3Wqb2zM
JJ+GabHuJz9vNKq9YkhypQDyZR28mI3KyO2l6emTArPs64C44zldiQnd0PR182FuQ5i2ae/xi7qp
Odqv5PPLywm/xF7ZyIdcq9RbP+skMgOrv5za1uqSwA2mLUJyBtjIHryDj8/pOWIxd2kPWCr2onA5
FHMFwBgDoOUmhjMu5p30yy3BB029d4Yq3fitdxbSFUOAbbIoDDbRtQ5i7o59m5gj3RMrq/pCtmme
zJkew509TdN2Gop2U2e2znaLPZi80YQKextLVdMHS2nzffUsdgMeV+OuTAXThMZd3pn5R4yM+trb
40bsHqymz0+lP1SvNK5+nJqa/qtjQ09xnWdmYvfBDVKUPhntnJotB9O76XJceBvTmi29hSood8gg
Z3ryHgi2J7u9TMFijtLNjnlEiBjYybp88CvH6xjoj9VXszAgMqaFfRjqABKkF6Rv55aGOVIB5Bsj
psWtQ0GH2meDtB9TxnyHqa+DnV3pMy+uSdVD6OovJiLYBG/smqRhj+SJK0Ac2qCD9rpkM0DfzIfh
V/uswsvcCz+FaP73WuUkAXoKEmziaW5Myq4NJ1GpfASg2V/L0Fw/A7lGKSmz5XkUXX2RrimXoGGY
EftSg+ZYd2cfMqjWa4n5hhIbsLXg5ibSjafKMLFQfzz5mWSxbETNoYlE9jLIqp65LaXVfcnkeKOQ
uu31AMe5ZWLTs9k+E/lK845FPrqwYXaiXcuiY+JkSa30xI4G/Kw3dDfs4KKd8s3qW2OVy0FGqt3M
uSSoeF6iuEmHL4Up3MQBk7bxQuFeFGytyTO03+dpefGqHsd2mUUzEmE76MuEGDc+xynu2PqP/u2k
YOTxtKXnj3/Lx//PXfE3d0XuS//vQiT5Vr2Di//2Yy3952P+ui0GVMUuejlUVfgOQJtxX/qrlOY/
BWQMAFiKsDx+v/X97a4Y/cGthQ4ZZxSJS5SH/3dXDP/AnIWIBLEf5lAEnf/ObZGgiJ9viyxcPJ/9
CvQDjI7cgH+pP8tC54W1AtJZ/CV/5QBuusTvHA7qeWVGiByyHnadXG6r1oYUXWEiosKPyA4wux0L
jgakJDqN11SMNUL2pvQ3IjKnb/PgG2CL84JxGPP9KhtuG6ROKGmrN9foiY7iEt01GeftgqcANW5E
0cubKC7S2vMeimFqUG8O63VVeHTD4cimMZAqdTdpUfdHH6R7MrYpOKqgymmWUeoxt+hPs+yL2K8d
Jt2IEvYTL85GEeZ3B8i96aE1+uEefTTKBCXeikAar6KqoXHLBneSnBvWnHa2JYPaQWOhupt1VoCt
Z3Wnw+yrR1ocVyq/KVDZO9deSKiLyjxZvos+M9DRZlZ+dAzn0SNFQ5s0JoFUHgrcnS2HbidXnj3X
9p3vzNjtg+FqaCUsGdu+Q6r5mOrxykpRzeRz84CCGJLpBAO6KhvNPHE6/1EjF6kv3bB7TUlc2pC7
PB8Zjbwhvj+cx2fxeeZfLuWbxKiMsqd9mAtjBX3bQPx0cpyJYTfuRhO/JFquDV/Bx9lJkZlwGylT
//wSZOx7/OhIzs4eeZAJN9swdpzr7UOmouq5XUb32ZqdZu80FQ76jDQqIt9niohBxrlZf6i1uzV9
d71IEdkN7iLfW6JQHjsqhjgXKFg3Z27DFNrdbTV5F2m4hpyWg7xZdN6/umX46CvR7tuZ+BRLLYwo
0hJhAiH2FygZkW5X4VO1doZkEj89ZW6aHd2aXd0mAJxN0Gs6fjFM2TebQJrO3WBXznWNJo+Fv53P
IYMLuW6rvHlwDGveOj0308RunXtVDRzQYdokjpP7OPR9JP7I0ekwITzrekZJBB6TaVzWWVacnSVL
BabmeAi1316z2x5PGZPicTf1hvcUuJM4ubVvviE50YlaBqLpBM0WN7CybXdW2KcAr+fFPE2L9IYD
0i6PCq4Ylg/glasBf75tgcdHwXRV2b2DjqFxS8DRMOdICMmYORfWw3/an+9xSb856DH3hhzN/7r/
uWobUhl/6n/+eszfGyCGJjbZz0xfzoFKPzVA/vkuYJoOnlpCgez/a4BcuiYT6Az5/ui5sPz/MDVx
/yBfgERuTnn85wg4/p2jHg7yz0c9B73pf4//dViLk/3+y+q7W9vSRrKb3wRdF1ksQGoDQlVuexuP
2na5CEhUA2JfZjlFkXC6qwzl6KYSWf5VcYm2cZDVNiovM5fzIV8lqyquOf/L2tvRtm4EVEkXM89l
K8u+ehGrKy9btZpfCyebo9gaAeAh0rSCJakNrZ09ctr2KRiGAEOGjLQ+zo7op6ueLfr2f7k7s+a2
jSSOfxVX3snCfTxkq1akZJ2WLNuxnRcWI9HERQDERYCffn9DgDJBS95ox7WLWlReEirNQXOmp49/
/9srwhpIvhYxmLqxwpuU8HWiljPoeJrRtVI2qX+SpQ4sKUG8pX7VZH9WpUbwonnRhVHVSkNlxQE/
ayolsx91WPPo0vC0U+ZOmd7EsDz/BtrKzUUZlTao8TK7qJIV6ZfMj2vmkI/eakGpTRPN/byJsYPe
CN8Svx3fkQLVNvhcm3k60UsmBJcEDp6r+kyf3KoZ7inQ2xno/SQKKHbbu/yJKlIpGjyr+WQ7moUw
NvLLo2VlW6p3vki/gDDO73KCSutqo9rmAxpprsI2XUPb6PaC4EekcexsWYenQaaepMbGqtO3mYNj
f6pBJ3OTMLXaNyII6hpAEPGZJfoqqF5Seir0c9j6vWRNUBWm9K9cgb2PMwpQJKBUrT7deGEZeBVI
rqyGpVhdhapbXUUg1n24iWqAHQ5mzxnZdjpNNdP4WjG35D7PgZRFa3dUPzLoOA2+ufQ/fqNhC+z7
Oy2GFFj9YK9m6plV+DbJd5qw7S90eJXGyXrFFGTgdeGlFZcpigKODnthVAYXvuHGVLKi8L2qJkRA
Aq8E3GdzS2dddaL4PtFWVFO3b9KQgq6mQipL6Y6oRqGnwGdoeEhhiji/vi+s0gDkC2Jz6ruZF0+i
dbG8dJzCNiCwQ9sTLXBm5xSAKwa56Y15AXlodrZlSNk80dLoQSvWdLy4Ian0k2wNEL9wZk5EFSHI
9JM4d9XLXMc9MfRlBHCY9s9zIy7/9AIDyOM2Mcy7ERo0wd6lS6ioDeVqGRirs1Vtjt5SBounNl93
E1l6+lbdqvX7OClUKBFDJ2CYPQ1Cq7WDK8aY2PBKU5drMMNaXk0d2houqo1ivvNFQHZSF5FxbTnB
9jKebZWTLem9KTwvc9YYnDnKSj0rI1oKPLr8pqVhXdMlm3/x6nD2p5dB5UArRvU2pWvhNFyHFFRU
O/0EdPadGdvme7Gzb2dqrkxxVONTa63ebAO74R5Pi4mjM2Pa8VMtQwOp8o0OQ+U2McPllyU+z1W2
NiA1r8LoPI/osGt8a/k2CAgQZ34Orfs6zR+1Dc3LqZW5H5YGQHhLd7RrJ7T/2GrKbawHa0a4zqzr
cFuZ16m/HoEQyDefzXXCyPaAcfLXsAJpXxloDYCjbLbJkjE/in4PBqk8VeNc/zayHW9FvrD0zsJt
QOmjiB7oZHYnmQ/T63RUNmv3JKws4wNOb+1NNLtKHgynWX40A4MJ30mYmX8VK3oLYjfPkZGC9nAA
AOt6Ct1ZSWPCRrESWtrWKwaTBcHprArqMz1eOue1Sci6SePKOSmtOgANuFTZ6CWQENX1yo84reEk
Qj8fc/D9bOvk3tGaa3fjkU0IZ+75yPZSPCN9bV86tCS6J1DrOo+1FXt3buT459UsiR9tX3GnkdIw
jD5dKTT0NYkhIOLqxcwK7otV5lw0elVDSdGYH9RRksIutmm0c7fUZ5NNsf3kKIE6BcG7BAlur/13
QVRh2UtF/zOJqH2tvHI0rTcMRKW/zjK/ms7GnUKvtL1PaJ6cGHa2+Rx60GGYepDcaFHKYLHKrh9A
RFenlaYX35YhXOyhidOVRB5cM4amf9Hi7ep2q/rubVU727uGYd1nuDTFnZZl6RWc9MoHW8224SRf
M2TrLEny5SkDvpU57ms2NeoyuadFKCkmzcbTJ15QkgFSi+W3ertUzuMqtr/qdMCNGLCWuQys25CO
KpqKrB+UK9M4wfIzxHR0YuO53Wjr7XLCidTPjKWqfVquQfw4G9O7TCi93q0pEE6LtVKhWddrFvTj
Fh+YGbCmYwOeKkCrDTOGPTVfgdQir6iqlXYBi1dTTgxtvVitfP1UrRMXcKmW3DC4JZiMKMhfb+Nk
8z6yR/Sjhu7NumK+yInd+N7sQrdG4Y2nQBaoausAUHOlfQzyKL2xU6f5oGzUnKjH8tx7w62L88op
6ouknvnGSUKf3qTyfOU2o5r7eeUm689LJ87u4jKa/ZGST7oqa2bDextn+4nep0awuwSQYlTN6YwO
yhMFumNvavC2hH6FphQXIMcrkOB2+clggkFz4kN8Mh35Jp0xppGc0mCj3K2pkeqntjNLLmPmABeT
VbiheTloVuHEz+j7chJDR4/F5otR27i4lWe9bepVRZPBera9VH3VeqDWo4wmyYwW1GXhbSZWoLif
m62ZnyvGloveiZUyOsmXuX8GcsG6tv00/UiDL62FI1g0QnAi5Eymzqa+LtdJdgYbDA09/1/OcZfO
EbDN053T+75cZM39Ii+j4qnCJj7dMVd+BFtT+EXz2j/al+qeF9Sxk/4bd/u5GuVuUbvF/ExGNGfN
5ePi998MTVQVoSWlOrB7cJ2jJF52H4/wtMcMoaAUgYO9ew5/7edX3+rq52/4d/7mZ2+weKJvNVn4
UczxWiXo9hhvyyKFRAwhHrz+nhJUELkUcG34HoepBDLo1Hb6kddrtWAYYyo6kETYdvuSlHR7WlCU
MWVTAzQhUQ9B3sFJeeks/Lc2AVX2blFtRfxpY77mKKhj0NaM5mGGxO45Ogq2OmYWi0POpTsqpAGH
pYVnyo+v3QS6MRYjHCD5NZ7fBEAXULUYQ2jtj8qwlADxpaBx6yUhXqsFsBaC60ZwlrXPkUGwbXLL
wDXpEnvaKgPTArB8Fi2nBX0MAMWiNEQnwu45Mgiawt3gqIz+GNxJgDJa2h4qY8Ax2EPz+498aA8d
dwyJP/xVNFbs1TO0TYC9lt0Eytigy0MgEtqjwNnqaUEbcwhENqy7GtvLeEh3g4FFk9SCbo5NR4et
DDdo9xwZBBcvqcVldXfn8LQAo52sn2RwA+IE6TaYtt1DCvZwL7iU3HAYBY10+3kLhhnQXmCfkgGW
NIs2JwLyOuqO7bE/9pN2ZhFSO8UArMczOOtIgl2V1YI4EYxWhbSus45HWrCxjoDyHBjj2r0AAHBg
1lGHEk12LxA+MbmVXhWtfcsj60h5GvCnKA937tQAtQA4TFYL+pjCi0VhvDOPx1rAbmAzNIaItlrC
bgxtL5DNlNUCdoHuccG//uQPHFpHjMHYsIRzPdib8pn63atdZ8CIYr4TM3CfPRHQA4ruVsGrOrgo
kkPqSJ8FbUxxEuCWSOWJ5+gsuDqeAhlk4OG7j0Vz78DOgqoKmkgWJRFLA1YFAggNZLfXj2JpB9iO
GALFKJ32rAxOCzoY1GMs72vPAnekg/PJFKrOHzrylxxrTKM2qafh2kXySq2xltgL4i1BZ9Hr0O54
Lt1Du0hPO5BiuDhFRX9YR0Gn/172KOguEGzhMmvd5Xi0CUQziGU7jJSxBncICB9FZ4iUKRDvD0UA
WPbnw2hVtcYWAabDxKDd/hicu8zuNKTDaJNDIBJnepcsOHKXLXesCYZe7o7WIA7vcqTfTjqMpoeJ
CBHc5XcXqGcKVPJuDNJgktNAtfAMlvXVt4JAK4FZ1fZbgbD8UAnEDECYLLBHXSJ6eFE05QZps6Dy
ljoIKlA0+2N/qAVyCUxtYTKrSCeIp03nDSiXwMQxVdpbJMcI6zg4t04LR5eDDd8LlPS027RKcIdn
FghvZSMnXSMkEHA69/m94OhEVvRJGnQV7p7WDg1pLyiGdOSgO2OX9BpW4cgeWGRYVXKYbnc1DO7t
oeoXs4el3ASqj7B2kDzcl1iPIgbR/8boTd1mDsjQ3ER2rezrcwRECVOj5/dpix+aQ0IFnBCRZurM
4fASzPRTtL/Mfx4qCC2I2aJPFZWjo0DJhbqjxhbo0m0D9JjVHwbQvtpBoBCvkWUX3Z57c3e4F5g5
OWYuBveGMzxfGc4I2V2gOWPTBXSi6cc/vzbGzOqQOtIBL57BWUKd+SiytyGW0CKDaIJz7y79/n3A
IQDNjoLcoWqBQEZM+5S6D7gNQdfj/FFj3z3HWQOH+4KGKwLUVkutKzYgnwAYjXQJWiTOofwkofqs
EmzsJWBeuCCGFyNgpmVfnz2wm8FNKPTs6zOrm2YMG0PYfT44e+Cq0gV44RYybpaqAobl8BoAhMIM
Ws0limpPwPBigx2rpZwZIJEsysn6C/hElythN1rS7EKD4R0EUqiy2SMIPBkd5eIVfN/oh1uBg+C4
REfkEtutMDy/CIo/Wb+Ak8CIdn7orq4u3M1DLYi9YNu6QOQMVAsgJx3pvQDUhCgRsvCjCImaCgMg
iY8oMu6ewdkDmJ+lUZpgddlJuL7s992DzT/cBDZ3Bj6DYzC+Z/cMziAwnFu6psCdABeLSSDUvuSR
c6QqoDO4MzgLQ4uVacM02kX952EioPV2HCY1xN1z9PogdeHJIVrucjIDcgpx5Loyl8Tr0yNrM0OK
KUhHe588GgUr1yI23D2D2/sAJgWbtJxL4I5F1ZjpkO1LCvj/oQUgVYJHDE7b7Zzm/5UdfEggHxKt
I0s/iQ/JLWjD+Xs6OJLwvW2Dohr7G1oLE1Ny+PKkzQmKyJzv4Qev8AT+xjF5aoCZeH70uGt98Rf5
c80vL/3BHlXw4+ddu8fF4++/CQX1/lB0wrTf3TZ+iH//x/wRBj64lYvMfyh23QgHH+67E3bf0/3v
3Qv++NW979q/1f4/nvuLbJ49eM3ug6Zb5rv5ivaZf0bzv+ar+eGP2yYDv6/k99966zz44f+N4Dw8
kiuKkNJyX2Qge7nB/+m0/nTBL7PaS0qezCP/W5LFfk8dbduPrDqg+Uuy+WOyV6zYfO39LC85jhcP
hf9QFj3hu6SArPCfMOZIKnt/nN4k396gnHL1V1/tbUAru/4ztO4/9n5PIhuROJSV/HaRZMv+ktW2
QiUr+RyOIt/fr1BsFHgghPmVFXzxOPd6G7Arp0jLjSI/Zl7ofoW7Jbd9EdKi40f/iMeju9mlJSeb
/rZoIXmyYq9+nLjR5iilBSOgfAibnpLbKE9W9HVS+vkPam5RGLKyb+Z+vOitucW4yMvNmmgePx6K
plwj/HB50Xk+f/DKfFEUvT3dRRTS8v0Hz1/O+45aC4WUF81dkCdiYHgraufjtNA6edl57vNPmvZs
k9ZW436F9ATy7/7Cd6kcadEvcwFJ3mHvFn9l8yPvCUiRaH+RXfS7RTXv31sdRE5e8ObN+XyV5p7f
J8JDvsDn/wr5l4ssX/QsVQdh+RXCbxa1/9C7xhD+K270d4vNm69JFu51sDs7beuG9LqTrPDeTBiB
x03ZP5xth8yv+YLpnJFdx+JFu4Gs+FvP72sc0o9fECPchhEeST+q0domOukVZ4vlcSy8a1SVFXy3
iGPBXDQ/ChO6bmBZ8fde8rh4c5H/cLe1feey4j8k5QsbUTT2/4KftP2CHzdixxsgu/6PaH+R54ue
S9Eh6OVl1/1ZaXqLPpSV+4kRR/sjKGxKh/WWFfvHIltxs/Uktzk/ack+kc3R9u4y6rKiP8+5d5gl
3D+aXbOktPBFXrz547nFtyViafl+/pDEud/z3DoghrTsl6c8/NRJeS7T9ESY8WP+ac+G8tz/1k+u
ib94iBbz7B//AgAA//8=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D7DE4834-C99F-E747-987A-29D402BCFBF0}">
          <cx:tx>
            <cx:txData>
              <cx:f>_xlchart.v1.12</cx:f>
              <cx:v>Profit</cx:v>
            </cx:txData>
          </cx:tx>
          <cx:spPr>
            <a:gradFill>
              <a:gsLst>
                <a:gs pos="0">
                  <a:schemeClr val="accent4">
                    <a:lumMod val="40000"/>
                    <a:lumOff val="60000"/>
                  </a:schemeClr>
                </a:gs>
                <a:gs pos="100000">
                  <a:schemeClr val="accent4"/>
                </a:gs>
              </a:gsLst>
              <a:lin ang="600000" scaled="0"/>
            </a:gradFill>
          </cx:spPr>
          <cx:dataLabels pos="outEnd">
            <cx:txPr>
              <a:bodyPr spcFirstLastPara="1" vertOverflow="ellipsis" horzOverflow="overflow" wrap="square" lIns="0" tIns="0" rIns="0" bIns="0" anchor="ctr" anchorCtr="1"/>
              <a:lstStyle/>
              <a:p>
                <a:pPr algn="ctr" rtl="0">
                  <a:defRPr sz="940" b="1" i="0" baseline="0">
                    <a:solidFill>
                      <a:schemeClr val="bg2"/>
                    </a:solidFill>
                  </a:defRPr>
                </a:pPr>
                <a:endParaRPr lang="en-US" sz="940" b="1" i="0" u="none" strike="noStrike" baseline="0">
                  <a:solidFill>
                    <a:schemeClr val="bg2"/>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aseline="0">
                <a:solidFill>
                  <a:schemeClr val="bg2"/>
                </a:solidFill>
              </a:defRPr>
            </a:pPr>
            <a:endParaRPr lang="en-US" sz="900" b="0" i="0" u="none" strike="noStrike" baseline="0">
              <a:solidFill>
                <a:schemeClr val="bg2"/>
              </a:solidFill>
              <a:latin typeface="Calibri"/>
              <a:cs typeface="Calibri"/>
            </a:endParaRPr>
          </a:p>
        </cx:txPr>
      </cx:axis>
      <cx:axis id="1" hidden="1">
        <cx:valScaling/>
        <cx:majorGridlines>
          <cx:spPr>
            <a:ln>
              <a:noFill/>
            </a:ln>
          </cx:spPr>
        </cx:majorGridlines>
        <cx:tickLabels/>
      </cx:axis>
    </cx:plotArea>
    <cx:legend pos="t" align="ctr" overlay="0">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B6739DBD-79F2-BE42-8EB6-F8296BC83C7D}">
          <cx:tx>
            <cx:txData>
              <cx:f>_xlchart.v5.9</cx:f>
              <cx:v>Sales</cx:v>
            </cx:txData>
          </cx:tx>
          <cx:dataPt idx="4"/>
          <cx:dataPt idx="23"/>
          <cx:dataPt idx="29"/>
          <cx:dataId val="0"/>
          <cx:layoutPr>
            <cx:geography cultureLanguage="en-US" cultureRegion="US" attribution="Powered by Bing">
              <cx:geoCache provider="{E9337A44-BEBE-4D9F-B70C-5C5E7DAFC167}">
                <cx:binary>1H1tU9y40vZfSeXzY9ayZFk6dfZUrT3DAAFCCHk7X1wTILb8bsnvv/6+HCAB7+yGu5a7npo5W2cX
PJpp9aXuvrrVEv++Hv51nd1u9ashzwrzr+vh99dx01T/+u03cx3f5ltzkKtrXZryW3NwXea/ld++
qevb3270tldF9JtjE/bbdbzVze3w+j//xqdFt+Vpeb1tVFm8a2/1eHlr2qwxf/Ns56NX25tcFStl
Gq2uG/L7609jiV9Er1/dFo1qxquxuv399ZM3vX712/Kj/vS1rzJI1rQ3GMucAykldzhx8W+8xOtX
WVlE948tYnsHrksYc2377g0P332+zTH+GQJ9F2d7c6NvjcGEvv/70cAn0uP3X16/ui7bopmVFkF/
v7/+UKjm9ubV+2bb3JrXr5Qpg7s3BOU8hQ/vv8/5t6dq/8+/F7+AFha/eYTMUmW/evQnYP7QaiqL
7YNy/jkwlB04kjqOIOxO794CGEIOOGeu5C635xd5+O47YJ4h0G5gfgxcAPPHf/cSmPNSN/GrYKvL
TL0oPu6BSyX1XHpvFwt8PHlAhEsF53fw2PwpPs+XazdMy/ELtM6DvUTr061pXn1UOlKFekljEgec
Oa7HKPluK7OxPPZywj7ghHpU2vfP6VOwni3WbqwWwxdQffq4l1C9L9v/G8OiB9KmkjnkJxYLrIRk
tiCE3DnGhWE9X67dYC3HL9B6v5+GFWwz9a3UL2tV3oHjMs4lkTutCgDBrDzHI+weqqdW9TyZdqP0
eOwCoeCPvbSni9uiMGPWbV8UI2YfCAmIxB1C32nCY2vyvANBhZCedx/GwP/uuOUdjXiuVLtRejp6
gdPFfuL0Ns22cZm/ZHQClRCUMQ6O/f21iE4SFNwW1LY9787jyacYPUei3fj8HLnA5u2bvbShO9+9
2qZl84L4MHbAKCfMfdD/guohTh041GaScPYUmefKsxudp6MXCL1f7SVCd7T1xRHyDmA+FKSA/rCQ
x15uRojxOZ26D0QLC3quVLtxejp6gdP5nuJ0221vXtCGqDygLkcZ4SFdWtYZCD/gLvIlT9yFKvjA
x3Ho/Jfy/AU29+OWqOwn5z6/7V8dbfPKxErfPijon9caGD3gwuVE0vsIhPTnsfl45AC+jzvSvid6
zsN335GEZ4v1Vxg9mdUSqqP9dHS3X/XWpC9oQgwogEtTIHFHE4DCY5SkPBAo1zmo4d09d5co/Vqi
vwLoYeQSm/VeYvOHTreF2ZoH/fxzC0K1Tsx6p39RRpUOKIQkruvuxuY5Eu3G5ufIBTZ/XO4lNg/F
7lflt1dBmbX51xcuBEmbeeAJYGqPjQd5kE3g4TgFjvNrweT+t2LtBmv3pyyAW+1nheGsLJrtS1ZY
GSCh1CXSY3f+bBGViI3yAnOJw2cwH5OFZ4iyG58fAxeQnF3tpS3NcfnsdlDX5YN+XsTToTRHUdO5
j0J/QoUfEGSrEmT84Vt/soRfS7MbmMczWWBzfraX2JwpY8pWqwcdvQAy4oByDwGG3RdOl/wAMcjz
KKfuvYtbFE6fI9FudH6OXGBz9nYvsfk/2IBACYeAP8+V6++vhdV42KBADU4w5uzkbs+RaDc2P0cu
sPn4x15i81bfRmXxclaD3Edil05wyu8CP0oDj4kBcWxsgGO3gS7c2a8F2Q3Iw7gFHG/3k66dlq0y
6kXjPrUPJBIZmyMhvXs9RUQScG0isDV+X7JeRP9nibQbm0dDF/Cc7qm1xOoFYz82ExhyGMqkt9OL
CecA2wiIL39RZnv7C2l2g3I3aoHH2/2sCqxus22/fcnaDQprti1QnKH3DTwL/+W5qHwKjp3v+6i/
qAo8R6LduPwcucBmtZ9VgeMMHSKlMi8YW+wD4jBsHLg/N9cexxaBHhGGyOOKn9g9zmOeI9FubH6O
XGBzfLqXUX/m/ye32tyOL4sO0hTpPjSFLPiyxw64J1w0992HoUWceZ5Mu/F5PHaB0PnJXiJ0tlXF
7QuC4x5QtBZgv+DeNBZ7blweOAR7crZ33x63AOeX4uzG5X7YApKz/XRob166yCkOmGAoMKNZ4PsL
jPixO5NIQIVNUAX9idljd/ZreXaD8jBugcqb93tpKMdlv31BO3EOYAIcrW27E0tJ0TsALk3s++eL
pP9X0uxG5G7UAo/j/aTIZ1s9Ztvi5uUwoeJAYqcGVvDUPjwOeowqAJrb7iIKigCP7eM5kuzG4+fI
BSZnq/20keLmhXNKeYAuNekh3N+/nkIj+AE6rYXN5f0O6CKcHP9aoN3I/Bi4AOb4fC+BmXnLl1Kn
Dwv3n1ct5wMIVDqM0vvK17Iy5h5wPMHu9L3RLBzYcyTaDc3PkQtszr/sJTbHN+hLe0FgGKK5xH7y
Q/Pmnzo2wI9ddMDbDMT5sR/7pSC78bgftgDjeD892Oa2RBP7CwZ66mCzSzgCXWY7yZegaIFiFHtl
9zvMi+DyDIF2w/Jj4AKYzX6G+zdYqe11+oJ5JEVtH9HeQZllEVRcBBVwZbSm3QWdRVB5jii7Mfk5
cgHKm/10XZ+26GgqouZFC/voCUTV3vXEfdfsIoO8K+zDph72y8hTL/Y8mXbj83jsAqFP+2k2Z6oo
bs3LttVypPiSoC/m3mMBgCfpJDsgEm3P6Np8isyzZNkNzKOhC1zO9pOQoUWm1NubF4z7c/YiBUqW
D1uRC1iIjXZ1tNBgI/kpLM8RZTcqP0cuQAn2c//4Q7ONH3Tzzxny3DrrzF1/zn1usqhT4iDUXKh0
HIcvuPGv5NiNxt2oBRIfrvaSE59tjdlex625bRrzcpAgacG5JpAtD6cy5tfCRtAwy20X3UsCQecx
NX62PLuhWQxfYHS2H6Hl+m9Pd99p685qnrzzf3mwHVYDAFwPmeMirGDDjAhKceDmDrul0Tw9bf7X
8uyGaHFY/ckU9uMo+8dbnaOX72Hh/nMHhvMztuc6+N8yt0dOg6sHJEe72PfXYm/yGZLsBuHHwIWF
fNxPLxaUIF/XjbpuXxKVuanfJS5aLO/sYOnDsJlPkXASZ4HKM6XZjcyTwQt0gv1EZ+5+m/+pKvVy
NoN033Owr/9jZ1g+9WLYOsbFDw5I2n3ZbOHFninUbpCeDF6AdPZ+L4nAJ2Wuy8Kol+wcQ/0Lfsul
/KGo/CeIUBWQLmpkdwa24MvPEmk3QI+GLuD5dLyX8FzdDi96HIOg6YUKhra9nb4NR2VAAOaNTJyW
mV+o3Dymab8UZzcs98MWkFx93ktIztR1rKLtyxqMAGWWOH7xQ+uPE37hIuLY2KSZt2rm15982q8l
2g3Mz7kssDnbT3O5jHHz0atj87L7ljhgxh0Bj3XfKba8C2o+BkhwPHO+dej7a+HQnivVboyejl7g
dLmfOF3hTgfcenX7go0x1D0QDF7Lvj8nay+qAdjJpIziXo6/OKv5LJF2I/Ro6AKeq/0snh2idqZe
8pSzIw5cBHzi0CVdw9kL4VHmzNc4zK+F6TxDkt2Y/Bi4QORwP/v8/si2X7cvercGeDTayBxwtB+K
fxJzOMwJhRrHvmcCAO4xE3iGQLuB+TFwAcwf/5+A+eu7735cD7jaNtv193sFH11/9/dPv88dlx0u
ht6rcGfp4E67xze/vyYUKcyjss78IU+Uf4ReaaUeAHk05HZrmt9fW8TFsVvbs3FzF/oECfKh1696
3CA2P+K4k4NxNN8SgYs7cDD39ativgru99eOg9s6UL5Dqwe6phDxADmOYs2PCGrfaAgVNq7z8Aie
kB/XOV6U2YiDJz/Ucf/zq6LNL0pVNOb31y5YZHX3tllWhs0L4TIJsTi8NWMCiXR1vb3EThfeTf4f
uk2yKXEj570xVdX61ZSb0e8I5AymLJenFYv0u1hl+rryUucqjlPr0pH1uCmYNVZBpoQbZGbghW+H
Wb+yOAkaaVVrd+iqL8a28TncipzIt7pSXSR6qFLfqlx6XMZDetgid1xXJJGnjmUPF7Es+pVK0nFT
OmN6OSV0OpKRZ/yYWO1tMVmT9mPWs7fWoOK3Q5GpzI9N029lVI1bj8ajWkUx1BbEUWcpX6d6OvQy
uz5xR6v62jpxsm2ifryw0pGsHJGMX0Y96UBWUeoFdJya205HxHeqjB1H6Lp9F8X8HWkspfwyM86H
lg5Tunq0XnZAQLEClhBwjh3A2fxxqmQ+k/gYgnxiLLFCw99Pmspjl7buunIGzX1ZDlbqU6duPF85
ubwovco5LXoHU6u4KN1ApXa3meJkXHueWx7Lqe3OptCNz52WlTdEpdanonbNZTxaw9pVSXLWug2J
fRE32ccsC8UminV12BpavhVCf2gy6h65VX/qRb1z5cTOxovlTVLz+uvfT1qiyPx00miLnRfwTBFw
5Qab1+WjdVfhuFMU2lXxnpV5+IXM6EdlST6jWX24sDxbH7cJ1cd50jdrFhe54+dWMx0amkxnQzvY
X6uUQA3S7Ye3UcHSk76k7vtwxH/V2K27daqSvIksp38bt5yc0qgeLlwRfozY4GykUtnHtOi7gKeZ
faSKvtjElrY2aUf5aoSNric7x5qmjd29sSd6U/D2tNcOOWra0D0ahTaNz0K6UsOYrge3d9Z2JeND
V33JKpmcMFb21youqZ81tL+udEiPvTHTR7ohnR/GcRdUXXvYqH64hFGm515nwZhMqo5SemPnKtE+
DzU3qzSZ3DeCRXmgQjG0K6VM7ZdeIjf2pJ3AUa1YeUUxXA4FUPKbQiVneUzr01FkzqexKapbkdW5
9oteG+6jElAfDZNHDovYmCM5VOpN1jT2WRiPw4UoSHfmpjUm59A2y9d1PCVHo44TGUwsci4t1Qxv
TUOgUEdFh2oS01HvzrZppdO7vOvNJxab+quM0uiUMS0DOxoGMLMfF8LuMJiFz0IpEAkAukUpxVU6
wFKCqDxeO07UhWHUedZl3NjTu0a2xcYiJvs4Dr1Yaa+VAZPz2tHldN07YgpMY6oxYP0Y3yRVOZxX
3AlP6sauP3k1q1ZZnNmbWlSfB8nSVd3y/ENe41PSTruZn3S02GTA/rQMw9i3m2haGzca1mNeOpeD
rVPmeyOmOrbWeMbiUAVwV+Nhx1xndqhleqLdqiFrt7GctbLbGp85dMO5Tsvp3fdlWyW1DJTi45mu
XXJKqjL8VmbC/iys3HySCTGfCmuqz3HMTSd+XsV5vKK0UF8LO93UpbbyoB1kG/u0bfmGjVPqrVMR
i7fCrstx/ffqd+wnpjurnyLueDbuDXVw7NCbTfuR6fY1MVY06fDS0RW3Vg3xiD/q2nqfTBIzIIlj
B7w21lUyqi723aGS1dmgi3jYCFshvFDYYOs7WR2eiLSrtmnH9ejLuq+ioCI6/KLZiMnYTkaOa9Va
h//7CbA5vOIyBcTl7yX/xxMoptRoEkfeZcanZj0kZDivqyg6rHmYad8U8DNh3cNfOBwupohda81F
UW3t0HbfkJ6H32B7FI55LLd08Mgp74f0JHaqNjysMxFeZV6dh35cRJnw/1727/H4Z7z+rnyGAgUh
juOhJXHerngse59rpSfWu5dl67qF3xsTfsNqDsWRNjr7SCY1nSWDGd5mXldsmlxgBk5R8GNRqe6k
zIUKeuno48zt9XHp1dZVw3O5kT1rVKDrtng7CaNOPQfz73OZOX5jevOtQ5gARIp9NWHfHtvTJLog
rafhomV9Wmy8ztNBlbiTPzgabqhtw09OTJIjS1jixKjaWYc4IXaYGRodVlk8fNG8mDa678JjNcZ6
PRVeIYLGcYZbEhn4KydnVheYyiHriVbykJbpV5LrIxPTovZpWlXHGevCL4UHUwcnGC6+m14orehG
h1bcrXmKX7ZFGp5Mg3YuM8eM7SpPaBdIp45v7MpMh4kdh1+w8rpbluWzB5lVk3jhSauK6YzZE9TH
cni+SmnbH508vbIrZ4p8VnP12cuTa1rm5XEdxcNx2jsm0NrpAotlzmk89GbletlwnpAJseTvFwJI
4tIMJVpTbJwyhc+e6eCCNsBX561Ju/oyzkjjBaMNA/O/++asH+rNGNZx4MUhJhBPcXQIKlZtudNM
7yYCn7SOcnMcW7W3irMkO6lVZnp/zG2VBp2VqNyPouKwqdPZXIlnfx17O/sA9998dXrW3bbKY9YK
Fz/n3srEolSbAnTsrCsad5179oh1wAqa+RnNwuwwI2Fp+3LK2yMRWcNqnCrveGD5h6EvCYWUuHQy
sBy1kTW33iETGvuVae32pnYRVrC+4pUu6/JoIJPZMFjtkZepmXLOuFa9aj6ZIT1yrbQbV4OjprWk
4ydSVcWKloL6kCfOfZPAIGTEsFgTx7CAC+FdY/88X+muS09KkthHk8xGy+d0qjdT7cTlmTOETAZV
m8YfEQfUR2MlWeZPVU+FX6o8+WTQDTn5WVrz6CgGbxmCnMIb+Cau4htLeuTS6vqZ4OihPLHFgFBl
cr7SU5dGPo3bZt0McW5juilcXob73W3f9Br/HTYtzGCMnSkMBDeMrbKJFFdR1Jjj0GaIOhNJ6NeY
hmoMIsKr9I3VNDP9keO7CNe+W+spqu2veVbCrzZ1LlYjPLsdWMVETiO3T09GLAThR31ZvrHYGJeB
Syj9TMpJCayndnqXFDJsfeIlw6UGtzxqrEJGvjHT9M3hqTgW7WStcUFOyn3BQxL5tp76Nes6GQjD
VRxwHXp+ry2sQlWDZfpDpFeNdFPLd6vQXik6Zd88r79syjpTgQvaGvp96hVB1qf5uefl8YWTe32A
YCChGTlO774b0n0ueU8n7lKi67IatYri+0vuf/z4n6syxz/f717/+cv5jvyfP6E8e3e5/t++C42o
80UiZvmmWZofnwVh7qWbs8knP/wptf2L5PXurv6/ePjMzBanbR65nD8ltigOPLoa7Hti+33EQ17r
4LiC5whc2woej75SEPi7vBZpK9p8cUu1xHa6BFND7nqf1qI6SxnKS4hguHd8zoZ/pLUuHuEIKp7S
uUHYwX05D9N7giES+R0UcU6dq59hchaHOEi9cfwOvZMgLPiix2FSeN2Y563NbmN7qpJvWT6F1F71
SJ3qZtU0iTN+TDL8hYFDM9IsD4wZXfd6CLOqOCWlW9bOYWUxxPC0FlaZ+jADG9xPZGk8fNB2biVj
oFnFJ+6rcECuGXS0q1kX0KwdJ6QFSWuct8TzKk/7kV1Z/YcYmYNeZ0kbNWLFRqmc2p9a2xUbaiJV
u/6gEldqrPvBEuFh0SWmUsFo4rCwgkdA7tAOecrg0OqLE/A4mogz8NxFIXapndJwUjZmcm8r03cy
8/PIi7PU1zgBkZ7JyJX4yoGoIv9Wc63Gq/nAHURz4lZjPgXpo+HD34u0IJUQCReXEhwRwznj+X4r
sgAMLnnIS6OjG5LZbnpWMRWlJxNra6OQmnHVp37uKTAKP40r0fppgkqC5yd2VabbcjBjXfte61rJ
SWZ3xo7XUxhN7WrKBkCxbpopnj7GmofIg/kEb30+TSnB23LJjFv7dmRaT/4iRrOnixAVnXkNzneu
4YYoXNzlPF2EYZwOykqz4tburZG/dwtllZd5FpbTxd9rDxb1eLXji9AhwRjCLbqGBL7v6ReNWV7L
iQ/hzVx2J3RdZWHKbN+xYeED9RL2tjelS2N/5G5mNSDZkdddpsotkm9/L8lcLnpkd7MkuFqB2gS3
BXvomplV8ig3IDQabTkk/KYzQvNztxqTpvF1bqE+dhIZPrn8F0rGLZCL7yQEVwqhmgBVz70g9mL2
btRXOm91+TUWysHnJ2JspgvDBy0mfxrtaOw20lSGn1uIleW4MgVjWOEFH0esAJmyaLxuxZQn3zgq
VvgEFbJ06lEGY2Xy7W5VsbCCytyhjfhnE0kZNkGXeykm1+GPqlTUL3TD4VsKSroG3D8P53VnmTjG
FzrjkIl3YVw1w5dpnP2iXw9TaMTKSRKKlWtPitfJocNqd+z9Ou7VcFFxluS3vG+JIihEhGa6EFMo
3c+FKtLpo57KBDKSKpEFQnTRks+pKaukWLd8yKaPU0O97qrTNe8uTYLf9EhIkg4qiWNeDuXKAUHF
V+c0VukYJLSysEBCgc+gfmknCTjjGBe8cMFHEgfv5ESFeIviHhjMxu2GuHnX9F4OCx3rIcG6Mpol
0bhOIomvtlQv8faJ9vO3WdFY8XMqU1V/qYVyu6OQdbU6y1ghxk1PzFC8iWtrbE9alHdkFQwi1FCd
6hQZ34jOxPAAdoiKSerXInSQCVSibowTlKyo0vTofgJu0sSYaoFLQHiysu3QgkJdu3DGN2aI2lau
M/BTC6UNE3L8S3nVmCfIM9JEP3xGXdWWXlMVumAwWHJlP4CqTS500FI14quHKoanGWmJOUV3WmVp
2kNzrqhA2476vonTkyLTrZUFJJbzN1LLQygaq5BDLdXoITVfkcial0spG5giTcsCiyYJeZJfgkmX
nneYoAqC5VK5iaMLvyukxKqJHJ0BMzrY+EA0eJLQO2yiJhX0xGKDGq/rfOigw3LoEnw/7g8QJHwv
Mtxnk6wmrxVZfxzyoktVEE048yBWyIEpno3IgOdJJLLiw1lNw66I1qWF8lXse06nIJ2eaIfJlMg5
IYmmNcNPkaA17U6k6Rg+pRxLBlNAAU/gJytqvA7BxSkbiDRi9vhl3yazLEzGOGIfcM+DCY6iTrFS
6ITNkqMODXkQL8mVmINR2NmpOjdMYP2rluGHABwfFV8/YXLWcd3l0GA79C3UOQlvXnMZ4ho7SpqB
QT+RzeclOvOF7qoSBf6/JgK1L99LGvgGxMMJrpP1CnY+6hGlLX+KU0SXpKZ6NmmGemy50jirASRc
g2BY+E1FaHflqdSBFmLUZ8141A22SfKzLpvPfqxr5OWQb0KAmVc1VUo3qyqVE3GPBpG5g14l9pWM
XSW7FTYKvNkzxVmcTIfctg7dFLVtetikY8TsFdZ2Fq+izq6mC3ccByx/YYTD2VrmfTYWq3rsS36O
W4y7FKVyu8lq1GLChKq3JYlVaHwQkBnhQnWjTQ4d2HJnHStjZ2r0B103pQmGzBirf5OGxoOMoWWA
Tc2EKl0c5icFJlOECTYi3su8DllxjpxFDiLgtmJ9toYjhrtZNzRKxjqIqraU0m9BRgYUPh3exEch
TVo3inyRws3y6wkFRBbPznbEnGUypJOKfR0PcRydpmXcEu+8GaSZF49KZpfiNf1YV4fpGM7r0m4H
gzUUUlWn0ZtyKic8q52u1eR8cilcpakLaGmVp8Cj8AfbIm19bnruwOUmRd0CpYLgqEG8Lse8x2fJ
Gsky9VsoHyvXVlXYdId2U/V4J3hZjWeNDme/hPp7PryTTTKHuZi1EdxTxQYO/TWxBe/QQYuwBeI0
BguqqzUdy2OgX48o644RVrrIzATB48Fq8dWMZAPkh7tEOOrGyivpKg/dCpYnWKahhKZpayzHgbtI
8QJP6BH+YRSxxd4O9qiryIeLctlRVTcFpiRKXWp/yh1EON+2+nS8zgXy6rN7cgWvPyunL2tayk2q
4VXlOoqTnloowU+TrnwhaLSqw74I18xuw/p9WA+YvCrjDN6+G3sPEntJb0FLZR57MOykncARjoRq
Zw3eL+tc9fOzkZUUC3dSw8wGeGnN7t5YAkELdVMbOqaelrr3nTGLbNinFSlYLhOhi0pjHxOvOkf1
uUhWRqa6sXxvIiP/r1X0mX5v50N2JVE0TrCGdK3qE15UXXrIy66trqscMeaNjnKLnYWQlKIXtFL1
fxV87nSItLPMbliSTfoyL3mOP602kax/O0krs/3eypryTUXdvip8gczYrYKaUWbaw753RXeu6zgc
Sp/ndo76eIawippX05GgBkYaTn4Q9ZQgCneaDUE0pCg7+N2k+zHzGXYHHOlX2hqbL9IhLXvPs2Zk
UZDULB0sH5W4MSz9SmL+IdZpGDXHTYxIlgXelPXTtJIqm2x9GDpTX74ZYBytz5v0rMfJgOqwk15E
V25uDdNVlKCygcDHG+/EjGMrUJBtHBKMON5cjj5HgUGurNLxkgB/7sHRQeRm0RHOGjSrurT76U0o
C9vekJ7EzmFYDaRo/MbLJtS9Q+paF1Va5uxDa2qdlBu78saqXsvSHoaroRloc2aZprAumcXM9LEp
sKp9V3OuP0xeFxUldky4p6uNGNxoGny78yq+ksOUpZtQNclwOJVM5KUv05I6qHDpydQClcFEFDco
wZbdsEp5M9a3MnFRDg9aryo9bGcYt7E3TYjtMLFqU9vN+CbMrZSfS+JZabrpeOWYLL6NRUEbSYJS
pK1TrojbjBNfc9pQKzrXDiaTXJRlzmGX9piFnFz2UV6Wxu9LNQfUKqd55X7oR7eq2KoKex124FN2
BI4ydp4LNhbaPQxGD+PMNQtLJ2BQmg7dHFYkHAmMuxYzfdQI4DCHmKH8w4PctWeGqawxJOFhMmZ9
lM0Tq3rxZqojC5TUjesOoceN8wRRpimwsTttRs/DZx62bjmzP27SWXYPRUlIO7Iuz+SmrXPFP7uF
QXvqhlSWl8pNhP22dlW1tQs36RrjdFcitaClDf6MFVgwCoIzi5ZjX8GXJULNQSO0+rBHDM+Na6+x
jcwneoS/o5SBEhUoxsOn5G1uY6LgJdh+DVw317NDzDMHMbrHnyABNelH2UBBVeHNkVOgFA9JdRRj
93PTepNXTu+xuVLjWRlKbCz4dlKGsCXjlhryG5nMfjJlXoa3OAmRkKgIK0P0Vmo581UZdvA2TtNq
/rXv66I85E7iFadRmXQIi01VzVyqqLyZssSymXWEk6G8Id9ay4ypXPUZ6drMRzxEMuR7VThAt9LW
LtQPHz7OFOl7DstNPkep+wjGSAk9pqU9p2Fc9rP0hIYWFFlFLJHlZlQ5ko6staBYuJlklqA1Vozl
86CJqYYJ+W2FMiWS3iLGJ5Y5yvhslZIC+34+CNG8FJUNHnDp5kPofs40QUJ9ByMCJiEfubDb5krU
4YAZ0wTlZH3Ums4j+ryI0q6PL6Y+sUP5pUs9N0mP4opHeX+M2/d4dzV5uPI49slUzRm11m2n4uPK
LmZSYTeJAgXvnRHlYtQFayyWHEUIMgSqt7XXrFjqgKVETjiz+a6stHaP7CoynbiYmtgp1SkPPRvy
jBOb7YBSbWOqXQqSeZUZNptInddzFl8kNd4QdmwmaiSzQA9rMi8wGrbYddjUjpeBZ0d30TXuughB
sy17ENWA0goskFM9882Gz+sxzBK0HwQ2NJB8CyevwA/4/fxusBI9XfSZ8BAuSQy5nCCOvZkapryN
ZjJPq1naO/NIGxe4ZG1fAlRt4PjyUzrQLvpvJ/pI6SOXeKkHq66xFrJAjeAEySHT2DTFTnDhyOIs
70nUNasoM4K0J/iAnILU9uUIbFurQ/l/XUwaU7CrTk0fE4NulmQluxIpX+RJpbedbhVF6TttqwbO
ZewZPWU9adLCD10H6yy3nTkJTCoXGZtNhhkQwyToJRJP4NyM7jS+ob2D/Il7chy6zeDQOt12MRmg
lPCO+ZjI7sA1TCk0ZqsGmYIY3GfEYiokiMEQRTayryKqKX6KkLPo9WhZ1nBNu7aeLmyrs+2AomyO
dATbTZGxjgSvaHvFp4y2VmD1BPq3Yjkn3R4XMwvTA5mTfE/qmchHVYn1EZowAmpNjipVuRqENWFv
VXduAY4i3XL6CK3PHnciNXLe/2Hv65rr1LFt/8qp+84txIeAh/MCrOVlL9uxHduJ/UI5cYIAAUJC
QuLX30GS2x2v7HKqz/Op2tW7U9k2oI+pOcccY+h8SsSwqK1+wHKiMR4PvKJat1ApEJPpQSSxndlu
SCyW/gH0DYZSpUuRR/3ceoPhW2rFvT4b+txNIIpM5WyM2hbGsAi8pleFbluS6Kkuwwc/smjWY0DW
reKOM2/GQC4k2bY4quVaXFG0rpC8uqWtzyo2WH1LbbIqwO2W8EOqAtQUONi8CPlBaGeD0El5N+LX
ZNEsEavaadgy0WAIEMWL5WfVaLu6wy6dWkMQpJDwa1oovSA677LabFXgz8KCV+v20uNqF1cX2GWu
Efmcrqh4I5O2WOgoknys/oUNA6a0IXp7dT1YnIQ7y3Q1zzvPgpRxlQiAI/gPV4cV5YJuC1gzptFj
he1U0ww5OqxqBdyJrl73Eo52q9Ddz8iRWbUluj3ptlX5n+FUwIzgAZZB9pAFUBhtUPjvOFVqx3Sp
Mr58sdW81ZmGeZzFJbogE89ypSW+9y+PPEUDt0eiPI1As9ra58kJGujEMKT+TOcvMV02SPrn0uCp
5+Hoev/r/nwUiDUbMWJDwYG3n5BrAlaL1QCd+NJE1RafRnhvGiSFCNaIXe8/6wcy+zvkhyv0wgQm
BgGurgSJ7BRMVj6oFwvvwi827DUKGc16sN6KeI4YtiGTPcFZuNIRQUMPUQz6ijZ8Snkh5gB1N1CI
Da7NUPJusednZP4F6A6y3kqEIYkVzoSETgv+9P7r/zFUG68SiS3oJCjHIVZ6uxCsrHowwpIYtxET
i/fAAbWVhThcUUL9Z4/yIcNJAe5htH6glSdrzgPWk4w8Cb9yPW3Q1uTENvWINBWO+veftcHlv08K
eA3wwcPMAJqHcvF0sQXNwDvRxMGrRTe9ib6hlEoYO6+Exi6ux2kDg7mj2257/8Gn44mGBbLW7Z8A
vpTp5jfy+8YKJVcyazv11frZFhbbhKfmrgJlDXH1/UeRU+AXG5hg9lIaB8C+wZ57+6wWfLFuMUH/
uiwUpdChcl3ynQczuinFnNRVLT7YbK38/nJs5ED9XWwY4IBWJVt86zlaNxVyx6rPbtuWghpdMDME
/LIztUzdAaExQg7y/kv/MTHw6Y4zeBNgdnCbx+luIVmXBjbwh6+DmyXeQnoZMg1DHDKXX2VF1ZsR
m/b955I/JybDrAQIe6DQ4eLSkwZLhWu0rZCx92WNPRKsRZbEgPOAHwgm/YKEoEfwAwD9LnlxqOtx
dE5SbrkIakYkMk2/LjjCWGrX+Us9gLK5DweKrCDuXfTXoHI6s0hUcNMtWkHoBAWwnz1ZRag4mmBA
rfGSsTTUDjObtgvILcl2mtCqXv4anU9bKNt1EbAvAKEJexQ+BSdPlGhOpzV2xYuI2LZuZ4tz6UY3
SILu6iDb0rsqQ2mMvNvhz994kPjyAxKDPj5/f6ZOJ2oTIcdbhECbNCa4p+Ltql6G2Zolq8NnwHdA
WRxjAHTTIdmQr/efdDrKYD75+FrQMPE04MgnS6JDDQVCQEue9TAm3dUs+IZiNS1AjYNhwVZgvf/A
E9InqFZog+G28BS+g9sBfBJs5zZdce46+SwH9InYTobVlhEgf3CY10pO3JIcii/HsiLpYlb/jbsW
/TG4FPEed/firrBNuBoGbwcXgArYMiIZnifmu3rYoZe1djsAhCxrz35m+EayrYrERXFbqvOrf+TF
84YO9xQES3a+/Bycvo03NBQbyuHAG0E6RGG9clDFQqTcy5iqMg1nL13yhnQzQm2yxFteaZwezViy
yscZCRoZeuhtOScaOCtZpF0aVDpAs3cp6t5gPm/QWk7Xcuy8rQxRRm0ViieDBAU/mFVb5ktFgzIg
UeGWDQshBV4r+dnLUqiCccp0XbDVF206/yiOArLVlVULfi0ATlUvGP+0biVA/MBYcFOObOjQwXh/
/v9YcEkURD6cQNMM/Ls/lrZGEc48f3VPI5tChNZazBtakK3zliz/6u68/8htt/x+EG5ZCZRIiHwp
uADJxjj4/TzC8ePmSaXLU1bTDY7XTUa7K7Aag8679pWPN8gjnmngDZZUW/3k8X57m/df4/TLw5BC
7URAp8dno/F+clQNdBoWzCV76kZ0Ci6aXs79QwDGmLwM1PwXguzpIg9RxyQhQFW66Uuj+GSRgzpb
N0wo9Wwm0a6PcZtsy6JtwY75Gw0tONnS+O2g7cGgiiY4z0Ioh96Ob71Yn/PBBA+Dmv20rID0z/W+
RscBoFDTLkikcjS8e/wrAbaJdWlxZ/0jcI1YprlABwRoJdCBrX8PVhXHuUNAiEcx2tQ4ElmCIPCV
jS3bEGDrYaLzdKYjNqFJ6dZR6Xo0Eu+NR0J8nNfFSNvq2tuaqsT0W7xG7dzZ6dzzEEf5fhj9OsJ1
Pe8Rkk/GG2OQAe3wsU9htvJnHhLH9Zz1VNsH3bdbEluN6OpB5rCMAJnef1R4sp63OUXwoiBcwDEf
cfRkPS+jQPuBRNV9Go0/nqVjdBlAA9yqYo1QjxD0s/fOQdLBKICXtzUUfv1JGr2Bad7iY3BjpCk4
ugGbCES6oFdQcJx7Xau99VJhq1I0e0XfLWcu1MAWdt1QAUkC6Xur4H/1yNFY3fqtHm8D7J019Vf8
nRn7bcLXuMVTvB85Z/ITxTMEzYK59GK2zWRLkOAveWIQ+Mdyls3Wg/nVbcaOxNpt0R7EuVdVAATD
3JF+AVr4/pCmb6cvSWDPnQTgT0JVg7MQFNu3S3jCF5jUF9VXbsLkcyuHONgHYBIcwHATEdphbN7X
kc2OLm14VYqoGg590PFHUze+yYcU/PNM1WGeeS5VOWXz9FAB6lE33CrDCpaa4NBk7W2PrvRXIyIl
cio95gq0PekHE1fjkYEYfYUTia0AtpjpSk+14acV2Zm5qOTSxrkA/y0qAbB3j97qzaijuWVLoTJ5
E+FU6vYR98IrENFNOQs37ZBp8kemeHTBeYCGWitmIN9jt6DbPRP+jFokPjpbg5mn18knZShkch/g
fH4RbCRxDvkBA9pXK3UWtMNwvyShfmzCkIEH5XvRUHqAuJ86nalX7gn5kUZQmQLG1YfW6naPjpoT
BURJ1BZ2yRov11FvLvgw7uYlM8A2Wdt+0iCZo8FU6a6cFzner60GehwRjwEY96LCp/5tNDv/S+Bm
9UySNXpgOtYFs7Q/dolqdlHjGtwU/d5+fhussSBQpCGYwXYEmTIShZMFMQIpTaa4Hl4xX/YmC6qh
21E+zi2mzacP7z/s7Yb++TA4z/wQMiCHO81IqjVCaiez4ZX6SQ+OkPXvyYBWRN733ZWJQg2opB77
W3TTk+4v+dgfK//HZ4Krg+4mgvhpMaJjlY1dJPvXaRiA8YRcdHbfhwTEt/c/8sdv+vcx/OMrIeXa
/KZ/uOmd4i0WxOnAoAJ9JcuIPRMGOC7yEdhAU1rGk7sh6Ku7RlWeyH0eZ6IMjWj4mWliWlo+g/YF
sh79IKnMLgawlh9w3irkSZrPj32P5CWYh17kwUyiW9+0w/deh+nlgE7GrQlcAA0FIJ2cjMQXBbQp
H8I+wzr2kp4C6OzQtiZLBgxaZu61HesZXTct96SO/RffzmGxYv7+kgudkPAwJFsagDQI4xLijD5N
CYiXKBulbn2N9Db4rAnZWTi2/GBX+zKQjD+FXmZLHdToD07So4docPFQvj8z8baY38wMBIYbALJd
iLMd4ycHCumqHp02lrzWGj02IM+yy20aJ1mp0FCcSxP19pD0s9V544kejdGxP4yAeK+MoGbOeVJ7
H1ZSR4dwdcCYZZU99w1aT4XsvKvGDcmlCyEXDPvwHu0C/mH0MGlQN03WFets0aFsR1UViciSO6SN
ZtwvUfPd0ba5DhPRnHVoqhyaehQf+njmczlWSn9xnOkHPw66W29IcUBQS5Z9GMyLzkNQgO8XnrG2
YJOPD2CWZLmZa3TLknZq0TPEmfgxir30smEu+kTQAKpy9Odi+5dlv43d6djCEBc5KEU1C5vityeL
RvcE855Ur1MTxdfeFLaPogmdK7tp8K/JglriL08kb4mvWFUQh2ysW1T5ISh4p7o6Ap607HF0fmtF
G10AYfb6vNLOOwLTb/fo2c2I9HEtX0Xo88emtvNl02T+rWeycP/+0qJ/Li2kmgifMGyA1oackgHl
0scqrWE/UFv04lC3j9XzKFdmyql3cT75QQcwsB8rns8xYPWyZTQ+MNBhS0CKWVaAGwClkxxp8rmZ
udm6JOg2DZ5iVx1t1GEKQ3tNNavP6zipI+jismDJlSMBQzPA73UuSToWab/G4szDsOzbbvauIC6D
Lgmon3dJFXM30I3hOGvjRuzrBad3MUI5edmDEYGMMuxNnfOJD2BfLRBaGvADHmOD0hS5iPo4B3Y4
Zz0PZS4TMMuwEtFZLSgA8pswawawE4BTWTT/0YKdKed1oUATulpEphQkBIKCV5sGIzkHj2uRZz6t
g0+zHJvPeljm71ETNEBFTVv9DSP+M/5sPieAogAIUczPaUgOA5AGOrt031IKfCDPlqz9AkKUQ4Md
U4aaKnldla7O6eB9caZdBrBHjej/Bws23SjIOPpw8yCwgbd7BKRC1as14d+qnkKf82NC6KoZv2w4
nff+arL7SQ567yirdiKr7BNLpRFYJyu5f3/FnmDZP3ZPCoNq+FND2wW5ffD2ZSBQWcxou/Zbnfj0
40SJugu455UJeiBHnIv6WvNpvhDR0J9zG5KreUhwkCV8tjdNwlIQkqEqvWw8HX4Hc36K83Rquo9/
ecs/UoaEAkWOscXBmUZReTJkpq9cn02R/oYG0VQ/AECIVQHQ3eVa+eY6oKZD+1WtNC1TGY/f2eon
Xb5WgVjOwmRUj3HG60s/WbqHQEYazUScAnvZSo7hrtukiCYwI35O9P/qLO6d+Pbf/+eNhcLvdgAh
tN2I+//KP/8QWvxmlPVv34FfP/VLbAHDFBzNAdLSAOU2HO9x0PwyEcCt3dA6gFyeRSj2kx9uBb/U
FtvlxNhacJjC3yCP3a4g/mUiAHNQoFHgwMYUvDYwxv8jtcXbYw6cS8ANqJwC9H+ALP+BaaOyYp2O
GT0CJoXEuSeQTpJBHlbnurWYpYpffhugm58n6O+uBf/0QBAMIBchMeD/H1j3byxzcDMCEYg+PqIr
hV68WdDNzbS9oTydDrVT5C+AytuC4OcH4gzHeKFjmP6B3mQtXRX6iNExGRl9aTM8IGxbcq9i05y9
/2lv9/aPR2GqN2EtWiibL/vbCCTZwmrdkejY9Uv80iRgJQN6RH5Ig5pcz+uaPSZdS65lFdu79x/9
D1+JlQRnJWjycaP1KRy8TJDP+Z6Mjipoo/MhFSTIvXgAcRK8rP4vpcdJovLjQ7e+IURCwOXQGT35
UIs2eZ/YJjqCsIoHJUKiLgDhBCowMydtnQ9hK9hFb62CGE0yoz6DPAP2q+WNV/jBkMHF5F+77h8W
1Z+fj9uiUW6CCw18BTY4b0e+JazSvK6iY4psoC9Abm3OfK/D//zPnkUINg3BEsbCOakwAY/5nDkX
HUO1kGsdeeo1mXt7p9tAPL3/Wds4/jsH3caZIr0HRrX5zG7n2tvPamZwCumoo6Op2HcVqGyng/5v
iqJ/GjsEIXii4WGIUieTiYorSuaAR0dIq0dwwQxDUU+FV4BkBoDh/S86yVx+flKIlAWgGwTQsJB4
+0lpBY3FCsDv2CI56lEq4pkErW2ac6nEE2jk8UtEHTZpk9k7x+bwHJYB4V9wo39YwdSPEPbAosL/
+aNlVAUEHHgwNY42nYOLsBuIl09Vll4KT2GFTlnf7wC7w8jDrRp+Iz82byzQW0AE+Vtf8Z9mAHdr
4NqmbaZx+dnbMel4Rm3fCWxeU9k7+AwhAxj0eIyE/FuL958eRQEtg6CEowXtqrePsiIFoziZwmMT
Y3izrMaW9Tho25tMdfwLFvM21CN8ozpFqpnh1mk87o/lCzrOyKdJeBeV89s19zwpniAsFk/rktob
MzhEh78sr7cheHsknOOhZKLQL2GCTyFW0a1AS0iSXfiVbM4i6A/A8wOD644unt1ACsxrGEP6ztI2
uG9qbKneghqceINYyrSh02GdcPz9iCBz1AmFBQBVMnw/vJWUDYHc9v1XBpEAY/7vXQ6gFuSrMMFC
RG8r3Mx83s7JkNo2sn0YXSju98ji2LofG+rtawLuF+inPZC+gvNWjlUxohFAd7hEl95KECz7nWs5
3rHqK0xkBTD7dQ37+dUGHZZuxlbsq60XyEpftnAvickC6TKps+hlQjsYJgqTPPgtfgzg2GZzgp8r
VRuE50vQTk+zScZjWkfhhWwxgLnrWndTNxwKG4pW3SOUeR4q9ayayIGoGL9aJUwuJQAaCjhCQnOU
12Cx0TM+THhGipH+USRME6xl8shEKPZ0I8i1QpsA3a+IiCc3JvN65lVrRi+gyhmPaq57WTpJBnbR
AdB97Vo+PYH6FYgLgFDuDrwu+M4Es2eg7u7q5plAoglm2RrSrssXsIUeJwipn4a5oy9oy2G1R20Q
vzgC/FMRsZ3QxsQvveuCrwK59sFMyXQn6dyfxcC8i6SpI5Mj/po4B9aEE4Y4Qu7RqcAmtWl6GVWd
V4Q2wohWTfXoIujhqzBUr1KBmgU+Nrmf1wDjky1VcqdUDQKridWryCLMU0+X7JFYqV472BUEOQjL
2W5VFeT1qZPZo0bzh4KI5sLzDHhmnfetI/frjHGLtK+mnyfqgJN6D6UcB9beM9kegHvPPAeDGCs7
YhQlRj+4NblgW2LitQlceya4RPmQb951o6N2x33Po2U8cHIN9j1WTQfM/SWhHUbToQcF3dyYuqEw
fpXQC7HFS88kkzpT0IPxM5Aj8DJogXT9Dtx+9UpHULOwgmtX7/o1JdfM6zmmMu7ntKhGcGLLxEU4
b+auApAAPi7WMmRP2aPyK/zadIZDjvVCCOrIZoYxzwlATgdxDqwtAPWHhQjr9QoV6FoXpOnjFwN6
zAtlOgvgBSIzXsaOyI91uAaHdV3qpAwg23gejBnu07VxV3wyvJyUHcnGaibpnjS+vGj4aM5rDiwi
V9xakPDWUZc+VGf3HFz5JUebcOhyUGvddYqC9NhHbBR53wH3aGIVok8G/NsNq7vv0N/c6ZEJcdH5
Do4kWJMQ1vlquJ2FSkGmrnT/bYzl/D2N1vEcVC19DbGoHgpn28oWukNk2vy8evCbhMQgwLvrMyiD
Uu1V7OjXzRGoBC1/uByVL2EWsYEReaZFU5J2HM7MqMfrDMTBpRhWxZ7r0IvzZJzFFapyejYNrjoS
NyfTWQpdzZNo+nnvBrE+U5gLXIRw0IC6aInW54FP3S6OwT9RxGAaoemAj0i3DM/Aq8AMHgyD55Ev
E1gxOV/liZ1UUEoISHcTckAAvkG/79Ng3gJTlaObV93pTnnnQzeJ81YytXexdt+qelx2zGu8W5eN
/eemM1EBfdSciwF4SgtVcZ508iWZI+yPZvVKKApZoY0k+16M+EWpdx1Z5iP8h9U45p0MGSlpwsNx
hu9JBqQ7l7jxogZNRtnNMAvo6gFor4tLaKsWmENVeBA6y1UJVRA7T9G4K0CGZOU6Om8X9KN+EB2d
RGEGtYfSyEH15X/liRo/Z7wJ8iYjdq/AHC01x3tAcNrf4lRaUcgjvF/SaFpyUfuY0aQO2ktAX8ON
P2txw9WMRe1RZGQvrprJtRe02BIwiontbhRz0B4hFUaCHYA6OhWItvNrLX0EpHHNyL3zVyxZfzbZ
o0y0rXcgnYLLD+aohdxtnHwDIXbF1yKIvfGpIpFFm2uCEGmzt4JyBOdxquOqyXkQjcdR8u23ESvU
WdfMCEGIxkjM4MJ044GGfq3AZuhLaoDlbJ2xqdAsng6RjVoLhnQnnoTAsi3GxEBiAS01fwrGCXif
YRri13AMRux5pkT/HLcsFd+dMBHwsmSudhxsod3QRsu3Pl2muoDpRPwpo1V2LlmmDqCF1+gy2brR
OSct+6LM/NKKONzFIO7XRQUHFfWZr572PjYrqMWHNGDptZFtU1AOcQ+DcuDQehAOOVA+Htas7gGj
JdHyYGLZ39FafA/4+tni9roP3RzMB8RVwKBBJvUu0iJ4rWdWv65Ns3ysdYKZw45vdxPIF1ke1ckC
osgmzc0nrpILqL0U2MwLF3AroIjjRadB2zjMmfWPEaSkV3DtCu/oCsk59NadJjnFLLQFkp3s0RuM
HXaWzBxGTDL6AJcg/mEikb6DvnIq5EjU18h4fDfOa/hlzKg5zlSsQR5XQUNzlYZN0THJ8kWvS5b3
E0e4yKq4bPs0unCL+VLB4+DjMtfdLdHavwIGHz93C+3qQnKweSLoC5p8cmF9nUWuuZJgAVx4wBxp
zkytXoJmEccenLDd0MT6COtED7yMWfXyjCDk7T0ks6a0cEWqcpBaE7tnfAjvKWyADmYI14+iYdWl
7zT8wJgPdZCplyf0GSa985WKmgvbWBsX6eh7IBBUCyzXqPUXcZbhYpYDqlzvsk3W8cFvZJAVXqf7
IQ9g5wJaMxbP9YIT/jsxk7rSQoACj4PwOLSq56XIGFSVI6gj5wzB7ayLKgIREDILr6hNYm7rwCzQ
W7ZVLLAuuXzq0FDKcd9rfGmbAGE09CF3KSZh4H0IWbOu0IMZg6s5cWucuwwi1V3KkwgBkSzfxoDC
ZCrzpnVfQzByHkVwVgo3Rxz4FzR3qifTgyZOPQLIjXYGboXF2tomB+c9yiOfMZLbtU3Q7F2SpiDV
Ch+kHt3jfPadKSrPNLyMMFQ3ZkWdMvAVtk7xWDUf0MawD75cvKu4gbYzbyD43adeKJN8EEO8n1QS
L8UYNJk601i73yuYPH0SoAp8XeIqeV3oTJu9Lyg4h4qTmBctuLASgvNw/L7O69SUkq1OH5JZfI+Z
rW+goUVjZ23UfBEulo35OA5TyWwzOcjlpCw6nM4fPL60u8Cn1VzCKTK7qFdnoRqDFBfUeh3N6bHT
vsu9KDGfGXWjLpJ6bT+gKQOsvhID/zBkHP2oIbDeLUO7pMCZrUh06MXCrX60bIIF0M8K9n+x0L9i
oQAbfytt/sRC4Yz6X48NrqUc/n0x5eY9g5pm+8lfeGiS4OYJivoMJDJkaEA+/4WHprivBd108GSA
jINrFqB6/f94qP9/wdLZOlJJhvIVHJp/4aFhst3jBvwHnhUo5TfPmv/AfQYcypNyDK10MPBh6gqj
NgCtp1Ba7aCEHloc+8C49HFMhxghIBDqGDqotHgEmXWetWt/FyZe4Xp0Jv3GNiX3yXJAnMUxUFU6
2cs5kx9hGQr5Z8izxyad+RmDwVkeQleLw9XG0x5uhXMHNQWLzxUES3KvW12tBZLHBdVbGvM4jzp0
0U3mujIWaOZCtH0xQN1oEIVq2NP0af1ABoTzHOdWVYCM+DlbwLZVUDcij1HuAZwelDsLekON8aBC
hyjrFokduYAmDi1MO6hlN1cQnRWrV013sZuaS/wIEaX0E3MmRu+2qUSrsHvb5SBR8lytC5rFVoX+
p1VKcwQg5u4r4cK9kwqWT5mCmSU08pvwdegU8iXaoHJu+R5eIAY85MX1H2sWx3tkMaJoYTZVJv5E
jhlpHsZujPM6nc1VGrl9CoOOwoOiG/KWEb080OHnjx2yzZtqJOFtBYgH7TkqI7IfIYlBzgbJUJnp
KsthIxTtAmFwlkIXUuKduzJUc1REY9Zv50OSVzb8pLtOHEjDLpPIBWdgs36o0xXCrcD5ES8TUGmL
KF6ifOD1Gl3OnjQVKgu6aePWGXX3fMjA+n2IFOqjXDQr2XkGstuoddBuSTXEmI9YX65pcJhb/6lB
3VlqfMuuq+bHCpq7i2yRD65zEdSY/vAMvpC7IEwkeQ9deInccleTOS55W9d3Cr5sQ4minF+lbT9d
84H1GGoONXQuoHr+UGtFb7rQq0qPJeapklVwC1VTu4Po017Cuu0b8kvk86gD6a6amnrTCaoLCx8h
VPhhAVGKveS0q5BV0arUg1fdknD+XKtxgCok6c4ZXMHq4zL73Nxa9AymF1nX6hmqWP29QZFxS6Gg
PbZQin3sYIICttigLyFdnGgxmx5DtoheXunAf15spK89ESChXvxvgG2fk2WBhUEfD9M5QElkdk3o
f4D4gagSStP0Ka2ZvkdONxatqfiOThXXBfp+uj/4kY7bfUXHgeMIXpZnVq+jXxIHdGGnPOT5cB2S
JF8xy7sYeO2uGZTxb8248qLzmX8ptsIAzkmuujUiuFli8oTGwZMv0Yj2kdtIiBoFSPaNQEaUsEme
GYUV49cB/RRX6X1diW9+oCu3ySbETqJ3e4i5MekHxiMBFyq4N6JHHhxqxJw7/IY6T0LFrtXUHOHU
tZxDi90jG6ERQ9FXqyW4QkK+1mdpZWVdaGBnPUgc+k7OLsErqX3r6erGgP+dy6lDNQcbq1IZavfa
z85cFLLzrlvNdBusQdofdEV6OLtp1x5R1bfdrlE4QeGoMMZXKg6rXRKODN3wiuwmMS85TdA7JYKm
n0AyQsd/Xo+Dn3iHGnXQWZfyOq9oAI+Lypk8892yH6K2yWvLu8/IDx3MGqflmDbJPhrmPheVIzpP
VQQ2s2zjWzb23U7QzuR0YX2Rmi4Cb6efLtouBF1aa3FmQBIqDOnrq8XEC0YAhgb3ExymzuM5lVfW
n73HpS6Z5kftd3XZcyV4DrJJugNk0O9bcaTOfg4qS0toi4NzuPasuxj/1ZHH/nhFeDg1eRx5VuYT
XMP8MtbQ/5x31KSIVHK6DTMZ3qdxCis8KtKSgeewFFDDubPKq8akyHjXPa1tpvPIJssRlmZtjgDx
zLsUVgFGw9MRXBy539ooSN3MNWAK912z1eBv4Q/D4hoC+qQR+sxWSOIrOqFMhUgyZ3Qg5Rj4+rzq
Ya84jpVES10/42Ch+wV0isOwTgt2aTV60DsIiGiKHsydr2h3hHwH9oC6hAVatjc1+ViDzXQAl8Q/
Nn4iCjmk7RlPwC1hKyw5RernkImlEEmOroBFiDnArcY/9x2suKusY+d0iWC8BYD3SOfFR90u070S
fnCpUTgf7ZA0OxvwO7gwgBWp6uRs40ek4CA23zWEiiMgqDTKe4HYuwA4KEGnm86njPTgNdfdVPo2
vJFkLLzRBlCVY4teMVE3140PZ5KOoxMBU9ysjIOGXIAQXu0XPR1t3087f7XqFcJxODIg5dvB3lFc
ziEy3FVH7Fyu2ZcU+m8QTOTrlNV6p7vlS99HqCuA3+20xnFDJOp7qWoohvjm1oEikVR3sxrC67AP
YBahTXwLUlO/l566rl17B8TNu11Ye2MxrheVjQPsRn5dJ/26t7TLcDSigAKZxCi6j1clIZnOarCr
jJ4LuEe4h6hzDtUYxvVu0k1NL9Z2dvrKKb8edwFOTjioNjYELOaHW50bQTbs7+iQrv6OVSADfewb
P/M+g/hv4bIEFuRaAnYKCt90QwL7zo5wHu0SeD27w0Tqj10H1+lyNbBUgbiBR9emIxLLKiZhDher
dkSVL/tvbiQ2zuEdOX0IQHVnpWjl+ikU2n7q4QFxkcwtOeppUGeT85YfJlqWAgrtzIVPuwWhnw8Y
A8PmA9xI1x0Bk/iw+Q68uDaF48eo2wsDaRlMioKkv0tX3VzAcEOVoE3v4DG37F2Q1q9ToL0zOMPH
N8ql035JJ2jc5dwOwC8RXiEkxwB1Dkgg8+v6MXKVgCVCD+mvAJqUZ4DSD5vRrin9NdbwdtBkyXG6
rUs+RiI8Srg8sd0MB2Si4FOisxS6GePvY4WzLU8dWgNAVnSTr0CbL1BQDDXI0crAOpc5feSw0T/3
IK1F4lf5GhIMeL1+ILFH5wIl+NTsuxg2LGOarbJkoaZlByvPJwWMg5S29dvblMnprs3aBYkkyCmg
LGXxmYKibS/RXz6shMFvB35Kxs99JxMgadLN/4+981iOG8na9hWhAwkk3Bbli56iSIobBGUI7xIe
V/89oLqnxZJ+8desJ2YxHdMjoQAkMs85r3vIALjXQeOJc/wycosZzTg9zmYst3Zj7cw26Go/nttu
8t2CrrVO4wC6ktnvcWAZeh+tbrgxRy2/lPDzmCBpTp2tcrQXBxlL/QF/7ATLH6wSVyH8y3RbTbLo
WS6tjgS7bR/ZvGewk8Y+Kz3xWTqM1ifH0nOfNxrU2Kjq0+h7KkWH2XbJ5KvOMlZta8/VStpRflUg
5RArpp/dprWii8oaqq035O350DnWwWYAxBgN5OqmwXkLXQ9j6J0sbLXxeGlHF0+Sfp0Vcvo6Bm70
5FFzfzQm2zkLsJi3YZf1znnDWNVeByEAx0WuW+bKmJzHNjebhylgbG6HltxmGrNig7HYQRkT+QEN
8sFPi5kAfGy3UvsYtzvOEsO7yJJp+mZowWLAGotn9tP4GA+a2Ey1tB8xgGkY5CgGalutjiN33eoM
XcI2V4xPGed0omQcZcO9Kicn3aQy9nbemHdLvEJ/hmHKcDkxBbptGGYu1KNxlVip4ZdpFT1PMO5r
3yhLyUC6bJm8iUptMEZqV3nJSMCEU7/RGN9ujR6ul0EHfA44OV/iUlN9qBCkWyv28+SlbEVzh+VL
9hgKPQsZhyfekeFZcIzJVjjCnK+3qLXqMx2nhxtzbocVU+byYMw6F0AdhYGsrDYwQQW1v24z/w06
Jno4pLE158V2sCtrl2RacRh1avEKXfYdg0Nzq+lq02K4chWHzJ6SJO8vE4TVZ2wS/ZoPkI/F6Q0K
FnY+M1UY0Gh1tUnzxN5MUuQlDu5T7Zd5w7eONd0Z5EvGgrkOScRrsy9RaluLlXA0bOK6s1/6thy+
2vkYuSvY9uNFbxijuR2ULLevTe3/+v93+n+DIgDk8j+sjJ/6/39D0P6lQv39h/6hQsFcEgYBbGR+
egvdiSb+HyqU/peEvIHEHlqTbuEp+m/r7/4loE0tjT0adZxn+RX/UKHEX7ZnoZdGkMtcAInYn7T+
4q0eCvDYxCIZCqFNbQ50/QrU/kBNqkeNoXrWiLOC7YDxeh/m8bhXC1EoiPTCzv0yIjjgPCG+YvgY
45JwGKspqvCd9ypwshgFsliDdZs9lR/EownDVZmxeMMFhPW/g3ecn6p5h3l0AiEDe/ODXR4t8Qog
MKe/3MUKIgvUrM7MUB9vRcQA0xpIZmFT1C8xMAVc++HV/oJwQ1Lr2zHJK7gPDQbGAhpf3uYJbUSL
Mxw4ujI8Y9RzXrYOQHDWI13eJThb1DrHtFbvhdKrT95QezU9jexx9PPsrg+2kNZFeQicGFBv7h32
5sIOunlntPaSZBE75gY7RVB65CR3GYLHeYdyB3ZKs1iPMIGihIb3CCRRqzpnYjLiFQ8BmB7kTLN7
YNi5xqBTzHgDFBUDmwQvYBJHoqAP6eTQTq6ZbIJuDDauCiubN1Kv8rbpum3QkAQx2bFxp+h86xW6
NutZmXlMS6V5mN0vsKtyS5RYThgDbA6xN4QbsfxyPcLmbV1HoXEnSDiZ/dhpuLdGgaWjGQJwBUWP
fWzO3ZGj1Kg+MWAGjbZLTO2v8BLnF3kTATvTUgN8VLUVzUzeNeBjg+qhOTNKGOSXcwr9mRZlsqtH
sj6AxduFp+eEDdCOZjBkuZ1VYYBPUyMwxxWj9gS/nicX47Ue+lOLGeIBtzjAmV6l/CHsNLl0htla
6GOYzq8zcFzPVyPqIkqHxVH0OugFbIJSFdC65fBq8JgW1nMyhMF9N9nefd8p/riH1Uu+rmP7JrI7
/mq9qXlIMcZxyKtw/2keo6GAAixJaclxuEvNbmXFJo8l1jIA4dFq6/kD7ua81h4CC0kwOLtHx3l5
Jc7ycDxouby/hRrg4ToKKyNrNWc19/1wEYXDfKO5Oq0Xo/Nxb4YEOK1rzu9206iJjzDzBL8S/G9w
1mWPfwqIRLjOrJrmzRjG6c4G7rnUoMc4qzwJZIMUriufw6S1LiZM/+5BvMXl0FfZNY7L4TOW+vG+
1DLprtC9O8+L/9IDBH3czsTMko0GdEj90IN4R8nAE8dEOJ2OxmgD6WETCsBjA//cQDJZsPfeYdn0
ymF5DXFuqyu9pZ0G6Q01Rht5R/ELFi/dCKfqhBVpfBlyoBVm+pUcXqZk6qqlmsGAsBoHGC+5Lu4S
qOtUmSFrpKFUQIFFBXcH14PXk6VavXALBt5tOgAzb/Doqj7xZPi4nKTgo0yrcgi2ja5VzeMCRN66
bPGK6sDhAcewOe0dSTzlGcgwUH4wwo8K+6RMt0lgkOxgggnS807juVngMQL03HEVG6b27Au+Nm8z
jgnPBZIM2qXOUuVZEUG9ukvnWdPuNVzD6nOqdU1B9oc/sc0mk+13hsLvfaRyzdPboIfRMOaaqldB
b5qHuZdsEPOU8ywpXXmW4EWwPL7znSod+XKQudm4lewq0bGqMchbvS5k7Pp4caXm8R3bCFPhGSjJ
3zIOJntoIUtIQx30tRVZUJH9iDVwZ1wlAZ5nSLBFWn5xTEiBEX5UeGRmOdfU0hA41AlClTwpobAI
AtuAcGPiL5g+KHYIgUosmC11VeaEfbjY7GsBevMshGZjpIK/SWc5HZsaQsu6xQzsMgHpGx9cyu70
m+UUBnbkmN+EwSbXqXuucs6fmfKxS0L7EBRMfygrSybohwjJvIIFtEDRWhzqT/g4Nn4ch+4lXmje
Iz0qHKNZfMDObxxWlGHdx2nBvNMF/WZhNCtzQcSZaAdr8xUmzxfEXLyC55GTW3sNEsFwXsqk1uKH
MJJds5WVZReJj8N/ULDJlIeKocN9Y1XGysx1zB97WA2YntDUgfLH0TC6e5Ea4eesCZxvY2hCFhCq
uGoz+7wbVD1t0kyNN3bphE+W2RebnENqTbiaeYslWvEkZJRvjUIPUSbNdEp666hrL5xShEp0j75B
Y3cRV2H20UgaYF+9abfIMkdyziB7LMY1mz4fqit85vJzS/YMDgYnu2Fbr56Y9kQfepldD+gLk52q
G7mtpxrY6pVrEZfxhxCs+OOQyyYEBICWgf2jWJMyMR8zDEO2+OQhfquHAkNXx2Hb683yjkOneiws
4oHWydwUWzfWy4fItpdHm8dMs18ZITagPgFII6yquM/XYeA0L7Fy1DrrpNwbcxJuh8wwLq2wceQ6
0q0C6sZEObBulNGf1U1e7kiUYqKUQIY4ONFobENL3CRBWe103J/Wint8TFJVDZxSvX2AHCJ60pIg
pdStDD54KItJwZjTraV59kpLtNndTpONP3fU1mds2NNeL4rpQJ/kHeY2HTZTA97XGrJb1Qwf91HR
2Hd93M9fdT1Lzjza5DP1StX5fYXyUzEnYc3zH9jQEL/hRb9l1dVlbrpw44LjCIt2j/w5W+mDySEk
NYVuWsdTCROp96icbxm7r/xDmHzYqBMNCDf4VIQiAWWdaLC84yvhLJYxGwO0jXeJjicg1cJzhDbI
VTyqPUM/dePooxIw1qONk+lSYeBnwp5djNUn65Ue8vtH+auLwUrFZoUCGaHPyaOEakBoFEXgEcE/
g40ykocmskl9Acna/P5SPxeyLjl6PDecr35h+VDjPl5po24fzYUDDG8g3lmDl9GaQx1snPI9B6xf
XA/PQ+ipAmEGfggn3EsUZny2WW4RMxQF99+PILg8nBgYalKNNPHE4/39PS6P6we+J+9usfXS0RQS
2LrIp96uTCBDCTbYyiMxSlRXjqZT/LChcgIXiG3hTkCuhAWUIxbC9Tfh+Pj9D/h5keLOY/GcFwtY
wzrlG5eFrHXm9PaRCehid66ZgA9YOfwXV8Fl2rNRPOGoc7JqssDAdDhu7CNUGdwgQY13jvuuWdav
7oWGkiAlGymLdfqZ2y3DZMKD7KPHeGltM9VguMOw/vf38otlYiHS0ZfATZd282SZpCATcYWJ9tFY
aMWxilgUi3cyQXILS6utxn5+p6X7ef9iT1++8kUdxD+dPD6IaDiLZbY8amVgP4rODY+zjlWk32Ul
TBt30iGKNjNL5Pe3+vPHjsHLAs5ztwg8Tm8VEWZM7IplHNPFYCzA7AY6Ue+u58R231Ft/OIWWRwO
SgA+dVr+pcX8od92skFxqdw4jgoMaMpFeTY3bfUpkywY/Abhfi6r5s/vD1UXsnlcKmzrVLPf63Fh
RqhIj6/c5yKX5iHT3WhHo/Pul/7KFXj7qcPpdiwp5RJL//OXhtrRJdtLP86qYcyciNwi0cDRs9sK
8+hLFOMRbp4TZfI4UNdhkDE1l33dj8EWXYmkucC4PQuN5is8OZOqcy6y6NpN7Sp757H8vMIhTxCo
57EjYXRzqgKBuTUg0A1Y4Tl2UwRWxtWnZNQ4L4FiWWr/H7KHE1uz5bBEHcBXxfG8ZNmeytfDjHkJ
tvIscYwU1WZ0cRD123Fsv7pKcGRGVbCs9ySGjox28xMcbTj4r8IQmKUQjmt07/WWKinetZOAr/z7
pfKrZ8JOyVrBIlFHLPJ2fep1A1Tn8tW/cpcT3Uqe8AE04emT3+gPtf7eGOenbw+p+fI1MMphiaLu
e3vBOm6Won+aj70M5HMDMT/BlBQ5Aic73fjv7+5XF2NuxNAWNSvHwcnFXHwR9LD2puNIzOd1UqRQ
wRuXLsfSK9rF31/sp22aO3NfffPM5cQ71Z3kqSYqvLOnox1YNJYYQrCy+BDpEn9/odfovDefHH6Y
C1UIXBYKEXOxt88wIxJltCtnoIKAUYw1raDh1dymTT8GWjk3ZxXkAbWRoXTPEezlIx2JYwIBY8Fy
GMt6vIW4yZxAG2iWYDrPyFVgrO0hHzLKYuplbvVsmX6guaM5HrB4uG4LjILfU1f//H7wNvUIe+dc
w/vnVMoS4wZdEdDSHI15wuN/EQTlQxTvQjiHm98/tJ8WOuFDrAGJco6Rnnm657ehbrREwqijWlQg
rgEVfoHEvY1mjCgcCsK13jllTmogybHmuAafPjIki5Svk7dUzDiV1MqSR7se5Tc0lf1RycC7fx2I
EGzBVKeeM+tjORL5+/ubNU6XCKxZ1GeooLiygUToNIdTZkTRYIObHAVeAfm81hPXTpvdhHTdxPAW
fOmzLdJUruEti+byVRlbmBDf9kY7YTdhGMl0q2MYla9Ja2WLqhXKbF92in+eHdaRyu0m2XX8/ddO
O2lwdsohtvbQv9KEwSW8yRsrwUJfLcsLBx6qBywlRXXs1QTf27AbZLjDyGisCVLmfjj/cNDHdY+C
wSXeGRc05I1qrYs0vxmYNlwiVtF2o4zt63IS2rwrHYihTLELgiMcyA3njKX1AlzT6jzCLhRAeUpU
6QquyjyQ+lLDuijm+Di4sVjJPrMwSO9EVANnd3VsQeHA+2UgM3VOCiwRIF0zPOoqkYmvg3JThuJa
wvdCKPEyDJ3CNLru8WYINw581/Jgl4wod57ygmiPxJ2uqKhn/u1cO38Xn30aMHkhw5HDpq741qDk
WtML0/J4WKUiVDTuk8Kd+hC6SLmqcSZe0MzLrDwHX+3bm8aEdbo2KoevuxR5ld6WsO3FWnWtqLc4
u6Fywe7iPLTtMr11AH+/jmSnzEx4yT79ZtpFJ8nwBbReOTAAMfLXY/4gt249WwM/90OFItTbpChs
z3ueJtEAFYyRbZy2YNF2NXF55iBMrtBFMQh388kmc8REc7bqMEAQn+fBLA7ELcFKH0scWlZ1umTC
eHohGeFEmUnwHB4EVnsrYm0RU7Bcomv6VZLYxeQM1YowRnnoewVouO5asuvmahGu2QZbuDWHrKCi
gHfgGw5ZOOdkrIrhQDpJFnCuij6+/M7pd6uumXfjq44G1i9TxrAjjxPzIktlOxKeWGBF5NrGpRYr
zobXOoCZPatvDm1GDaRQMTcj28ucziDjEo7BtK0cX7x2Dki66sfr7yM4K4OQRv7SKO7koriKic8O
Nk3XDFCpFsE5NqTsLfCKUJw5ZuI+F1bM6G1AtnMnRmJv9kx7mc0brWQbV7bFKqpdm84syiyeqwFr
2vDNZLGVifEf3o4xc/jv0Awkz+fAMpdCIpTUdm7pyOdcJMskVjGe96uE9mcUOhP41+PPsTuGjBGz
K+fccsAj/BRqZ7IlTkJvznKMtuddXmkgDRC0ebAS63pzm3hGGN80Rc0PERCrFBm5RnNLUGc9PnWj
YyJLyxwrTW9dsna6C2vMxJ2dJIWE1EX+5zdXA8nYJG5tyJtJVEyBo4namAwbDNdyzmNgACjUMD+W
tSJBcyAIydZ0HijM0zbEt6ddIm+yuK+0BL+1OYdqpmUWeXqqYVo/ZQwlt0zQZvdTLBMZwLrQR0Zt
TMjbhUowd3iEfD/x/4eTvoOTUikaNDL/b5z0/pvKy6J94zPx/c/8w5AWf+FFuFSCuISAby4BmX/D
pI75FwauWLowXkKt/Yqg/sOQtv7if0DJjLgayThdx78wqQHl2uOEB6xzBeiq8ycw6WkpR5eNVpzh
2gKVApOeHN2u6Ls5Ll0Cgiiq/DyK6Guge/5hgeDagkKY+ZZrMplhXvK2jAu6vjbMMgz2Hf51woc2
5PruGJRPBZXKdc7OcwDj4wgsAeTekd0v7+vHCQ2AJgU/ZgIYzJMg8xO2yWwLg5jU9ZBQYrK2dVQz
rPsRkSkxLultIgzwIC+vMJsvYnPdzFP8bdQY9W5sZZtrJvRANLQtu7bHKt0ECD12hGFdNSQPaYxe
AyyuJwUvNUS82DVOcJvb2bD+YVH9AqH95U1Q0JHMicSQhXTyBHUFbSZvZ29P0rexGWU5b3Mtl4fY
GaaPtakjGREpQKuWox5ZDKY/Dbh+r60ynPh9qO+vbWgl12Xjur7ez/HOQ7a37d00O4wEQ8HNHsRd
HneLWnDGX0/L/7RXf30PtIWMd2gdcHg+aVEaHPQ6jj0PUg6HHMMC+KpUSLuF2fL7p3VSAX+/EqkC
zFlIMf1pWmyBbeYVPnL7HgR9D8uQl0dMxVG1Zn2jW+F7zdfJR/R6PZpfvF1Y4oxblhX4w+jDEE1R
5FrG9YgTuWFHAWbswj+zxeBesFfBQALFLe0108aT5+cptots0Ny9YqqzY9b5UuFrtU8b9+73j+/V
YOOHrmu5ElDsosFY9oWfNoUkpI0ZWIOAECI7zE5jbCKPNTNNvLgpx1oepZ8Nvbls09uptzBagGa+
lglky6gr5jMgnPpGTURKQJy0GghPiz8nCUrzPlym+GVWTLuYtfmRGrggP3HWpeaHyQCeJUMuMlbS
2JCsEO8byueHwZ7j/e9v8nsf9OYuUaUvswDHcBh3e9Yy0PrhrQXUKiCZatwPiSlI3i2HA1b1DWxA
lW7LtFmk2+XLmCkN4n6msBt3kn2WJ922F1W7TQnLuaxIxFjgLnNdM/59EAbZiJY3Sdjvef5g1fZG
icH4IHAggJRPVBFVT5DdGXrqbWEDFMSTQA2IwsJYF/APdmm4FQnJNGxn6d5uLYtaDv/TPsapgNMl
QgwVIDML7XhPAPgE6TMm7RBd445Ib/cOL5rkQO2erwtRR60Pivgl4uBZ5eAKB1nN/VWV4bJH2Jkj
z3OXqUsf2Nam6g1i2GXVrezOLjNsScNyn6oyvYc7u8pqqOVFPmlX+EFOX6dpaoBDo3YTpq25swKZ
QMmw0VbMKQlhGtagN1Zk6nfUpfmDE0bpSyUi2oxU96Zp5amIchzzSdOn7BwfHcTXayc3sNfxvOyQ
TMl4PteefYUqGhqeGxeeD2o2XHVtUX8uEggczHI2ZNVhVhCk37RUcy+A07W1DONwoznqmOc2v9oW
NeW9dxh7jWjEoKLVG4uBcBqlNF9zih2ZnefL81yXWVKtGHloS+pF44vc/ISJEtJhdMeHMM1zLAGq
6aOWIR7l3+rzpeg0Kt0JQclG53xZJflg7ozScw/dLM1nFdjNNYTDpji0ZO2sagzB71JJuErFiugB
R4H+zeeS9IltGhkaKsDRpSkzCvURIw04efjB8WrGxEfNHu6HqdtGkXljBDAO2dv6Q4to1seDr3UJ
aDS+mop3rmxR3UwKNDSwIpyFMa/tw6xbd8ESQZm3lNy6fqyMBYMOpWQKOIYfEEddBKH9FBGCtidy
R78NxExyrLIfpjZ9NkCx14NqEtBBWCEt4gjou0qcO2M3HAtyGf2yn8dVrkPU7oCJ/RY/AXKAtIgt
qltQ5wLpa1KOZ5obEmtIvOxqIlf7k1ZFEz+G4WhkoBeIUhN1N+lSPYurh87BMZRuwbJtDAGHOF6T
92vsFIGYZ9Zcloh3Sn2lRmuCs9LoN13cOC5KGMA8X0dmfYVghDckGlGfTZOQaELHbC/MWN87JZ+L
rU2lnvpeDXzcoVnBugKsj8anjQL4BUnxRfUyfEwC0X1dJhiPZq+GY+66/SHtPbKGw0qeK1gUuxq7
g5UV6P2hE3xf2pRWTPUhl5igyPABDkXsQXpYi9rOgfTD3B+1efwoe73Y4mkTHZA7VBuZlWgmpi7w
PbMj+Q2b8vN4XMZqqEJ9ctCLc+gbabWmI6qPXqWna7yEpp1mY3RcN3q6DZJ+gjiphvIS++JsHVQU
BTPafV+VRrqujNxdxyEnh5gD10eNUG2YARhQoBgVOfBkNoNCVWVE+nQ2t3rzMHuDvGJmrV9OsV53
azRO+FDDJ+2/iQRfEC/T5z1CKfUlcsaQXMfYuY/wGz0vLAc7DZ36Ap+O6ApTAaqTnpKvLFEc2KGX
8OuQqmM5KXSKGejmt1ko60cimFM8BxhhxID315pVTbssFXSTsobCHHrdPWnp2YERRvOV6CJ9nyVQ
ehLFTdYV5RfewMFx9iS/azKrS6KCg6PTAPJMA9jyysazeQ1EWG081XPnSOmvPD0f0IqYxqbG1GMj
LRlezaTIoXGXeDEgEs+aB6YMFv0dZJQBm2V91/ftotG1RejTuUFBbtPE2phkx14JNobVvKT3gRTP
2LEArXpOB7YL6rUichgHVDdTxx4NBnSAaHqhBu7v416xr8McOyYT/po+tQ0CNj2vd6TOW2f4UGq3
ExeIcMXn5J0Dh67ZmiLraWAGu8h3ovYWQQj/lIbIinSjXisnEo+6a5018E52eHuXO9xgIM5TL5pn
1kgKY82mIFRnXvZmLbcVEtsD/sD2qs+SaFuaAUGsRXeHpROTtLZFYJMOkPtj/VoFhdeTAB/2O1X1
U7Tj8TvpF4RSdXROn1r3rGaLOMqxgMMOjVonodhQwbkX5OivEU400ARdQ0aX40Di/PzdE+p/Det7
DavEc+iHSugnYu/H9jl6061+/wN/d6tYr/+l4+SH8dxSA1L8/adbFUL+hcm3wRBbp5HT6Tv/o+c1
6FZB3RfK7j9sXoS8eFsBSMA/omKFJPwnbeqrCd0PxZoOumSyKgEBgNlpppeS/4dirawJGignd7rw
illDS+8O1TRtX7120ACZh3RcbK/6MKzOGkuCsE1TvHsdH71CLqoGESeTlPHXAoTmsQAZmCbrmj6h
WSqRbIwDN/XNQe/6eU8BIYPhVnMm8uFWJOfCo/hIpixtIjYEBvbj4dDXbIZZoF15OdGdxxLXzsZb
MZIv3ReTrNW42w8ANSPeMw7J8QEEWehoR2bodf8BJasuP2ikvRgbcm4MuaH4VfMZz1KaV+Qxjyvq
hsUbt9IBWHIjrP1QzlN7q3LJAHLI4ksmkQCdjjGbWNrYwV2RG9Hd3GKPwU0RTzh32mcgkfjOTSRc
OhJ3k5uxtIhwVvVhtuJwG5VB9ww2+K3GUC7144W4b0N4Xnllj1KT+S/pksUxCXH/dtBhpQO95zDo
fX1mwMUqBJM2d7yMIElqh3EoB/yUUwKTP8DjJHZ4TdQqJKYAxpjh7BBBRR01jV62UImhc4k4w2SH
vITx1s6we7ioRoSpvIScwUje/29D+M7Mf2dDwBRPmr/bEC6em+b5C+Ya36Dr/rgz/P0n/94ZbO8v
eDwks8CI4qzE8fM/OwNzLAJvTajqC766GAH+uDO4Ln6nODkCDGHYydziX7o/xtiLe7GL5/DiEPAn
G8QJvsZfLTAFxexH0Cjz605acM+k2UwrDYVanL1EJZWm5paALC72ez88nV+MYn51pYWjBYoHcwfb
vbc7EaKlQs6j4ErLUZrr1VO1YChDEHXvwKy/uhLX8Ez2WkNSH7y9Uthim4YKrtq3VB2roNOvmj5n
76nn+z++pWWkAIeCy+lc6+2FeicTHnbg1X5q0pc0S18CLX5J+O//5jIguaCSuDucviOqx7mJrLEi
yR7mmedSAL4yz9Ix/i8eHWsVctsSwAPif3JcsGvmpLJwR32Qq/NxEfYFJXCRKv541gQ32DYWpsXi
LsGs9u2zc/rc1VoPBAQTotS3u+l2CsclPv2+6iHa/P4JLlO+H07BZZW7C9hJbUi3j7jm7cU0YZV8
myVwy8KPcjDl2YM0ECupxc+6y1wrlsr0Ub23f74UQZQJ4mBULKEYnCx6W5WdAbul2ld1XH7oFviO
uFQCUJJ3Z8XLA/vpHhnKsCssNEXnZMw145oB+MNBqxHOuM+7imbU0IMPv3+Sv/i2oEn8e5XFvf+H
eoJ8UFyWuoyreKN1ZqjxHpJwcSzUf/fofrjSyaMb0jwq+4IrRVk3rTGlf54RGDA4fvfz0n++KVAB
dxlmYdNJ2MHJ8igprQlkr/I985xyTf+Hd/hUteB3Mp82HkfvWngYq9WgAkRskPQDc9jbUPoXx76G
YLUaSlhw7hgyKiiL4YsTxeCnCZZKiJXEtnPSlwm04hDOor+onCbwVTUvAKVX1uCn/F+mKMg3OnFa
gKSmtcc1Lmck4RkPqWPghxckwVOf99ManYO1DxbmejkV3g7fCnedOqONKf/UoWZPi5Hw4RpjpbaN
CrTeWYHI1yk+tBppCro3D1/qgF0epQ6/3RZcJcHlbEDZy1jIcaMS4WGmf07SSFvFDb9HIzTqOQ+4
6bRvq23pEUpJKDtpR5ZkQgayG4Dmd8gN6Y9ab2cHqtrWejBuiCDB9lEhXc917m4m7xrTRqddOW1B
WJ7D5hKhYtrYWBUi1ByJLY8q3Ol6QjOPRO1gM6tmjHH1tly7cA93rofvL4pNA0p9b52NoUieQrfM
7u0Bl+O6MatPDAuMB+J74VA5g8B8DaH7zG/CKoNBRYVPlUmSsemPtmTIqkmV3TcDrZ6rNfkNuHL7
FPBozqKkrq7sLnnRBe+0S2zjIXfjl7EZgg+IecsD9S6/vsEtdsoM0BGVMY7g2wadvE6YNdwivMHc
SnC3QY9sioGS6VMGYDaTGV1xjEPCLyBLoPAPzcq7SuyweLE1T1yKMuEhdhlBKYY2ADu8LvusCQnD
0APoOjaPLI15CEGHWHmWxDARDBFi5UhGqR86cfrkkXyMxxnJdEy0mHBlLRYfSBqUne1iYuyrC9H1
lbcGj8dUCuczb2OIHoy4QNE1+7ZeqHOtjOcHVyusu7FI8xfDicoj90gqNu4DPkbUmNyRTH9fGra4
M4uS9WMp3SLnXlpkh9FyE4TSjXhrqhFc1iOFiJSMYEwtSPVVWPrQQDAZXqZjDfM8Uqn0WVv1kiNu
njx315pV3/lWNlTRfVtoNMydWyTPDNi1rVfwHdkOOUd+7PXZ7tUyeFBe/zirOd1ZVddm24GEwRgD
DJxuN3PipjVONCHxKohuICF4VfMVT5DyILGiQ5kwWM1HTPeqT2EirbNXL8B8LPmxqoPshs1u/Joa
jSF0ypuwqN2f6pAifwwIYVQjvgNYerwYbuSdBzjMw3WcQZvDfCJlauFQR7kdXYapN266cMm31nhD
ncnR15nsagtFcm3hIfsh6dF9r6NqjL4VFYk+BU4c5FZE9nwuRfdYNVO/g/CRK8wtWQjz4BbHJW6m
CeLarzV06o3I4JiE39pOOeuoGT8UNbY7Zf+ZkEqsBiAbbLqgshFCuM5N1PFRioKfpYusv2AO5i3j
6WorXSIE4ZGkD66o5jPdI1cJi9FVOI84oOYDjHs/jTE7MduMRc2uiFAxq6Z10SXelUlRua01vvqU
md6675kiw0yZNrNid8uHtt+J5dytJPdt5Mlz3GjulUtM2DORY+6N2UMoLkOwNYB68zh2SwAkG+pT
5y0Shmwq133B7VvNzGfEQN67aotu+NJoCsQhbNhzIpm6N8JWqIL07NkiyGWtcOFc2ZHm3MzxSLi4
UmSiOkt2jmV27k1QpupcDB072Wul1Xmq3uFG3KExS9jEDJK9bNip5LlA2ohh4y9t6/AlsooDLjKF
H3qNzgpmNqfi7Mqs2nIbDSaeKYyer5p6qauxezwjv5PFNNQR7gq5kKuUsZkfBx6WwXYnkCey68Jx
+9SmrvimD+xW/bJGLHg8lwwT48vEYm7I8Chhj6OSwFO6tS6T0No2MqGZL5WxskxwpxqJ46onuRqZ
Lk9odoJiPeoY4kGrHVYdbzjxMx1aX8hpcNdXSIUYGxfHYO7ym6Zj79FCdo/B46NP+5xn7pXdFqIQ
TTVypUszMPTPnujas17DDy8tO1pwQngbW+93Cfq6HXQR7YJYvCuTDNBHWPzN1TRG7UWQzA+xbg4P
bgqtz53KeCdnwulnLIs3RVTnV5Wmguss/eTUCClJlnoBBg9Xso0/8j3fq14P94ZbapsozOtVq5vV
lSSCFZ/dKVzcDT9rVtlBAOLQw3dEHrQ4yu7rgp2XHGXvXs9dcRfroipXM6+0+r7J2rKptjPvYEvv
NfgpmfUrzm2sfiec9IjMs6TaEbTqG3hTDX7beNhxTCTilH5Ck4d41kg8bJFDPT0UQ62jWKrQNhX4
I+D329egdFllxrlvhnWrY0051JgC5cbHJjfy40Ci6BFTAQK+Srerj2bWgEGIfDIY+9Zj6dhn0/eR
HyFIiv0vd4bgtgbUHNY6FCltJ9FDRUckz4v0Gg1F75J335WQq+0OWcuKWlzhDzZ7ynnBqgvOApZD
+TeEadhhx6FzGF0YYSskhaqhusE0Fcso9vXJdVIcOlpUhNeFzURDYUzlQcsjcBV7g0jJ9Wx2pFWy
9zRP8IRSfA3G7AMA4Zj5lbBh8FJco/hivtMfiyxJ13Glf5Zut69wXvG1CZ8w8qyirYHD4ZqNo7+x
yF68EGahLcmyEFQ1aUw7vlODqVPSkBSTue3eqLt2M9bBM+5x6caBE4iVIvqY0qnFY0600WXHGY3v
UMggFX5Zp+FXZM6XfK7hlxBTrc6HWahBTRo9SktNO8SYYrhbJwT5Q4LC9k3gbreiW5L40Usvs9YV
N7xPO4BKjKmt/h1ipljq2jd1PDHg9P460SaQhIU8qbCbeQ5lByVvX3OArm1j6C9aiGmO7yrqhJbS
8hLpJ9lvBgynXeqhFOWDZ9Rt5mHsC++9Rm2Bc3/6PUwIFpX7/7F3ZsttI1nXfSJUYB7+S4DgIFGz
LMu+QViWhXnMBJDA038LdPcfbld3VfR939lVlkiCiUSec/Zeeyt2fy/UUrS9iIyrLRblZWTIMZTs
qbOXf2uq8THBpL3/6xJjO23/9oLoEE1e6eJa+130IuzJqdO5q+CPcwhrEmY7RoNHrWmy9lqzl7+L
z/wthZ2+B1ljSIvROyDCt/4k/G0GDji2W1ZsKD18d3aJdpcL7Nm7Yqi/MTBD7igyzoOOPwPs57Ez
4w51D5mJoCwzKi1KSqar7doDVhU81//6elh/Kk94f2hXEON4hDb9qSjvVN5qvj2Wx4yW7dU4ifqj
tXruqVkywqtpcHLYrmDjw9sqDHk7bfRzo+QddwYH7ZwPwVGmufJNzCSLSeUp8k1JXy2jcw2kPTg3
NGHPpSuCWE54fEI5Js4xTdiVLUXhGttenTzRZLa/EaCDqZhJ0XTwNcN7wBnJAzhZVPWi53nx9fJU
bBqEStG8lkwH//paGFsV+/viINkKkQWjo+BPTqd0nJOCp1d5lBu+x9FEy6ikSJGv2q99DplN49gY
+kVm7p0hcKJ0kH8Te/inOhujBsGH6In4SlimW6/hlwpYLi60l9xAk0m9fXC0tL3GdP5328CfOhab
HQRbo4u6jOSj3xsxxLYjMGja/Ii6wKJtzsbVdLCVejOgznDLFh1wQfGQlRx6//oam3++xhxRNrkM
AFL0Z7+Xw4tR2tNQzdnRFmANjpXdBmct2VIRR47GjPqd5S6ADfACh+ilDJb+Q4NjFEsULUz0ECcA
d0AsgIyiGn0rTmXHcdIuCVYSiHuYI4r3PjESedJw+6U/Oy7/G2D9Tb+aHtNGH/kLxeW/g9L+/KF/
Si6dP0wbI4DLOWZrOW+Ppn9ILn3rDzYfrBEBbWykYRuv9h+SSyv4Y8OfcEdugSPIn4DW/KNVbbl/
8NvYUBFEESIJ8Pa/aVV7hvX7zc/LW2guuSkcrDq/9wz9yW1bzncGosulqeaQHAakGdzla7P053y2
YtUkX5cGZmyIVTD7xLCeM6MOIyMnlOrWal3wJ8Nk7RE2GwkMFMe/zxZmX5hQq+e22XwN6EpPfSKf
aRlA3lvG/huHSyY8u4EL/EkMWvNyAbR09UxBO5na8O5sVJY2Y3Hbi3K+NXqPql2ZkCasDtkSTgYb
CQhZkD9KBYQaxUatfmyOba+4yoU93wJ7jodaQE9QxTXq6c4/uFPSPLOrpYgKU220b0dJsYHMoNWe
NdvpZLhmzRR3G2OBMzIRi3Xe2zvsturWGFRFfcEcy61kPV0LJJhcltY0jwZuhHPRGTQ1YPdTt6Ev
jRN/np290et2mIjyza7X5hrFA4wGf7V3zmCXr0MhqLaMxEanxEy/Sqz55eIAqeHnIZESiC/ooHX3
SbDqHiRH7NHM8LQv6A7QoAiFWkuHnkDJWNlhv0699wKrC5SX5yraD5TLtGzIetD7fXIJ5EEOJc27
Prcwt2mwI5+HHin7yNSPBgVdgS8X8xITEuP5J5fiJyWCqsN4Dkq0xuHC8/n5p8mq6pzNVWdVyOkG
cGC3AocWJG0pOhFanAaBsCB/NMl0DngyakOPvv3iNgIRiKPj8sefdg9K5wHizoh0MVousBrHWkrv
3G3Gc7iFHAtxSyQvhe1vBuoRw6ictmZTBY3V2KWKjfMn8KWReH1QRCFeH3xouCxNQD+m4fCV1pvp
e4YSgkNBBtbJyqTzrVMVeSA24M88pOWwXgfNls5x8YwSrrYp+O2VD4RVmN/Tb8AwuXkrsBYuvIEZ
LT5WlLTA2FZPCZ4bzrDkxiYUAWgiBqvY+cqr7J3vtbgekqnaiCcy0dOT7DbTbdoW8h1QIp3BEgD/
pkbg12bIsaoDpw/8LC0YCwHO9OLmJniIX/+z0+YjjsUWdKGtDLPixy6mF07Y4KOQiwEq2Uyvlwed
rXV8iGQ09Xs/n9zz5RWhPuAvmTSsWcgBWZv9hGjwJ69kHkrsDJbtYM2wZxODAkor+5uOkMyP7FSR
t6MP9AZBIYEUdBQFb1449kNaMNMurT5rT7mVU/NsdZLFMzbn96dWxcdakC6ds6RyP9uyWLSXy7v0
mRGnR+wPeRPhr+LNOp2L5kjjPH8bDPCeAQEKsleFO+NeKmtKvyeGUfQJcerwlTIn4wr4xaKLW0m+
x3Ww5U4tQ8vfgyXnaOcHKf1hrHoc8VuNBXHJYvppyfEKGvw2TBto1n1XfaxgU4iidzVeqzHMqg1T
ooHrQzviVbr2jFoBuyEYO1JeKeedDNDXkK05P+qXBKpi6b5YrDQr0oFE+qzTpjY44gW4o3wkdZ3j
L6Fjaj0cRJMjIskCqUWgnfBuCQBMrotgCV56du0MhKVnPBbZItfwEmQmqWSSvUe2ztPEKj4Us1/v
V8vYIJ2pg/hMiu+FBm8hrHjovFRBpZ58V6N3bg4sbHMgUZ1c45aYW4SufLp6O/isLViCSM4A9nZO
AKEg4pKhPlBUaceZouJ7Dxzbio2m5fiBIAEjnylK+5TS2zvhWuX60oVIiAfx/LM79u3EC9bz3cyQ
NLYnKp5YkzQATI4pZEWgIT9ZKrcObeVnWTTwxHhojK55rKbWJVS3rGCHeugRPwXt6pH0MCw/ODFb
5N7L/FhMvvFeOd764qcYYfZgFYpzP7j5D6tX8/PoOMupq5tLiBXYmVz7NBTa8IK2QeyavpQtVAQf
JZaBqwXEf3U2UGPy31Sz133GE02qrz9AcJXcAXMlrn1n9gr8yt4CbnZNrC/kVYlrSeRSHxEBaaC0
HMobtALOzpnnTQKlJMqlHPT62Ul7PHRAUB0nyOx4JaYWsfnSL1eNVP4tKupHo8YOGaNescgv8Cdh
nKsLXxn5ZnbCoHCQE/Dl9YJh3oDM84ZmLjdIczMN7CZgm5sLwdlomleLDh9HxgvheRpz69yVjW5+
SqBavcxZNTxVs32fOVP/CKcpDedUGMgsDe+pgb0YViMyzrt+Y0xDPECWl2b6awq+6toGRb2mpvt5
3OjUUObbAYIG/lTuj46R0oSFjht/PqqOfs0I6Zo0qjaE2p055D8BwqbCqyLyU6T+QCpXGyvYDjHp
Y0YoCmtQYTYxYoirWW/0XZZk89ekU3UVQQmBwE3LEBo3wHXI3JphV9jfekKclS6fzabEfoTpGF/b
BvYeN8R3jR7yNLkWqxob3lfF4/16rsbxVpoQwge/v+mwV5D+PqvOJfw7kWfhrsVuQlX/tASafU1K
kvFQGq78mGw1fF0uTHIlNz55fmGVS/rihDmVTdT1wyvMz+SBKI1kV26Yc46C6kzH1YoqwZHGc4er
UVjaHWd4NxYXVvri1T8qOatzv+aw/Z3FfChyOX0hLC7ZpXXm3gd0q+8Qt6YeQ6iNyM7UvLv1tKS8
IcbKbGBU69qDDdl+59njHHO5vHCyXXXVibr5ioXCJqij+5SMnU5K1PDCzGKKsw0VL2DGG2Z6Khh3
nbXFsV/nOaVjRFcKS2AijDihIXLNiCS9s1DP3ozecPRHNMtMz2SY6QY9BLhNyj7PmbT5hDBYzcy2
ql3amaPk4afduvYGMoeBX89+ezQr4zOVphemFcTDAeRchAYa8aiqqp2BDIm9sLPjTKFLTK0gWXcI
MUGXXCj8sCyggJpmZz34qe3e+4BOntqBaU84NDR1RAH4s1zVXvNA/LcDU4ZuTD+5Ovj/ZtCIrNoi
AVJUuXvIzfVTXjAJhZtAeIBJCs0O0HQh4k5XWjhKl27sIrLsvlaDtYdqvjzT0p2uF0E0ASBuNig3
bW/YgaZjrkQudrIOHixJi7ZrRvyVUIm6a6te+8fMAUtKYhdhCHQN6epnW0TCuIUl5LmLEjFxT74s
/HPLHOiTfolXcOrxJRszFL81cl7H8DlQqCn9xHipDz2hJE9cwQBly21QcOJDO8ggi48u34Mcipng
t5qxZOR7owszdkuBmC6BEN2WDWFfYiLI30nDHhfgoZtt/6UL+OBTp4anpGi9vaD/V6AQJnnCL0S+
6ys0WUWqRUo09WNGGS1oWGb0KJdUXLf2YqMwzmAYq42LOpsbIpWfUTd0GQGneuw374wu3Q+0+nBV
L4jVbKOtdp7XHzf3blxdWKwblbXa+KzrBdWKxcGN843fWtAcBzLvj4SkG+YuWchvoP07MamF/Vpu
FNgVzK71iedbSQI3dv0pqsHi3hcyx25fOu3jWKvUfawCzdqiMIIhnCT9HaDG9ltpmHq6D+jUcwPp
nAVLjNrMZNVTOlXqTNqEiJeRUROpEn5CI3+ab8yq69h5Fyt99eqpaWnY4j5I7OBLCqL3cU3mgui2
NNvj51+IKnCc254+PFOmvtd2Y+uMV1ZbyWtl9MsBNqW6NxwpnrO5vurn/rrzV7XrA7O/q0UrvhPX
jthX9sOVMTnJYUj9F8By8x5N8W7yBvsBzXWFp3MqSwB5iviQKygTdNPyYF2hguPMLiLMLm0R1qa7
Po6W3r2psoa3z5ZXTYSgYQmFpMcFsZL1XI6DVn9fJiXutWBZ7zT8KXmcdrkzvvmyw1GxNKUXDvlo
J+ah1tjcThDxD31meY+tUYEqrFR2TfyRlwDo07/JOehulMNBLvdZC6dyzqE7r8VSxj6tdu8xMG1H
/5zX/GmYwwGy1j1cOIzSiPOIpIycbv68ZnYb2dbgp959anb9PU+/k6x5gs7HXyr5+5/9r/8cJw0u
VrccLILGpqQxbPt3l1sazONippxrPbKxTrNFJerkmfm8Lp54R7nwt/iY31uSGyYFuISJ+VG3OSps
TexfmmBVNi1oNEV7bOohOMuMozvwNudbqUmstmY7fs8q3bZv08kfAQFgCCTvSxhaVt8UTgFz8ELN
QqxvD3f1MBm3NSlk3dWAnvIFcnoQT2XLAdBem4RjGxyBdz3VrYCC3pbrk+lqeIV7RUspH0E9yo65
YetMs3wS0HXFfgX6PouoAX9gf12pJ8oo8RUFW4oVmrN+Si1SblBIArtw/JGX9M6SaT4wbTdPFgoH
Ecqe3SPCjdd90WtbqXNKbaRte6dOgYVa/WHVBFi/APs0GY2bjXvhHw53dsvA4zDgfVexMPz2y6UW
rt3+7zK9f29EogDcZINojh1bpzmztRB/+Q5KTsjYZfT26GBboNLMC7oXo1FRrv316tp+0a8918sL
Ba7NMQDuk/n76vIHtBJETrTHCrv5N5oTIEvxFPH9cO9BaMl9auu0VRQhF2zmf/vqOBK3EGiGDDRF
f9dudWhiPaDq7XEoOvPZnWfsGP2Wd7rNBFql8aqu9CgCtHkjTf71ixvbtOVfPzuKbVOHBmV4kKB+
/+wMpAm5SIb2KC4JqdOcwkfwyt58Jj2Nshn3Lh9+YipxLdOOM6o+MGTEEpt6FcZZZTxf3tD/2pt/
0970vIBl+Z+7m1HbND++y/z7KH/V4v78sX/2N40/iArUATLQuLf+pb+JFNczQU7pYM0Q5WzxWf/s
b9qI9OmHouFls2NG9KsUV/8DMiNjHzS8nmH6gfHf9DfhYf222FD8ssZ086fs90+oJQeSf4AdaDq2
Tbq1+vIqZlcK6CfJ18Ut33xiysMOr3cMFjqIygJHi1JLeeUbZRfp0n/2cSZfaZUsb9RYnScfl4+n
ubf0giixda0BZjsFNDVtRaYHMRU26NFdnzJiyNBQ7LtAyyPg1AEcWvOhSya06Bm40q2XFRu9p8LU
4DW1FItUYTS8pt7ru6IUr1MVUMrmLX6i1oxcp3hztU7fVWzdTFjXKWp57p+6aXgFGdtFqzNZYQFZ
P64T70Wb9cfCMt4mzr78bPdatTnzfolMqyXkD0/0g5Hh1zIbPo/bKRnrQ//qGkXAEdJrQpQ+pJOl
aHBUTT02aR6PHP+UNlLGNDRJKOXMRiYBrYOi/DBLTYWuy6VsyTzZ6T2/tJq4BOAxPvERuAy6f6pz
IXbJwL8iW4AIns5Ga5CYIhwzsz3iDEAKV2EXc3uX/1vaD7PPKHr7SRQrZGkEY0G7i/ZAunAJusqS
sSON9SFtq4cAq1JMBA/fSbo6ROYwkiOtAl1OzxuiZ1wS2pF+KsWmRPEQ0QVt87E0fXvsrU3bkeA3
m0ue+KRepd+TSjO4DsEzg2UZW0gmI6BZqPnqgi9YouJoAeJGA/Cy58RPyjMm0STqtGrdd7BhjrPP
1bMELzo73omstufLIiGlkGmh3Ytd57EOjMV6qCfim2i4P8++MUX0Wzm16s7DRORklBY0WCxtCDDi
jmLXpjVRKQHuuKnbVpHk36JDv82FUe76Fmc0qWJF5Cau4jKxsMAhdxH+51vW8weAGwC1Jm+9mvM3
RlR89yt/I4NShZMBSmiWvoiIVOVnODiH7M7oiLxuvcHjGkSDGF4v33edEi48VSwrOfN504wlA7aZ
r76n+U1vtrpC4ffBTc6qJs6Y/i+r06d5E7bbvYBOY/lUZfwVvNAbM3K+f4Ujb8LAfDtyuZiZPC8r
3/wMczf0UGRc0eNabzKPuyPwxCt9oS5yPb5hH75I6HM3Xi4G2cJTNGv8066s3+oWR2Gie/0V1BSH
nhWLlhZicoXI03isBT5bs5uZ+A5gCqxtoLbWJjKjkngv+lNcUn3iPaQZ/R+hqQOeT+Ns9UkeXdx5
pcdNiZePGQmKFebbrDKwlJGam/LGN7lRLZ2NwJ+yKi45TcTMID5oHuQPU+aAzt8WCMFTRwrpDaJQ
+VQEPplz4xaaU/N12+Q1XdF+aQ5Kt8p4MrbbsPRR12zfrVbz8bWkOTPU2LYQlkDT9QH9Kq7NZZXj
gSPvvRuCA0V8CWq3CvaulTHF0FjOlwWwrXBu8YecQ+HBWtjGgon7214DfEfb1yxHaDFyYBmp0pTx
hKv+GxWAdnQyPiq2xy5qRkM7JshjSBnJ3/KFP8xG+UH+EgJFi7tH17iba2SsEYV2cqUPY3PGtqdu
HeUckKe9abjNMUHPzTkpEZtUHncElh0SwRzu03Z1jPNCeNWeHkqB99tqzpoIePWG7Yt4nm+NYHMA
iR7myia6tRKhril+mYHX0xYW3R20TAjVMP/3phhOs7sJ1hsU8QqK+ZGcMlgVVbph94G5JzNfneaV
wYFu+UOGFfuwGiACOoCg+KOmKXJ6PjYmUkht4xb043XtsfbZwWqSoH/uTWaAO+ly0065O0Vaqj3z
u7N7IoAp+WmTmwDVkdBqfuhIWmhlgT5t6VW3F+TAofqqaIH1enOm04/eBq1zYCPGIayaV96uNXQX
7Kk1v5LTaUAUmlvGpLKLneY7bIE2DQyv0pJ72vMEKbeY6/2k/yB8PvTqsYgvwbNpzn5ia1UOwWf4
7uuaEzcavcOWOVLd2m1cajCi5vGWTO8COxqg0CVXNHo1WlrkXo9kR5klplzospo77tZq/Vo6Vc2s
ghOBi6tikwGt61C8mZiuafEUzBVR2T47aVntBL654ob+wUj4DSrc0NKTNAkJ2SFHq9B7lBdtLu8z
uj0J43mjSsm+/KmdIjooVhdFFVJd1FUuBTWp8eM3Tbbtuwim7zaY65Eukio//N7SVvJ9tXUlZTZQ
81E2eN2DulRBR2HZE/ZeIGWqC3vSdimPop1Jy+UmoF+p7SEyzuIW1YXvnZrAFvVRLqvUXpfUnqJs
pDtwTrLAIiNqINkw6peyB7swuSbximaTaI/NyPEh89yfh9bv6v+lP9p/U57+XkBsTibGwIyH0a/4
f+J80MQwV7sdiMbNl+XApO+DVGifLch/Hgca+g7JupGNdGT3yxHw37zun5RE2+uCVdU5t+uepf9m
iYAnYZJM3I1HY75sdtyDVl6+NzP6ftX9rY/gz6c3G46r4ZoIlzauMP//l3oMkJsGJL8ZGQyxQLaT
QFAmWpxqQv/5uf5XBPxNEWAhh6MT8Z+rgOcf6pv49fz/j5/4RwEQbIa7zXFkBKgZWBwcwP8hcEBx
RrYu3g/ydwjfvZzy/ylwcP+wA4Q+HmN6JE7ky/x/gYPp/LGd/XEv6bq/1Rb/lcABJs3WN/ml3DSw
+1JmBx5LCGcgr/Wva4g0Rw27eauf5t4cPk+EPoeiWr77dHxvyZLt40xjF1f1xu6b/RshuumVk2z/
1LXaU68P4ooQkizsfW+9sdtROy2J5SaHqYWgNza99m30PLLF3ZYEKdtPtohpx0zFfeM5nO9sOy/N
OgQKYnin1Rh88xall95+EhVxdOyl5dpahw55eHdDSpjuFREohFWBKOFZXKMeSMrC3qNg1D16dPMw
9J8qv5Ec2jwadsZVFigXsKFJVETsZbotCEG3ze5KgiCpwOsyHNF17AELcM+c46tx5bWL+WKz8fYl
cz+jBcqE2s0/AABbnNMIjRpqBuJUr3hOFk0bScTx8MbustZpv9EQ8d9ThGIQ+0yhRB8PGWdhN/IF
D/UnxW7f7SRvQRxK1ZrXNCLYdkd4MddJsRUts/ToJoE5LKZ4bYtNqtwWnDbIBlFNDg6SCHd5RMvv
xzPAgC8ooOzQt9IMdTgRCCQx8mWNxQ3jD2oGc34pWsaIheQkRw5peiw5sQHOpO/6mSQ3SJDLlJ88
X9209kBmyjh+FmndRGMl7i2a0zj/Jx4DU+p+lyqh7TjOJG86IjI5TJUKf5EqXxS4S1LXjeIKnNRb
mrdDbCXl+LT6I1SMVasP9ApfNBwbIQOa+SC8zNv7ZnMAwfoI4erFrcyPtsolGOp2DpGb3a5ZTwzM
KL8QRHZVT21zLGVO3CDYLwCUZigW7ATdZmMa+pWHYM3EzyxfOobcOzqzPJzr6Qe2FfemdkEjzkHr
hmKbXgQjgxlhMYaiX32wJ/uSEHpnFhZxz9NEoqWB3B91XXZOxmq48SXHZKze+slr83zfKALmRy3N
olX0/ls+mtOhnjjZ+QAZrtSwLHEHF/0xJcWPAPv0R2Il7Z2jySdH5vgiSBUFZlOj0IZrvjkt3HDM
8Y1b7ULmW+OMe0nv7cS+kO2HwQz2ae0wpMq04DC5RNk7ZX2i94nLhr0jhB+BHiBR+Vtr0fidHGa6
acqAFVQGBVHLwEo0cokcIm7AC09VbGgCFYCpng2nATdS4QusktO6Mt+tRdfzXNQ+O0uih1apiqus
d4JI6/B6WKMzfB1XjxpchkU5kycrpt61QS3p5bmeyvHadbfj1sjscGfZq/ZBfF6DjwCjpBO2oN3T
3VBMRJUutdKOZqmPj4sBPeapssvuHppB3YR9MuS3HYbKvdXmfpwQOC8ioxqLZ8GABs29QS4voynz
qhnTATGMJXk1Fla5hsksvwOrRlKQTNN9MZdGNGEgwCExVQYIO7W89xh+9Dj17OVqlHlzNOW8zIyP
WVoq0hZXV1HPu8XoJmb5YfQ9wKh0Trq9q8YxI+RHBNxrc9CjQ9H7br7FZS0ImGS1mJAhoaggSNev
syaoD3Pud1HWawz4TOTwfQmyaincA54mdglAGlGrp1pMjMqIGmili9f1VoyUaaNrJzkD0vVVGYi4
iKlVt1WhfeOW+myuOcfJqmzjupdXUuvt20IHGYNiqLhutPw9Ef6wIxsof6mHAlmG2zn5jUkJBzZr
JMZmNWrjvq+TT31llj4WKSs4dxBtroxA7hHsT2eG4t2jbQXaU2kLD6qQk+/SMugJfN6qWFJouI2h
C1A8EnyxXwDH3rjJ0hJmzvk6lVLeVsyvY35PQ6CPzulru2tLUnYfaob0+wQ5TEx3Nzt41XRfZXZO
SpVARaFnZpiAcOVZsvrhwhTtYbaWL9SOztGe6uD7YIoHT9nZTDom+ZqWL19d4K9hjrYlNq3pZFeE
TpUjaXOhNDr5kbS2HRea1K7RHWd7fxqNXaOvQQxeIg+X1N+QBwb7gb/c5rNf3q2aPt0seUAhtYze
LicXIlSi4NbyTOIzbTMlS55Olj6bfhQUxRh2xnBYNCLhfUveBCO71mqRMrux52iPKahSpe2E7jyQ
rm7MjyOWuZAqtYxbuy63uhhOoFIHbemD06BPyDEMpYew+Rguwe+hPLRkRA2p7TpBZm8BeBfwkG+S
LpkXwY7A0GXX21WwE7I/BRpTy0HrPlTvfapzr40hA417XXQUYwsjT82mboGvlO2RC6grrezfp3K9
qQgxvTaYM4fr7PRRhXvzDrG8fjYVX2yjL8V+zqUOisJxj5rjBfTcGFRNTcPQkWIlRO2FPaIsUL2g
l7lzevfruurknfueEWel/Iphsbx2ugSxIzrKEC3fEgLuBU5VTYIMVjuL5rL8GF2qNdWtX2lsV2GJ
bSQNgdMkN8TOJyYSE7Z+zDVvYDPmSK/kcE9NnEQZGMFb5rQTD3ezw0yYfmkN54N58A/sO9W+cjgw
TMr+XA9jFtWl6F+qLZxpHeyBObiSH8Nom8wucYnYbKJMkefsvnWq4iEw2+6k++Z6BvnKZfDKr2Od
0F6auLvYpabPWIl4YEjriYE1vp1UjWGhfPZ1N6/ezEaaeHRwEIx27e6LySNsNdCavSjIODINcxMx
rzae1uVNZKTsTqbrhTOKwHDOyjLWg95/Ebq5ki4v4Ig1K+MKbKUjbK657Hj7E0CjL9z2pbyRM+VN
7zn8LDP5p2FMTm5FnBS8w/RhFNV87+C/+uIV7pPjujPjzvTWNltxtJCuksGeFR32toQLneWZ/Yka
eo6U4w4E1/l0PRLXjHrhEWPPeHfZrX29hJTvgRGlrfnuNKpxdgvfc2gCNbmbjFUeCYr2cBY7/lfc
e/qXUVffiy6Rd6tuaUU8Tdl0LOgc3Dm1O8XGWqiGnbVjgO9gMQ3MKcjCxHFYEXr92PuB8zijX9Ox
mk0aRwyTICsIMtWHGCySrrlRGfavtNy36OvBPXSd4XDLNK5klCOCFQUqbfodvK8n7HCbFlM/49Ao
XgUMhLcmpRU2Z+gqCoS1UZ9a7/CbnKeGALzvRlqgEVsJ09gCvEZ16uYWT0peZsVIdN6ivusEm+26
dhRP6wy1hQA772bKNIyRjXu/us01yeXS2008DtQRUnjBcnYn7z1JvTrKTOHdBdLJPzvdYGOVzZ3d
UM9V7EDgjLq2W6vdgBwhbqXVPg6WDf5l4VLc0nfykdQmrRPiJB0JTB58We8YSy93DYCNQ2oMxT7x
ZrmHCkSHhvd1kIOrHRiKJjVQmir/zG5WfuYRN75Ws9KfykIm0LC8/KQ7MyfepHev+mZCDJZrYNGx
hs7VS2rmxYIJb6nDYAVLRsHNDZHpM/HyeRVc0f+nAUBEHnWv3XQ7d0r1eNXF8CBXJT/rhFC/M7Ge
jr5og+sWKecdtqfhU2s5KIs9ge5zZ/VkONebjJbT1fqCpKVmPI+vcqZdxA6L+MMegx3GWssNbZyg
U0ygtCwJt7K3jEM0lJ/mxF/dV3y/+bqbANly+hntgBtxUBKuuYs81caKc+taZfZl8mZX47AyPlXo
u42dyBrtpmpU/gW/frMfEr+2d/WqqtM40m4kXDv1Q3wG9KlEPdefsaAnDxP/lFA8ttehDp7mmrMx
kOrxranRQGiZV+xduaZkb3EkrZqph7xF4tAzGfcZPR7PPNDNLfEsMNpf6GDR1yYvutNWGnfO0Dn7
2WjmB1pYw7Bz1qQOiymn/VkY47lu1jG0zaI5jmDe7hEDJcuj7xVDe6fSTDm7IFV674JkYr7BYQHt
WbCQGD+OCIfEO8fN3EcwVHr9bD+1MgXOzza2tL43iGMRZHUQzsUyrdeVsnG1isKIKzjow84SGfuo
ItmPo5NrHWXmOp9NP8fHSo+i845Dyb34xsA12RGslKTnfJowD7OEhyI2IevjOhsnOnv0Odl9YKgh
DgMRMwp60aqX1AJGrx1WB8XnBNgfBcjQnQbWJDR2Kz8zjc+jxBy9j3po7e867ioSCHPCyw+q7p5F
GST5F4POWVTbwXwjuR9DH9+bs6PZ6f9o/S49umO9xS5LKAR9PngvazHrce6yO8eBqMo9StT1m87B
+hr35hYDXt22XqcfWn7t1Wr28qHr8u41U3b9OKPrvFo7CPpmbXfYrA1S5Q2a+jidgTcDPOR00Jfi
oMoJ0OhQtLe23W8Ye8P+JDhFxsSxBPRwjQJNCTHqtSB9T5mDjMfKO2ldM+1aCvdHmebBfoCv/82x
lX2sy4EkyJKdCZ6fH3p5mx3w/U/4h0G/4gPFdomxbH6jQTYdKtO+s1QWvGO+v5t4J+EgdTPqTHMh
vr7qOUqN6RmhCY13CC5zzLrpmdgpJ6aRR33DotRDo8izeE6Idg8IEKIa0cqvgjM94wyvPmp5Yu20
mSdJM7sN9s9Kigit9gJpkkiPNrHrsAk87U5a6/LYYQEaVVndqHJsIicl/YETuFbR2s2yH13n2jeE
H+ZstH16TPDi2qVg4x/R7ixIBaJ1QFaPNHvioTMvD5nUg9tJpSX6qNw9lm7uxCZiyxAdSXuV68a9
79OPFUKoFk1m+k14TbFrWnCaHOx6/5aQzoEJn84oskrAcFaB9SUFXU27d9Nq1HlWf9E68aW3PNgM
k3+wHbj28DWmdx0kJIgjfT0t9UbhpfAkftCRY6iaFKFnadF98FJ35654xQMri0HHYrFs1GvnU0Sk
jMLW/h2K6qsopm29jXobQ1Yt21BZVkz/keTYPEiuihzbB7TOBDWVDhjEWgw90hpVVPGA42BEE9Cf
W7doWC3CO8Dd9yKTdM1zlablPf0HXd+Nthp9Bmf6dCsk5+2C+d2u39o/yhcd0a99hfEfxXNa+PqP
uaFEK2QxHWtbjkxMerSZ0qMj0A3fZabklVfnRQgZ17vCuLPLsqU7+Z0LoM3UyisTPdjDCpFwn+b9
G/UaR7Gl2WgHa1GfmpE43CidxP+xdybbcSPZlv2V9wPIhc7QTB3wlnSnsxFJaYJFURL6ztAYgK+v
DUXFSykUFaqcZw4itSRR3gAwu3bvOfvML2MfMa1AS2ZZ2BsopZ4Qu7WBK3v3JnEsFbTTQuFYJ8dI
LW23ScgRCKtx+OQb7VkxP8SdaD5XGkteNtpQEx2JSRDP6QvJCHiiW1kRAuExWMR9+LSs7AWBhfCm
mpPbVKtQ+bgdpKXkUTrGN4uVdKdmqqMqbqrHpDY/WlgxjwRh2l86QXqCHksrbLTyecLM/a1pSo35
X+U5/YauB8X31AzJZnHKB2/u9XhTx5kR9o0HZwW0xwhim2k0OcTqoTWMBRG2F0W0nXqldqKz55Ti
vzQ44zAXygfLp3Vegm1sLFE7fDymtvh1k17jSSDmVc/liVjcjVrSeOKoE4VcqsY9Q78kYNOxKayN
XKvXTM7U2DjmArUF2qXRbQc9aS6m4XhHfsEf5ZX3zYzNB8iwLB5empxWpulpFmyuhqXeGRwO7T4n
b3U7OYPNRBIDvyim05K6OY+68SzZkoLC6KGtmmsvsKniYPYHF1ETpAmeCaq81BB7U1AJM3BjSXAm
OapDVtPAH1uIK8tp4oYPCjzcxxyDf+R31DqkB4N8cU+NMfY7opHdrZs7xakRtP9aVFMBwsSWRMEJ
9ovd3sp4vPczhF1lyh0fzWKLpP2+tZsqpDHDAMPOTcQLfbLn7EIDcSm1O2XaL6lhI2ePtAa8LmMD
uCrVPtEb0pXr0jhMGYczKYbuWBHoQ+cC/byeiy+Nivz7QUPElEUqDWAifspjg85ZP1s7F3vXJuut
z5EYjUdwMKvOd1YyyIZafRWdOz6y9sG1doQMXL0dTrKlGaUbGepjzT4X0tPos6QpE1k9z4n3rs52
X3RBtFj2EJopTHl8N0bpbjI9yU8t+6PhLzCM07l564y6/gj9yyrDnLnPO/MbMIbGnGtvtVPKO4LS
tEPGhic3mOOmAwJEeevmHJGQq2QJg8H4JDU73lrlPH+mzuLRipvyLc0M764msvcMqnZ411LnWyyN
mQDgROtOLW3o+2WyEe2mjDODJtXVB28Sw9VEGb1c5OTVzUa5hKXSBS2TjQ+QJVwW39kZdWq4oZOn
U9iYaSWDdJmbXdrg9rX1SLsYqRRMHtkMDmk0Ps2x+ECFIB4BD9W7uJ37A8/BvHVkZ3C48p4VwUOb
JqnMx1hfxQsJJEeji97KaQ0KKCMvMFzTTMOCQ7p2o0yKmtuiorXaQgG/oYbop13syBqJQ+oMJ7ti
/UETBqZ6H0cKpQvZmQmjc6+lpikdgxzdJaO8U1hbEJfU8lk2dnvTtlCKmeO5vr5Bqu7v5yaLgpl1
4aNTT751IbxIfxr5B5zQa4flZch7iDZE7dA0okENdBIG9dkamuHW5e5pA71R/V61VXq7NE1DQC0N
HibUQ0zFNKNON8weSLHEJROUrDIfy9xxP9ky8Xi0h6w/NOCYYLpMLUUrACu0JBr6bDR606MYGggS
lQ45fMMxzONKaBhozC7+Apsmi8GiR/EU0lMDrJaPUx4w4U+3SzvNKQU9B+/JZIumBC2bcLSab4ry
esuI4H7WKOuBU0G8zh2k8c2g9jHq1/spHs2XLKMCD7GDlpzXhXGFamJgbWtH76ETkv2Utay+Fos2
vjANQzSctPRlysX3zgSP9y+wBvUL6OB5bxLJ7nN47az7TnjoaOHwoLQ3Iv9G0xLz81yk+anvvPHR
NC2aoZM58JQCupTJBl5XhVcP1XuYii7joVQrn2dQdAU3lvTj7EKHv2c/8aVV3JBVgZS+d5TgSpfY
F3oZZ+GUd9clBpmyceYGiDBtqCd9ceMTsv88IGJw/lY0pfExIvEdiKfTeyGdDnlJfD+Nge6n7cvg
CBTkGrtuXNtsZtxSIYedFCsKyVcN+CYdbHp5I6PJPY4KgUGDzuYWWz6a9Nw19Nt6qdWHPsNewyqb
lmGiKYjypICxnPTaPUnNzUXMyjuUiRFvu3Fp9nj+7QBLKneJJlV/9orSeqV7q7GJqeZJp767lXWr
dngDrAPtTJcujZY8wIsZA3xlI037OgsQuZbnoffftdEwtixO0cFJRA+uaDHO/sijYWVmsk1b61gn
hnetJmc6KoAXJwdUvdpgbA3xxBncNL4b0G+WaLj94awR234La+0ziFNjS36nvsu8+S2eyyQwbSx7
kZfRVjQi2BqtnJ+11MIiJo1k25gL4gZu9H0yNl0wytk85l1Nz6bOq9mk0baEiTUxzQfnsOlh+oWa
vsiPaWHPAUcF6NVychY2sm644mGkD2z42DUqYY7FwySSNJwTNptM4MSjnzXmt5rbonpifEOPFe/F
XCc7gsmWDUaui8gXfl9HQG9N853qSTs0x/zZ70x8SyzWQqu2qW0thIJOb36FDhXYTRoqlcRhpyGK
qFyt3pm46Q/KLvd2nD0sXsNRATt14A86fsp4uSOpDw1E1r6gHs+u+B+hPJoHCqt+Py72+EmbGIOY
lvZKTo6+0xcq5KnVoGRjQNpM3vBW+ll7r4b2fqjNYt5AP2Frx50mCYfS7lCNz0G04tJbnFVkYWlf
bM0dzisyfyNZ/xGiLJJGj2+/9kogQyixAjXNdJRF+/Jf7WrVp/38m7E1QMF/tuY/JPWXr/9z7Iq3
6suP0+v/+4P/lq9i7KDWs1CBsjszbP5zeu0a/wK8aOscdji2rzTpP/OQEK+aHFM9x8MaoDsmf/Rv
jizTdB09PH7L/wgy/YeQ4oex9apB96CtWrwH3pfl/sUO0Mp4oL3i1wfN7VCLzkn96KPBwoIBsm+b
muJVleN4JuOPOmtA34lB9agr92LWQ5EH5ZIA2u/s8t4fy+paDPozwQDQbJqiJXjMRvINlBkfgQGA
zJ41d5eRqsf6716aAjKYORnEsyn55lvlmX7Y2dLUPuqbKOwlM7NBke5VjAOyPZl+G/QhvZR8j0Hr
NuT6VSAYdY1nfhKmYnqx3NS+fnWMDkmYVG/1RAUhcgkWcc7ZqyGtrfii0oKE59bexbUmxksufUEA
fn5ecdIZHyIWmw3b38428/MwL1eb9pwe87fwdm6mJH0DL1mHdbu8iz4/FaPxXrvOazt3iEqZeMoy
sV6ilvpJ0rtWOq7buosWzvjexeit13ws3lwd8o4eqwcdD9H6DfQlCjQ7L75lDXVTBzhgZ62gNAtY
G5MiZv2jGp9iSz14rOUBg72Yh9x/VxH6MSOxD3E83+QDSLylwE+gqY4vRtcDW6QnMxkQ1+bTk5PM
D6qxXxMLvd9UvMk2A3wjLm5isQA6dre1+UDsxkwc56tdcK2YC+5anx1cs/PTYjPxnfqEPoOJOsus
+aLMRCKlonpgUKOz4+RQGgdtjVymMYx+Zv0uk/JtMMjN1mfQl72q52B9LYahM9Or5cqeeO1NtSeY
5uY7WE4b9ZvGxak+5sk3q+CvCSM95/l0Y3JxDl7t45hO+YT4wZ6XCNZd0TtFmPqWFuYdLzRi/AkZ
Ly23kgi5eoY5ZsM9TMT0hOY1nOaKJkoi+xBKzls1Qi0szOndq5ebkSS8IEsYnuat+5pO+mdUXXe+
IlLSweI0m/1hEYNk0jQ+La04YDbvuVGtQ1xyjTSdtCx6Jj2NwOXGqWfaOYrrCUXXAoLOnTAtPWgV
E01q0+nPKMXffYtiEvsfGkicVIY7PrVyeLKn4lupZ3OgO3UfMmF6siIjAdoH3Q9mJcwFR0sC0jmR
fK/fu1E5F2K4X8nMoCtqi0sjbHfXrz/H59wkk8utaDmvqSvngzNxO2rGdKHubD5lkYZkHON3KFd0
F7H1cNQncHJzawtOl7SA2pX81WLSOXYlp9lp1LS7PJmLbUv49V2lNfNOT4rxVCYtpzKtsN57WGLz
KJ1bw8tB06EFXwEXEj1tFuKGt0I0o+otcmvO6dg4C2ef2W31TIfsmaH2qvGzkV5iIEPnmkQXu8o/
SXSjCCWK7ZQ4M7PBNGzIINu2BNYQkQk/mK76JOOTt4oIEe1eClSF1SovVJr9XK+Cww7DNuNU8TZV
s3yvKnPgqcySbeG0G4+h8qZZj0jl2m1l0BRdjZ62QIzcFe25+Y6Cpdl0bdnQn9IDZzIN5rxMpHkX
eHcWbkMs5zoGT9u7w/Qz7Cc86BvwEq+rjH8wW3WMRvkNi/kNxKrfkI1+kcvhcuHI6KzByy6GhvXP
fxCwpZljD4zqa+a7COSsoYVdCqY+Fe15gWn5G2vNXy1koIKJZTN1C7kGGj3nL3I5OphD5cxudYh5
1MldohOFD3LjWCzoP2jA/kYG+Iv8EMkh/jgmKjoxDEycfv5cikOzlUUIX02CefyI1XBdjjNDEaDV
EV105Ff67p9fcxVq/bwj8pqIkJA9EjnI///8mrFVYXPtoooUNZEwxxufajrygWZRDK6sxPXzFsVy
IztWt39+aesXTM76ebGlYAqDG/aLMQwXksKp6FUHONcW87PSuzK/T9bl4iars/wAzPNdoU7d5Woc
TxnNvVD6yEMgG7wnDgZeoshQi7LrAuv0V+huNkgmA+pGOSzfcL05SNvcq3V2xvG8K8X4gInzWRcJ
At4JVo1XYL+tAUAKLN0fYybVHFtZHv75k/7NLUQ8om4Kg4qfcIO/XFiThmtZm3Z1YGK3s2v9ipH4
Wi403H/zOn/3jdqGtZZW9GF+oY75yvDoeK33Kl31IzCb62yk9lbn5LUBJ5mFTHyh9EFTxg98ZZJZ
3ierJ89e4m/tyLq8lipZTgFhmNMNilBUA2p40nznYslxn3gs96KBGR3HCa7UyZxeYwHusIzNZjul
c3ozoO17qPLpeVq5soOZ2qc+9cqtYpxKNnX6LUoZRVc5ou61c7MnMgPBxbIyJ3BDrs6Yxjokszgk
CTKBGDAEQpfpJnfxqprDcnVnJPCmyb9NnNcnKfI5cGEF/eaL/JsVBq0++kYDuaQpfpHIciBqbRRC
B7y+38uJiZVNNCakE2Ud/vmioeX85QkkXsHmauECw6r68xMoTUSBHAyrg8jHB7uDfFv/bsH8brH8
y1OO4BfxxfpfYh7+8hppAp+j0PXqUHNg3nUprU07Wt7XlT5FecJsNzrlpk3ktXmhAZls3ao4aVP0
0mXZZ8/Bm09gB2qVIrMOhM+yyfqsTs1cng1cKSBarK0bpfmhsDjWZgIkCcfG7rZIHdrDzQcPFPWG
mRn8pTmdA5Ki1QaiG5Q4v212pqQhZ5HUtR9A9m50M/0mKm7BNs3PNIROuYjnwHMyClRmWpMw8EfA
bgtGvX+oK47+nG1vfnNN/uaJ5VqQL4DXB//vX33Dldn0Uz2X1cEoOCiMpKwEaQ9Jm0EEnznhG6B3
mIXF7F1K4eAf6KS+QSZ1Bz3oGe9StdWcatipiAZE75DWMiT6q8oaK0QAjqd3dC7R4DoBEwT6NGYG
vIqVqKnpy7jZ/Kyb6p0JyyZ108fJojr0Wz6wxDCTJ/rzTCG2aaKk2VuF2vuNeoiFg35Ecn/azapU
dEYEkZqdhWUEw5kO+bPfQGL95y/pbx4S9oz1fwapr+Z3QOgP27CKkQH0aqwwZlUhJQ69b8XbsfVh
EzXxb66I8YvDlX3YYxdmWUN97P3yTLa2NVumPVTEY4L4wt4HbD3KThE7lW9wfWhQIb2dOSCNJstU
llEBxsUZbsiyGerIoSXnN0EK42jrOwv6r4KZajV7n0nPutVG767wIZtBcMiYtdGysZruHWnvw1TM
N6W7bsbcZrGVv6EZpEpFi5ct+hm+VpihyQ0oV7egD7xdzyX9frxc7Mmi7cdf9GVOM4r+UIZ2YYen
ot8U9LrB2JJXtB6CogpsPdiOGomiekp7DpIeMs1gaTnqiUU9SYYEm9n2cf+MTxjarrRWTtbabjTc
AcUZeq71F1rJ70TjekM2w7gzbFhR62PUTYKxs3py4vUAIeCZew7o6aKlWtKj7Dy1RDG6DX9bauK1
ZdoTAP1qb30xvcu+D9XAFwyO64wlvSQ2iFLcLuzXLBkfFNaGwGL4N1blSRuz03d8vox5gPu+OHEo
3pcROwvkI25Mng6HVmBhiE9JRx5DbogLIK6Q6LA5WA9GNHngicFZvyEf+VL09qsp6Zj+5s79m8eb
Wgc4kC5Qr/+SV1zMVtYCRigPnTu/V9340OnseyPHLIRDWbjWX9+P2nXvA/snP5cxPM98lRCfqzoC
1jJ+rC0RKPZVtvVzP/RGabnw62PSz02vYkY0zAcGYwBA0hzITIxgkZjN+L1FV3XGQJYQzs6+iHIR
rClrebC41sXUWGOyfn4eLcotXSLjcXTCU6aY2XLhUVnHHAzZDxNEZAFBzuhDs+GpH1lBpdk/SI8j
qT8U53EYHmyxsu4K7P2pzAkwVeS2JuoJAQ8NYrREpA7O7063NDvZ9A8up4NDnjqXkU2EQ+bwZDnT
da3me6bif+yv/zWG/K7DZtJQ/uFe/SW97fL1s3zr8refumt//NCf3hDxL9wlbEk2mj1doB373+6a
oZPgtprDHcwe/vdM8T/baxZhbVCaPewkvutRh/67vab/J15wAst/Ll+AWwogWrTUXN1yxB9e8R92
gcJiWDlHyXgLmYdAs/OSS9NkTmbZPCTV7eim9tyUx3SMkq9M2r2Wg32unoQnnWPHQfKxKL21Y8Tb
P0sjc+5M2Tm3Uwa4ZNPTiAvMDorHxrSktquWdHjFLlZepOe2cKVMf4A85KUXc/KsICcokY1xJOaR
QNouELOwLj1aeDI8wDXqo1de81yvrgzHhwcUdgS9rUCyZzkrhWlPesgsIGy+6q2Knploa3hA6MA8
FIlXPvB8PTtevhw7z5j2ruHGV6cVywN5BPJhihkOWD5vnx4NQmVl9ae8QTs7MWAOyC+Ztnay2oPT
vC2ehpROvOuWLfaLGh+evfCotW3TXfFtJS9tCdsGyB2mD4tZ1s5PXOPRxSH5ICYHAaQO+o3+SzUx
m1bmrdd2H0p8EMzmDdMlYHm04NYxT3mqKFkC3Zg+k54nGTiNeXfQtTG9bdMqQ0fciO5TWi1IyFqu
4YcC4s/Fw8SwY5q9IESzDWRVoHjCYvQQ8eN6Wa3NWno1/S47YO+8U3mWwc2b8nBJRBYgifQPOkFx
t1NSDbc4HyH/GvRRUKup+XHu22GHQzAPeic37zzYkIfZbKuz2+rq1u6q+UB72HrLbKs+Zb7RPzqe
WRA+i05gu9ZkNDYTE897Yw/nBQ7orjVgnVRRUd2TKGE99rPdfwRdUHybzU5/MpGTM/+dKmg/QrtY
qbuLhd6/8l01MzKQyr8SLlG+WjJls/TWiX5v6lvMxste6Zj+NRBqX1rVdXfoEOrbbOonGlyrCC3j
xsExofn+u2Vx6gxaSSLzRlvwtQdTkeAcdarknr2FFFrHb/vtHJXLptTrccc8cNnQJ3+jUPFuqpWg
SdXTXGxJ3waJIFxPE9lp0sXTbjI0Mi9Gzc9um8W2D0XceAcdcvbXrIqzq974bK0585lcZE1D7R1p
NPcswoYjIHRIrhViXho+YrhBzOSyfiXJiSBAqERllIWZVojX1Cj1FzmRy4xQVd8mQFLPdIqRQ9RN
O95LLV4+tkVjCkyq7D2YA+In387FndfaG4kKbj+ObnVN9a5/MEcik3Nh9aved8lL7kn0JOTbDgsK
PdSETte72EBoFdLE9pzoaGVZdKQDI4+CqWix8VoDGV40tUiiQcKVzywjzRX993JAbKvT0yoF+KpG
PxN/WtFKZQoUuC3OD9oCcJ3iMr6TiW2uxAPrU4GslNJNk9NLFyVEAjCKmh8dJ7fiAJyqRuKKkRyE
E5WnAahOtSkRE0bBqLVi3FXNrN+RjmQYgQZjqbxoDDOfXaNqSe1xiJwO7LaNWEnShulaWX8poA+j
jHTK6Wwt7qp0zkVKJO08as9ok2iKZobwo6DQmHlbqYFHYMmIPdlNU0tJ2njNdI/UzHiRtGQGRp+m
bNpd4eAem84GJ8gJbBMl2DCZOzk2cekHsZodDxGNDov/MQIjODsfYrdkR++tZADR0ZJIVCErNDtt
CXovK6cmtGGSqkeZTbH3bsd5lFRkKhW6Eh9Kjnetu/UaoeU7bRj67MvsIsPM91BFpGTjwvX43zrg
d3UAjkl6N/9vg+hdXrwldflzHfDHD/1ZB9j/Am1F7CKs1rVt+ENeo6Gv2z0mZuGuczhcn/87Z7Pc
9U/obTjixxmbBTbbEBCz8QR/76l6/0lRIMRfaESwtUHQ4MMzeAfAvry10/lDUSBBKjC6MdqT3Wvc
6Hax6xPEVlbZe0THk49wFMygaSezEoptLp1B+wA4OPtSoDGu8SKSxrVUKzIjjfYaIzX5NICpvCFh
PM2uWMTkJ0Zk7keBJPeE4KC4wapohiTWybCF71+eyB3Pdw52z7AfM7K1m1arPxLPXp/HeWiWfTkb
e9qPIzlBidnsypFUpo8jpAXv4OkJfpi+nZ3XUSFwvM4QeUKMfMltZta9vbVoiFQB9C0vfUNwnLwO
ssDDXktwg7umA1h92ws96eOdVpRoIAZQqsm0KXF3WeqCd4kW3c6Dvd1calI/UCBOnXThZRJxFh16
ZENy2pZ1q2slCew0jorvVlQAk/lAwMEFX0k0qE1U8H3iJpjLQbVBxGFHhQMrsREYCc35dwVlVS3b
POEMqsO67AS5LlVWRwwyB7lo88YZKuC/pDTjUoDebK/ZY97S2kbIZmIvQY7+HjiCZB1KWLQ9ZGZL
9mWJ4BUL9vAynkU4xnWKfM+kJtmb+RTJi1v269C0klc9g7K4gAbcqBHTSYZ055ggQN7H9NIec2Yf
xDJ1CAzgcKh7owDu7fjN/OY2Wb4FLLoKXmekM6uqneINuQgijH3NAPZY1/2wz78L4dvvmvixGI4e
EgR3SPJduarmAf3Gd8L0sdckxRQ6LHQIQSA5kGEGJ2vxo3u56u8J4EaJkEcFEWba2NwVmfMhr8v4
nvSb7qqS0b0vmnz8mJTeFKLjjU6ySab7NbB4N491+lygor0yqZpfmPmsSdrDQHq4a0ahMlKXWVUe
PROUZR2Y5mh3tNUwEcBn93eghqzbCIHKXstWq4Hhynx+bloPX8ZqQ2gdo3rsZnLANmWUxFMgiGOc
6GFIdwoY9S3Hip4Peo6+K7eYC/qj4vy8V0UePyMTsm78xcUHYTRCPdm+0c3k/Eh2/YH9/5uhbIfN
xF3Y52OoVdvcrJcNnG5xlekCmUiJJ2SSQEAHG+aQNbm3iPIoerIU2ecmksN4N8SxiQUM6Jlt+8Om
hzxtQcjp5H1SONWz7KaKRGC3+azM5MVYzR194XknrjQY4cayg7lrvPNCatE9iLjkVAGFxaVhLa+D
BaB852MZfM9qqd9oS+VmmxbJ9EkVE3COrPk6+m10MISO25xwaK6gmzHO94ZX3cmKlxn09wsDx1QA
F/Hyl1arfGhEPGG0YuReX40tvovFJcUUrOrMCUjOK4jyszDB+JU4qanzFR2iHOIkP6vdoVmnwyRW
TR5Hs/RaRdl0mjQAn0EdAwIa8fswePXIEkITBWxGQ35fq6EJVESNzfeCptctkiDW9IDaW51q3a9C
axZYx13Nuus1+SFd5GPWaO4XYMAIS3V/LSCF4rQXmM2SPbkys29KyvVbvbdxrWVdhME5PoLRcM+r
mo9HY7UTrcYiIfX63RkoSVAS11cLo+hnwvaYOxgaVaFfquYGDZ79IU4Yfzq4O+2NKltcWosfn23T
GD72gvoay1cQwSEMlhyNcZBN8oTfE+E7oqCvhUIujq33Fjm02gpHTWEyDtYr6tD0YGlEdG4mpWZc
gaCP7NxRMAt7hrGb3E70C6h3bSdriIvYj736HgY04tumN5hTD5NBcyiFFlhEqY7ksVTZdDApIx9q
ZYNMZ4BkPSL39j7nqgSeTRoJDHyvYMgdRQgAiMyDATtW4m0QdJTASTH7n3u82vSnrekaG1WEvNhL
AM4om4LSN4wnANbdxY1JTdnEg6VCw0KlTRJNcmRANaL1mA3vVjPM+gKjNucWFTUe4+mdFlr1YChn
PsbkhQT8ozGwqag7Cg6C+57Z7S0tQGbYXkPRVUvxrdbsL2nTmrdMwjvIq6s1rvCzbYv4godcy88K
0OvZt/L8NtHR4kMie090k/w8HdsUsMcPtS4fKR31wDNkElSwbTfp4CS71EAZraeLf98asqYZbSZW
YHeqY4qZXIp8jHf2kEahrKTxkrbC3hPLhgCudd8zGEAPMH0URuSifopdYzWhyOakshybhIxEcRYk
GgaC6KFzXRFwpqlVremUTr+3DaO+584tscz66prOtfzSTp2mb/D3FZQ9cHFjJ7JPvMM5NFVTBbVo
RAOIXpTXMtIEM3+Mj8ZqgdQx34dzp6e3mgTXDEi23vfDNIQ27suPppRJWHhMpUf8lX1nfM5aAJrL
d9ulKmOOD6sh0/ZaRBxdnYdTmQAEsqbum8FReItOY3jMdIcxua3kto69fGd7hHLRaoge09Ud6ugu
wljfankXKW6XGPrbNvtuMLXN0iN/IdGOariRqxVVVOqz1O3iE7j0YRfjDP5Srk7WefW0sux9Srzi
q8zT7gh+zA10NweHJfhVtHpj59UlO6b4ZXWSJ8IxNcwdyiQDSa6WvfuZB1GiIDutF5W2sbuowDtR
WCezy9Jd02ftcaAg2Q4Agg+4+rudO1F5aapG9m8m40363QJcTE0b9qsvGH1Kz6wNr7CFFOq9F4jN
ee9P6RAbwTAnzkGNVhuk4rzYhB9Xq++Yw6a5wyL73urN/UDKJTyCKsOSs+xZorXNjPqPceO8Scj+
3BG9QIVR6M421+sLzeV7V+/2ftfuF1UO4Lhy4uCS6oF45fyU1Uu8qyTuIxT4CNgJ/0RLk5y6pVjd
1iilSk178LtJ7QuwfwebUCGmvkSh5tV1lmmC/kMnq4Fch8ApZvRZmLZpNBG5ycE97DGcEZBWQ4ZK
BmNfjcCKY8217rQerzZru/uETTs9LFlUk6FmfG0jB5v9vNrEy6HcmGkj2MjyhP3AGu6VafjvaTm3
WwaFFe41DZ3JWN07jBHYjFGNjmIw4Mg1w3ECPHvgrI72I128U9nP90UqPtmR++G/Z6n/L9WixaHl
n85Sl1r2yf+Eb3nd/3ye+uMH/zxPkQHEoYhepkOkFHvbX/qqFOXceagz/hA0/tlY9TlP6Rh9bQcM
JkoGTjp/6hbFv9A6ITLkx6DR6tZ/Bt10f1ZqoFd04Xo6lsmJao1Y/47k+eFMZbNvdM7kmrcLXeF4
2addPPdRWJv6pkTOr/U2hAJoaT30DOrEDQKB5SP+WgeEfGocurHRbiPe+3ZutXIXz5D+3XrpznWM
LkFaw8lrFbEkhe/c1EMFpafqCHjkxr1hgG9sGpzojwxzpw8ZQwb0iHWm7Y2mrXEZZm3gdFSX/HvG
zmzpN2z8MQIg09Lr4H0TQyCAyKTJ2bFKHEY+hUvSRvfYr+4m5ngu3+PGRrR+aDtgk4hEc+KTnZOB
vDwCEB4mcftlEAbnmwzBNaPoLJBWNZ8jGcdb1SNEGvX3BCYeUV6dto2yDP2avix7Gk/AaGJzTz5w
9eLPY7btQCJiArK3xSTvqLftLQG//RvtXWtXuCzq7EbyYJUOr18CMeKbssO+8nw8XUP64MZJzfjE
WA5NjpkYhV+0UU0zHtAx3snZ13G75wukDQxSg4l6z9Yba5vowgrjVBPUVwNUgbroTnnqnhPDB25g
lQ+wVzD1R+7eL8matBk3RoW58nFqUlCtWA/NSN9rWGUCTO7Poh/nYOzXDwHlKOwH0DSk5MWBFJqz
Lbzhc9mBeZim8tQA4r9pmKEFFnkY33M/0qLZiaWtOAdgXE6F6xI24xz8yD/1c00tkYNDSJdIe54t
SKmWPohttzpDrWGadqYd+xttLOejWSfUo1lDS9zwxhCoZLvrJkPsaDXNYTfpdlgxxNgIL95PA9iX
lmiwLcSfT83U2Det5h0JsioDU7DBDh18cqsAlWHh8UIX0IYF7bk8a59wBz9708LpW5FzMDr2TqtS
fWvoCzQQDESLyD5lbU8NAwE5UJmqICBk2H1N/ytMGXI5R1+E3BNPnNSganBLeDK+9+uM4OcYBYkZ
o2XNYxK9Pcpb2AD4U3txbM3M+DTbi0FkcneDQ/XzMtsTmjwPdD5G9oOomIaCwfFojHIvsBm2oRs3
9iFBPkrDf57ATfB7uSFftQ6Hfe5OUQjnfwzAMrR7w+MK1qiVd05Wyl1kZR84z8XnSk/KneV9XnN6
T1NMIAq5PdpTgZtlxT4REYABP30AoEMSNg4Y2DoJMMXUl09MBTzOkX7+sMALDLtuOXe9LHYe+J2t
GSXObskHPAGm7m6riVxqSnH9SvbGstVp126NzkuCQeRmmPQW+FE3c46GKaMgjb3xYBJu0YvRvKGg
Y9psJs2HQVh8ix5+XdPO8FfAeA8FhwhiNRhRdiLTP5Coqm96DZLfGjBEK6hxGVIuGIeXvKINYM1X
xtX6yeg7JYB+OWgdQN8lW6fxVDj1JToJsoq21ky9zVvFtqShAvMdjckpR7Y6dy5odj+no5MwpfCK
49jS6R080IPuwvfZ/B/2zqw5biPN2n9lYu7hQAKJLeKb76L2KpJFsrhI1E2GZErYl8QO/Pp5ULLb
ttpjd9/3RTu61aaqiEIl3uWc58wNUfVRxrrHNr/BOYdSSWV0WlZFTAPaJ9OPj13Ruyd/JgdX1s7F
VYneDiSybWGBoYkcMncjJY27pQPYztklnsYHJTpE4AWalSQW+yk2vuZynnZZjV6u9YCYLo2+V+xp
CoBwyKIgr9Wo13ndVJtJ9Qx+PBvKpow/azKkVxgWn5rSGnEvAujO0DytFljvWpj+tLWIZKZc19xS
eMjuJsvbdbn1OdB4xP04sdc9O44nZQGhQDS+7SaD3lHgZJf6aw/FA2PipM5Ondh7MxPipHzc6Ulm
9YBUsahhXsaoGOT+ISLtpcysT67b3NIbJsfGGV/9ocF4GRPsyO7cPXZmXDwHQf8hU/WwIbHhqxsN
w7pXcbsewuyZzvHGk219rnzrBNkrZwNQZndM91j01eB7CHhWNiEWSutvdd2ZCJrR6TlzV+4ljQlx
8BN90NBmt1M21HvGApRu9K+HDC4sbeenYPKD50lOB9IXxM3sJt2utya9a/0M35DPKxbz/Kx7GT80
zOMSwUNoNKC6pgPokZSR4a5GIUsZ6jwBto02bqvjm0k3x7Bmut+TZL0K2w6zNHbwDTEx7luWjh8H
1WEunbz3EobXCu0cTByrRbYArRPXrsKnl/ek38IoQkbPXg0jAm98uKt0o9atgyAxV5cymVHqUiMT
WoqC25XZUUTGhy6oGHEY47uNR5GzsFsmWnPNWRMj61fKxeU+xqeIdmUfGpxyg284a9hZOcosy94j
5XJ2oTfYO1I0ILPIihmnl3wY+tg5zob/PLXNDTwgqAtG+M02Ku+UFZki3SWDTVW5YueA3NoKIrtO
fkUZXhIchhy4VLsa2+Jm8CfWW1/gmxTti4yxWafcs4YOIFcMRiwB2rbsS4fXFnO2x1dRQ3tgdsnd
l/v3COeDgb1JZKXLl6xMcqexD9qChiPWXuVa6sXuhsJmdzxNNWIx1KjAQtlTorwemLwUlnIutsxB
1r6V/VjMZGTbfYOBPCnR1jnMNrPYiDL2mvVc19/VTv9ZVfztqoLMwr8qr+/rr4wH/yBYkNcf+aWw
FgIuJXtfvK+kYlLAUiL/CrO0JEW3fU2GgEN61TL8Wli7P1ku5RHZkibKgsX584/CWvyE5kx6nI2u
9Ci8g39nWUEuxA8KBoflKrsSyzEtJLOU8X9cVqRNN6dDF8QPSRrYCbRnYXLi12Hq3geqkvJRupro
DPDBBc9oBbSTKg4E8TpVfTmMZ6oaRiReCvmxaeO0tS80+szXPjg8gFLU88Sqo0oo0kM4F+bw0Gba
fM/x3Jocyk0Rkw0KNZ4BCQE3YbQq+YL4/b4McEpjMkhOeVLAEQjZmqzonv0vxpIniMw3PGGu1quy
DJEZtF52IfZZ7cO5nDd2kJn3aRoTGMcXquvYH9Q08HNWQRTD6228eKbxBa1wtAFfArcMecfZjYA6
xvOc3I6pBO9ID/tpSABpU8FSx9aFG11qz0+jTVOO00PfzSrAzjvkgBsrfmMYOTPIp4ZVMXwEcq40
K5iwjwlOCwf3Szz07UvDIzo5O+TDbch29u5jBibDCgIyj/zMnZhxeBGR4SoYAwgbZhtPCB/axSCr
qukjwLgC4QPN/WoaVfhEx6QChPETKw1wov2RkK/oBiXi+FHGCxsA0LMJXt/ukfylTYEWIsnFzmvZ
DPA0s6sPGDFrxMw6YWDn9QjYmgIOlOH4FVZnNfv3fjqASLAzyS2RzDGKEW+MGmhPTkNGkJt501vL
asp94DexTFjzfT5usHGPm9js7G1jMnHM8V1882pqvShEJAu3DGVoCFPK0XEHoTzyHvUsRxqVKA1x
Y7SMQV36pKnkmWjiuH4kxHjYFli6T0p6PNnr2nHfhyoQG9onWNIQqemopjKPOJEnGNE7jVPlVobY
au7MojO96mSlcoAuGJBJ6HPIJyBmqMcidusyXZIl5wJiwcq0ETYUrIGos1Zd3pBEhpoV63RUsOZb
ACfSXmhGXD3gYCGf1Sx67ymvinjYeAb059es7kFiOyU44Sli5rqqTVada7oRr4HYEzZoOyjUg1u3
CqP3HMNNhbbQSz2GZFNu3ALGDEES+CMTVsOPb/uijW5cVQyfLfLbmBs3A01sBXzhOIZT5FBLLyZR
I3PN6DBR0pQH+nXwja1g1ku8d2i0B7POvV0RxvFDPE4U+ZEG678q0RfwzVa+t8jMp7iFNll2w7pS
Vd/fzsiN9MYypL0uIz7NTdXnPKvMwqhRObMSQAFUmHGzrpkReXcgRtnuNY65r1O0mFGI9Y47ThpQ
3D1m33jM4rNBHdTveqVw+juwdetNnvnDRwsh0L6l0gxP0mwuwK6S+THojJ+NOSj4Thk4+9e09ZNz
bku7oYjWUd7uQjhLH0dVEojrT130PDP8pIJSVV3s+cMljtMgXOLASTQ9SR2M5dFyqHTWcZZZ7h6o
jbUoCJV9tIHaf8M89HINgrVxq89PfWr11WFII1Eea6LTN35liBu7aUx8Non1KIuB7yPZXEm+TUJO
M6czCyC3OtnPo+2fEgB/6cYfDFKJRrFEfNpNMW94JdQEvmq2mQgVk24+K3gLLDc24LftRyxWZr+z
O6j6WBasm9Itgq3tJ6TvGnFFqSbhsDyjhok3pp1ZfM4pnuUvkM6Sz4nZGi92nfVvjI77egvXSfJd
k2O/MRJc27lg+XNkaiDXKNcIp3MZ09c3/AvEGwqDsImVY7nVBBvdn/PoJBvDsUCGSs+paLOmTFJd
0oGhSoMXyBqoDnFW9LT/MH+WhGJ0TmjQSocIcmbjFV5OH3nSswAf9wqC+IPkFkY83oxU+AFO54Pr
D96j68Qk7rZq2rRWpI9eUJDiWMykUmSGo6DHY+68FKqR5yy3up6oTy8Xd4SOljAzKH73vi7tj7rF
jjGOPewGNybCV8TsNOGZmi1pEH0ydnc5nIDzPInmkmOwYW3F8yt8FGOvoIYkMpvm6ZDbEOfQcrE8
CdVJN5waZ2JVxO4/48p/cVy5SNv/b+nH93Hl+nMNu7j4cWC5/OgvdZXnkGeOWAPPNCoLi9nlP+oq
X/5k47+WJqcLLjn5+xR0xpzAc22fSse2+LHflKCIQPhXBXY30quufut/p67yzB9F1oGQFv4uwr+I
MGIOupiVfjew9NJRw7BCKDi2S/CWCNIIvnWDaHlj9TWqtraveNhiiIjco7KA/x8Lqwj8tTs3cLys
wU3GnT2POdhTB54dgsNSDDQvKM3NlRnZzXseAyhDfSqP1RKWDXtTHqGUIFucrES/ZRUpzGxS2PcN
CSXZKgVseYV83AaRQg9CuOFbZc6EtPUkMoKR4SF3KyJLfi7qJewtyNknMANdgMul5Vd7K/Oietuk
S65bb6s8J2Uinh4s3QavHXIdi1ngEpncNv54uUZo57EYL3Vi2Uc2qKzncDN5NSGIELlOJVtJ/+Ti
ln1voPQ8Z+QGo+KEH7gW4L7idUVO+wPb8SWcuQv4NapAUlAwhqkPJsKbZxyLzmfPwuhVlkZ3sPvI
fpkHbAWFTdBbY5uoS9y8EefQQni+qryQwG93sU0zpaXt9yAbNXuEqs17UmPwZUpRwstqsurNVtqE
4WDX/GtyFOUNCerO5ynk53Bp8waYx/Juh4xXM+3QQli+POY7ZBeYfYKR3xrGIXq+1CbBOzH53YPM
Idi6Y6xCimmc3xSRF53t1Ehu/V4xDhri8S5Rcc/TKEiPRYzYBbLScj2x8S5h4yPxexz6YAh/+UAJ
kUPyA/YleLW65RNG3TM+8JE2DZTfchpvh0rBZIR4CV/KhMgXPxo4beHMTUguuJci/uk3WBzXDoIT
Bk+JwXuMCDBmrjtJGmzP8MJ4r1vcg8x88witpNtIhsX5DAqLQ/1bxJAaFnNfBK+MKy4t46bdVEQu
DxkVq9eZJd2jRwiuXGUwMdaVyIllk9yAYzQsd23OjZ7yBFI7BBb8TbNaUoS9CKkt78QJXtG2jg+R
S5MNsLPnbkAkzScb2C3x0QEy5yMbA544mefxcK/ChpuP0X+0UTgD6E2Gqn33YBiGW7OtxDkaoFRv
vGDkA2auS6cPbgVqI0qHggjlJKDBSCGS5NueW9TFDFgEtyVNgDxciwUj6dmzk9PD+47njoT1PFXj
xTaZgBAQlXPHMBpr3sdR8pKw3Pns+uU+mYKxeuuWjwjwsX3Mna56A6HEX9Yi29rjjgu2Hi7B/dT3
bDOkqN5I2FSv11s4NjyuL6CVG8Q/4oxWtHpTbj9iQem4JIMVTg8jzz+clRZewwi98g4kevBqW0Qk
rdqyIjO9ynxumM4zy5uscPnj61eiy6p478bok9dThGtCo6E7xiLWb7NX44B3lrKDLFjxLIdSvRqJ
2RvYVBNaskQzA85q9DorTPCY1SFY7rPIGfrVEOf8OmYsj9+f94vImu+DaXKDYS6EfZCS07dVtRTP
PbvePSsLThDJLukI8Tsg3DkLbme9JPfRCXFLENlIImRm+BDpOg8A1UOie1IDjBqV0LYN52ADmco7
wP+CwZIlxGuir9iQX2TU+NLhma5sfOPDbm4oF7cYz/iG0RryhmabEyu3ygEATzNWd9fM+XjSMRlG
fJfhJ8ujX6QUYbkgp2ol3Vwe0xTzbdJyZJimEs8tECauYC7HS8WNDocmSvVbSqwyFq0mBHURWc+e
zT3vptmgdn6U1Iw8g8CRhxHpxtGe+YVHGlc8+4HFB5VZhnhWbHKqU1h6IMBt8hmiE9LleJ+YhM53
kCvmdT/wKWWxWkIeLY5moSbuKUUcRg94duZjrRsiIU0AW7TOBSoPjZnwOcGIOG1oz1HBoczmfhEN
mZ4QygnbDHq+Edc4TKLWxDMUPd5PkuPw3/aMnvkmiqycTjKp+evZIDTvBMDH+xjywgNaWYF/hnuv
jh2R3ODKqw+d8HAhXO95aUl+yGS+aK8tvdz/mAHFuYv74BW1pcfvaS7HXj8ICKG9dtJxR6PB+VY3
4J2yyF7uxwXDukYtFpCSMPNBfj/SkkbAZ6q8gVvJUX7dHRO/0caKWSgqh0oY4kG6fLuyLA0SmCNc
XkJlUbLxZwSnydcByBOuV+3UEahFTtYSrpK7H0jeexWxXRSvAwSO9AOiJM6JTC6nlOgHROxIOD8H
i/om6XROFB4sDj8s3otoDI51tRTXvjaXh7MKOYGDbBbnYaZRXKGb5huM9gJ04IjzV0T31hRNB44f
qCAbEXaUEItKrYRNUc7BTV40YIUsT9E1100cZI9zgiTejAm6WmetEb7yKK0PRevkfESFueSoLnKi
ku8kwCGOGLr8waLMBefovpdF/loCPT4FauxoZCZ/GKlDkJ0CODguSNLFVFkgj5jC6oZnjP+ArN1U
fHdh09faZvEoRHt2WBjcNB1yqd4Po5fY004GpFJ90pTyhlXq28YkronlAPKPhO8ALfY1Zrdtp2MT
ddWNlwR1rh7MJZI3CNoPMIB3VYX+0XC94KGS/SrJvYuycOV8mNyMQS5b1xwZPbqbnFM14RsuXRdt
hNlZm8qs8g1zNrS0XtM6dDVaJthMrfwghGbYxNAWFYtMCeQuLBoHL553ZjcOJycBJL5GCz/hvSmq
aNpN7pR5dNZGzMSk6VANWl4U3LTENtz7zJ9OTRLwmItHXC2I4gB9DOJFir68M0y3uI/n1D+hieTu
FUs6YuSXUHeSCptbhQYjoWW+qVnj3nlsO+0Vfdf4OZNl8jJ5+QubJZ3dZjQjjzqF/2awKfJxrZPi
5/d2/62Z6uBL5IO5a4YAmjc32VY7Xrzx64mwbiPBldKTaz2Nbb7N/WqM1lIyWe7sJrnz64gpCdfL
fU9av9jNHe4fqG6EPsTDSxAkFfxDr957avhELtwSYOt9CQHUXSJnKjYgb60dFEkgMa1TPzYml9XF
XLR1xnz8mfnZs5EwXhC4SO7gYM7kGTDnAhed78rJkHsV9N5tFWDTR276rGn6k1XtUhltm1yXUIfp
CtM0pz4hhW4bUjecurwWKH9qIuOCsjmmQSdvSxsVGBcNIGeqnafRLSG+au1vjWDGU8iJteIOSR+w
ZaFl9k8GWr57HgLLYqovdszx3WOG9pHgR3ttows+WEZT7/ELULNO4MBGJHF41PnAmngy3hocGpsE
I+MdyS6PXZxbLMkL85LWS+46SeIv1mgZt1MOGwnSv8fPDdSuX1oSOKlLsPCfCDrQ+yRuy48J5Tvl
XZejr0tyK31m4+gf2GQYZ9PVJjtPQI6pL3ed50y7BHnZcYAq8Rk39sfR0FD/IS7l676um2WbIReU
O5pnNE7d3kS2s3b8VK85/BENOeyYVRi1R3SB7xVJaFurJRdAVGa2nFbiOCEB/axqojVg5jSMEktr
S3VdUwnGZrGZUsC+yPncZ6U5UTj5a9BRC13QiC3vYDajvc+jjAU48UB8aJkYbjG+eUgomDigkm1c
jE/IsBzz0g9pBtMOgeFELa7nMbnESmB8WcZz2cGbmx5OYjqGO5C0ejP7otooo0eTHYKcr4HB2mrP
NNPgYKphFftpN7waaWORhOEqy0UMKKLNYu8kWB61Elucuxji4Ca22+G1IlbyOLsT0st6SolDaudt
FwE6DhIv3rkYUV6GcMTcjUChlMYpZlQMq479cRz8TAhIeBvq/Iywv/lgQNS7yWsfu3XRrHl4qae8
s8yPwdAsc0R6F/xwWk/xh8Zl1XuEIBm0J0OL2eoOnFoB5jlALgP+GIPKKaRxU/eqDRC2V31JG0Le
qf+mdMahjrpjqAg3BIaCeMIR9WzvvQQFGQrZTKI0DNlOD4gvHWZ2b36U89QlFWoCJYUAP9zh73Hy
G0Ko+HNyKRmUmA7GBO4eK6i3DqKNbVQziaWSbShE3F7ybIp1lU0nomTGy2QN4plaNAOGOVCWByQ2
/g1/YvFH/J7XQOuMBsnHjIHehzb6B/9EFymYtW2cQKsOQATnhPKMH2Y5d81Hiexb72QeUI2UhZOl
wI5Ifd//buTwJyiaq3n/h3fg4zPljUAd5l38QIwYIqAFs9WGB2cM/HCliiYkIwnxu3VGHxuFFJuq
2sd2HIXgr9RcbCu3UeewaMWzb3biLEvAhf/+ZQmI52NR4zLX8H7EtyG9U0hOZHiAIU6RjpAe41Nc
UpMSnJut29ii8ulyBncbow+rt7+5Jj8sipaLwcu7y38WOZf8YVFUTB588X7mmkwZrVAi9FTxxNF+
nvCBAC0hmNEefPs59ZRxFEv5XchMJje91JV1L92J2BQovy25W+3SQcMjL5JvjXLoYQr8eH9zuf7k
Q0S7IxxvCWtGz/7j9eoDFEe24WeHgoVsDSR67CAcuFCqVvDmHL0uqrzYumOjP+cynS66ZVahI3r5
uBzrS17o9d9cwh8BNYEA92NL1oByEXX9yIwwHG3M4JwjQtINykbXcMdLy0jqtWHE06x8pFiMFCyr
eZfknJPDTH/BlLnO9qLmkbxummrpwbiyf/3G7D97YzBYEJf44ioC/GFY1ZtVndc6OlRuSIUaQuLI
OuA3Q+3BtYgZXD9VUebLI7ktnBhAOZr01Eurv3SyD1ByQFZ7NU2yIVbyWhcLOJwItrpgG8qZ8p2d
BjW3Kpcafpn1FIHJN9vA10Fp6tUMZ5FKt+/fm9I4Z97bzcsUoJiq8YKUHmtBn8zjw1LHfQb4wL01
Q/PBG+BVdEB/fTksogJ/OIBcz2K3KpgbSBcOyh8vRyQMout7z9jbkcMZiDOkiE5+t7Q6xci75+AP
bifL742nAgo4C8g84m1NcTc/jQECgafQRkq0ZIhlLHck/5WLxT9HL5vC7XU8ZFtLDv1Qw0i87YYu
jA9lyARsjfW0D7dhr+vDPOW8umNhTMbHO6GYIYk1f7/+sv/Z7P/NZp8TTHCE/d+T6KeyQzj7Z5Po
X37010m0/xMgZdODO2eK777CXxb8vv0Tu3XoRr85Dn/Z79vOT+hlUbIyInYlBjruMFaVbfQ//23D
AgW843go3oVj2aRf/v//94cM1+aH//1fQOsfyrhom//5byf4gVAgmUCbjolSwOd9CGqPP97LXWyl
BcTt8jDijRu2QZSSAUAIVbCPMPLu3AKqzBoztf8YxDbPLFDh8XlwIbL0GP/9DdpYRgUqtj9gUZoe
StcqnvrGVZ8CKZg1cuRXlKqzc6jq5QwPuEY38cKK89KCrd0wsszd4IME+RyhFrZv2ZVH51SUwOsy
6dgYj3WmtxpaM/Ej0zSgT2LFNG5mnIvfmhyrDXPaSe5So5H3kUjGhzRScm2UI4FGpjbsE9u5JX/K
dQiiMOwIii5ZPqiYysm9s4wao3JrseTrcts+DbNvH0G4mMV2hIf9ZrLwCTaku7VfeRXRr2pJlvda
dQVkUb/SccRfnE3fx4yjgqOGL7Aliyw2BqCQJsLlLb1H/i3mAz84PMzYijrMtcQcq/fZdTTIB7qf
D9VMEUzG89h8kLifPhSDmV4wnKOjG+PofuhU8Vw1fnnfNnU/3WAADx2cHiAfVzi3ycTNiOZUbFQ1
6chzVPmPZH5MWw3JhgZHKFJt2F4j8ZLJ6D3O8Vx9EqHvP6iMw3yFMc4UG4XKGjFBNpQ7z8/JxsHo
NlZ5dZ8KHTw4DRFWtwnkjQMpnNWuL3Vwm7kxloUoWqp4/A9j1DP1j52ifKKF9h8NZgkg0yKwOJPv
HHLBOBDgDVOrkqB5OiX7RBq0PI6dV96ntebEnGUOVd5LBOtFVHMUtZ0EFGQ5zYHYy5bfWdg7u4j1
lwGYzlvN6uFDZU6soYNZQ6hzQqd5F0aO451UR1KYSWl7HFmmI5ySwRPAnPBxZHESQqHBZrh2evsT
NNGG05N1In1aZAyfffpxMs0FSX6V7YU7IhnZPY9EnhyUp9uZsCK85PtYdcatRc8xMGAlSso2aQho
AWFdtMfISR1ki0PVXTxUMbiU7JEhhW8IeyVq130pxCTvou/lOBoKanP/e6HuXqv2cLyW8MYvBf21
up+ulb5ein7jWv9H114gvfYF1GdLk+B7vr8jI2BpHhRYTUINr11Fdu0wrKqht8Dt7GB3XZoQT4XG
E9Y4eJ2puvPyHDvM0rREdC8Ef4e32bWjSb63N9b3ZifMTa/YeEsT5NgmdpaZPslcWiS1NEvm0ja1
tpkd9RwOrzHOro0RROUdQ2GNxry9JEvrhdSaLsxLLOGvUu6hV5fcbXR8S8tWLM1bWaNVWyGiJQ6e
yN9qEy+NHswKzMPtlZJf8B4OkxnTFfad1W2mdhxvDALIjmUH4HUKiks5+7ctRsBjgmkJwX05noY4
IcoBXMBWtog0dAn915DGO7rvrUa1udZq3o8+AtEpZoU+Va13Zob8xO4i3HjhQIJI4ryKup5WSYeA
aJ668h5M/IWYRDLIarh8RkMjH0rU1H2mEKFSOe3oE9ZN4hQ3JrkHX5PJO5uzpd50nQ5oBHVGLhqk
raQvG6y9YB5k1vQPolP2Ti+V0RCjY5bufI61P+0zabbrKGqy3SSwwI4GPyWAE67jui4r5gHzW6nw
RTKXup+rmiS7VJFDFIFOZfu11wq9VuIa5h2mteHebTD4IrP4EnDa7hG7+NtYTWpH1ZXgnCOdthSW
PswlsuWs741TwuruhqRKNlZe+KmMLYIqBTql1GPqA3mmhJJU1h+GRA8HMw/bFzAgLTfGYOzDevzW
1W62h2U/bduahrEXlvpkp46RrxAgy6ObyJykYpBnx84FXYbjQDo3Bdu1HWEA1MYVxup91aXy5CuK
qNEwvMeuigJknjyakryJ8YJJnFS9O3vnqdHAK+gv4mTr67jFK6XVa6AdvrJOrtDvd9GZdAP9pSgX
qvw8xunHiqHJTnSQ/VRs+buc4fe+nHt2ooMyPxCjaLCjZRVbDsV8xiZeIpAdahQCuf9o83/cYUgx
7pFqvnoUhOZaBEwrw2Z2z7XFGGOFSy8VJ2dMwtsgzf0AYCdNR9bGnbdOLRBWK41QYSMHjI9Ou2TR
WsI+23g3V/RwI5oeZEV7D30OOn8vPeECJNGuwtmngQK8tpXZ4N4mJ20Td1hZTbtedNvlI+Rh82wn
abHxW650l3EbyGFnjlazHheCtMV8adU30kDX4iVfbRzlXxmqUWQyWWed0CqE6DUN26kAqGSvk0lD
LkGk8VLC1LhEuIzfAYmE2yrQ/q1W1icj6L7FcRF+dC13XBlTYa4b6bwU0jEY4TXp2rIJ6+kFg4t5
0uolrOV+tJNPyu1+9i3t7OdStiz+IBKgwPo49VOwaTMk355Xf9Z5Rm6mTYgNRudtLazqa6i8nn2d
UW4wHyWH3oIPvrbwJ2xnV4mHjLHLFqFU+lgI91yEbXELb7Tb5q2FGdFClYdQO6qHatuIfD4vTiLM
Q817l0TPMJEppagv0BMTfGL3DKJYO21AnWM9DZbDNXWW3CRb++sWxNxq5ClHQKiKP1tp+mxYLub7
QZufIsujqI9972st6kvXi28KY4Bfx8ziDO+N+G4TBySLrzE1vVMwqfm2MjtoArZ+Q9VY7eagO0Hj
ITk7qqptX2jkRGFvH5Jxyo92X4GMYXmZuOIlHqb0NuOex5OIkFmQ3Li3kjZaV2ayr/usOpXt+CTn
qNmJOSpWWY9yOkrmd+bXct3aXfmE4qxfxzgO8d7k9rTJpqLHz1yS+Fc0+W7sSmI/DP9nFVofGZ6r
N1M79j0CCAZBvoPRtuW+cn7OLfKW2IpC/Y7i6obQtfKm09ZXLx/W1AVs+pHbAWogQUYUzXDwK5Ws
GllJIiyQpPW+G+2pWLyLMKaQbIQh2SFqGu/JZVIPtSpPBFVvyqxm02Seo6kh6NlD7U2ITojebsQk
IBJxtqvkZSR0BcR71O0rImG6lUe696WLunKdwKXzekbUkBAwKI0YmnXjbhp3fm3ZrC3FphbFPdmT
IanWwY1Vld9Q5aHWzkFEGOa9Gpr7OSNQJSKYrcYbkFT5pzoDRjQ34/PQdA+VaO9bo7ijWqNtd4lw
Ji92JH8SJJXqsSpN6AVWsC2ifuOgN4Ob7Unntkh8/9bNNUAaBofW5DkNce75/GDVRfqdKfmfxu9f
aPxot/6u8ftnx+TS9vGDvzkmcS8w0AHj7Dj4I/m/fhV2LyQ6lEc2ExVJpviiTfpV2I0tUrJx922b
QE2wBf/o+6T1k/QXRZNLhsm1k/x3+j7LXvq6340wzaXRYu6F/pxYT3rNZcbxO/0RSV4wLJU2biRb
qEcC0vPtjLXnmGdzuvWqrtmwiLcudub2e7+U81Zw6B594VPVpOXwPNG3oXZE/scS1se+aBKox/C5
WLOGTNYefK8ts7xLWNkHmRI/q2RN7INkP9qlDwMrXswmIes1DNgrgZgJSuxC8MyJMibqEPkgEczW
U1vADasqa8mADvOzHPrmGT02NbbXys0EW+bdNBA8+/YLmr1vdgXzhSinxymYKDJL19nrwZHFyk66
/BInc3dC0qFvJo/BPBugPN3jdiYGjjyk22lwvWMejug1k7k9yVoFu7bpOD3ScnY3IZfzXLuGNbKr
mdSmH+mNEDxreOeTCZ1tZmi+NSvCuCpHO7dm7R8Qkl4qcwk3bANxl6ek06gxh4nKpiP0WXumUTqt
WESpXcs2cs0NU279QtQrHaYgwJjww86o13xY+c3cynTnOYaH6B0ghyrp6TrpVbvRCkdcJoUtoHk0
dDZpNj9phyf/MEWvtK3WC+EZ7nGUXv9WiBJuXaMRQ0x2qc4VAT3mNiujuA7W2oiEedMXyp6fihq0
QreNh9I3fkYbJkDzMvYjgK/DuUJZXpTNvMbIxtrVYGNP6CoS3Iu2C/8chKxCceBoe6Rp7zWYUzZy
B6ijwAHzgmIsZrZ+P+ZFezG81uQpEht51K78ubF7AhBih3C02uTgphTbGulMF4tRkQMW4Ep6Nib0
6QYDwnHE7ItmdrG0lL84XNLvhhf+ogb7S/XdDOOpol2sMYtNpv5umQmaMl4cNDWFajI8qjbN94Um
mjW8B/zS98MuUCib572kfl5qRlo+AvquLDGjv4LFIM9lYMasEN+qtTMRFy4MsvQ7kmyIGU/qHd4m
aGViAZexwh8fhyvNbLqSzfAeQzlLF+BZfGWfGd3CQWO6aLxGVzqadSWltS7QtFQs/LQi0PQpoUYq
rC11IeEKDCQnCb6shP3jq/rOYksmS6xzxML3cz+4/Q59NeS2Di17gX2zKE7TgnYrF8gbPBt4b5jp
pqf6SoGDwDB+SK9sOGfBxOkIYFy2oOP0ApFzF5wc8kTwq9HCmOMNoHk2G2ebhyDoxgVGFy9YOrep
i1dk2zRnnl64dYAJYNiJBWdnLWC7aEHc+ZUH7c5pFvJduEDwEGG0bAIWNF57peTBzIaYJxZ4XrRg
9LoFqKcXtJ4HYy8SvXMfJH34rK4AviuLTy9Yvv9MQv81TS7PiL96IJ6/Dv/1VtbpH1xO9vWHfp2B
kmzkwKXGVPuPbKNfHoZe8JMHHUC6luf6y4MSZ/9vD0MeUr4DQsBDk8vM/benofmTZIfqANc2/e80
1x+mnn85Bf3js5Dn6jKCdeDEmQ7JGT+GWIje1b1phuWx941F3FeEzr1N+X+eM1jTv7s0f7I7/HFN
trwWAifI+T4T0H+Cv/WNaczaF8XxqvSa+wmtXmcj3eMK3Go9B9u/fj3KjN8/55ffTZrSsjCKSbB6
P8L6a4MdKiJGXg+JFgsFnjJqlYyIi9pR2keKANfe2sw6nrFcWs9//eI/Lkp4cagPKLl8Pj0f1t4f
iwxtsO8vOQSOM5zs9zzLEY1lokeVvKyKCZ8JXpVl/t2v/CeX2OFqoeQhP4PYgGXk/bvSpm3apB58
Lz/WOSPolCr8HVE0q5IgrseH0ESH+Ne/5j+9IJN4E4MerxiQhLLUc79/wcQ0xorHW3CIDIWPA4QR
vQZSudy3jU82xPG/27X+03VlaG9Dd3UCVKX/nFgwNbj7QzX2h64ETg5SUzXWPZtvBH3+INkSTV0s
zn5WyKM3peKie6d4LXAigy1y05kISq/xLu1kkXtT42TrKbH+l70z2Y7byNb1q9wXgBfaADDNnj1F
UlQzwaI69G0ACCCe/nyRcvmY9C3p1Lwm1rJsEpkAImLv/XeZvHaWePkIbvWbtwBY9e1LGBpbeta+
z9Nksfuvb1BTg5IX9QhDhpPGf4JjHCRXMq3gGKRtj+F2nzrq0mlJEko3QHjOE2twfbCA909MuDGb
yCVz+ZqQ8JfUk8CImaCJ38iEqUsN8eOWGTmClNl2oeX+ZKe7NvehLwPwyIlRIdOkIYeAvro6OnQB
3BRshqxhfya7dta6PDgjPsMJ6c/VRg9w675AnurWHeL/Zd7TlrrF1eCZ+T27hNjl0VxiXQPV9UNR
ZXHy0A9QRZmYFBRAKBdXi+bR1ZnjfOctJd11Q0RTsdxgRDL774gdUtcYGQDaiqBA5UwmG6262QiG
1dDcl1ku95Yal/sYSTLIYNLDDS7c7hOTeu9CzCVg4zIzjYpqb763cUpkxt6TPLxd7MI4qQ7BSzTY
mIENFZBtPSeQ1o05mNVDGg1GUsZynQcvIN1uc9HAPSYfdcSsTPgOWPMZdp/8gW/aIY3b1NizMZdo
IGy7RWlIwpEKXs4mZJGeuW+GpovJ0ko6Yh8/q14HL2f8+ozs9h4J0Ye1zSGSxIthhEi4Yg8/39Ws
SKGQZF6uppu8XOS3qmiZ8CHv6D6569zJo1QzIKrFZJmgZKI06ouyt3pCV9HIRtMec6Lswxlijjr2
091YTnBE69WIAeZG+C+tUTJkacfiN8hsDB/uuatqeNfAE7wZjAKsrZ8u7dVwJiGbENF7Jvyd2s3C
6ElZ3d2nZSEsepvC3MBvcRp4SHHmABtlBRCU6sDqc+XHsDhTxAXn+48jAvmbU4S0sQzDHZks+G73
YNu35/+H/gsXz9Uu2Dd0drL4ru8yGOw7lcbxYepNHHpmlocYS1A0KYskuXIkYPx2RuW3K/sliuGV
h87gbcYIjt4GA0G7uB17Ibtggyekuzx2AlMBOCrtklAFFgy4Euo7dFlV7tgXyhnDGYtDpBz4SaHQ
teBZkx+161NrTR66DhINaboBHmRNNo3Jtavj9ZOIXfVtXq1+RhEgdX6vVstVHyS3PzvKppmP0s0a
BdWQZHUrmq1ti8snylHmSn4qnzovyUwiDthVE6+H2Ku2fdYTTOr1xB5HhXcbRO2EOEudEngZV2NK
qquomc1kXQIxwrXWWz8oxVbicvxRMnnbQcIUm3FdnDtLZOODynqJfUcyB5/pmmKf90sqb4tD6nIF
cj+f8DJLaZ9st602NjmhUIHTb71k2xR1Hl42eSZuO7uBQzVpf72mzq154IslWzT/KB6aTo/fYrJj
1E5awPM7Xu740sffHATNn2UM6S5Mnj2ouFDEkA6OWYqab+hfGicsbosKn6JTrzy2bLgc7DmDbXwt
1hL0KnP4F+OShWog8niX3YRIF5wZYZErTQTEKsfuU+Agq6lh5KO6JSyBnPUZur8mJe35rJw4CwQw
BcFwcS7Vy9IyiS6Y2CFVgUNYWHbxAYI5C+sskUhsRuZ56CGW6NAnb+IYFwqO0fZJMCVncN7sJF8j
PUB3i4LLoNJ2/EFDOPlcD5alL3TmT9EFBkYgvtAFJeIkxpokewBxf9HpHIg9M6rLKu6Sa2V16f0A
FnSR4lOBprl/rsbhZa3hK/MKOs+yjqddMXGfFiQ4eOR0Tn4Zt537ebIwd91WmbJvuliFjy5uSOEu
n9VFgNc+URmqd7asy/AKBckQHWJEU3ew5xcClHz3ucadZtcukl5kJu5h569uHyKO9QNkg17S3JL2
6n+pHI//v+PEGt4HBNAkX+JI5fTkfZe0Bx1hq8KUGFwSiLC0rrGXn7h1NTCPhkb8cQ2j9pT7TXRH
niJBtXylY+ig69yubiI/ESFGLdKNiLM8lVvYbcw81h5cY0/qis9m4VfpgIm/XC+I4ohurWXlWKjx
hNgh4yVr/SxdwDECTYrQvDT9xJsiU/Kj08Uyr9KEHn6HFROTzrO6oz/7Bhcxv+cspRAjuRpS8Wi2
FZ6KhlyKb+kmjFZmDp1RxmZlwyu4eClCZOQfNdOPkv1+mIfTesZ45yBFG4WBUXQddxXZYlHLlQsO
E8TMIWqWzuPyIgDWOoYr5zhIEmqJRPsvei0Mn91sk2E2IUgIz8SmVdlVdj+qBuu8qVNoq6fJPoZn
VdQwWvJb4zHoxg9q4I1wwXpfsPNa7mUesE/XQQ5hCNsuZD3VGIRUDCstyvHnx3KaAJIUA2QqicQy
PshwitqrvkIYcdZEjTO1bx1Bznewb10vXeViRLSZjFrjxhEpGgR7iNtPyu072PcBktB9jqy73qpZ
c8kGC6nwASJbJTktBGhNzfQ3NdxbYME5DMno9sXlVBo3MBwl18fEaoNP9M9srOuAxkt1w5IjwUN2
y5HhpE8q1O3KvlmJa197kWRfJOigai0ivafM+jEOPRyNScXLhs9MlXNWALmL4rWIqoGTvI9HdBaD
kaQBuaHfGEIfMlS65PA4BibPiGUCo+qZugjxCMY7Y/OYmCdaFB6Paap54yrJY7QcGBCb0TUTrl0g
OyvHRgvE45kpPFkc3CdKy0fh5db0OIulImInV1maRQ9VGcWEOJaI6IwVTwrJ9bCWuZU6OKVRLeN9
pUYMfR1YfpXd4l1v+/gVJFWd70ZlVGZidY+1RdAgE/rMviz9AVVcPQJGWBmxoQwkdguD1suq0N0N
j79/aCN2lhLtGuznOL+0IGMCZyGF99eoPqUu2fHrElqHalIB36MXuHEybbfD+MpfMaIhuuZdGrGl
eyTiHhw7JVVSO8Aby4J/7AwXOx0r56Hx2WI2lCHDppgJNXdKKhIGNeUP3F4CqPdtcop1WyOuArDf
uS2moewKP5qh/2FV612M/uuC95rCYOrtuxjA7g5BxrybyTgQcq1R/QQ9XmlpAmF9MsxuG7f8PlP7
xfcJlhz9mwVk6x1Pm3O5WapLTj4iqgmEQBhIgFhUiz1ZdzfApORbcKvu7LVL33dYS38aWte7bWeU
zlskBRSQS3+s4qrZifneq50HKr9m71rK/oH9f3DpeZgFmRjOuEDF3oTKh4KOaPw7AyIeiD+xhA9B
gJZqV0/Gf5WKYO62Ficw9kmEOLCDZDY7xFlBFo7FGfaxLoS39t2NLGH0buqM3QZnBd5IPSc8+4So
CHm/lqogz4yy+zetuOk6/jYCN3nHmMAbexPkwLBm31CfGG8XMSded+pIHaDonxfgMhxcl4dft4f/
6H64EIFtzDJo+30at9fdD0PEcSrasTv9pC9OsFKfevQJ1U/lqPBN63LeDn993X+0/uYL2nYA8wyY
jk7x9XVpySuvaJfutBSVeBmtGnBaLqiZFOJJLF3rZn3AToy9uCfxIP8NS5K5zdu7i1iarpgFzod4
m0O6kmZVKUe0JxUkNCA6GtwnqP3tVRFKzixCRvgnvFLaElN5IyX6F1H8vxDWbyAsQg+MAea/h7DM
xO7m+5J/bd/M7MyP/TmzQ1SGe6cvArQFtmCIxGv7F4CFsWfgCdvHeSg2aQl/zezOEQoenLjIpb4N
ee/+mtl5Drp7sCuY89gWuWYa9J/M7N6sXjvGpsRMB30kfwIN5JvV22PIoBUM8WuOunx98VsfMLTx
gYX2NqqDJt54alD4EOawkWvrokXrGww4vBAAitDNPgpLrt8GL51IlLG7YLsQRKKvlkaE3/uhoqgE
ixt0j0wuxR6HWqtC8fwIvV/DbTBsI6hU36qwIS3GXlO2mn2JPVAW39m5NYbv5hZI34P4Pw7d+ug1
QzJuBS4/9qfKU0RZb7RvcUgPWcug4jKPLLVdIkzt3LkOTDx2qpG2ZNekKfRd9AhZgAi/AhaUZ7t7
p/ZHiFEFDHX5xGREOPuo8L3Kxq06HPVEdzJHQHPSrhv7CqkuOI62e0xA5XAI+269D9yqAVNbVcGP
itXSn7vGDvP/2oJ9/7+MzD0eAtDtv1+AT9+b5ruU37//ff39+VN/rr/I+QPrCvQtf+LAf6692P4D
GA+vW2wj8Pjin/+79sQf8PNtETFlg3EM2fh/157/B5iy8QuL8bYw2PJ/svZQI7zd3IkvATj2sVHA
YYzx7uujJVwHygkVNBcWqVlOd5xhERbzPrGUckmzgqsHphu66no0Mq9a4prvGOkXDgvhqa/9fJME
CbEMUJ+dW2nkYpBcyr3IkZClqZDBVg340aRi+QjE1+Mw7gXeS2wEaK6Rok1xADXUyNPCJPw2NR2C
NQ8NdQDJaEdL2G8dI2xDtDWhlrdtKML4fpO2schDALNxWzURtXmBQZDf9RGGFrK+mMASERKLwySZ
1tgj2d5zkad3jpHbNWuOc2NGvJWhRlEDehB5PmbO1B/d2dKX8qzco7gUXzBMQs+3nLV9NW46N+2w
ju9L5JMkt2n7YVKDu2sqtojJiW/sAn/XqE7TzxQ79N0woU46nGYMuuHrJIU9HNHPkyOa024aCWLb
teRP0NcehAV4rNlm7powvkybche0S3lvQYkDBHfJZVxVtK/wlNpMRvbI5BBbxN63t7b2/eu4WOTF
JLV1SiwN3bbMrEsCXTuyLno8oKjuiLew2xsk9ugt+8hCe6nU9OTQIu5dlDXXaVIHRx/HhoPbewG/
Vep33ezKmzC3oCVN7pMwMs8VxvZeKpIhkrCU73QJp4dgpuogmF/viIggjMDIRicoMHgsfLbrXB6d
DubWNKfukVMleZ6jvD2AGYpvmG+VK3G3bnGTBvi2VWfF6rIgXo1q/C1zaOknGF7DgbY3363obPYg
T8hWjAQWyWv8JRoa9SOFGHzQxhIWuidKH9aN/84nwRJbzaJ7n01O8T4i5/bFEpyVOGYG9o3VlvNV
ZBn3RzzqUAjHqE67FPo1Do3RLjMy3sRG0OsZaS/1z3u8MlD7Wp7fn6KpLd8tbW9dRpiu3bn1QMPR
5zDiOnRQwzaHtRyeJovj7DBgkzxvkK6iM9ZGcgwV8FCcVch6GbxDZqTJ7lml3BvBMqJreJo6RsUM
Yd9utpWLka1Hho9Ly4AJAky2fLO4ur63LOLAA2CDbGr6m0G4L23Vh8l1j9A9uyKH4IPIh/ABQ5Nj
YkWOdSHzyU/cY4XlLTZkc6ya+CszsT7fp8mqwZcXeS8nN6q/xg0N/rXfTMTmjNP7oFu8e3IDM7h1
GLY++YkkD3SYEHVWTXyp2tCtN3EikYN2meiwRbDqgiZpnVNcnsH/37uV8stlF9glNmc7juaW0ZwM
ImnR8ReuDVAvuO/13OlDIgro9yQVJPYnzVxu3NoIwG/7NazDD0Dzbo83TbA67xrYF8m3IukJQcx1
vGGHA0T2LQoHiG68uQFpPjhNq03MVLtkzG66E3uMiy+hlazWKWpmm5CmtlLWpo2mqdz9nAcbNpl/
owgeYy4HVFE6IZVva69OioXpyEClMZrIZgz9bxDWx/II8RwTMWK7YVPPVk4YG/kbSbxvgpJLYu9P
M18bSZGHcyF2OrJiXG0r/DjY+0wVXeKVtnFjiaivTjG6JVA1bto7JjluK4CB+swbr6hcAnvXtthy
pOES4nOSNeJuoVM/BMaDxLarGVl1wD3eCtwhnoA93SuoLnLYlASiEG1Sx+pIhSFumtjvL8o8Zt0v
QbILyKwYt+7khUeMhbJjE87Rsc2G8r5xq2udxnBfBidoiTwMsqsECOrQqtHP0HZEoTEHI+JjNzUT
PmWFcC8jlOSB1RRmrcLMcFKR7wc019aB4sR+DKuu2AtXYjoNomChkGuaW2ZI7UM0h+J2FCg2ggK3
JBIx46uV4emm6geyDhY/PY4DVNON1hMG1rXU69d+7b9wRg23BtijKTJuazOSjY1r9/Zjqp3kAJYS
vcdQXr7zcfzicGiqiwrw7K4dIwYI1mpfzgwPvmpYXvdr4uxkKNILts7khFrb/liGTr5jmhl9msly
aRlIu92pwHbkKtShvgHjiDaI5ctdp9YCRqgHIbhv51vAiAP8QH+zjLYuYGBmmGgWs+fvC3ig9zi/
FWAK8VFWTfdeh+14sYp5QgbY4OpOAYkdo4N4Qkvs9RTcnjv8bYjuHRY3usKkosPcxAt2SHKaDUnV
C6o0P9i4To6NBDbY91i84VesTU5jEadHwRc4dPixwN1QfsbWqP2PHt4QnIVB3L1Qa4430IOc71TF
7SEY8ZIrncQ5Cdl7H6yF67lxm+46bE4OoCUdo+Cxui1t1T9PrMMbqOHDPXV+fM2Mq9lCQS2uYfOi
YvWy+bZsA/T9ePWfKj1/7iM/v16Jv/iQQPG/TRIHcymGxFQCtSa6JsKjva09+1YumABuc1b+fVCE
yzF2xfAShQ0W9KLcedCg3w24N9cbv47ERQ11F2PJTF850L2+KJy4Nt1S2xhAt/ZFZqcfyGkWkFJh
clM6MzS2Vm+PemqIoKowamoSsjGBa24IzlyvPEsyJOb0ZzpleWQKQqwGaHLG9xT9mJRMkvHpxme2
HxNDAhy2CNhXgOlbaOjExeDKTwB8HcGaQBMrnJTfZquIQSCLepjHXZsA3rkLfNAFMx9mt3bBTjAM
ZYy584z+Inz0MBtgUgW4k6fZkxRrl787F63/bbB/12Cj46Mk/vf1/T31vVyr+aXJX/5e4uMfaX7w
X7QY/w+QMup4WArU0Oda/s8yP7L/4HV34GZCiY8DLH7/KvNhgvJXAicktoPYhBv+b5kPmcYxJFEn
ckCVTbbhf9Bi/5yAvZqQhb5PM+8A2YcwRU1U4t+JDVWNmWaNuArc3oSoY8GLE2NQKbK4k6WN2UUK
x9vWdT7UB8XuG2+gQQwXYGuOfdA97fc2q2xEVr0cq2CXARdYG6Y/026Iv3YICe6UEATIr1Dd/Xxa
HJQNEInwhJUSCHv1d1pUxC1YHtjTHo92SimSsyjocGzQR5Mz9Yy5E2awjEVvkevaYAlav09cC9MZ
Hzu6/RDbnBl4r/WPmKFBk7R7VAk7Z7HDF114ogF/QTa/aYUnFPOouGSASQ7BlDWnPNT5d8tx0q9K
W/nNws98DNa2mMhSjP3rrK4oZJ1QAryiMofZNgUpbhgo/+4hPFRXMzqwu7zNxptZSfJAkkJvE5vA
nk07zsseQ2JM5kMaJ1ibZbpdSEaCpSCMlq9mrA9UZqMeCrz30cBtdqyQlmUyQ/BGpNO+gXgDp75P
2Vy5837uO8gX4/p+tDxxGIWu39m6au+LKRruMuyeUCZRR13il4ilbKSTbamy8OAyxBu3Q1TfNKGT
2vs1FIq89BLH0W0T2B8Y84zXU+t/lEE6PjpSNtExghpb4f1apExtp6g8NsPkPS9V6R7gMERHfKAg
9M46SW5wOqAG92xiFdtG3wTBLB9Ih404x89zZTNhxsC12fsMncP5vjYzaKn8/og/770/TXlrLGw9
Y6wwfXLM/BpHquVuRki1jRlwWzIat/QBtDxm+u2ZOTi8kQRYqmjeBWZKXvruB7B5scPQotytZpbe
mKn6aubrwiLpXjFyt1tn3JZENj8kZh4/mcl8Ymb0qWiPZeFF+9rnTM0mu90l57l+bEb8RZwEMGIZ
+6OH/+oksXXAVhVkIDMgAS85mKYBDihaaiq62Ns7UaB2Ja4ShF0E71reti2suavWgBC1gSOgCXzU
uDeiQwKmyAxgERjoQhkQI52AM5wJQLQyEAdGEOlFZ2CPoOq6m9VAISGWVrvCwCMD7qWYUBnIZO55
b844ymIglW7NgLaBlXfFGXHpBDkmkYFhVgPIzGnuA84IxJhANVFSLflBxo4CxAkc7QPpFD8BHqTA
Bu5ZLZgYjy4goXoMJB4C/oYWI3OeHZ93YW8HRX4lBjt8h1VVkn1YfA1YQodVeYcmNnQPhKQr15/z
W84/90MMB8PeVNAo5u1AGMKwh5ZiBR+X2GuKC2WGeZuKvE21WXA685vjgAfN/Djnua8exzKfwNXS
1IJJUAKxF5/Kchx0g2i4bKAxZ4Ek66wTsd7N0l3Y2aY8TT/VTp4iyM8c3JpLq62BPUiwgdG6agf9
qJMvBsNSa0jmN0ka0R6kaCzT0zpG/qepbdT4NSxjpxRg84hz5k01je1lPjbQhjZNUo6wobHYsk4p
3hN4bEEuHpOnhu4YK+SegcLWHdGGsbBIRP/vSf1/mcRxRBppw78/qc0o/PL7IL+vr87pnz/2r3Pa
+wPWGhZi5jT8yTb91ygcn9mAv4lC9y8j/n+xVxl3Y7wUGpae+2YSHv3BuW6gGQOQMKkT/8kxzYH8
ZhoX2xSGQeSYGiJEhPJmFE5j29TeFAynmB7S20LcJ1AdeL28yiDAXC320M+PyKKTy9bOswnT12Z8
l3XEFLGvOUhGBzRgNZh/nG8RT3ibZBow7OoWbILSxM8JjJMg8SWxMmncF1u9WOo2LZ3M2zkkbzwt
bhN8FM38UjnrNuVXPc19ErAMW/0OWuRTyxZA0QyRjGO2ShCWc2huBq/QN5Pygwbdc+Q8SNFCY+pG
fJFKpxAU2Ln70DSqvETxPgJXRZDlOn4QmYa1xyJoua1hlxq6uPOQaNfa19KKf0h3YOfo8ASCVoes
7yKdiQ8Caiu7F292xr1WMt5qX2Lsb24UdC5cDMLsC88/31oQfOyNcuaBZMpBc9Q5tC7bop4udFn4
29Cb+EEZKOnucH5bCwxk4zr+gPtIn24b6FcfSfjVN6KbkZa7sT7V9qJPo5LDxWxNXN2JlCKMw1oP
EsbQVuWtN3FWxGQPgLAytFPS0zjARMxv3C61Pk2TFzzSDtf1RuCiew0xJLaPKnAq/D5x9CNkeHI+
DnXELlouNr+tQh56F8HK+KEzFW8Xr08uaaeybxYRT7cdKoXj+fNJ86l4s42MmX9euDAnAHcxvES/
EzZoQoepOUKEm7coF/Qhb7nJMlpHXEvnCecDPIWu08hBsL2ZxrJU10zBsuyUVE6paf5GM6gKwhLe
h/ZwXCsSbW0aZmiX2odsPfgjw+Jing5jjmqws+xIHJxujewjr4o+TQySPxKQRgAiqgiCjk0+qJRB
vofMHTy2tHvP8Jurx6wb1o8QM+Q1g7X4qdBzdMg8dxAYN/QeKdFTepX0fvahIFaXENE1uLLwlNtG
osAgqhwD4OWWL1nogFxDDGmbY2DjR1sG/ag2eHEJTplOf9KNWo+Rj3gSXY/3QwlPdagW67qFlQLx
CpIMIbgHIPIRC4uq5XfFmKceRCsglJBUdsbQ54HcKByiSvmQ1PF6k2tVbj1TJiHMTW5q+GfUTiRk
HiF4OYcBP8vnyhRZJCxjqUuPSu21jHkdHVGEyMeR2iwYq+m6plpromUttkZxk0En1ZbG8K66qdOE
QEvpCHHITeGHKq3bTqYYTM91YW5KRG2KRbSI9TtpCki1rvV9YIpK2ESw2UyhWZuSU4dipOT09WXm
G4JL6UKsU6ZMXYDZN1AYooUAZMpYZQpa35S2TKtzXipT8Dam9DVJ4TS0piCeTGncd568gf1a3C2R
V141poSGSuXuZ3Ra/I/nGjs919uRKb2r2IRDKFOQz6Y0T0yRvg5FAXyDHT9GQzttSvnmXNUX5wof
1hHVvn0u/M89gFWYfiA1rQG5mnQJanYyPN5megeSM/X7BQHtXpvWAibwcKntrn22RLAeIY2Bwnmr
hfyV/G+kTg0lApYiFaI0mI9y700NfYxioyDorlI2RFIaHZV07bts0fJDzPf3LvwEU7uLrm5N9oNO
h8spKbKtRYWK7ZGKSmwiG4hNGxuGF1OREIPPsOmG7VC52ZMIUxtroQpeGcxjfLSYmJF7R9wniVsu
aX+e6JCfxvNyZHzRbNVav7SggHu4Su5Fm/ThbbtO1lNZ4mVs+gpNXO9CVlbYVGO31ZEeGN6W5WXY
QL3AJUS/cxky1TsppoQJKztLX47JjxgP8suqZYUStOEg2TKrCFsKbBY1e9RAvNEOnwG21dltZ3aN
lRNmILfgCN4yXHQNwcosB+U+OIG50JgNy67BFRpyGpL9G2WrmfwOZcXNLcf2eiuHsl0ZZ+pxjxW6
vhkoW/8rfv07cPmVjMpxWB++p3n7JpyIFv/fF0vvm3z8/u3/PY4v43f5ql4yOP+f1ZIQf8TwRAEv
DeKIEdxfxAE81phquDGuN39pYv+slkKqpQCcUXhMQQx2+qfdkUOp5LmMQmIHr784xIvrP5hovDEy
g4vCL7dBLhG9GKe6t9aBlVMMDcbswffISUbcx9zOx3gXoGDONd7CU1e++HhZSvrDVTJ+GN0lyBbM
hBL7S9rg/QOT2V1K5PhZsEJrg2fQnwiGq+RNFdTICDZtuQTdl6AcC3woLCEqXuM0pGr7HoIlTQ+E
34TVSxQFXfLVq71e3DLjZvvb0HxgYbzF/Geo8TGyIULu0iqgEd+0KqhrcrDX3him4bW8Xrm4Mhc/
LDljDLL92yP9/yiUXleTRsISu0yDBYwhHh8F6uuhTwhQNGU40H5PCDAp+tOI2aZ/IttDDuEJA5Qx
Z7Ccd1X+o7JxxkgOv778G18+rk+xHNL9Mp3nSfFhXl+foUxEAynyb4VTGg/lsQX7NYRk1+qLw7Co
dCCJJhtTUARMW3TX3Cuf9EN3i8RQKA+7G3bgkuinHgrybRxEeEj/5h7xCv+N3OSTueV5REvEVPg+
kVZvJUYEMhHvCAb+TdB12u4u1WEa9gcs8HC9oa4chfhcBnYyXvz65rx5Nua6GOETaIHLI4D+2+t2
JNqEreVF39KVdw55gw3j9GMGPNeg7SryKb9roJuNIynTreuKza8v/5rTZb52iKYd683YBy9jDb1+
NGkw55a9ZN43bGTD3tsGyhbBCwuJ2JhW52F1m1tO69x4Zb9Oj6XEzB2ldpZX3JRffxJ2hNcPgCkn
2rYggnzE3TC8pb9PJolwsYu1bJKvSawh9x7bHl0bdNCklvF6XCGa8VR+fcl/fnk0e1hrkg2Cygvu
w+tLgoEnVbHawzdfKFb5YXWEdiA9DmqS2FNEiS8+GzcqbECkCEPxGeCPJI/9nLd2p37zIjhMjd/c
APhPrBIWqsd2+rbnS2OMheNutL6g2w4ZKSzoC1gQdESZbCmqCl/727xGs9xtFtAePlWQ29n0WHei
WLeNBVb0GNdZPTS4jLSD+wBg1cgvv75nrymIZmjs2T76Qxo69nC87F7fM7yi0SDh3PtlAeHhJbCn
0uZm2YvygO8AsmfrsXPL3iyaUbXmjxwHm9/cLHOVV2PsGJ4KgzAOJR5b8FaGqFb8fAboVKeQcKrS
pFDWofdZDGXGl//1F/7npSB4Mg0wJBz4b2+/cJ24NUnDIj39XBRzUJovtbhMin63BP7xCjCRDxEd
2sJYRfhs2K9vbtS7clzpmr80FZgpFHz2ZE3Tu9ojHY6XBJxmMkWp9FJjOsU5MXRYYwenyCqg7WzI
yDIxCy1e8vxUk+tqvjJdMjjzr++JCQf/2/03bwGPnnvCLIQgHExEX3/QxVNNFzfa+4JeT1jYK4yy
q6b7Xo95R10KDsuHs8gG5b+R/FtT3UWlXq1H1XXJhYyHqiC3VWsbqCDrkawigrcFfLopsK3qgQ48
1QQle7B73C1T6dVpLm0dk3iyLfOEOI/fbD4OHKtXX4iJK6xWeK2OMXBkCb7+Qqy3pp8JtvocBm3A
HLpDpMwCS5IJFcfW0bCv4bowJzRnQkUKQ29cntkkOyeJ+E9w3j3RHybl/X6b8t+eTS41FBMhwCMX
0fQ/XotyKSW+qW33uRvYG/q9J8vIv3GZ1gBLSuL4sClKENQhhlnWNdxAz1B9tuUYU+Ih7Um2Pg21
X2h660mKW+g2puxZ/Lmu4mM5BebxtFjc8QphghrMD91QlPpZV6IkmNuuKnMUEzpg8YDaJs74Sw//
bf0cQeXi2Xm4RPCH1HYKEIrXoScPIpzMs8PYLadsgiDG5YFQLPQo+LUV/IqWkohPnluNqXjGjon/
y0LqAB6V8Tw486Pv0RBcA4Amw4aGZoD+aMFPWk6pT8nwCVVJ4j/P9gzJZh9iZV78mPuG1JPfvBtv
Dybufoi5ugNZCGIsEpPXr4aH12TqoIj5zLhfortbGByS+KKI064ujD8f29+vl9fbPZaRnw+dlmrE
mNH+44pysGWmak998vRkXkY1+WZTdyWhgf1BkI8hPieFp3kJFdizTG9CNhbe019/DFOkv1oUUG0Q
8XMc4ysDW/stzV3jedZbsaifaxTII6O8dgqs7y3CPnajrJSNs8dPrM3vZzzR2HG6jNwqUg5Gdybn
inz0CuMPN+2vqiQSjws5ddFKYoEj5gfIFnYOPI632xUvEfI0A1rAkPET4ZjFntm8hzSX1EwXSVGO
ZuXPfuDduVQxuIp5MOeW+fjrb/x2X8OkJ7IpovjWfFvsf95UBCV5mo3qZfgetzeb0jwYBpfSnIkE
7y32wT5Z5w52Hz0K09jjj3Q81+uW6MwrjeG9cpPHhDQCPq/b5xqGft65ntkiey1tgior9K/5UQer
aXkTksN5YR2wIFZniPHO70yx3Tc7W0Rdh+ksMDWnJM20/WarRrtc6xae2ftoxMGsO4xdaj4AkCJQ
xZ/r2LVtSHWHBGobS5y90mwpQ4eN4Qv2MTQnDoMT/qrtkce9oC8L/VOuCHfqN/2qWnGbEA2wXuVI
Mvk1a1oLiXtryLCwiwZonGQnNR1f99dPi07x1fvJV8Mtwncdlgo1gKGfvy4ZF+hY1dSu770UPSRM
q6Hn1UI6lbdfRzsq3Yac77bXzziBmfOxtlqHB7KIukrXva6FM6aH2LMm9Z7ae+B2qLDwePu8WbOb
NLkV84r5qurM7jaxbZ5yt2NQvB2ps7ggmdA2/0bn6HAr6tTnVoxEulrgl+i+WBJoDQv+7ef9MVth
Cbvgr3b9/mfN88rv9+09EBhQ0j8E8GiANN4W8I4CultFbz3NNVS6/vCzaHczzN2YQUbkoze/2xbe
HEeRsUUwpvQ2xxKuV2/bSZs0U18Q6/YkJ/SgL+M6jrxQnP3cH7/ofDRficKtFwpl5a3c8GpOGkoW
Nj3ukhqWarwPhYyS4pCMfsRmwIKcH4aKRKIXIs9Y+GhuOaj+fGxpjx8jsGAVNawVVpF5HGm5mAdh
kUTPH/FaxPOD3dYtnyQwgUrPpRhN9/3ru43B6j/utzkE2CQczMH+2SdS5EortZf1KUOejKJpnMh7
2yaKyeetIM9zwKE3G0QXbWIXaRW4O3K9/tKuJm8JNuRqYdA1pLXl3yR1FnrbXrVL+pUgH/tE2LpB
tMOmrb75RaUHGJvk4r4ohm7qzp/Jada7qGjioNv21I+SWF1F1OktPu6QN8At7Nq59uzBiXdNM2Bq
XCzjhPMj+tReF0TaMqBfUAuWM4th1oNaK1xGg8IvDrFLntqjqMbVT5moOhiUE5OnMiehfkvS8X84
O7MluZEky/7KSL+jBYBhFZl+cfga+56MeIFEkEzDDoNhx9fPQThzJsmaYXZNSUmGkPRwbAYzNdWr
5566xCcyi3xagJaFzTpDUZ2mfI6BU7Yq8/ZD6EuxdUtjWgCPkNl/6el6jbeCmoAVzey663njya4N
t2FqkyDHBkQefVt0WwDH43IZh5VpHqwRP8K9RAOQmDuV16XzPLuDzI3nsDan6WnqJtFdGzQ2Gg+s
GH7/zdWep5HMDbKqqRLVVtLehxNYw0OckrPZL7UTkM8PidvtJPL10mIqbZVZUH1LAP0N05ahMjff
w74bRzNCWtla2bGLq8ZF1ZWbbuEd4tLIvRukj0YOX8yDHlAk3xNqE+TzQWyKQDvXFEQGhvRi6VYl
96jsOw9T08pRyj9hCJImxVXlTjlJd8hG3Thc0UZF0Xhv1E6deg9uB+V1xaQmMtgzVjyB+/BAT7aO
ijZIR2iihuM13ZZOryWbT6NsjSQ9UH1mtcG+bnSYYAdFnfxLbfSe254YHKMRR6MgbMFsSxF1YZU6
Y3zm3RbsdfjRnf/SSFNsrDYmknoOt9St03wsfRPaw0XmASC1j9YEj9UHYuiCYjhMVWYB7nKdYV0X
TdfA7PpKCpdF5X2KZ+S3UUabtStv51GNyr/LYiMbi72fC8NWp7zHs3m49TLhpuGGPuk1qvZ15yY5
ZNUY7fql4wC3lDuD/l+rvGbWbhJKPCLWfnGFT11qFXdQlLMg3o0ZE4HcoWMSnDtT1npK0LYK8vl4
E81pszVVnmmMFTrTcKsvtgQtiTFZVoThcy+DBrc0dvfcWTvoU1aQyPKS9Us4f0IWesQxDrRx4W25
+kgByKKWkiXjesdEAcgh3NRt0uEMUPrrlO8gEAn8KBy7mgGwVMQbWB3rks+p86XiG7Zw+5qM/abP
WtLGHK1ILLbOWE+vj8dSTmK7f1gw2vhgheUwGTIYsJpHYVR5kDjfQcyF7DhwsSTSgvVlzT6NyEHi
9gZP0OmbHrZl1acV98tIlprO4sWxpusg89dTTnnSann0GFkcQfBPzUdsTOsA84Bo8+TdmSbhjyIs
11szDIjJUpbYoBk5h6FqOWz043q0FqL5II2Y8HfupGrvMXcdUNMrTJO0FqaDCYWk3Y/REy9tyFf6
mbFeXNzNnzejZ9To6EeMG7qLu/5JtG5+DY5aG48/brVx/vhfN/n8OfIfdn5NCazkBKzKSIaPPPVU
CjS0EjMX3dj4qqKbtIVEdMwGXNbhxj0/qHoZOoYaO+9ey1NlwWV1af1N4MHdohmvuUuDXRZ8xMaB
nLMieRPjHZbTI8bjliVFYd5RajfNR3i+g7XiDWJeO19TYqfs0bAhq7zRWnX96+7cPD/a8/Dw4hw3
7x0mofzGzqVDnm9E1JMwTqWl18MkTuLxl3Pd4B/7TIXM6TvUP/B7ub3ngbTgNMlZcpHrt1ipbvk9
Qb8sowv7uPXUzzfUWFCV4YZciNrxd4YJXy47LXTuTOogTfJ06F7TvuadhiSw5nNaMB4f6eDbzQet
8xXDB8V+uV68hvri3eLytp5cbQ/rD2cAAsEdWW3o4Mws7nr+Ve/JZHzuC1nIFGfygO9NGmFJcczb
2be6S3EeK2kGcdc//LjlUOA0pzOlIudLWAFqDp6pNGedR4C9eOYzkVsWDFvVGF2VRmYrYw6On1vN
lqkrFBnbgoQByRoeE1IJv5br69yzvvJ3+dx7WbDPCRan+WKV/E31kWZ/EzBMETpFCeaylezzkXb2
fD7pmpYfBI1ucVM2Pf+dy5HUoGuOFgmwhgpFcQPLJyYpgNcHR7cSWQ8vHphIdgG0V6xjfwyZyrM9
dXybGQZHNsrBu6JkiS13k1HFYXuiTVMv06vpUcDz9rKo6zw//kiSZ12R6GyPZTj73a+z06JyOSoE
lJ55EJ/vDNBDmimB/sAIX15EEqDRfwbak4zesTtf+hRKQF5bDHqXnCvKJbXNnbeYFrNcp5319lmT
WkcN+ap1iJ8TYEGbj9wBq7fX6+0QOPBDM8D5PBhBlz+lxUK2PMSqkjIzKYvZK6+FsjSf8ECbM6gh
obSMq3OSZbEwBIv39K7o2D7JGNIQzkLnhGLMtpxcaOOCfJkPsZWz9S1L9k5V1BUkJtxLrLXW96lz
xpTSgswDugK2wotn1rx2ZqbJ9uz11pvXp2JNFdhU3qkwAAiV/Do2O1zl60h4FhsXY4zaFcGayNbU
a92z3F37eSy8jj6ippzjHca8xpzsvVG5RbsldYEv9cYnCeS9ORLRL+ZvrNU8/MVwFq7Kq8p12Sjd
eB1uEKUsBt/5TmIkSn5dpGYqBnSeYMv9+3zpR+NRE0yTVVhUE3pvzLeML2NUcHro2ECazjBSlcHk
z/ZyzVLh3bfmqKla1aN6wyczaawPBxVfceN59IbGe8eu2874cwROOcU7VjRRuJu2IKtvREFh+Zrc
jDPm3ZMpm0zKKHZnkUwPo09s03wLh3RobCzwAlITB533A4RMwwbz/bJgWEEbXs/qMLHZx5WRmNL3
3bC3qOaHZRba0cBfGuC7/ZF6G91h5ys5P8tGZaS9IzgD83pZn9NNAaya4RbOcp1NiP7Xlzdty/UT
1WdNIs7oTkOYYKFEZk6U8/rBGMEUn2DnvlZsUhj9vMqSaDG+WbrZUruMF3V9K8Ny/ZcfQ5aYkpmI
HuL1n85Z/nU6NWSkJ3oifWQS2gzu+gSTABgIZkVNAE+yOLRPYwNVlf4KY1nTgS3VL37QWcJs0Swm
49sxqargCBCuZ56noBLffhzI1SFLGpaxPOzzjq0CZevj61Gp3rnPzxMW7JD1m4ELril2o8D6hHPU
nnYceoNwS4w3SeP1xmMPMYVrBq+RMZRSW65hXOJMHMMfivW0+s8XDqEO6widmug0CWXstXiK39S0
jkkfwRVEJzcBUlXukow2m3h/viHkgddJLw+8NcRyUG5nl3S2oFT6h8TXLxt6cjnMD4xgBHa+h3bl
lw190lEZIV9tPyY1Ahu4vxL8zaMeMTq/aQxnfYMQEKxv15A267n/w+7u573denja4gEchmsHOi/u
z/kE3U8oven3oXnmc2rMyAGv95+aVXHz+0P9kkDnbUJduPbik7Liv96aevsb0RAlCIRgQsm/xoiZ
T3UdQSOCA+KHVOKYkfFB5kePswWDxNEOj+zH5Pj7c/k5zeeCmCUrRAcy+AiUiBRqfz6XeBA26dtM
PmIWwzSWutYaj7ct7Vy7pSZ0/qf7/K8HXJuNkRGAkyC5GP6SUaVIY1pFaULYozffe0M3FXYr1pBp
7seb/fsLXG2e/pbIXK+Q3K1J57ENxIAi2y8HnIrMkfQnsck6zxgjHf8MohlWievuJ6cNhn2Gq5++
70cxZ/QLVOt8LjRTg9EumBr8Q075E8b9twKWuW6lgIZS8AV0QIrul0TjDEx59GfRPBTnl2okruMd
n/o8Zl4HRZjyCABwzbyZIU2fnAEk5/VEMiWaHs+Ghp393i1F7VKNYmqZI6b6ho/zfsTWDbAkWzTR
eK7SqfM0+/vb+utj5MFRGjNdKiYW3NNfU0+su01nT8Zwk8DM4nYun4GQat2qv5+NAJPWf/94LsZW
5vo/ECi/3DMfOjcP2Oxvfix7k0waeifR2bn1Bldk+W+l1hDg0nMTkFlk4uZV/ZfpQIxo0GhnzG7O
yxJB8vo0aNngvajaZl0wfn+Bv1Sh2Oyh0MB8zuZ4RMzMQT+/iRUqwzibVPgVuReBznkA2l6+BlVa
lOvGawwgn0Zm6Wjb3/i6oCawgdyGD05Ho4T/nI0m08U/nNdZIvK38Uq2jxIofF77UzAQ/DozmyaV
FT9N2oNewHe2tPnjXUwUDai2r/9sl4pCe1S3kuxouCljKJmw+2gvscpL1lukQTKqc0Xu5sp2yB6Y
d2XsSlkfMVihVn2DI1ZuTXMU2xSNXtsGlaekI8h2KnBJBc6AtP7WpteWOBy7JMuuxGTVwrsLzxW5
3GM7IW7jqqQn8zqXyQBtjjDFSy2yGhkSkiNbBR9kUWFkivnsR4gBNnAduPk5MCDGpqV4431OROfN
Qv55N8ektJl82dytC/k42AYhaW0HRPqV3XO7CZK83r8RmK7zBcY5OlGUN3lupgpwBtvkbVday6ZC
PV2lW1TPRdZv/kpaNCx8aPzOochnDERtbOT+omRel2G/GURzYneQe/ZOAVI0HsucfcFwYVJvSGVU
TGXLjoiMfJEVz4LANRQ33tyFjjplnmms2/l20GRKwayvO6lwnFsoBQnmtiROyaH41Ak2WdIBfYuM
vpb0z2wagarJvqMXCRgYds2e4zZP7hwOS/1ExWCtSRHFobO/qbuWMsBTqsgX46cENdYJ94nGJDyL
Souw8c+ZzWMbXLjeNNpvNKXQYXHjlMgn7yssp3N7l1X4ZrGX5dWf6F7qsF+3d1WNK0GALNRekDSb
UHnrISK4AiMTzSD7x6s8bLsWH7kiG9O1GybQVDaxCmkPjll044dnlvmMAbNDyIzrvV+V+ktF7gSL
geBcNPsxmzRUtKV3FcCKZMtQJYUHy+VHpETqeo305gomJzbsn/vI4jOeq3wcaYmJQ5Q6qEW16ZUW
c5GsfU4Ddxj4tLkxhE9Mw3XwqKrQKPb0AUl3k0hJY82c0sQ7p2N8SJ1BHFNTLKcSX/AjuYj6waeX
P5pCN7nx064wyfoO+ilmUB8d6cJ05e1LPjKtii/STOtt1ZugvOJEO3u2qySFUPFfBsp8q3Nexwqi
6ZU3pmrr02vL0zUN/KL8iQ7kOu1vMZTvzB1xdbcLZlOgAm698mui+kfAP+pSO4a8LIe227ktSWQE
MhK7+j6kBXAM7sFjNFTmVfotxZNmWyRYrs5OVWGiEzYXwWKX+zmuqONWykUmnAdzFTlZ5e9HvvIU
sKP6ACTVH1AuxN+aMC8O+WQVy2YOMxcvaLN+VPDGoduRZMEgRdTyeZyW4L0wKpfNeF8+0d+e7ky7
My8cM0zSTW0Y4soh0bbXXQu5BU/ye9J/KTqqToTfLIo17EgsZT0ADUvSvZorY2e1ZffQDg4pA6aC
LQZh/YVoodSigcaAPfYhfwVf0sEO5xMagv5razvgdupedWxU0hJ38UG4wfcAXiFox9jQF2WIoGDr
WF12Pw0iZ6dT1pdu21lNFAdJ/W5mrbrCCsa8bD1rHaGxu1ZB5TBeTASk16afDyfy19hR5yKxtwGz
3zc6wenzXsAkY8qG3vF1VM34vTGMKcJ/YHkHLIslRBgrZI3L0jJykwLrXpRcut8q1OnThddLnMxM
S6U3s+UzEbMpioZRFOICNyT8g/Ds1ntb9falW5TThlztizvOX80+jm8ci9dnaPtuS3LQTDdyKgd/
SyOlQMjfVTcqcfQrRq5EVSYFagl3MUfFkOMoLmnjMnpghNSW640AWnSo2erToV9295NV5feYTnZ5
lHedfF7NCb7oSZX2BssBDEUsrbJNxvlRM8VpIOfFm5IlcqZgvAvtNikgZgzZe1aqZUOZpnyp6pSu
bzVY9yFlgJOyIS/32owvnLRy3tvAm64yMvbgskmZctC4o1XGaNhT9vLKCww8u2h9CN+1QViyDYiw
so2btc2dN3q0etqN50UhdgvHDkX6HUob1BkYTT3bdQVDp5+sQ6YG712L+Hlkp/u8NCUtKI1yaNBo
Svl95oYcks7v+x2B3PzY6RBrIO001Fxz2W3MZBhOXpirQ0Mkaa2Y7/A5rLrwQ0xKPGUYJH0My7B8
7xng28Gv7WsHacCBDnN720xN90iEaGzcsRquDBAkb4tZVweBsSSKMRLCOCqZDmsZ3pMslDCrWLVz
7+hTWolUW2WH3O31M5ozwfkP9oVlVgJ3MdG+kllr7sIq0UdrLsLHEk7spQSGuZt8plw2smV6Uzlm
d6F7Z7yr2lg/6SBwvkLDYXKwmxkmwlzy8pCVurVE119O2h9P6YjXMJmXoDrEXuls2eCi/CRxEZ4W
nD2vMEvT94sdJM8ByY/XZgm6JxZ8CfFG+9eLZXSokLx0X9DEeUWNmjbbjg7UbbDMNDuZaOT2izTq
u5wk+h2YOgUDWxXmXo9Z86q63gGs7C7LlQ6d/hKpEdguo6yfpKAPlzm7nHbCz4OjRdUuglHi3AaD
FOTWtfHNiG20cVez6yxpGMG+JVrd+j1J6eAqd8XgdzuTFq6io2HlL2YueZLixnDm6v+Hl4tYp39O
7WFoDoldCOcnTC6gsPDiVzpuEC4l5lVLF/6g49YGFftLuM8+99ozx05fNeFAqcaatDWeKqcpb8Xk
GPd+FabYg0zQzXZJqPQDyOSh3FG0nZPLMs1r/CB1RScF7WOWcfCHtl0e5oA24uSwhh7mNgSXUdQ5
d60eZY6nWuDhH2T5RC50+/bxcP1/Z6UiIwTDMa62MZcdW+nuxU3Zv2nmEa06l04leiEQBh2HzvMv
XHsyq+xpEXNsD1BBGxNPNZvJzjwFDjn9Q4PPmd4mQ+v2jyGMS8BFtixCvdFGLIs8MpxwekwFuhca
053ivp4tYznQGUQXjuk3tnk1glmq6NAgE38Nv2QZt0jcMG8hN3WR2R09bRbmfR0E+ja7LWaDplQo
LnDb8Aki01Lmq85K2W5523VOFnT0L2c0xZMih8y6qzHMAeBqzXZJh2xfJHAzqK/SN0KiNlq6qcH7
qJwp3fh9lh+r1HHrnaTUd52nJDq32ZROR5j8Fj0agZn4JLUybZ1yqRUFxd71QamM1K+9zu5uDDec
/KjMYnCivrP6Es1k3V4sZehvw8oXEVrRWlzXMeA7iV1Lb0eEcIlRR1TXEZPBcE28h9lwap/ArAd0
UUTMpB0fqE0jBVjIJNQE3i5RBY3GsrGmcJeXmLcnO2VPYMivLWPwetixVUnrdRM473IY3pYlkc8y
UW8yVG62YZtQPo6oM3ZxEOuDyeJhMkl4mgKWv1wWs13caJH2+yHB80g1asFDGKElzeylWz7qqvC2
Wnvzpg9Sh/l16MqvQGSXvV8XFOLkFF9TIwywdJzasdkuLDbOXdgm4tFHAqTBUZOtYTwwYDYo2sZv
Vq3ye9VUbbBr6de+amsMcnugCHIHdGyIT+R9JUiRcgpPcJ4bWgubYp+vTZRVblq7sEvqyzzGLdHO
JwfDOcqOtWwpP4dsi7a2HUOi6P3+sEy2vbZLsQhvzXBosNkDwXmDAnBEfKhHDJjb0Zxo3KEj0/Fa
GmtCqwR8UyNp7E+tx8XtZtLUj0us028xlevmQCf5sNW8lADd51zfsMqz+EPhKvBjJb7gFOIHVp10
3/uhF0FjS17gpllv5M6mPbKb8FCbYbn3lZ/dGQDNoqH0ki9gD5/h0a/IGafa+3acvdaj3dUbl17B
V2HGtEPZAsfiWE9ZEKWkNy9iZXPR0iRHndLZjghX3GZsSy6G0Uq/5onw3/JYWl9yS4xXA7XXraua
+iRI+r6QPrdxSAyXSWEHZjbXXhwL4lZg4usgdL46+SrSnatyXbVxw/yocXqAdOyllDJJB9feqXKr
lUeg06mjWrTUpPt8EIqRKJhHwBGlmXtdqNb+SJKkyzd2wTlsMjgUuAnzvREJLMZEAhzqVHq97eM2
jBQTK0+W74tS1d0f2DV7SZQrIcw3Ft5Rb0IjGIej0eXetlOZcQQfbT+vlX+8Goe83+CirG5dfEQ/
+iFQLA/sPPd1H6NnqmNXXFF805eK/jTwMJKQ5mpqe/WR292E9SCJwmGTDsX0tetm3hVeSvZpvSIP
+W2g7gSDLBuGXZUNeGM3QBNYXKeFYB7h53cHEWi8L/2kA5zM/m1jEI502yJuDHdnNBgsgIQb3Jeu
LYpXHyMuAFai3UIEacybfgRnTX0sCNH1EMNtvG5MisNIUHXB7FdBOW4SwBzNFBJ6osMw6huRjJYR
YYiLMmguTReQkBrofEBTwiCKVpBu5uTDXg4exZAyx7mNIE3v1m3sEMUgy2xialHFy5eK1rH81q6t
sQUf1sY5U1ro1YuKtNXLYj4Aecsq55aW2xh3YqtJxXuB8NOoosEIpmy1xq1ot73Ok9qrw4jd9uQo
zAKSsu0jH0C9O28TKlABzA702M68rYY5LvPLOYhJ6URtP4WWuisGVOtiMyHUDvu97lWTfpEyB76w
HXlVKITQJQQ9dDNMTe11e0msVmE60Rvln23TToMLCCpPV35dQ7XsERtSqicHhdQJ4wE9YyudgQBR
Oc/BwSM4xS6g78niQ3fXXP532Nq+yX1ss2rehiqZ3C+udu3k8ZxuNdRaMugKWssfDduKJ3UZgmYl
s0/Ff6038B4u/jfpxObkHVBGL7xvjdWG6WuvxsRIQMEhwDfY2cbZ6LFEMB13L31CQiG46ggopxsM
SzDwjnrZ9k1+WKhP8bRY8nD0+xBBXw0l0Jmun6tL0XN5y4auNhu3WmQreMo/is5VqbfzkJqm4sLs
+2auURKlHTEOewfZ7BWeEszHRldvc3RE1zZyLEJ3FTJjzmFKvTtwDmnnl/OsyKMO5ELTCFEUnZvO
TlaTg1O0GtHMhOQOqjq4Wgj9AnCXhRdTxxriUPUby2lCeJTzIpzD6gXzooK+eDbQxwCtqWmK2zg9
784OvUj5zaxWg2f066DSdrXXYhY9aJQm02axG8qHC5CST538Bcb3w52LvvVIJje9ghIisAf2+uvM
okN3p0SJ3GqgI1woo3jMwmn0Tw0GB3gO0p8OQYwOevAYnYkOcQrUiA8yThPf1GLGWLlqB7C7xzra
bzuxzA8tvvUTAYJR7IhA2SHGmXLdg/acrtzGdCB/GEs8zWD4JU4LD0Ge5u4Wo7vqqzYpQW/aDBtI
s1oM7BVNjcXcjnBCt8ceN/ThmzSmNeNCRG1D+coTuad/bIiNfdlbAfIauwkrCDlOXe+c2WyPVlv7
r8VQOCQsAVrKOiKhmLrsUP25vQHbZfZb23T77gviBYQPG63QyUWoMhpYe71lowwiuXUj2XnD+WqI
w68nSmZgOETu7/zcKy6MFY/ZIp2mPQJ1nCoRX9gz/pdB5YYUlYwuOdB5wIPxJ2lsBOq4I5x/MAg9
CbOPBckBYyMO73t6XLlOjHk9C6sZLJimrRPGAWY8qCO+G8iPSB5mSl4ZTMPtG5vLMbn3s1KvUZew
0yMRjHehaW5PP5gixXwQg5M91KOIrxE6ym+YunPng3GZEJzFPZmRZUmhR6bmCKnS7e9GmsW5BNrr
qO/6Zc1s6pe0G+Ru+LCym0DNZ/V4skhapNsRdcsfo3Dob3Tz1jlWTpYhMNTuYxPLet/ZlfnF0621
CX2UhInGU9KBBzVv6Muab+j1BK5p9+1AsxlshxZ3rSEcTtLT6MvaakHQKeNx4nTDYhU3sBsG7unP
9p4aD5VSU9DwuJWDgCBL5BOThekU9ImNkC2en7Ka22vRq/5K2hZtwaYrYQciZVBP4+R36Ia7iquk
nu+/wbcJ8LAgAL9tjDXibQMHEwliakhqXh6HCEryJk22LOgZ2inSJXcQDW1ogJ5S3i4fkMhtBdjR
3dJM/I50EcQh/CjVls7vP+HuwMKP2ykaO3d+9Zkthsupq7TaFs0QPLSu7vDeMVz8uw1UOReitOtr
UcT2ZZAAvkToE8/4BwAHujSMxP6YizS/mAzV3qG2yyJUXPY7fS19RaXAD+codVt4oED2U9A0kAEh
QukAE+o+SYOC+VeL4jKz7NkF8zS6L0acqOmGzFVOYzXWE/OmUKX1CglSzpsSKcVNjUYENtYIWRrA
nE1fQhOb+LqUFpbWuTvpMWLdJKojPt8mQjfBet+821GMpKGFjU9oAA3sS4NOYmVfF6+iLesvuoPq
kKQVuUc0kUid5MCQL/SrBOskia0mg272xbrWPQ06LXmXt0r2+IpnvNRbneb+bbcicjoXJC878vyK
vIB/NGIzeCFjnPoMA+l9KBug4OSY7cOAWekpbzGqirIhGNdozSwRv1SkePy2hfsqQFtuF6B6elOm
4XSoXHsoHujiTTFxWNqtZqg7USPcfkf4Yl1Wc52g7hutL0k8T1/CuLM2qu1NWjrdfFcGRQyeqgBP
5jrdc0C4f7Cc2Pqo0ZB/MfkVd2NM3DhE+yA4nOB6okx/gPrEWxf070iMuzvVm3O8CbratHgPlrtQ
GqA7teWUB9YDjdtJ0IotAPFLsmjG1djYGlJFaW2DiY0KPh3VspkSC/ZAUDiPWSKcMnLI6p+UqkBr
btBK5kJ8nXuy//iaK/JB+oMFKi8HPKfoSPG/sKOtS/WgnRZM+m2XgUedIHkEq7pIN/RlU+YHHFE2
1BooGda3zowYZj6MNt0W9lbU5tQlJ7NPymw5IcWGZxyn0+h+dSsAX8esDsrOiWJHm52xDQaooprJ
K0ePQq8dCocstFIPCELXWAthY2DOaaRzT5vTqZ8nspgbz57cPfbAY/DmVVXHpNIoTGfxT/HdxIRV
OVQoDbawEaREkuKgkkJQTBiPLmqmR5uXBiE6FMt5SFT93WyMeYUqkNaHd9oqDNATao4pDLhuq2S8
ysAZgxg+HWQmF7O5H0QAN2qfisnT+qUGzjZkW0qpAfs+mn7SCdOmrG77etuOXgBx3VSib5uPHlCv
NW/4FpXO0Vg7hGSbRSXMDMd4pW6GERnr9UocT5phAbl1GvzmDxwzFtvdpHGwOjShZve96dLoWjbM
lxk2JIWHk1sY+MP+9+W5n+uwVA19Ktr0zgIVpEhHTebnqmHqzjTxyNT/ltdq7QIqzxKJMg8BoxyM
mrLUPxQqf9ZprEekjZti5do7THF0RQX8Xb1Aci7oTDoLvpfnIw5n/YlwoW47bIgTp0cuNpiTQXNE
mlEUPF/yv4WpPHyvb97L7+3/XH/ra63oOJNJ98kS+D9/eqpL/v/bj1ynX3Xd1n92v37qp+/FffTH
2W3fu/ef/rD7xFbd9981/IW2L87nIL/X6yf/u//4P77/9+BXxFx/Gx3rEX785nov/us/VvjV8b1U
tGDr7z/xHMTnb/7FvzL/06Nkb/G2IMD43zYQK83BZZkPzABlQhCuoIe/4FfufyKLtfCn9OmLQrVC
nxFl2y75r/8AXwnQko+vYEm6yE3x7xAd1rHzt0ozkGDI7YJuW3CYVN9/rTQ7hjfJhqTOMa/cJBKL
F29sT7787ab8Y9eMez4IxrAIfbhO5Is/D+AOcDLa5QAiEWT0zeS3hEP+gKA5d7rd7w/1s9LnfKjV
1sJH2IQG5Vd1TV3GE5I6AFDTQPEpJU64tEmCbMgg4Sgl0+5YWto4TAuAPUB59T8c/l9uZ4CairmB
ll0kPp8OAn9/Ve1iCdwRLdUxq8YnG252QIz2+ytkUPz8xNZDrEi00OS5nZmjf9MyaW3MvRlbzdG1
xqfJFS9gBWlYx05kYy4No/R3/U5Maf96OMdGGep4jh84NIL//OyEbBxvghp1dFAlX8i8tFRUh0ZJ
RjkuQSg6zw4dwmwOZNOhERS4rG2aIsRdo8x1qbctoF2cpyTSgCQL8lM/+mEZDfUQ4r9ZFJh8tm2Y
VZQoLIV8OUHCiorxZGel+LCz8SApgv5ZOSuca92DvbCsYos0h3B0cqMSNwlMj61IcoE6Yp5e5izW
eCDJcTUY8HWyZVNZPnlsWv/AYYy+lFKLe8Jz99btqvzBc2HyD46G3yM7edMPFUWfMoy3YMlp+Dfd
1apyWU55IK97ur73oiz/dPzioU6dr94S3FNoxsOMlpcLZU5vcnAo9pcZVE0oJJtSYAEACLQ54B7A
gl0Bf22z8btOQvQFWXKrZs/YpmENndEu+91Yj97NNFG3DA0vvrClePENK76gYgrMuPUVmabhu/CM
8ImOLbCgVpbdoHCWT53nYOoQ5BFJSxQBMNzpkY4xQkCYuctATlxDfY96kJVmjEndpStNL9+NGn1/
JMdZhqcuyPoJQpkfPjUwyLcJHNnIDlL/SplZZl5WtF5b+2oir/vs4PL3R5IP+raqLb4nmCb7qbZA
+xc67Y+mwEkm1boreaortbxsMJcvTHdHWjbfl0hUsP1qsrumxqEtG2lsxUTO3g+0Zb0QDuH+OzRA
Y5LU7l/71Gws8mCzdWUACXnCMXLZkUS0Nv/vgpVaKn2HHdsV5pfiXLRyepEf0XRZ19YkvGNZMRY+
K1d9VxHkluI1ybU7byBfgtj2xXR02jS8p3UhO8Cf1tefZawe0r5NC/j1r6Ws2kNfs6EJApvayU0p
lP5Vz0Kc492lfrsnWYqpXdz5bAgt+Zb1eXLi1/6YBnlBEgHOtRrv1Zw/Z1C+N8aQGTiRVcNlB217
k1JBYdsgx3sjHq2DjYz5aMEuoZDcOSdXtc3lTGaD1DVKhdtyZt1gRNtesKHMYt6LuJnfSQCC3ual
uRpkZuAJ6mENMZE48QoadbZZicNdDtVq25gNR5P5ipwLKeyvyJ54H+MQyp4riF/hapFlCGR4oHto
vJwy9r1+3Y+RFxrYlw5mzLtf4sTjsIdxYirJpZvTveMV48ViJ9bVBI9jH2de+FLXNZKVPEWq7ifv
IhZ/hNYy72TXmQ/pNJtHexBvPoVIQnf5CH7WgRfMnRbpckHfABanca5XJ6CO5t4h3yLeBcG/ZLSs
Neo+a+JiWzXLt1QGbQAuFLuPIJbDKTbg/1qGeT/NwPOmWh4zg7xeHarxsOR8rUQX+KwhBpdMT6NB
u4Ou971di3d8StZmena9WHQ2Soon11UhKZMcm27o/e1dbyjxzrwdnNJypDZsUSefKObsEswa1zYu
tdzERQ67T8Rqfq6toLhiQlpO1sRGm7Qd3nJji+6F8vAYxHVE7Rd1xP9i70x2I0fWLP0uvWeAg3Fa
9IZ0+iyX5JpCsSFCoQjOo5HG4enr8xyqM2/V7cJFo4FuoJDLyAhJLnfjb/855zt6Ciqw3qU8AIKK
FdQAn5XdU1kZ9UVW3qFU5ktRpQQvYhDwidcfRe9pm3XV4k1caN5dEhc/Y/pAwxVZw8VI/h0/WfuR
j5a6bwWQ/cCmbXDDkeDcZ0s+n6ELlQenMvu9RRgJgtk6ff3NPcA0xFfW/ZxumtLhAxRo9Zz/8nOt
fDOmTn+O3VU8WmvOurIksof9lCs4tmIKbGgTj0BdSj4nzvxJuEC7L7q65GWGJN27+aud2vWepWJD
p21fjqEhZhHmgtODqsFyN64u+DrKjrvAald1X0lP25NYdsKuc3+4hoWMr6ij2yD+5AfAmO4z0EaD
e2yGfmqKJXTVku3NQphsEv2UnELTnBqqAvf2YNv3mNgK+oSpk/FsCnSyZVcuGEGkSucXg5Nrg9fK
2/Iilc+WlxihjakDr8dQmE+iY4k6VdXbsBTiG/UQ6cXpnfVNIqNgm5wy3KR9fxmNdtgWVc47b3Hz
vSjQL0qHNxkPz191Ic0gJgq+dZJY0pXAukmRkg5ueq7rnLD4ob5tzFKOv88V/9KQ/38yv//tWvDP
bgv/Dw75BnF7xrh/n4r+w5DPz9Inf8fQ//F3/hjvPf0LBnMDrpSOOQuWDFfCPzH09heCdAxQ3OGs
G1aeP/pjxLe4CPwx0lt0UtmgaJiPyZVzNv8rEz00pX8Y2XyEFv6zuUAIcUMR/H1k83HDcGx4JR/b
5H0CXBqw2WoigLpfybE8YbPeg1vovnqV8XWZJgPZEZjqrI68H71o1TrzYE3VcpCMcQG4N/vgj3jE
+kXHzKZ1ZIGUj8UwVs6mSeGnNp7U2cmW7TfgNfpVM9GwV20Y+fBPa9h6pG5jDohoTNxrrjLvYVqz
Dcmh6lRPsNAG1mGBhTgWSc00N8sk+qOOw6tT1T0oFGLcgxgQAedDL931EQyvvWnciejhMo3PJqUv
YbLM8SHNYFoLzXicVsveoQ2/OYLOHnOaaNCtyvRu0DPjlGPvDjHuZQ+GI/vIJtjzwO0sQqJ4HWck
a4otEMAde1+56ntDdCNgxTptetHOH1ntJ6diQnmwaCaldqhzsFtMyD+id3cTK1dmwXKOSsv6JAxt
bcnrxJusILREdvq7qZaJSk9ivn5RYUyk+zpfa/AUQ51E/FYDePL1terkdigXktTafbzkZYRDat63
Fg+H2W2Mq9+a5ddB2e2brfItxTKPqzFUV5Qy75yVXj9i2XJxf7HgvutbK5ki06OKq2P2+jquTfaI
s00cLIIzIcIYlN82Uf1TZ2nxk8nV6iSKBfFDq+x+nwxOd2Y5ml16ynq+EsORnzjx/Ne5sgrkUR76
G6dxvTMW4CqSUyEO3VhiUJxw8rBTZE1XmsreD5bXvrtUVDlhTkTmtea2idEt9Xe6WRoXUa+6GyCw
NgX6XNufMX5AtiFAxovnm6NB1RKKpTTb+tjLmNKAldK/Y6eRmiavQ76Ym15BmZBBW+xFZ6mKSGgZ
WxMLwzeXejFnM8cJCp+Zxa+5WTZPbPWI/lVZ82QU9PNaDmAUMeX+OZnn/BvUJK4beDozBJZiNdhv
anM06BaqBAi3C6zehK0jYJxIZmzA1gnsgoVxhqd7phY2gvgqOlydr0u26B/96FoHzQJXEiZy4FXt
yY73qZofeAG1ULExXwNf141n1dj1cb7xHVyTeOlGZwH9YNJd8mqP8VLssfbww3eo8VcXFZg+WRaL
14IasJNsbAcExcLvofXgWAXGMKddxEBeR4uqFoi3Vfue8vnbZSAM3WCeRw8+fwYFDwG6fG2NGnNi
J+Rn1q1qR/6y/clie36ICeXe//ad5YhZHhcig3++BAzzmKwpnT/InU5II733iDPQOzOMVb9AKAvA
wfX4LHOBPwBqhkN7Oz/4gJ3muoz28OLOXKZKOiDMg604RDae1SyR7ku1yyeRk97inZbbA1+NIiSF
QriY9om1qR9xU23up9ZnJ5km+Rjaa1e+Cn8y36Zay5oI5qL72NuJODRFPF+NeWpwpLD1NpMRmgpJ
f069UdRHrVr5rZnx1G7LqRo+wYlgpNMb5551znLqYsO8xpQYXacOM3rKO7KgBc+OvyECoBHZFbIL
WVP+IeXxFd2FIbpM0lvOrFO71cmbpy6haLopBz/67bdVTRUlWckivVAWcT2ExqC8sMl55RZX2GcD
8RFJ0UOJ2hDizQIEjCR0y5l3PbTbIPO8dwAIS2iy2Q5lvl5kDWC3Wxg8JeBwbtTKbr7VmcdNlpyK
792Zw3ivT8lDSn9FUA7pvsr7X/bkn3yrKdFdGF9N9zpLa2updEfzxWvSS4fWsNk7O4S3gzamnFMy
0bdLE3omegXXGHukJQoXsZEZzlW0+QsgB+PiKM7wwvCoEXRbSjfc+obRWy7Z7GMszzcybo5W7cYP
BurovTGbBEabBA745DnpjuRoTneYEtHSFlXgMnfvlSrbcCDCleJ5Mz7rBJmlM392taKBPM3aU76O
MqrNyjgA5vnRG8O+9uxH9qk3iNEIwwjbxbuWmF+l5rHl5xa21rLasr6GD7zUKtIqa6FmHohFYPYm
0rnjYC9iGx4qqoE+K2WHJp1Kgb2m1IgP81ONIeDou8XOyqn8ssFU74BKGNu5G2PkhKU4Uzn04hBg
wRRB3de8VAedIMp+4hDe6N7YRnNd3Ebo8dgmKJ4ajp1OH29qc4OnsdDdY88bf5dDd9jQlv6uG7hf
tIpoobH8spb22kIE+JmZbsZiptO/uY7WbIyieB4MmX9fFs0iVMiUneESCPWRLvaY2NcRPVV0wEhW
zgNLlfskX5ktCUwJKAYb04+fukp+Iu7HkV57y2WGbdZGAH9YQNSDqS/U+FFGRytefebqfyk58x95
W/URPDnjAQVcRJM51k1YjVrOUrFoN0JqKpCG2f6UtlkAAjIPS9WAb2rb72PZYJz1oJTkhvqqx5DT
9Yanvc/iYEfN9g9d6O90sO30pcPTa9xQVFhR2DOBNEGK0e56Yb/ADNPDW+Q7yOmv/Oqx/g9rJKGB
JN55om02YkjwPhGG1RVx2Hgplu42Q7AaxcHjLEdMMxOdHVQQAmxR+UvujkVAzpt9eOzmP2GFlEeY
Ei61UpLdkGIRxDN92haSv5tUVrSAHr+4cd48AvOZqerumKxIrQdT23uXVrUId/pSfptMg6QIN9fQ
ZsIKeloJN6DQ8T1XQza6YVojgcZF5dGqN+fJWc1DYRwlV7o5SOXqXKiqGbde0tGiNXjJ6+DM2r1j
YLMuLHOm97vhjh/3iQa2PB/P2OkolzfqOAEmZbdmINaJx+A8NpeGWqWjIAUdxR1CZkyQ4BUo+HCd
ijXLI1yR2OMHv9Yu8DXsA5NCsTP0pouyuYxDCvEaEQGa/lVXpnmPv394mfps2rdAFN7AWjRByVmI
COin4eTiEdJECy7AZZVWMYVVSmlHveEAI2TW7fFZybDthzzMY/LTKO2YQzqsc4soP1xZeuRw4+m+
AIN918d1v4WlgNfKTBWkziIOmRnu5ibfCk3bJWbihKW3vucQXtpNXiuu31MHaMUoDBYpkkgIRukQ
b7DYrc16R35l2fUgxAITZ9SWoLl6WG/ukkI1kieX8uCqdOVTl8tpD11de7cG/2Ig2f+cXPzuHcmf
rd86yXYkBU1c4ma3AhSyGfuVjzhAqUB5+pUnaHOPQWWESzICZtMRnq123s3TnGyoLHgiH+le5syk
ys/z8t1SGzvyIzIsDUoZVZP8RFrfWQOPPNU12EtIqkYzKaZjprB3UOEWH6YuPmdJdxWxbRMx9vLD
siKHxbmX+sOt0aYwIsdarzjcWeSe3FFzMhXliG1GuyOXlSeQdLBP8hGWbFD5gaFL3HZACY8ETL2k
kn0ddC7SernMh5n5dz3bjCo4xZKqsCNay9UGl4yJA3AkM1UGPLeR/ConI5wj8bQuP9ICP54IHCtu
zD1Pw7e5Eo8ai8stHmpWL2KcnlggYPRZVnlJcpveUhTRO9IlX7vVwmPQOleWpgA712G4pn5tbkp0
wvvObe0PCSU6zM16/TCkMdxNFQ1AmaF+9sliRhNi9p2nlLVxPVccARtOnH6pfPCn0jxPrtNdE0YV
vAqjtSFF/w3ZJGZXOebfpyFBItV6QeliHB8rLXPQLHXclB2bC6XoHIhbL+VR2Za7eRDZDor3M8zK
ObALcVpvdRplmX+65qRw0lS0JlKNWTbiR1qachMPmX+EcEKRE74khv5k6YcPXUzDp1vY+XmagOKb
HjYTy8lsDAD+Ez4wX0flBZe3KdRQHNYVZABDgljOAobLY1tW61vZ6+WdTKsfXEAT8KBmR3JqGlb7
tNRxs8nq9EdXVTz18Rt+uoo2p2CKhwE+RKa2vaHjRQCLECGizNcBWHDIDHS18Gnes9wmamJghT/q
wu82OLf4pGGNe3XgWZ0g7dVnmKge+KxlKO+LunNtqPhW+lF3ks1gnGfztjJSHgXY4Vx8VZnXMAeU
vvfpofSmlDjYxpWFrPc29G77vlpV/bHS9030K7aExpHv4nca9al+praAughj9U5xMzRbycEYkQQ8
ZAShAkxbGQ/otbhkyTi9G8NqbJzOBflkU+AUUnswNYHJF7/vcFjdo8anXHwzf3gmodkncQTWDvwq
TgGeg+tC4m3CObqxJK6VvpPqVyqrau9aQ7bvu6ndwxT5WczEEOUSU/hqyXPRjxX3rN67gg1TDyir
7dXKqU8qpo7pNheERpLGi6hqolDK9+Ij39gLF7944/pps9Xy24YP72v/u7b831uf/6qB0EKF+N9t
fS4/1fdPIsy/C8WHz//5PzCV3v7KH0sfwxBfdEZAC+PhjRz6vyj9tOaRlf5TyDW/6LpLzt8xgTgb
7o2B+efWx+aP7FsPITZrEznlX2oxMm49iH8VBtn23JwCpome6zt4EG7C4V+EwXTAOYGlyrpzY+m+
skaxD4tlaD1jK/6bJa2oAZ/b5ujg7jOCxuhUpPMJjnBjsFY1ZXe2Y300v9q0MF8we/fpqSNEJ0Kz
7Wabp5lYXjHUqa9Dga7HcUgPGHGFOfQVqRy2NPmwmUHHqx03FuM6WrJ5r1Ws7tfep5ja02raTIq1
pz+si/tpm1UConSfV0TEmNMZ9pdh5/h8i6BN85mtTtKIHMcK127sNK6zTTFAJXtfGOu4uXlX2F2X
ErPWUhSfHZupe+JdqgqmqZrv45h8NFmDmJ+9wpSIA51Ii3toll6s29UYoS8RtOJPLclkdBw9rtpg
z7rlkBBzhEpQLTNN03yDrAYo3qkYoarKejQ9Okh8kSfXNS/UfVeyQMndEspQWnmwXGRzu76C+r81
8XVsrhvs3vjd5weanIuaQaifhxbEu/kytO3gru1mivVm6PaxYWfjDgR2QhuwByYqAdOW6au+mTE5
MuIWtNNcLHetaiMcgK4dgIM0TKpt0qVsVjCt1HUBSR1w8/wGIlpI60phW0GaHUtl4NlZrOZL0Smu
AQS9sx5GWpPQPdl6LQZAbjyWk4S2lubxfWws2lbFjSGn0JaDZfJijooqQ6lriqaeTqdMeq/LyYhP
JkSleMPqQN3eOJgJuKcSBdVA4BXEvR3ItMdhGMdWvxhLlQ8W8R8p1bRWtLSYkzS+JnFqmuv7nN3i
Qp/D1A20NdnYM8v48bdP8X8feP/VgQdAE9/FP19z32Ey/onz7+9n3u9/689Ft/8Fqq1FORSkzt/c
LP++6PbdL6Z1s7DgGbZsjA98rT+PQP+LxVKc+cI2LR+uGTvwP45AYX0RYA5uYFksBrhW7X9l8238
xzOQnZwHC/NGT7AId/2GJvnLGYgPwEcQrZGrda3BGoB6hMJO0DXeZ4Mxt1EhLO4mi6XafjtrFjkr
px2sn/NcuhJ4WsawMGKcnResZyjEzDhvwC2FeDV81pkb3qsfiWcmL9XMbS1L0G+VEMNdB4v7YZ3w
qSKh55TIN6nm3iXMuewQ8E+0O42YzZ4bTn1ycwrNqtl+LPvB+tAmES8nXXYz/nbHHM4q90X9YhXx
6J7l2q16OKIOMT6Iyho/83Uh1m1ipY0dGoH8vN2ui5w2K1fRjdXrVpi61vg+5fbE3h90lHZXWJnN
kcv1td0W/G6fOBMrFnascYqoLePsxSD4G8CLq9ewz3LlHATJgE+3b7onhw32Qbp4uM05/yw7f4ky
N2PvpHcZm3GWPbvczJ4XmkYeHEKx+Z7/xbpD2IqrDQCKbI/NeODzjscpGgzt+1zgHvd04kC3dT7w
xJpGzw7iGVsdj5XXygXSjlB05dXQS/tO+fYcGcPoGmA9/a45Dasfv1Jz6z61rh0T9V9M79DHg6Wx
wgETdiqlINKHaJx/VVOfRhpGkBCbs8tr0CpOMbZ1jt+UJ+zSvJZjhTBnOjK+4emwRmCoTbwQi3ka
uZmzXrs6EZm+ixN2vAT7b9xjCH/mMO2XfKIS0/VwTIYivpHPSGPu8Q/TxUYikjWT1NZnv3RLEdDP
dFvVUNFWvmY8COoXqJUuwZGxFlBdoomEiJQ7c4R6Ig9pYsOHgJnJsuJ7Itc+4TdXclWxS7aIkkcy
mebLaseEfPS4jhy/Ng6ZWq+UgzqRT5CSItaG9mB2s0jwPLjClBo2wHEDOni53tp9WcZMUbnG9INy
YaNWzn2memcDX/FA58EdhaksHCeKsbPmIrqVkKRd7ARe0yNFhtvaKeQLXuzH2bo11PNltsk6s09T
yzswDaJ+boZnQC1PepnLQ9enabQC4Tt3laYfwBIU2yHuzCMFQAM+Z0Mi/qR5UIk5Owq2QtvJa7KT
Vi7rQe/4aJpENl/8xfwGFAL7McykGz5DCwX9d1u8n8NwtC0rP8hs+ugb1jV9JpJTR2oTBZwWcoKV
u4ZFpxTtuBWklIpC6zZ0iSKVQ13XghYnd5ik6U9WyV8BseUE+puWaIfObl70BVs04U0bru7JDSyL
Rz5biInn69OQaVyD2FmwQLLphiO18cB3n59yEj49vuChPRhs/3+SyaSYIbV4cfiw7bm5gR+GsVwn
67Bvuu5QT2QHrPJaeNl5NeKd34/UgZnrc+YMRAAlzbTJdCUadKjZogEnwCmR8+onJN48nFiQXHbe
Mt/lpkb7sY2fB1jFECkQoGQJxCtX/yyY6orOx6r8WQq9D8yaTFFepuMTzQB3HgiRkLo+GXSDzSGY
eXeCzgvCe/MccJ81uCWZ4hEfcx1Vc1+HLull3lutvMX0Umdnykpi3PHHvdeXP1aXLEBn6v7R4bg8
juTygzm28gvbiHw/chXc8KkwHlmXPapcRhoUCG9t6svsifw7N1eSOmOM7cnLpXZqW1NcM7Nzjk3L
1pVfWL9twfe8ux1hSKqc0CTmXynglz25/TGUWVcGFFEsTDSxfxwJsUWSY/1xsCbKbVfHPxS5e42d
/nFSg77lmPBOTa6hLEoYxW+cK6RjlEtCqbUG3MvmSOh2KIYd4Tp7yy5svIAWSa/WPPt3FOZcV/xU
G5FX7zIxMdj74z3ebKqwiGPQf4jCVcsrlQucLixx4lHPt7lV0AIEk/h7KjKqdlOeDl0czrfMZ5YP
z2VdOFsTjeJpKqa7VmONNQO3eHG1/MVOSF6VmvouV/+rk+CZG22H9/HYbquyZF9oTls59ZiM8h1c
dBz0eScuppF0u8nrf5AetyHur3KvD+ZzG7tsx1TReJsqpcjE7ib9khrWdfTbcynTV6cACIK/kVD9
jaYgW4qf/W9ILjKkW4XAJWdpq3kPWPF3Msvn68yvjjuvSuDk4pT7PVdaEkPfwPnjo6ahcpiuunMX
FamOljzPHLY2m/1TDyM06IArswr1G8KcS+kB2xnXQ9oMezKcR5UBowDRAoHS126uOG3Lw6wMAQW6
BGYEBrNG3BKpGr+vYGg077KsunhMKy7aq9t3d+WYaXDyVRO1sJM/2tkRAFzG85x1PBOm8sUQas+C
5A78Dg/W3Pcjsx+eFLGpLnOrH4rmQ/yjX8H73pJemI7mgrS9sN3spBbrYPSVsRW0hpuQt+31AjOM
egY77toNEUfjZEOl2bKlZxE4JtZ7DNTkaukGoqrWD3Ubefi0iPla9UOiqVsZV8+EP/Bca7MJe0zD
BQULarutbwkfM6njMDPNdu+P8EFiS3tJten2eJ6STeP4gebZl0l3zVetLut7PSFKuhFLKZIsWNZ8
vFKn6h18WaxHLnwvYtbbDw2bAJiHqh6paHInS0JfNgiFCEHT557nLN2Sg/+j0tSDkbq0jLGqugIj
e0CA08hHa4/Vko73xZy9yd7qtyPc7COOuzd2WOUzV7GjqRlDZPDjkdYuu28cr2I/0Yf7/YYIYVUX
9wcLSzu8HEQphxRx4NFlilsMWEYm1TvRbWQf3dPuyCMVr60/4L1U0vvlUCO/GW/rbju1yu+N5y5P
7qTRVDp671YBz73yKveViwoUhdjRQ9NN8+c6qUG7TaCMEI4qZAaKVGa40NOWX1hObs0qtp2XcSD7
fHsIZKR/8s+2Lz4WXXOvvl+rN0typ/bH9FLqxPoWxSPbzVujCr2sF2m4tqzjW70vT3Jdm32OAsmM
UCd3LNH2QxGDQ7DdNhpHv7l6FbIVx206PhJl826tod2btvr7ZljmZyWTG3Uoo4TVX4vsTODjsyu8
H5zO5ZZ9nc91PYZWkRsnh0rXXev3y8aeSGPHrcMDIvMJQ5uWokzB1Gv6+XLzUltWhtXP7s44EBF4
B7mcaWz391NjzBs37X6USWWE41xmxkPbKuOJA1JC6BgtFvTOcEsfCwSSreBiz8NLavU7GBXrlDgE
rUpmwVd96q2FLtzSwzImFuupYpt4q19yPiDEpDgyh8QHqUQS2igZGDBtbs2byEuMhPG4Ukd3JAqb
ES+qLfOeLbdgPwHodIyPKdiRiskjTL1MJWlYxUY1pad+nFzcVioBP8EgatwxaIX4Kl97fz1QK/vZ
xI6zk0b34bPERIZpMarEiXOIa6A+62z7AQ/KHb+5I+h+lKlMkVrDthjMYvymsKagDZJerduYsHwJ
JLSPO56BRbNPRd0GS9wOAVAy3DiDKQJAwupY61MEoPaSp7n1kgmn35Wt41HoAawIQbEKC9d/WtYU
ibLrrzgFBC7CD+AUDE153IBWjV8M7u1B2ZmbWBPWBnhluyFGF3gqj4+gF+rI7cr9WvPeq3qihLAh
jbDR6jaEfLXxQJdxpGRUJnsO4lynAo846bfJH84OQ/5W93iZK799mSEtRK7uQ5PIgMtRMo9S51XA
bhgPy0EDL5WQTA+7sjk0jbj6UyV2TmL9KOvxhRSJfa856+OA8s3IbC/beUIP7lsyRCTekQDt/k4D
wLXtV818LadeBkNZVS/zICmkMgnxAYETQY5nP0Crplve1hBp86Y5F9X6Qp0LUX3JXJdhM/8semNj
zHiE1ox3OkTeANwOrc+zF7+4Rnnu0lFceuFTfNXVvxiAZVBA1zPytQlTDYFiFup+TmW6XcuxeoEB
mm1KgSG4E7UfCcHAY3YeESktL+HeccAsE0YeH5v4xfHiD53Coo1fkONOgT49dgvagw9oKlxKl8nH
aP17vc0vNa7Ti6mjkTYdVZDUscIb15eLmftHDStjuNLkjU1Rgczy3emMPemz4c5RGtq76a3fk5ag
uCHHM1dd8CJ5sZ3K9UAOSmHe0nZl+kvzOtwSDrYs1OB23xX9A/n7Uz2nHJEpivCoMn3btlxxldlb
qEpqZzYAj6w8P3kG6VIv14964b3Ybmrd3LbfZ3f8EY/JB2Bs3j+N9TgOd24TvzRqHQKuVMk3De5d
OIrygGFjDdlhnVff+8q2bNP7frODSMWSPYGwEMfIQ1qtG2chMOlOTGiazBE0x1WC7mP3fyniBtz5
qj2MDgFRdkjzymMBcZAkuOJ40LU23S6eJw/9DaK69OlP62YAsuJpCVLLlH2AEWtQQWpX7yWZhCbK
MqO68NhC2JsbaLqhbHqXsuG+fpyAs+wVydcQemGxyzP27CGkBz0Fozi07yZwDDREcmm93XYv0+iV
B6VSdWCyLg6+m9Y74ddiCyQiOU366Gx7jC9Lv7Iza/x73xvzB+ptjF92JsfTmmbOsaXEYm+yuTyO
TbxsbUxvz4IsJcRF8zv3+PyuqAG/Yd6mVzpRoZJNAoaRCpOReMidAfkv6tZ53lnUjWxyxY1JuULb
Dj6GPKJbDAF1vVO1JTZAfblYdQnWEUxxG/YblIhb+j1CmxcSV7Qik/UdKvIAiapcPrxqBCpput/d
pOQVY7C9q8eyplJ9Odi9IiQ+qYtRAVigiAGcTeF/w7yUIeO7Fi7yVAVaawOcY7bcTAX/vPQnVrxc
tJyZkY+b/1aAhmA7YIYNdqstik55YHY8uFVNzz0U+C3HFVwGv8SQX9l1VFKBnqdQOgCdXslhiB3X
YbYu1py/E7/zmaaFXtzxuOZJNHFjuBATOdWy9gJAM1RKx64NFI2MrOIK0iA5nwjA64GTlNleFsII
+xvqrBikfhqKbjjKxvrVrePdQhg3uN0vzDW74E+DSL4m1UPe82ts6D7HyIeNuCyx9U2aEThNNmwK
cIcn/EsPmQlJrWiqu8RxCUT6cseMTerlpo7Ked7Whr5LJnYe1MZzn7HTZTtiEw6BuZpBRpPw2rSP
TjPcLS3+mH6JN2sC8i0moJ2bVh1WWlUj5aX8eCUrG4qf9HTmVKY3dZ82ZR+tRWszuOBR4JMK9oMC
HX0cOCNto98wBH4oN//IXBtWU/cwD818yFiJb7hGnjiiX9tY1TgY54jrFu9kKi/wasop4NOgX9ig
mztvnlilrDx4xWAdevB+S65hur45RHCjdZ1Rgy5P1/qtI2kGWGyavC2Ov2fOzquJjY2fSA1R4Uzc
vrwpTHquhIOmI2KCAmErsDHibDqmRKLwzdcfqHz+Yw4ijNfI3gEzJbwwW+uLZ4gHd0XinluDtK3U
t+RA3UD0fe5Q4mBrZBzcBW3WzZ9Jyv/0jO4iV/MEY/s7FPltW37HWL0bB+9Xr0AE6F62RLWx5iG2
+E2X16GRtzl8UPWrHegLL7XiW0qaJOoE2ErZahAlCEuQ/mJfsuZ+QiMQ+4DUoL6VU+sbII4HMvZQ
OeTYO3PYwt29r0YIbxpzPQWjCUCqSXExx8fV8z/xJG8VBihq1Tsy7fONoTW4wdQ5pxbhvtft0Mln
lJMZiteWTU5y5JFlI68YbscTmqbjs9as/U5Is/SBM4n+kJVd/OBxqg1BI43eZsGedqkXzEzlwzNt
N5XcVp7Ulm2vFVMfWkbKus3hnkAIvjPHbJsL3+ggZ/Ea2Tgd+mTUFv08khv7kMXsFsM5NnzJ1uL/
jkj5/5Hp3ASshEj4z7fx92nW/E18/P0v/LmI17/YBmE8HWO5bZBEJpX3p+NcfMG5Q/rwL+3hfy7i
DYrFbfPWcYhOiEEcBfFPLdL7YoGpMdjTm+iIN5/6v1ATbtwc5n9NlbrUjXukFIlb8NHk4vZ3KTKe
NJwetW0fFFfJeGPma3GFiRkfbSEUJlVbvlH6sG5bai23xjTHR6/kOQtjYX6xa7zCwsnlm27V8i0h
Px/95ZX8T+Kot4T2P3x3ps6PzzdoEuW+ySJ/FUp9EE0xUQ5xyJVovtupmB86Pa1vaz0stR0a1M5v
dT6rbVOI39/KhB9IIP8nX9v6R5n2JqDYnEeg83TXc8QtLPDXr47QxbBP89EhTuKvVQeNZpzGzL8r
/L5xwAfY7pk8Zs2CfnHc0yx89vN5n32b13r9dEdmdZiii3Wk2UVyco4li5B+LKIevNEjoKwWf8LI
mR5jZz0brdVuhd5yz+SOhARaEccRStKQbi56G7qGMkKdUqaFU911NyOcCTJSY6p1gYWHIlC5Y74n
HhpiI6lXW6XXnFzoOBGG8PFKT3i9bUDP8swfLA/3NvVSaQi3NQ+tTOhvGmkldhnu8wiogXL2FXAa
p1FbM4bPFE6xplBB31hqD+s5DgsNdh+uHvxRqzspRImY1Wab1lznaIz5WudeBTCCxOvZnvJ44/TL
8AZpgAVxppfgLAhbAWbiF+DcnFrLljups5t9M4MrgtAY6GRzrz7WxEddMhBucnRM5kOdJEPt6j3b
WYB5tJP02VZBqlkCmC/OdSbsBkat65ySrFk6PBtjkxJFd6fx4Ht+yXFv1sN1zigbCiGnyZgooKFj
bilgX9XxQGldYDutoUUiWW9zeA8LLkkoZuMC4mPY71duZcDJxN5GUtG4cjpMsLb91c0XL0ptp34o
6n7eyqQze7BH+FPETUwKEtrjtgQ0e8C7k/2wlKa2g9eZfHapiUlRz7b+oNSGT6rPbdetrqu5qN+6
RfPj+m/snVlT5Ma6tX+RHErNeVsDNVBFQUHTwI2Cprs1j6kp9evPI7z9fXb7HO/Y9/vKYYeBGqTU
O6z1rDRIN4Hb+e+x39V7xuTzVpK+uNcItecbimKIQH5qabxVgwMmmsBXtQs6hgohCK+jDET4bDMW
3QPiYaSaQ5r44YzmcBFMDEAzlH7xwwJ0SN0/N/YKDyxbDcyPDWOnYXbtlecz69tw7z3GkZHad5Q/
zG1W7I688ZERWgJqriGhD/YYFsaIhL0Qg25Qd9n3Mo1DJM5dm+5opcbvWTbAgh6yuBgQYZX1YJ5V
I9vkHVdpzmCsHBzropARHud+tg+5aafDizclkQQhalXv7EQ6CNSynwDHiMboPsqwT4GsyI5wX6+r
nGTbUcUa2woH7XkgI1mzBYOks+0HY04eNeJ1vce5SkVgwEanzizbItqA5IzqZVBK9BBDPbdcSQ25
AdttZu7nJop5FHTlqY0XVjSmgeodaNMyQNSExhiTWR10prIrAeHLYRjz/hFolhdEz/4dNPiGAsuS
/LV2eW8And3HNpzFuG0wyqgVswP1tUu81Fm1ycCrnyL2803FCjKpxpqUGbd6hbEu4Q+5AxuJeORG
3iqzn4xVb079N5Ni12Ri1LrmnQxHu6czqqv3FncQVBEjn8n05CiXvHPWYGlvbbt0cWtnGF0WOeP8
nCsbTf46G222lLsppFydNzwJhH53e/DA9ZEABpN/ZJGUMOByLSIHN6aYx+EFuXeeADjCovre667g
0mFmfVu1iGEbJXjFeMkr42bsOxaSDpDSHalQ+UWXGCyWgpwmH2H69NAnkXWBjMWNBTMkv7RuzloM
PA7AaFZ40FAqH08mxsq4OBXAdJCi8Qq4dovaOZTwHQb2YC0F9my7Yb+BLe+/GUNJw8mHk8l1HjFu
wQyF7HvVxzpoVzFww9dKAN6LPYwZmwA7wCpEbH2IrMnaZqOqviFS/II20DsMgNndnejk+NB7uZ1v
DAadwy6AzI7pNUjIxoKCxn7JhZ0netqd2B5CJmWGLk8xo5MnK2PIipmjByszlN5iXBLxTTVm29Sq
jBkhqTudnBw9SxgPMXXbvIxbGprZqQlqFxt3K25tI+8OEjGGv+ICMqD98r54y1JvmI/l1Uo0hW8t
6Dg2iX3FjIbUV7/Uu3K0NaffAP8UZ/6MjiRynZsp5MBXha2+fj7D/yvj+LcyDvffyTgUNV2b/KV4
pKGjyPmjeJS/EbmDW9GiBvkTjkS6v6F4tyQMV+q5P2rGT3QJcYEsv5Y4iuX3/FEzeujXHCpQb8k5
tiVV3n9QM0LP+WtZBjDFxz5p4oFkoGW7v0YntwLlMYl68XHGeELMVh55mJydNLTo3DxneDWjwoeh
61bXBH783SK3WDVBYYo1uuF0i13LfEw7gu/x+U7ZJeZJBRXTKFnl+i1VAHDDDqgdO+qkbjZuMAU2
hE+5RDRlDIl1DKtgyMfqZEboTFaVlZ9q8IL3fmUHuwJB6i70Q3+HYZehL6Gy4Ub1mQdvMW4P6Eq8
c4/ek3WzwhRlc1aBwICTf8sz2fua9Ba2cp9ki/Xkh9HajntkYsYydyqhv1aNAzliYQceevNbls3V
O4ul4DxneOJXLOg7xo9jRBqGN2HSn7zLGE5BtDiYCSqIw8o8sDlx9llrGR9j1TY//TqRSHTL4FCF
RfsjmqywWcdFLe6xSfa7zrbbKw6H8ZhmvmmvNHErxZqH+Y+U6A/yRNMZe2Ntc77oyLuLcKLdqno2
PkovaruVqCvrDlRleSDx82WQU3NNR5I3szgYvsR11z1K2U0MqI25/UZubPRCT8kZ2btMLLEUkcaB
8AOAY1DyKM58FBjETh5iV2Y+c1/Rvjd6Gvu15YxfaWWYSfRl/i1Pum4v56S7EU6SfMxmn58Ss71w
2rhHwFT1kUfffFuH+bAuXZgL/hQoa4PLglmzCWKi5UuNshf2Jqxk+ZR6flthqBtLAYTTwg/X4Dw8
3ig2eZ4aYU+ap2vsUzCTuwmYwFNVOvHXjOjNjK1DjbJfEyS1LTw3FaySXJTJsWXD40u4ABE9OP25
d+SMOr8yURtrAe41nnk4koht4hXFubXJceBEK8jQ48+EWorB42SXmMpyNe8IGSzvE8+dUIxr/xRR
lm3cWWO8aoPiXHdGerIMW+g12n02m2xmmXK4VR09I6C3vJXEo/itmUYeqoyCmBrnzNGr2iz2cz1H
/oaRIVO8oBSE/LjyIQo5wcfA2NZUUetYY0Br3bsEdulHiVr6YLYsIMcU2ceGOALNtieebmeSqNVN
KruSzOA0fDEKLzKOaDuadCtLX3xnk6x64Atjfx14nobbQWfitZN5yEiwbPoHQRbhG+5igqXrUbxn
rAsZeOoOmubo58HeYbSrVm0gq31iaQqVwp4w1OKEwBwXChtVqolW1Yydb4yL4QgLh4t2TaBjvq+j
MnhLfdM/Q+nT5mGSmXxCvI17QCNXQlXFtjuHaKaqmyAui3c3iuUXxCPfDHOsacda+yx6T/9w6xaR
lCJyr1yo2OVLGjGgWudtylyGrWr72vksCCBrpjWEt4qwBmNAtdXB8jnFFrxjJkcPQgXSocXkfmaG
Q/ABTr5tANWc/sb3VvMANxMMbkL+rWSINnbNEX8qnHVT+evZhqDD5+CkuwoELSNBm5GcQa+6A/GZ
XDG6usjcCTfbGLILna3jt+arRYeBnooTdbBMmkNJVEC6o+DPDxGRWHdUGfivZWV31xZc9+JULtKv
WZLSEzYCrQQnWtjTrU4IFwKDyMPB13WLlilQe3jvoGZcU6uLo1rjo3J95CLUW8O9bjSXQSRZ6KU2
IS6oaJzhxgji5s0bNfkZcKNfaR3F2VYJbtxuVPRbtqvbkAbSbi6xliG8aauG446649j7nQQZbtaP
RJjVm4AQZqQCbbIu8gzuXomdCQXxBs5d/iCx+WyGKAkPacaxWcGW3YGjfIpKt9+pheOd2I5g89Um
0EONjIAU+iRv25jT/H22h4lkQ+E1m4qwExQP8WCtcjNILxNRakN/62B8wbnptGOdfJ2xvrOS9x1Q
4y+BzlBKsOazRde99GgJ00tI1uXKkql3EekYoj3OW2wAuXllEhMRjQBl0Q+y+TBE4zNTzvLayIAx
t1Ah5WiShs9j65UvttEGrBn9knmojrJnRgTLHHnktgoSEjap2It7ZjxkyRGSu+6SzLmTEXIcNjQs
0VFocWzzyFtPhcbCbEFLZmLfAJ3HvHAHQZiX62XGjQDozQeTGzW3umRlKfCCnhrBy0fgZZ1dF/wz
POkufHSC1jukSTY+MQkMGpoNZqv2bOgLCQF9sXhKqpMG3ngnq7p+RLPkHyLe+AfSjvkw6tbFKYOf
bSKE9C1z0qmCTWLM+0hgf08dzUIO5d+26cJ+m7E9HDY9eSu3Vjf7i9ufBdqY3jd5j8S9sQikqpD+
cchm4XWcw0X3YiHLqaDelrNDmnbQV/fR7JPizef51FaTIHF3JlHDMfxd2rSQSDK8QXhdRsSZco6/
h/h40G4z28fnMdX8HbPTR42u6cHK2nEntZSHQfTqmWSQ4n4QUIa5nyDfl33Vst6EdcVXhH0S8rs2
N3TswNJ7WzYPpLrSy6jUBm8IToweH6RP2uTOhT1FeJ59OR0UD8YEIsx4V8rgw6wS+SEUMFEqc7d5
SVgIv5ljmB1UZdS70o6NACkMRw2XX8xD2sltd21jT7hJhjS7R0szvtW+P26yTnivVpUEFwta+7aL
l0MTzKy1WNlHl+FOa1nVY6nlS2KV+F+GOIjr20Y1PdOiMiDYfYDi9JoYYfbIfFI194BuE7W3cbsi
sPHIUCPmQDTmyfLYBiI/EKUJcrzDrrsoPvnkK2vWj20TbRYYkL6xY8+/qaW3WCBLL8ROtmANLFR0
XZurYt93Rvzi1kSYg9bhFl9rKwMJ045oIxF2eMsQ+ywEmV4o5aIsMfsjl6zVoiuiFTLUexPOr9S+
01eEf+VHOkzWs0RV+iSaqD42TfLUwNbdFnZTHPxGMRnrB2xu1XT18vmVA/Cnk8Tvaee9+ozrvtnV
wth1cJivlNu/+hKzq+cH+X0j8u3oFMaJL8ciarjODmXWNT/tmZYMQG+TsQVBz5EgYkjyPYb47sF2
x0yvEYOw2KxbZC1Pgde322K25od4pt5BwYTT/F+piP9tof5dC4WS6B+pjud3Zivv5fe/tFC//9C/
Wigf646DOpdURMc0sQDhtfnX/N1HI8/C34blwnyXXez/a6Vs+ZtvWQFQWIa/9tJM/f9Wyv8tYDvK
LBGVPMXIf8Z0/JUQyF7g01VkgpEn8vNXXihsl7Qt4mze+5FA+R0OTgnXItJfCkHmQxS57vqfB+rL
OP/PA3X+IBanwHQtXnng/AqRRFGDFHf29J5tbkvu1zCsPayru3/+K3/D2mCUkr6F58r18DIsJqs/
D847V5kDOLlpr7uGMxy780NWUSkmvlNvCfjMV4InO8C/1FgKx+nLP/95TAl/e5tLHwzxl8xIvmP5
y96AhznKIu2j1SXrmWAOck1viKYw9wORo6fJitvjlE6tIpTHZxaJIIgBXFujRWFQaLuPFR4wnAHL
+FCNnISrSCCfCQgIu+E04/8l3aegCaNpIlyAFBqIA6HSPMsDrX82UKXwDAYZeSmgNGPHZSqKKOxI
99G8hElDYDdyf54XESabFUFPIFMY+c57s5nEk2db9V07ZuLJmiCPdDaSqdFT9XtQFIjacC1pbIy8
o6HMh+e8Z6KjCN5ho2fk65ZRq4DNi+s/xqv0FqN9fhWk4JnrcUrkSTWMs4TnhVc5+AU1mKqXuaXf
EZ4ZMTwQ4OKw0u0ssloYwvvK2iK+s550pclsmqr44jYzRAGClEH5RkSw1H7SPlSEO0DL9sduTZWN
CZzs8TNO2mQfmsW4scOkPWZA7x9U0S1zXX/aeRzAh6aj4iHkanhOzWJ4RqTtPfLtWLjaWSaVlgsr
kSfGh65G7gd2IGtElfpL3IXVa2/OfDNNXZp7b5TcQyNjVbsr5ckTRrJHy6t/jn2tv5gtP6Jpib56
VRCcwgnYSBN14omse/U17cbyRG8oTwViww5ufMNIkwhGfGReP+M1YCq9VbSqNJKDta0aK7vWHvjL
XuBfZ2DXfjgh/xplglCtCBV4tIf+r1al0zcfxF3oL4HR6Z1HGXAgPg/Jg1+Pm4mZdYydvGxLkAwK
XYVCOYfdNyOH0Jh24CSzazQK+GJU4ndAVN11Dnb8R2YytkRGCJ8xx+cdEiP+lkzN8EzZMJ/JA+BX
2Rjl64KVBnVkcJKjgZaHimntGQ06r4iVmSN5L56TStAB6NiGLONSZBU4/BAZKDWdWA66E76JcJAI
+ghYoE2yHZJCkaX8HNFUvfvMlRHbhGmKQsSADFjFYXj1zLD5cKU5n8sx1l+ssUh2BElkm7wFKWlk
Zfcd7Y54Spxk3MQRU2lh8NkqRJ3oLJePerlE83IafuiWdz9nenG0zXwTjlfRygquf2yI9Wse+eEx
V9nraKj+uKDuLlHw08RrTdALzS2Z4CEIi1i5b6ZFYJ5FksBzZHFtriwDnQrbiGDjOPkbY4/hR+cg
RkFizEU5IY+aYr4oj0yEm7Bx6ktd2M4F3ap76XUonspE1a+IuKs3owNPR0I5eYpWWL3ZhashVxnu
IzspzBpkIVA2lmP1josE+3lCnvtKtjLbfL65IOYmUOjiriRNlKgiSDs/I7NSX2tlZFdddSJYDdiA
1qIDL0pgc7H2RhOvTmX5Yj1BBdq5U9J+1DkYQ67aDLOTZhD9IpJMnlJTk8nrWTSPnYeiy/pKLyYy
73WoyrH7SNreeU1EWWTE3Nhz6WC9mo1ySyU6oqhpxtAFmmH3zpUNHT2mM+kvqPQhMnj4ClYMqdtN
Qzl3w3XoErNuWRLU1NRxNPXlXV9JixTGVB4dI7vvCH5/QD50NdyegNO6oIn33Ye5Zc3i+pN9R4X2
GLrhXYGIdgN+ItpHoFwOhZV9Ua7D7iant+gd/S1B9rR1hv57FlvFwSgjSDFOfIhnL4KB1tenqhjw
y7iw6lUYdd8JX2i2UaLIMWjCG8bv4jjNmdwI3fprNmERApsouXNmR59p0QdN9EZ4RNl+NDKmj4gx
oNLXMmwOjFgB+hlQDnGRuVD34U6sUPD/jOq5C+iIS39HACidu1NedeknW4vMmduUtdKZtLHxxou5
YZsUXQhud9SrMogOs+aLtMRgHszSGGCZQUXA6BZsqxFKOOozbstSpLvY9Ou1ZRTm7egmct9H4pFI
GHnjOb46od6x863FZ/8BAX701m4jSY8pZr7DVYS8bm/ViU9cB3STCu5uj9gElJDZH6JRCgKeJJof
F5TmRofqw67GfhfBZAI5xASE8DAec8tkhDBar7na5F4DrcoU6UN9jH0hQ7YmgwkO48Aqxs4m9qYR
QtU8y14x2lU+mnuPVX0yoJlipxxspMv+1R8cmwrRbh6ozgL0SzCpDzXnKx5oDhFExlnNTqjmvjo7
uapv6RVnuAgmBoqpVrCEY+4qtSVEqFmVFVeg7oR7rL12+jKPdgougOFYoMr9mG/swaiOovXmd1IN
3YOli/mJAIAqWgsl91Cm5YGsPX1Pmui8GcKecQ7bpLVn5QWXOyCbnHC+rULF/MBWnSV7qEW/itqx
WJmgthqD0D9DEs06uiCKcGWmL76Hah/rDyq6UA+rXmJ+aGIWM31UPCAR5VmemCQ7JijWVw6738iI
5HMOq3KXJ1zxnl3Fh2CYwq0cQ+dcSTab2HCNa0G8zZ1oZhrcoB3A7bsYybaN1xY/gDvfxeHsnyQT
AG/tjITFoDOzsIs5cXau1SwOzAx9rB6x197iKrNficgkPcd3YbCtrDFXt8vUIlinIjV/1EVR5BvH
L71pY6bmcJgb9pg1W7ddL3L3dcSekeBpTNKTQ57pByBlzzwL5QxIKs0gS91X0uHm/RhnKEbJ2FQI
SiEq3fixO3yrUoDYXT4udUHdPExTl4N7YM6+DYYiuTXATpPcw6DO5/Ir4kNrD+1JNqpCmTwp8P1j
5SZ7xl2hWqcJqGhN6vMeAFT9zaoDQ6Ff1ngBjMGkf6dESnHxkHEtZgbFqjxJK3Q5nOvue0CiZc2i
14JrZ2aKB07NKfyzzHPodtoIr3XmL/dARpngh4tSJnKBsoEgK9ZNXLuXOUmMq8Hs5FUOiR0v8kAI
rRFeWnKedQHd2pvqb1PdzzUDBL4kAQJkpXuqwt+LLwK7xBNyMPUdj3oabCxgJ9TJxSIFnDREFMpQ
73EiKQ/LFwUjMS2Dk21SRCoH2/fKU07ox97B5r0pKvQVrNvRkRa1BZgidhUPd0lY7rWMZP+cWHZ0
YfSUbUq0DncYrJZXIRsmVwS7LfKJ5VBGX/KTBTGTCgnY5yDRCN5zDJbf7dqrho3B0oen9sBRGXEQ
rYqWl6MV7r2YFNznGJlHxgrSCMq1WbR6tyDObs0h5f33UBpBBuDzo9h6rZmCrZVeyl9iycicmfKD
BaqReBxHPAXFpH8Guk4gwSOoLzFErEQyAhNA2WZazMjt/JABW/rdff5/yn/E/9ZDCM+36JdYqHEC
/bWJaS2ZVVFkdPvIsJojy6clbVD55bphAPVADjLlPciuzcAX86Z0G2xKmGHhpu/cf9fQiF8WbrQw
v78SbNdIuoGG/vW19BVA6jptuj2jDYXGgQyni+91FvjlESkBCVKrGIPxtkNkcu9HVbFNlWvv5656
i8KSC5MAoaOyBw3Hs24YdjrOZWDz8WWk4r755+5L/EK3+HyxKM8RbGEU9+SvLzZgQuoTH6/2RmKb
pCGX3qMGS7c28W1eDLyp8CJ9LjAxcMUj5CXxiOfUMSun6h1q4RK4SRH0zy/qs+X8a+OLrR192/Ki
fOdvjW9E3JpFvpjaA4Zo7DVWd3aCkONP82gMuxbpx4ajed5q2+bBExIw85ISULfzMYaR2D1kbM2c
5mjnHtkIKDG+10nuPwReVBNZ2cxLym4FYKpDwPrPrxz0yN+aWR9JLcMLmmrItL9uW90eqnmux3Y/
YXJfaz+p021TSI2cC0F5nZR4XWPb/zmgF9oTdRrdGMJ6D9IawiIq5IQM2a3h4i8jcbc6D63lvA7k
6ZyT2c5uTbOw3ywH9Oy5jmog5th/g0MI8WhjOkj+0PXoHfGG6R4Po3tBtUUS4VRQr+aFPFFAzpDm
bX3rxFTzrOnIfF1OGMvpjesQtd4jPin9E9yG6eJgdVh9ARuhpXE86t6xyg99zwG2rEVppAOgcg6J
gAwmIcCVyFYLTuLPWn0q5+YB89lypsilbM8o6GUBvt4xE++RxVO9hX1e48wUwSntG2pQ4qthxMXD
M/aEKEY1Y+Vvrc0i+EigpT+cmnCM+JASNPjGpLpp60ZZjIm/tsPc2ONR7sl9da3OUOjSnb60nqvQ
ESvV2MwKfW/Oo0NGSbMJ5+U/hBT04cZU0CjXIaKyABMhFfetNAF1+rk91TyNqenxKiCpJ66ZdxyV
stpOHMLxKp8o5XEzm6xxKfJpp8093TdHbIAuyExpNS0ykNYKDypRNrIGh9bSuAUxZHANo/6mTcAQ
9gPVlZmNXJGwartNXHr9c5fkoNkXphPOltdgBMpNXmKCSmb57GQ2BslxnvnweegY1xbJ+kHw4AA/
C4M0zEDdrhGfYRdxg+odm0/17mgyNjsLtOiK2za7sbugvacTDU66MYmBHGn6vRxRaFnQy0yTsA/k
KlVv3dLbldgFWHB3A1Fcc44KUOdjT8RnVAAagOyassJE8J/4D4Xd9s8m+nXyCFB+uSyBdqZDh1WL
T8UXNFpaDMgnX62UgVLT5PVd5yf+4jLgNOnCMtgQdkRnFMJ+8New27lHkEyhzQI1EWw6gjg+qnLi
Uylm0OZ0h9innHlfxjwTSTVnKmeNPHII1uARuoRC3bgaEWNeWM3LqAHqipExi6pjiLSibo9kV5Qn
jz3CruUBuitNy8VGh4stgEa+6kad7IJlAkTeUX1XZMyHfKh2XwKQDj9JJIlmqDBz/Zp5LCkmvybd
qqPdNt3oIkrCiDHKeaAy+KWlsRTOy6uecNGitYOO3q6rfPkO7DE/iOVWJWJlpqDJRpSoPKbcZmKH
0xJ7sUrN0UIPlzAZWZrXZDJp4OPJaR5MVONwYEEzfv98Ftf4LaHXR5a+zWzQn0vRy1zHxnvOYJV3
h2D/dsY6eCYPKjh9XobWxAiGy7sx9xPS87MTMfGwlW4ePic+pc3lU7AyXnuCyUlT0AXnpUj2LEcL
kIBecOpDz11/jgeMyOBjcBo6WwaOfPTLIG9OWEVkNQOhMY5/tqSYn2dutxIX2sLaHydmYUHE9Mqs
p+wKgwGJAwWwpE+hJOsrf7oHksNwrgRWt4pGfC3TzDtCjWwxxJm5BSs5MoJD1sr4jw3Guu6NaisR
+O5KBnfjtiy4Y6KpcC9W5rmPFDy49JU3oOJLWVtxhmXNy2w7DMpcODkfETnxyPU6/aU0uM1Dq80P
xjJcsXEcL95nKzx+TmqMgOd5QKnRsg5L+E2FxbCnwSOytQV//nN+8/mQnDJmt2UFJNowjR+muXBR
Q9/g68sLiiXgbdnN75dmwuiydhgNkQMSXtmNlieEIcQwkJFzCjrVvFSCMp1AC2Zq/VIrj4UdX5Bi
cm5FZsfhboCUrnJZvU3Q0Tat2Ug4fJyz1RjzEcJjaj/MEqPqmGW92Crap63yKM+7lHt6uZ7Z23EM
g5VVkD9yJpIy8al5s5Yf5yGqb5dN7xNEDXdNXbI8BWjQ3hZBHedEr773TVi9xyKMLn5fMzZql+sn
Y+9Hq8Mw0uPthMv067O8DSQT0gik0rUgbuJmJm9tA/bdevp8NoiOETAgqfjic+Qzd2KIyk7eufiR
QeimHGVwalg5nhudWU9jq4e1LBDEexWVsEM7DKUjFU81Vh7WQ3yRcMfyg85NQHp2X0JapIgtlu8A
6QPaTdz9Nc7JiuJ8FJxmTjQ865Eyuc6Yz5lVbj1hEeKw5Rx7qVQA/9nLwyPzC7zky0hw6BhaBhbC
/IjF5CadKD8Vp0nNol+h5g4mrpBFK9oTL7bCsJIswiGmoFXOTaHNoXpDcMyAGsLTs52EtAodhbPt
QTYHqVJDVf+E6i7H7LSIBJkc6du2cqKvdPUYbbRVLP2EwgEwtXC+WoY2X9hRznsDqYjG9jbwYZoc
b/HAfZRJhISmN9T0eDbXmmGGV7ST1ZuVTwVUDMdtjiOyJaxrvFT89Na2hUxzmQML8DHgRKZehtra
jeT5EDMy4Z5smU4j5dZnXwrxZDd+/8MHJbtjb5mvwPVy4yaSJqTOq/qbKpBtEJc854eUnewqqZP4
Yvnl2zC4fGqzb9gHPNvcKkPGZwCigG5oGJsXqhIkuD1cIR7KZiWpW3o3uRsNk0MWH9NAFApWAFS0
ejP0fOEaRcA5sxipf/7r540JO4tHjCH69gO8j3GteaiAAumm+8nCtkN4M5jDseKGTqgqI+TYkBJd
rmyn9mdC9dxkPtcefBN7hPg/qexn78wVafGKBvZzUOwrpMoWnSngnGKtp4aWjPTIfscggXc8Hvw8
HSF3OK/sXePNvGxiOgYq2x6jKCKjqg+OBFBXq89y9b+ryn+zqhROQBjEP9iEDuX35L18//Om8l8/
84fY0/nNZ+xl+47J5mwBbP2xqAyC3yj9aaQAei3grj9tKh3xm+8iFTF9OkMHbBwLvz9Enz4iUZO9
oofg83eY138g+nScv8WLCSpnfpt0bdKIWI/+0oNaROvN8WQcQnueNnaT5+/om+EVk/tkoaaDNE0l
p4hdVf3yBMoiS5y8uC3ORNVhkBUC4l1oJgPWGFFcyFYucaOmulpFMmNQxk8Vm6kKO+Cyc/lWuCE1
I5agC7Bij1SJAX0XgpxgXmdpAR9VSQwjiRc8+m2WX9upHy7m8F5ULWpuFWfPnIPtK2EuA+SqIS/n
XUYp8K7yrpiw15LVujLsiMyHSZb2hIXGZ7xXe032DX85uywbRwCCaasNmTjqBDJ4gzk/zGV/XjIs
7Bui3WZn47ZW4GyZBuD3bW2ZCiIdUnvX8PQBJROH8clO/SHYov8i4xWohwcpB+TAR62YFVXUn3do
UWk6bOZukVTjR1AM5avTJay+BkiHtzy5mwddp9G7BXlvhfKQmTNSHCRr9drrLXM9JcEIYmqq7l1b
V2RTBBNoFE19BYslye4Cu5gekJjg4kJ1pVV1QFrSs1PJSGUq0eTgHGRLm/j3olHM7FO7YG0FEcOe
iuDec0V9CEFGPtoaOnSilNo6o7ZpMGqquJKNztHtkCimeu5v8Zki5ZqhNByHGQzCEnMlydtyG/8U
mAVh2C0Roc92UfeP5LYCLOoF6Ko+G8RL4mfhS2fU06EeXcyUpSQidkY61ZUgfKuZ4HQMaPNpjkT/
Nc903axdUuJOY9g2t3EQDD9ZrMzpKtKdwdMxd5b6pSTPnKztlOmMxI4L+HM45wb6+ZX0+uy9+ST4
qgmIeZQUAOdJslNvaZrnrPsYhHFSNnZ0XwayFGyTdXKN68z+akVF8iBnl79mm377SLuU3vRN7NwK
K+UBHGM72uNTidRKg7a2uqHZg9ocrlFcULQU6fTK4qI9Ii2SP8Z29NsbzywiJFw2zdh2ZMh6RYY2
j2uM4JWBhNH27gEP4e4aAiJaVlLN2YdTVzZryBhWe2TOBVP1TqwppssnvscMCLuK7/0pVWcldHz0
W2uQW1GNDavh0tkYHqXyhsu1egrsBpd521XQv/HqnkQVOWecRD31C5OnOzqyCmvHWHCXv0xsI9iQ
5r9bQLKJ2QWI/d99IVUpoq6jWxp06l1VJSczP5WmOcEOs8gxAac39iM7SzLZr0B9bH1Eyw2KbvTu
RZDybHP8eU3hEjF0aeUjCy9/2KqJGOaQiLiVyEM0oD5SXQXIyEIvVij3se/dngolER1wG9KZ4xLb
Mzis6dTRWu/QGbgrlmwLak0T3xIOBOFRpa1b7pcrYddkbBDXl3+ZMM0UJ6/vzPTeTygd5IYIsN58
dGZFcEiOH6504TI1xn7s22cHXeSDkQUs8yiJxgNi2OMQld6ZMXC7Kwia2hCGi6aqL/RDw+b3QNPa
rBAXRAdWfPnDiH72mo/ptHaylOgdW+Zbv+aLtCEBFSEDc9HEd/Scq74gZtnsEpiDx3pM+E220ex6
P2y2MrFevTB2V25qHNOUNLkGhIcIsGTbnjGup0Y5zzF7i0OoCCwXfCw3vgzUJTGdV9nXEdG/tmTb
NBhneD7hHv7YtNa9+bUUXb3C+8g9oL+3agDox2cYduZtmljEEQqZmTemir9MRFGvcKs8w+/xD0VQ
fwCuz7dTYl1N3UqQ2flzZLcXb0zT+64pX6CeTyv6SZ/QlZvCrB6ZmUPRm/xuPZr02eYIugLW0JBR
iNXB3o8hcGuP8LF+UA14rtg7N4lQx9ZWt4BWADTJADAG0NuNUJp1kIMAZuPLLD62kY8hDAfV/Bqz
Mzgj33ZuPGjiFpfRrce3jYugRb9p9OUVO0O1w8BEoh9BAetOV/MdMleQXKpChBokbv3QaC2v9txm
sFWTLn/IjGm8eLL97lexecySSNwSud5sDTUGBbCASSzHbIOcIODye/LhVG/gclaQWVxWx4kqNpEX
6bucATduO9F+mbMIZ5rrKEIEkge3NRpuiSxet8Og7ooWOkJb5MXjkIfhg2uFzsrpWzDulQn/iq9J
hibKQcuO3/MpfI8BQD5YtT/eW5OcbpMW1KxHYPpjPxKI2dneUUFzwInKpZMa5ldXIW6DLItIFBPf
Wnq8UivzP8ZpUNfAkKibKY5vbD3LG4g9+U+AjIvFY6v6uT/9D3tn0ty2tXbrv3Lrm+MUuo0NDL7B
ZU9KVG/L8gQl2Ra6jb7Hr7/PZpJbtnJOUpmfScqJI5EE0bzNWusZO9dRq4Yt6A33GOM67RJpr2oi
jR+gCMF6k0V25eDTWIvQrvbB1MbfXKW4toKybdcy6x84CRUyVFPdpULjsgtPbsklI2HAMu8kTgjy
kNLmmC+Oc6dwu2yMfiZwYrS+iqFBGGwZ2WMeIO3FL2k/YwdEZzvaGWEKlAVMrQZTT1BksUPjgMhe
ON6ewQ3bpsELTqIdZ6AkyXT0Oh6RU7Z4R0NZnvXbWPe/dfLf1cmB7bMw+M92+uuyB8T0sVL+7af+
qJR9jPOejcMQCRtCPJ1g+7umLyDq29X6NgzbrCAuW5vf/VGO8y+TzEN2SD5aKtxTFLi/l8o2vzAA
EIBmzUYh56An+welsvNBZEeam+NSwmPspyaXwtZ//1O0bTI3Y0/IZHNEf03GS5oa1oMJDBWeQVLt
yjr1u5WopPnWGjJ8knHQgFkpQhImElp+ntIwhCS6W9Mr9tAtGMsOcBnJVMuMJ78ieoIGTnBLM7tg
bXGRMhk0+h9pQ709MTH77Np1t61yn8y9GIFyabrxhO9ZDgzomWijBkMQ3eXIt4kb9R77op9ufvrK
7n7bq/wf8lbvyqTo2v/9nw+6Ro4AKxZi1DkMWgf4MeAcJ3SD17OqjtRZ050H0GYfzX2wtrtOfy7e
91+/Hr1R9dN25/J6gaND3tFTSmRqvx5xm3naFGVZdRyNxtEZHW8RjtQ17tHkb17pQxekX4ltjIVe
lOWWxY7r11daes/CNcbyguKwJS4hnbVJ2NiDKUseB1u5+5lM7od//PEkECSWgJxMbIL0x//phEpN
1qF5weSp92Li0Q19t0cfJ4l6n0Qz/9bC/8fN5785mBJBjee7hEwghf5wMKPAH3F/p0yQzVFkZ6zR
y27yGmu87VXw9Nef7BLz/OGbI+mCF5EO9EU64l8/2oRpNc4xvx/reFIOZrsQO0hd5zpeyWKqOMfT
bd/01vXYZkCSFW6YLSC09h9/ZoFmVdJ7k9OFsPfD16qsVs55TyptjaY/3kzt3IL0CsOnwKuopv76
Q//5HBImsR+00BgoXURDv37mpiagusNOf6ysZbkv/aYlSYcruKK1iI9zmxAZKQs4SH/zun/+YpnH
YwEN0HcGEkH0r6+bRelIDnaVkl5LZudq4NvEJD6OADRA6v71Z/zwWi7EN1AigcUAgrug+VHZ7GKQ
tIaY/NsE2T6VDkuGVWU281UEbenTX7/Wh/vt5bWwzXIofcn2BzrDr5dH3nlGY3AOLfMy4utG03tS
iTP8/sz+jxfGn2TNfCaqAT/wuMlwutq/vg5e77bxyik5hiZCp800Eim6cucCDOyAaDhOkpzWhy4K
DwkhVYC58ij+m0X2h3NHf1ZL65q5PnEFkyrz63sgzCBLatHxHgiW3LD/IOVHrzfPITHWpzLyxab1
nPlv7ueXQ/jTZapflvgHPriDFIJQkw+nzoDWo1xCmRxjH/IzWU35yXPcGb1kEe8bp4Ja1hklWcvj
TGzBOhz7eTiOXjF9t0gpRJ4IdfIEQ4/uwoRIH2IjO4VLavydaOPDg0e/T8EXE4DgJATS9D4cnkwQ
K8do14BsLr23GWFgQxaGYqgRKm/0DoWRku5L9JWUWwO//dlkaw7TFFDQsc9K9yrogvDIQMW5Aeze
opgb4jJF2BrIYf9Pz1ofCT5LfSL4fc/7+FbNgIisVo3JMQ9MqEyZHuHDQmu77V+/zp+vRGIK+Mrw
bPv88+OzMTFsDorRJkfmzct9kGhTa5GVQqevi8e/fq2Pt3OOv88o0rd5Ogqmjv6H4z/7rWjdKeV2
DrRrE/nhsDERDK9p47MdBX+0rqZxvrL6Sb6w8Ij2Uym6vzmwFm4GroJfT1ffYe6CeZ6igLfz4ami
moqEw9oOD1iAmplRuM3NtAsmpyIxvVruDccz3wSxJOsk6bFBzmBMIv6cNcSj5qa4uuiaAnwEd90Q
2D07/7SCc6u6Plnb5FmeVdwSZJrU9sOinPB9oN/97M8K0btqJqIba6QPsp7Izs19cTU0JjfcNh/t
B2Bb3iM7RfOAtNe6jgtX00OxHjwZclzu5yh0+pUiEuOWBUb3qsLZfANpEp5bg9DCVTAVIXIKQ1Sn
Iq9z4EdDFR6Yt7k4ewmUIKlTNrpGIBAJlXgNOzwOQusbxZzzaXScqibXG/PBmkWO+65IRWUlRfp/
vG39ND4zZsphzXFrQTyRvPUxN2/oLOKdIRQByUVO2bguQhN8ClvxqN+ZsefuR9ekGIKY1n73Jcv6
Iq3li1+PQJRKK+V84+qPQNZDbcc3VQG88u2WeyduY/myMAyAERNEZ6l/thUlb2MWDoLGZCTDTibK
eML0Op95zqjPdT2Pt5fDG3pjhy4gNu+RkMbZqVxAlh9DRPnOyTbzmNzPAOlLTSZwtZWXu1VvsdPq
8FOvfWsykMJmnJGAWS2TMENUgX2CXhBhmQ/MrTHN+ImQe/eZ4BNlwCM1iztYMLLYpASiXI34Gs9e
x/yEiUTy1pjBWKzCppmjfbBoISgcBfHI4M75xPqfAYNhc2xzx07eSOe1WV+SJZ6KGpodFw3hhWGS
w0weDeJ7ugyaKx6aCby7C8NFulbyFX47tyaa48/WbLpq6+jzMMemfSK1coy07LtDijlZFDCEPiLM
GRTnEi6PBb7FjI4wpPWaV107LPe5MCCioVBoN32MaG+d8gGQFwBKCInSw1nOYKd6jUdkKORWcvbC
RmPrF8ZTeehjOgbmAsaTF2ccMDNCOh0ZKj1lvtoGC9PXidSoW0h9NTm4kpj3cdHraFRgqEea+wh7
4dH0m+JqjEZNHVXJxrNbhKNOsZz62vQOLEjCp6iTW+LBGdN6RXaeebV1GAoC+Ra5zxLYALXe/+G8
dV58Js+rys33JkY9fMJg4UxjWkiMJuDd8iARBhPzDozfKltzVDEVJgMYomI+pVawi+Pa2Y19XJ4C
LpJVbDBQxKqvtQl8LJX5zTrOMkVSNCQxuyURvRPuSyNb58wo+LaZ0H/jSJ02wwz1gAcOeMI6+eSF
Xr5FFGlfKeb5Zo/bsuqKcQ/8BEjQYgHFXYi0CiqyTpMgfmjj+Q1q9Ctag3abQjvdzJ5bEMo02Kz4
/S+1HrasBgRhrPx8nmp9ZX/FmnBaUDBiG0/Ir0GIlbne0zCEV0RlRV861oLb2J2nU6xybsCurpFy
e77xEsc5M9Or761EtSdjYM+8LN51JmttXXDzVDJG1jeRqP1Rm1l1mK2SPIgi1Gk2c+SkJ6t0S2sV
GpG87oXiDZXK1aK/2V4+icV1sF5p2X432MFVZ1n1LYWSC0vA435BmoX6hEA3+sQSY3ycS0H9ULYV
fCNIefMZxa2zJV9K7tys87+nObETk/KmY1xrvUtIFX1uIvMB1cz4IMd53jpL3yPRnhj3TmUF6yOp
6vyuhdy0llxpbO4Nl1LAzsjYJKTzgMp54llYeO3aM2XCragg7MslhWMlo0AeqpTWp+f8Qzw9F7uA
YPp9Pw5uha7Yzm/RcnyWaqk31qi1VPXig41mFYQdBllCuhOpnV8ZFev5Is2Etn23OzAXEfqQaLxy
+mnTITs+pWNP0COhmsFXJ51IJBNQY5L1wH3yWARNfHJq6nZkSLj4lyHnxEypHWgRlHGv8DBs87n5
gsMG0AGaqhdYyf47hLGM+I7Csp/sXMjnacSdujeFjtLvx2lFij31WDHVh2pZgpvJqL173Lvz2inL
CvB5LQ900MEB/69NKDZ77B8VhsltNabzqe4gl0HmPAfAwYiKI+MNBXpBCaP9D7iC7lVYsz3HVefQ
/Kexy5iisZ4MoIxrC68BRjjJbF/0ZGTEIWxfjA/ut2kx23vJ/uc4kV5GcjGR2b7HKeCll3TuSOxH
aSjsUN2wZUviAodt8Yl3rcOw3EqPYVrbZ45gsnHQ/ddDaO0HITixg+JM1CK41Tyw76JaiQPrKOda
x9Lj+lsEvpPa2uT+WO6VCeMXW5j/2oNUXXOjqZE2jImz9jtiuFdZKHwUDgWCk4L9ygrKbPS5MPGv
9KZf3ppLSNkPrBm8Q2ukAL0zkBEs7Qa1V1khX0TmMcQp6+hqMlDToQPUuhEjmPEfodwixKG/77B/
oQqqiMgnnbzgma4zydaEq4kbOnbN/5SSBsAqT8qaO64uKGVjmqu7yhPdrU9i7cGp25is7cCHX7Q0
x9EvjNVghWAz6ik8o3fx92hQ8jfNevS2WRXUz24k6p3npdl7IPIkXFeyKo8MxZklpar5rAUHyD8m
HV8ItSYQCxaSFg7wK6GFKTsdozWOEeawjIcr1NaaWMkNSt7+ygpngLJluuUbT7ZZbn8b8dlskr4C
0Q1rCjZAFGlVR1++SasYTsuUGhs/4BkIUHjZz4KwHtfPujvLHNq3tMm4Z9eKpwY3gSaLiLtzZZ2J
Tx3CPtl+81x6xZXpEqL9Hhvsg7qEpAQu7K6gTeqM9xr23XkSlX2TjKL/ZETh8OY2if8S9QHBIHrx
qDaTufiCx96cK5mvmYgUB4NF6YkcrSAiSGZ4xm2S3JhZXm8MXwME0prQMNa11poqKrqZ7VmiK0Ft
7CDCP4qSYH3eVTcd3CI1z+6YqI0iam3asGAm0kf1PeR1bk4xieBpPR2scOywrLAq3WAyA6+RkFr9
6BP9Q3AkLNcjUTQ8RiymQ5yXKtDQ+sV4IgXG3CFe53vjoYC2pupOqP/6bxW9ER0GU/jCyDkKjZ98
DRFWKj1RMs+xrOxiJe1mOkAOCz8Ttue8GnZlvNteP15jho2eREHSrgWReD+5U/AJED1ZZ71ovoaV
m1BOmsG6bpNPFMagOAE24JioHzwHJO1C4MrC7RU/AydV/tkUQBxAQjzIYYL4JyFamRIT0AL9oSnY
LrmZma8mipONlHAFrAIji0+PTSI2UOZgSt4yZccQEeiT2YF2JY/K6GDDodj13vijY6m1p5fHq4WU
fwfnHLRU7p3slsgNKxkIlxKazxwQf+bbBgxeTmcznayrWZAvvFivS8UvjtHJ7DEPZisog1ATumR6
rD1iFWzUY2eQxe9GRShTDelv5Q3EBCcMdrEwxsB+8a4fApPxAD5e8lKqpt9XcUdoVGcFK3p8njoU
QkCUADSDCqp3+di112Y3pdeZNe0zmPLEpMfTmqYaCMQ43Y6eSVaxO3kH0ZDhh2UWqy2gEkWcJQ+I
MrybLMKyOwVsDFHfj65BslgRL7y3vETLBgLSe4x818yVB1SL2cESmUc23vfsE18Tz92VYTxTpwQ3
LFZB59YvY76QcxGeutL7VDXhmVsuAyPyna68ZnlP6+izFQQP0i72ZLBW6yJVr4GZjPslY0hJDsyb
JchPQoPUbwLDEp9KYIbktNhvU2BRWAF7J8rTPiqvwXprm7u0r66mWI6YpLxv+RBUpPox1WYjRUcQ
jX3/vDjLt2lIjh4JhrtaKjxlczBHzyZGEuJOGj87uU2FFgXLYlImzt5atkOdfMFM3SKPi69F/cn0
h/6p9usARVXyKJ0oxj4cZOumHvovht3422kcSPyih7km+NA4kCaoL/PZPAknkV+81i32SV57/qaN
Ifcktcd4dEx1OwEGdkLcRYQoQVnE0i4W6OVuEEazi/PpQdhe8N30JJk7RqUY6KCVa31zbw/26Fx1
ft5ikUJmNt0pu9G/z64zOPEMnUcGF1bYEczScUbLMauaFVNNN+1WZqqsHeLNuCSVX4wH6fQSHniP
GHrTwgwhHCxgaOoBgbxGBQtJt7fDFz/Kwvc29LgAeVVWDIK4xYZShEZqA2WXtijitO83JbcX5kx6
pzGXffgC6NfYhgbiT9AbgnXwMt3UPOM++3U4nw1X0CUn0th2c+2ZN6khYFd3wUzbQTQQRQRhKuvC
0t2JleDzTRd7vE292bo2LbTIADOyU5yN4QvRbQy5I1daD1Yruq0nGjqRaBlM6AajJ85djANx5QQd
CsRYVO1zXQyUDsrwAIFYTnOktudXGx55mnFJg74RoJt30kL/ayIr+uoh5N4kDeUf8uDqjiT8dWYN
xRGJb7rGP9Mc7azlQdo6eMtjgUK3pcn3e8mMQG9qLq83VK6xncmrxDjhsLPJ1LA3pZt/ufwvAYCY
B9Oj7S9lGuwlkKED0WPVK154erCpsZkS+M54C6MO/QXNJrueBddMkHEwk4bVvhl39e4yKK7UxBpl
wgHRZ8yNVZ5UJgn0cbA3sLSccnAWJw/l/97DG/FMyD0fIEn5jdxHlvuWwcudSJT1Je9NvnVykHjP
49QcseFOd9lEvbsYWl6d9fgLqhmv72TyudycWXglaPvqIa7KtZjTmtCgit6+75VsNkMWjtkqWZiK
MLzkZtBbdCcmy//SHUR9zMgByDn/zcW4DkrM4wz/0PJnKRNFf7kKmqa1UXcEHSOZmsAwjVord102
ju61qjvzRlijgPmFM7ddBMMreA6ny3mH8RyvB3Jhyn90BqySyWLpgHethsnQ7y+uwncDHitDEdqs
e9XrY6J6tmwW/8p3NYFCHThsDCnXroWxAqNFsWcd3bHTLha4VxDtFzX6mxI0Nd4VzoDONfndwaB/
oUq9x8gODHB+A4YchYqmk9gwJoKKv+QmPwIhojnKQv9t2XG0LE+zz7F6zeeBX7SdAe+KTY3G9Ets
CVC6WZeBFWs572OD8tqSzFnZwtPwW4Ydvi+Wy1AJXfXeWfil6YQlg1Fi4SCasIdPHfL768DCGjbg
rHnFajLdIWfl0jFiLmHX6dlNjgQxhJVVvmayJUe0hrGJfG9QJjHPKrQeaA74hIXtMf4KsdhSAYdj
sQ+KxL6mb2meO2jzySrH5gcZg8ME+MJ+GLMOAZa+YO02i7/nS1691oRxkJzfkwymujk8doxc81WP
cPl1If0tMpnIdTU/RwhwBqLWf+tFi8LaSmg9uupbgToSrXjo79uBiAez49vpupCLXRv1w34GFgiQ
ft81EAo0Ff7sMAI/V/kQvjQj8DQwLYt1hYPBui0cj2xz5fDOOzofsSm4He5NRzD8YC3qb4Q+C8aK
0ZxAujECM0D2nfkdPeEY9JwlcjHfIjOtXllFGuWaXSzXdNmIcFPSnSIL5P4YuBwpRB3GE4ls4buE
NI//stPnYGOiJZcCITcptzgVfIQUB0NqM6kvafswWAw/fI8+eU2DMX1py2T6Og0+W6iWgrxhlFpF
25iygicjnkC4MUNxQxZw/4SZ2P9eDW74npRTcBpEDA8gGnkyEbVQ72Yh52iFjq0hwbYOX1KPgDBy
1ZwGdHnJgJtoh6Scfxs//1fo8HdCB3QEPw3PN6/d6++E8pvX/Mf//s//Va9vr/mveuDLj/whcoAO
QFArol7yin8l+KIH5gKyHcL/7d8RAH+EwDrEHeG5Qb/FMtyji2Z/9Ice2PyXbbtOwIrEY0nyD0UO
/2bnRoXKu0CsbLPH+DBhTxE8uq3jGgduAogBE8Sfhz5w26efjsm/ERL8eXnBqg3aMKINNiVsTH9d
dy3kBJE/PhiHdsEaAqEFhRON9i2eDvRUf/1a/2Z3hG/A0doNtqNMZ399Lb6LtA2gzugpV3DLU284
o311Tu7C7bPy8iT+mxd0/kRfCISEAE8FzOKbu72prZ8/LfanrGXwAP/2gGYEJXVYl9112fRRuSqN
vMSbjhHlM1R7x96ZfTRobJlKSZIpR+rtWqASE8NAHG0/4R2pCLc+BOXErW0OGvOtIBcEEwvai5pw
xz35a8keDzZTfKTXp7mxCCHIVLBXRtN9AilUIOLEpWKEeXITzh2JGFEqio2D4WSPqy8/Yp+dtzW8
r3vbcJcfAY/fz3HmMhqoorPZz+hWpSrwTyoKCCqcM7tvz1+DTuvv7bbP36ncy9vFGdNPZMimq8IM
FVNSejgrYWDDQ2Q8mGWIMG6pIdYMZkmW3zxurXgiarxD6ietrrxpKn+kxcmcV1NFxoG9Xr1ZGgNM
K/CuaEVfGnpr37DLby2JSdfegvqZZBy6arMeGS42votq0W5ekswIRkbVMWPceiVnZtHtCy5RMbfs
Zap0JwvJDGgMOc8B9pRkxppOXrz1jaxeUmrgZw0VeggiAofRLbbB99RvgRNZQSO1aWsuKTnSZNo1
g2/qNAQnfsvgHgmmCa66NdXgo+B2o/KaNVV/NffFyA5pQaZKXNLGthXnXrowo3KTVNwmDsXAhGsq
nNL5gRmot20tJO4EhsDVncxu5w+eoSefXv69yfN4D4zh29yk1SZy2EGh62B0aC0iRjvPwYmLUJ1r
lS/PkEaMe5Jsl2vGV/iv28nKjl4xmMaGXIcQR2ppPLp4co6wm9zDMBYYc+Yku8aV2n+PWq97yyyt
o15IEii2RpcEJw5BuwFx/K3uEFJbY3NT6Mpikuq7SYj6igEpaIJuWmVZ9AkAYcJJWqm9UdHIsu4i
umUaC3ofF5cYbtqVrLqr1Ghc1D1dNDOu9dNXdpEh/7P86oRM+2Me/NtJevVDOCob50F7x/MbnSfa
E5dTm6uHoclwdjICe1Jr+DHlQN8QV3aYd4rlrdMlGd+seKumLLtFIWlvsqXrHli3s/Pq/AdE2cm2
F8sXxiXODeE0GLnmpb0x5LJsx8AbH5kc9cRoBcNuzt37YsyfpROW9oEsCMbGoKWHeCaXOUGcGA59
X26QoE+pWjFuR+a+tCmc4SjPxJaiiznarGpaR/y683RkqBMxJIqj2sQ7aBjR8jlrR3dAo2j3BFdy
IMp6w9q9TZ/cJvWjjvQIbGLD+CRJc9wGSFzQnc7EZAM9yDBYCdYsuiiBPjYOiye/TIYb+Ts5Z7ZA
xDu2Jtk3xuzv2hRAr7ui7fRw1I1L9DBkeC13TgW+8carG1qwMm+K8S7yjMh3yABn+ogM1RiQQrTh
SAZIFWvRklmEoJjGBs7H57QfDbGrJ+6R3yW4OwYbXdwZJ3T9Ud88Eq3JgnNPZGX2wrYzewwGgqQa
s+A2XOZSHAaTal+GgJtBTtjw5saexZ+YBiqlcRnGXotYg73oHOc0Eql9TeSkOBDIQ6vHcBw8Yr4E
GDzjEp9HW+v/LEMvfEQ0MH7z7ALfP20ATJbMcY7M7nhdRuvzJuuVe6xaszgl0xhsu7xfmBPXIbNM
gwnyFfngGmo+SBpyry2JvUqKrahAGRatyb7BmPFrGajZv07auVV3RvG4tGaIgBcZX7UZ4DTfT45b
/dB+n2veSAJT3HbLqwoywbLpQaHFW8jm5dE3VXALedx7VXnN+3PUYO1C5Lz3xphJNAXYgxmQeVjf
OBhd/m7Dev7sMGG6UxnuAhDOefkY5VgUVy1lBKZoUGk9163aXJ6t/60C/64KRK5HzfKf5a5HpZIC
78QHX5j+oT8KQUlMJSJKdCJk2VMI8Vd/qF2tfwkT9YhDpXhxeFE//EEDsPkrL2D6g1CIN6HtXH8U
gt6/SGdFcucFnn3xk/0Ttavnak3Hz2IL3yIjJUA/B6hAUKrxSj8XMYmXuEyf2vg0UctALa9K7UWY
4Z/VEt76PFnuxu3T4LHKMOivulCwXDAHX0ybqO3K+kAlEoZrn6xGUgikG24VYiMe8aYJC4TIOXdv
pYzL7jPM1wx4XIzhQ+Uwn5kR9aBjs9vhWo25D4kgFAD5eqYMhGOXvUdqsCfLFe7b5bhYS+euirQk
Y1tJp9kO3B7jtaMX6G0bMjB0fQO2bDrLbz7BypvOZ84fLbCtVjFw9pZYYmqDjcXG2iY6CJpfG+Te
GfGDBFTQP7QYbHeytTCPzUzCKdY8K3mskIjeT7HZ3TT0ew95SvrRliBFI16n/kSKWCHMCNVJWj0o
es89v77eWks5szP3gpOtlelW7O8xUyBWj8uk3AkCI9bY8bSY/SJsn6BV78g3sJ8VBQmB2Y16tOzJ
YyDhfo1w796Kcg42hVbM91o7P0CC2sSWfRdrXb3QCntj5ik7QYm5c1iy3TjF+CBMkOFUnIjzq0nG
3zyt2He1dp/6JruydDJUQjrjA9Y8RP59nETntkf5P8YFJgAgof01/Nwa4N5NWDX5e4rCfjdk7rxr
ReLDEJTtA9PQbyKk6LNCKySfEN+Bpx0IeMqfA9ewVo12J1RKnAbtV5DauZBqD4Oj3QyO9jUk2uGA
dPIt1Z4HUXoEoUfTFTFfkJT1Y8fTHonGq4z7oZzyR6UdFEWm2huK1Hit3QTghDIWoGl3Y0BDh1Gb
tJ8y7cdwW3u6mbVHo6J62FqCd4rfI9qYQxg9Lb6kDVF+DUkoLcqAXwvgaWtWFXiWuDZPs9l/x202
3kbgVu8JOGawinuQgbl2kvi2OyAV1PaSKlqWGxfH2DqtBgOv4lTul4sjxeaMltqlYmeuqxEVK5Lu
QUpz2p9LkIovQyNRgxudXiWksYWFKsNl5GgvDBnG477X/hij7q8wirYnBDtnbCTaRKP9NNiS0rXP
AOngXOw2Lecgqy88OD3lGUlD3WeDnWvcLg++NuuE8soFIsEDs/gyj9BSY3w9Bk9i0vSCTaDcB6s2
1RYy3Le2YkuZ4wqaL/Ygu/2ay0btsot3KE/sK+GyPYYadKXm7+zgKjhCGI7wWz27fTDBFQjCQ6Vt
SSO+1C1Sh2iTmu4LN8P2lqz5aWdoQ5PKInGctcnJvdidEC1s8rChagX64OGJktocFeKSGrRdqif2
fq9kbR/T9rTgqOq0tYpUitVcJDeFNl25msPeEHWZT2m+HUmO32W/m7TaB/SP6r7SFq5Bm7lmuB9H
XLPTfa6tXoU2fVXa/rUAFz67OMJmbQ1rZpeEfBbG4/3odp97azYORj2Lm9G14oILrGzBcT1Cd3cx
ndVWY6dM7LQbjYQzLD/+W1mXlIXeEjylzkxVYmMFhJ8d3s1EVN+KuH0t3Mo9ijqvV0tivTLNFDpe
3Oy+tg0fGUFUtWkqZV+RgZ/viCXhlDYjTKY5WiI1x+pu5ra7imFaEG/blIy2ivnr0gfIt0Luz9Sr
3XUyT/PXYAbGtSKLtn6sm+mxMD3wb36R35Z57AaIvVRf3UUitI5ONcbtnlGBpIETAyOsJS2PVTaE
LEoLwt7KqggeUAi9o7IGKsrcEhCcr6jdfCthaeEhq6m8IkewQTJIP7EO6QUSlCrxyL9fiHjw7S4H
CMNWm5t7NaqJ6DE1o4c7zEPRnfLCjHueLUb9jZTCEuQw4CtzS71pe7fI/UqQbuibDlnvp8v15Dbe
/cQD+5GhGJcI42c/ODYsb760FhG2sRZMMTh0xFvH2Z+sLY3BWRNgKt3V6FXyoVbo5DYhjdmpRJR5
qudQo37TIjqEdXecE5LXYtWrRx+Kmlw1A4H2cRbi0wuWMX6pCPvZDrabH6wkil99H9PKKveblN3u
3LnXkdNYyYoYZY2gGPvwSNwP14czQKB2psW4r7i1vxdo/8YVg47x3A1tezdPdo0bzpunhm0Uq41V
KnpMz+609M8mBIfXujGTF57JEQrevD+3zpLfhoMI3s0pRqUBddh5MIZseDYytdzkpjxKhL0/CNPy
vosiEISkxw4k614MahsFbsK6ezjm3G3JL7LseTMrOCgrlIgJlt809j/3wyyuldeq70ZqQkLPe5vs
HUrV8Z7AVe8zz5FgW8Hw3fWk3xms1WQVrq3MiqNjk0zTtywh7IGbURR+DrJiuJskoZyrfI6NuyQl
0WJlO3nzks5hduOoKiKdGEYAyBpq6GNAHNh3lziEh2rECCcWUN6I74dTZmUwLLKYi5VJfX271E6N
Hu4CvECUA/xixkF0rnB+vgjNxgjJ5v2KMn3YJRd0RojSkbQgTdRoNFsDuA2TY6eFuAE4vL2dG1L6
V44mcvQXOIfUnI7gguyYNb2jstCAbNIkBeoRaL4H03PXXfma+pFeACDGRJwrwkN15JoDEIJ6Cv3e
rLkhvPNgiwDUfAkvWBF8sCBGLE0boWtJHsIAAkmtWSTFBUtSa0IJt+fUXwmLFH0tb7yex64+WXGn
EZcuUZwDpBNlc8JJTT+ZfDgotSaiAG3otiIuAlzLbXVv9W23aQUMFXXBqUhNVplkWh1bqXEruSav
sBQGwpJEPUAW5FDlF8J9q2LbuQHIFqbZyw+PAuqMgbHaEEPw5mrGi9S0l1JzX5xYI2CmCw5mvqBh
WNpyRxQTwJhEmvIckBz2dRANPJkYaRmqTaGVB87svEmSMq46TaEJLkAa/wKnqZuBpObSLg8IsPlj
tvSZf0gJUH7wM+Jk1qSFW68DacnrqhDVV+Rh3b1AJl6s08k2X/oLKCfSzJyKGVC/8jVJJ7hAdRCv
AdjxNWsn0dQdLKUAeBzN4uk1lWdINaBnaegXc03tSaPszlz65AuEg5sIiEYZMxcb2LWOfh+vi7kL
7t0uMG96CQ0IdSvbXYFc8NbTtCDfiuS+ZkyDaKUZ3LfgAhZyNWMIkTG4IXjehOpYFwyRRfToHh5m
dNN2yANHGwyHnbK3XFzRbRZCFdlkmFCV6NdBHOQ/4gvxKOk9+cNj0BjrYL94k3ld8ykSMnzz3DLc
0XsDT+LbBKRUNTCVYhu6UkSZRXRCKBigJU1EugoZb+n3ygwGMt70PyojVtxanPFckvv6rMJJPSUa
5WRqqBO5av11cyE9kV3sX2VNHrA1okbMoSnTw8KFKhoQUf6FFlVocFSLTYwgiHAckFgmogu3FXKO
LWyJ5SozrOo0klx/zSdU17YmVIWaVZVrahVBpMMuCpziWKuIhVq2PFezJlxZNrCryKnlnVPXxg9L
Y7D+2yUXXdLNf9slgx/+yy75+2v8C2QZF57+id9bZFx52D4JTWFd4pge39z/b5EtS/7Ldpi8ux9x
ebD1aFlN0/Z8IdxLW/17g0yoCluSAHeNw+1KSBY5/8AO6utW++cGGTMq2Y28LXw7lms5H00RmRXW
hO6E3g0AYyRyIZvVKxAmZLoavjULZtaTnWdOcZowr6pHgtoEshlb/ohLtImuzNgFWqXzBCB5es6k
kVzRhk/dStk+ou6q8PSTdWkDOhNnmbsHQ9kRF0c0jvUnk0hSA5NAopz8CuFHuyfoIE1vJKm8NXFG
yt8lbVwc83B2EMn23Ilgem6KXOGkx+WxixPLZl4a9PeIBAHlpXBsrpVTVddtb3f72Rvq/8femS1H
bmTZ9lf6Ay5kABxwB15jjmBwCpKZJF9gTGYm5skx4+vvQki6VcpbQ9d7mVWrukyiklMg3M/Ze62T
7evhO8H0dycnqAubwXxDzqf21Bqqd029b+24uTwCy/oQOsGsMHrRRDrI5oE80/A7mFXp7PhBGXec
gIORxFe/i2jOIJjSPioCRK8ECvJ+R1B+yV/HQ3JvRJH9tZ/Gs9OJakOOpAKnHJmXqSnKS9vVBcws
8yvTMf9l5P3hfoRTyVHUh0boyW1vTowN+/zRSYz64HTavmNmro8dRU5iYHF8zvtyOIKPiG9JA37A
J3M5dhYVozyZ3tQ5W+OsNPpvmH+C4xS4giW/xYloiTeh67V+CBprNfRpXR6wGv/oOlvDcY7HV9cC
9keYJoHAQtgZYEfmvds2YmhXIW4evfJrHudfkdbHt0VdzaQ/hv4taA13KwRoZCeN1Zr+MIkzhZFg
YRH2rrUSsZ8/qXl0JLmLqDouv5Evdd/IHfJfBoC4w9KDsjuUvpFSLZ99rwgCMhffm72QE8EFnnIM
5q3w4nAOepimZr4PBoiY0ezU54gtwSJvHl3+FAEJjx7lnskP/VPEAPETiors7ObVdI4mKW5tHyKK
5AH8MOha7yg2jZ+t52QgWExuuV1qVD99ok4wtLkD7XOVDGe468Dc3KI5t4E3l6tRDuF3AMfGOqsq
9xBZbcFspavUjVX5RJ3iVpl3QwEtTwJ+ATsA0Rw+r+yRMXhN90WMzHKhJU/2DrZYTWqSlPfGDqMe
pDkIxZQYJPba3PZv+pzLHtYfMJ8UxkraAsN4jms+KVXLiszJ1Lwwr8CK3Kd29LPs6DN4XuZDb0zl
WbvGd4kMcwWSPAFwDbZtJVhJocWCarkWi9tbJab/Ncaot+LCjvmwiB9yz4t2Weia33ppZTs7tuQn
gOeZACxu5DXdM7kfNDsdbbXDK/hv8WCkgdqYygt2XVuSXSxS6lSQ4vFcerjsTp5MOTrly5gdi+L8
QNO33M4AcPC8jMWGpo99bDBiXZiOuHsP8OYXN3LLxzguIk4IQWqslB8CQ6gEfsKc7BJLSL4kWTJk
XNkZ3JVcDVwxdT8xpuoTvGDBtI0Hb37pxxoN+VBbu8g1vU3k06zTrRPcRl6hHyRweQLI+pm1m7z4
ojvoQsz3hN+HdTkizut4Wa+SzB6PnLMHTNWyfEhy29ha3JtHXNLe9JQ2WXWbNz2xdqyF77FpkcqT
abDqgOgAVYmj4FhQSX0iroeksGzWcFfNWzY9W7Moh8fQqfV5SqpkzcPTvGs4BQMFRVrOSVrwUKh9
lmWDCeXc+k7gSN5VDuZMm2HLMW86uYqtJl+PRQWkjh/yHuVDtAni6tlQ1QS8wxbt0+xH04+cEdCa
1RSa6YRNkJrqPOanyFQR3RAXxthN9wq0ySYOeJCb9tzexJRqXliSOTuUJuFass27hZuDBZKo29EP
of4Fqe+9idKMDhM33TV4dH+rnXYyNuCe5RtvgmD9fJ+zSYLcC+uNAJridD+TALExobzy0tTSogGC
7LCszY9wzsMtGhakBmWPwLhvWKZUnMDecJi0ZyAjIHxK1Bq+LNZC6+rGzsL2YS7ccjdA630wLdSl
DSulmmkfbH4nlIBvnJL4n4BN3KQeIjgVOT/CqSCzr8ZPZFvEaXhmkt1OB5Am0jXOkeHUgLzd4SuH
vPiawbpI+hCbliD9G9lWXhtCVpvZ9Wilx+l4W0SdwQMrHFbIEJx3QlzFylN1fGcFrLNms7Q+BnBK
G1wULywHg7U9TPbB7WUFXAb951McWyPzj9mjfpldZtM6EkQwSSAJizi8ieVnhX3G36i4fxyqNPxq
jG6+TrqcgbYsooeEskSxMmpEgGYIKtbnXHgKca8xyk0D/8Bzk45da54bQIOXee4eOmAxqzozs5tu
2cG5/O49J1AVTwFLMl4SgDxxr7GuDiNU9cYlZduzHgddUgUQeGidIvQw3MkO2GObbRt8h2vTC85J
WqX7UjYdtWTucSBx481Q5YyCOhsOfV7G+7Cl3w2Rst6OXpCfQ1fz+B6C4QNmabWHji9v5r5Rn5bK
sm+6qYw7t9GPjcjdp9lzXswJEk2KAOM8DBgaNAapPQlIqnWu6l+aPOpOrsw/kjlpj1Giwl2dxuW+
Z4N56Bi1M1Y2wuYU2xSBnDh0Lqheyoe5pm3k8c7VMw94tMLKfjOGYjgjlOTILqyg/2rB1D9kc++e
8ypOTnbs7kqR1Gta0fepdL5g+yPm7+XZluRbQGWnz54xalT7rvXq+8oDhjU2ldiZdfDDo5xC3DqK
9l5DppixVHZoymw+R9h6byo3DV97n9mfavoSVm5Wb1gzzD8pDT1HORI7O03UE3t5d9daabvm86Ne
k4jbnqcqElbrPWi4W+UlzDGkEqwjgN6Ocjwji3FeshpGWp0QYMZ63u+5PfkAd9PgXXfTuKdjqN9H
o5CA8DpATL3dH9WQdDumI++DxXPFBz25C4d+lTqA77Iu+gCjPoFwpmqlmFudfNBYCpQCipMbVdJ/
WDlIUO6cDL1F5JnlOjJV9rLEYJ84VKU3Re0t+1Er4C4+pNgyS0Qze1+F1V0WOrtcimrvjaZmsuQU
m2IEcBElDlPDyA7PZBF57NhJBykqWUCdQyIfahdsW+SQQh69Tm+mJAHi6gzvjcWztlTarfbs4uf7
CsnEOnVxsJSzLnauN4wfnUfsmIkyxLwgBRmLcSkE1SanGr5eOY+fRRpV75LcnMkx94MBC0oDO/yZ
d3m9S0j+leupMIgmN6aHzDA16C7pVK7phOSkMZy0uK1GO2W64cjt0Ock59l0o4zU9sYpZpYcOelz
mijmeEnT5J5zL5URM9sxI4SeHFS8gw6BdZp5Dqx5E642ZFZNCMiG+RPavbtq2fesunYoN6VsUT3H
jHw4euhtk6WPrmJEDK5jGm+CoDFJDNvJEW919w63eiks0BhSRVfRJZqa9KTZoMBtMRrioFmHgRaR
9WsdkaTdWaSOidiaj4rev03VPkzurKG1PsdKZffzyLCNOnu2FkFq74Jihqj85I0B8/9N0HtR+UnX
uZfOKi8yP39m556mzok+E6FLhCJ++TxMPd+1sv1OcJbpU8FJeQXK2JpZaWWWQtU8JC4ThzhVmykK
i43RBoTP+3Aaf1Syir4PwCBWnBHcVz4GN1KIRHWye/iB6G70yuo9LCINtPGu9+rbuuKfLhucD4JX
HoohveNPNG5T3yfJEE72PiYoCR+yGovvOjCtW7KQ3lHa1swrmMvcnerk8xyBM621K787WUV7blZz
dRO4/rB1Z19fdF6LFbwCfTKQDj2a4KI3iFVIQpbR0B2cjAkzTwNYrnVpE1bmCGMPTb4Kwzg9SJ05
W4U+5cYsGuekTc0RgGwdImCQOq6ccrFSBn8e5cjyZYx752tjoS9eNXGVK+y6BuwrArJrk+/cZSCG
s46JwL4NbnAfJqD6V2zwxydyBOGmT5DgrlmambckIGw8ak2z0SJjrNe4aCYJ4Vbevce7cEKyue7Y
X7AmXDVVkZ/GPEmeQy9r39qFGKz9pr+bCspCuTs35IL4ZgcwZ8mIt4vBGpXKnRH0A5JtNFvMdyrz
OCVN/RQEudlu4pJ/tCMce0wbXVza0NersLbqL5oW36tV4UYoSsTVuTLPjg2ODkO4yQLJrirKoT5T
nq43bxCqVk99NDYL7L4q1G03RmRiovpDzRpOdTWP9FsIm89rbzB524/nkCibmQUM5rMp+5qYVfLi
4eHde7Zv0W8mUr7nKtS+pLobvvcGtjVWC+FNk4fVhs+o2CU64UU4aoRNWrbuRH5Mc9ap6elv2AIN
32ZOfZz4DTDiuhynhxpZRbQp/Cy+6NDnJFbPGv0yzZJt4xnWFimffxxgTKOXmpOzG9E7yYkP3mUu
Nwc1Sn6ZTONb5pXzS8RoEFwZc/F0xYqm3JpuOn1NeVSQbO8H2taJmu8NkHL0dapg39p9doE9CqJ+
5vdKzw7aX2bYp8BO43XFyRciASbtIgmsdcK1rOT+uRxkLVefIRdmrFBMKnb8nLeMTwcFWztO8vq1
bAHP3Vtp0ggWOzA9bms2yLRyyyby1l0kG7YDjETm78ZUmMODdXWiRsAv46I3pq8tPPzxGTEGyouV
0XLhbR86s2HHu+06ZbPL8YUehxu+JdrzdmVYw6QXjVV26er/QMluIqc1xjt2sPvAUPVzluXjl78b
//yDXOivRhQTxBccJFwenMqY7vxKmKpQpSeZsIY7KNHuxvBtGmLwZ9WIEczzNkH4bueCAat9Eqm7
Mxy9cyNr66ngFgXPtqEcx5dKUZ+oPWDkf/3J/RJa/f1zkzahTqnwn/zK/8qBshBtxAXMHvBOVZwV
CXj2/wbJ8o/+EChbC+wM0In69RvgJi1MJr8f7mKbAgj/J1nTguncXb+W/wZ3/t1IErIwU8R/Hty5
+Siaj7/Gdn7/kD9mkr7zm+sxA+GmS0XAty1oQn/EdizT/s1kIElBgNivc00a/xnbIVzzxxRSENMh
v2PxeBBySYD/R1A6fvd+mUL6goqzYgSJ0pbc+K+8GUo1XpaEo7zJbdoNa1sqCyK+xRKrXnfARVoi
sGwBGJikuSiDu7KY0I1o1zRY7M8ts9enjEsj9J6mkbz+t8YM5CE4eEGH8aQTPc9UVWczCpaIcava
5ZrV8nDXmmkcjdyNFaQHp2GlG+5aymby3Dt185mGA4XnWLHbsw0MD4tdOuMSS0YE9khlz9OT4c2z
dZ5hRgB84I7E5H+ZLs17BvKNeS5GRGTrpDHZgSi9yK2z2uvqByaJKd7qwH+jsiW4ajY1UmytUVDd
wIOIADujzTYEmwv+iEnO2/Eq1ia2gGRbTPi2xWLeTutCvtUKG7fh4+XmTT55mN1W7cqOagmHec6O
yVXmXV7F3m2J4zudc8Dz3HbfJRnvV7tZZODW4gUvEYRn43TnmTphtZ7m05G/BLc98cX7eHGLQzey
tm2Cb3wUi3q8Xyzk3VVIbl7d5MOiKWcH7COPXezl2VVkPixO88KY84eOXdyXEfbf0SYnuCdUNT36
jT3RhE8WMnRMS5Z9DJLUKEvi7/w+uI/JVajel7Zxz4WHvJErNTckikRD0BbP0YyNfV687CUbtnXP
e3e5drzWvnXc3v5qXIXussbtjjKAqictKAZFBED6xQOf8V7cU/h2uq1lF+iIouX8yqR3JwYxY/1Y
hPLT4pY3ppzqKrnTPW/aM6oFe/4EG41FnpvE02xiqO8WV3151dbTFmaw282yt7h49E5rozH887+J
YsBOuTXc5Vyyjk22ZRiaetyM+pTQFR2KE4zdISs3qg3qxN8RsAJwynSWt0o0eMO8NSM2+Z//faL+
r5Y8kgnhv3yi/ija7jOd/hKF/P2D/oxCspjB7cDc5Ur95C3xjyeq5//m0tbjMUv80AOey8PvT+yn
/5vF7gcQnSkkVwOT5/DfnrA4d3gugunEF7181H+w57F+rcR4vOMTqARYsHQ67F/RbHTOIjw0QXiC
s9ASLBSWehws2qZiKNp9XCsqWea3xBjgmxMSZtZZev4FTmZ7IOPW7wVH7D2MZzqhf/dt/AeHJdfm
a/z7DRQWbL443olYdtkObz+/1GjGhhJcanvyqHouVPc+4OZ7b6bVv+Ih6aLU6sqn2IKOso01ZJsQ
qrhRQZ/IR78LvpMQt6iOul6tt9WkcvV1rgz4BlGN7tnhhfmWR8QFNLlNtCwzLQRvkwE/Me+Bc3uN
wSilNbzDkAbzxjERAMMnygaHZELJcku/RFMfAhkygA+tfTeryVg1GQ5N4Do5JJ/CP3kQIBcMPwgJ
7dPbZoLWMcHyxAPl6u7FLytUkLrO+xVP8AwlwZDU3/IpNy9OIEruSw63JoyXpTmtPO5n1q4P7Cg7
MV/M0h1D+SwDRC+4nixcGnog7JODL2MQGnsdz/pUh4m17zrRfMZmpO/xjo0bmTQ3nMlPFbO3Z1XE
I+focdqrpmu56Ef9aTR6YxOrmScubAZ5VztiOhdhtDNiZnarqLPKCzyaN1MkzcqImbTi0cyiRVNc
qZXZucOtAXbrkUACaTgVTc0Wzsx4DtX8RBsou9dTF7Ng8AtumoO0wh2AWIf5HUMPv4qa1cjec+ad
2YzlxfTS6tIzJ1tjhc4f3H5WDGJJE6W3BP8a8ZKE7PQXa9P9PNdbZwro1vvZ8DyZJoyciHX4KCt3
z1m+2FWqhcRkadmtG/ax25nIw2EUQbXluoThbTaZNLLTOzpzO6wBQMpHvuv1DcsJDaUsM0+hJeiI
wCA9RRYtnk1QmNlr1VrNc6nK5Gc9WIil0s6onuomnkmj2uNZ9Kb6HqpIolNt621e89Vru2/X2dTr
rR2XLZuvqHd2cz1waa7SKvpI+bVfCVuP65bfNBoW4XAxFadmTu39jTs03ZZcjL93kP9tmWuCWoL1
whfUiktE55MQxEzxXccRv9I6V8EOmRCYnJmI0qvLv2QZwvNe6vndlpGD9WGHScQMapp+2HUY3NYk
4jbeOOoD4TykGLiQ5BvvxDOJU6DmR7uXid6Ug5gi2uYE7va8A1MFUW7TeCu7zpW9dv0aZyyFvmmT
hRmIAxhQxrM7NuSOHSOjuztq68avXAKCI9/HY88FG5SXlUXnMJUFOAV2WcJhQL92+gQ1ZM/WabJd
Glhe4HySChkYayBG5s5XFWc/Y/7C9bxOb10MHztR+szPPSpaKz/yliII541+38tMsDho/eFRFeQ0
9iot5TElD+JHw/xN9fO4DYbGOfpywaJIxtnwKllE8CQc3ijCeHpVeZLlXQ4cxKJqpFNiHcyAJ4ZC
Wr0DT/a7jVuDXiAZik/vDmuEcxwtEjcrNlOK2V7fRvl5KlVrg+FFfFOGsoSAyUOEYT1TRYLP1PJX
PV3be4QQwyOtPqg9M3w9jqQgde/hyjCaxASEubjsS2OnOWig0tGzvJM8Dm5ybHW0yIMs/8JBqL7E
nWiR9mU2MaXFlWDUizZBLQaFeHEpKI5Q2cbqYmdjlvx9ye8o89LFwNDPLiNVO4oeYntIX6rF1IBY
zyLb15E2rQZWwFelg9uk6WcSUg1ZoUkn6WkILR+aeMqMV5LvaCHGxRBhi0UWoa7iiLDSUu+cxSeh
8ZKeptwa3lhIEPBcvBNWi4ECKNYGvorBOGfxU5hXVUW7WCsiv6fuNvT6yRUlUovAktHjgrD9WlK7
uahpzK1Do5vwgStpReZ+atMMtlrUvJeTyVbUIVbo7vXSAgsWrwb9tNpiwjz2tyAt0GRjTHMjglge
qfWUQtI9nDs4cW5PJBSXRNv/5PnuX3wjGoB6MPmWhs8fESKSPxPZFLtkAs+rU3vc1osdhGfDeIQq
GbwSS7T4C790POd5kdPXgeGHahhbwMwWhuk52hH4X+psXWUkarKjBT5osbYZF11J35KOboF0Xn9s
B8OLbnJuExR+BF9kb6kt9I3PRIDVHzzoX2k9ii/YJqojNFH14IsIiAfSFLte9Cm+m4r70ajOScCj
f3azczh5AUaV8uirLl+x8RopieUgjkzyBBX0pLvJJS7hcHHgA+bRvi94oZMoXcQurHHMNfEAe5NH
Eyl7zV9izzTek0UMo1m03ThuDZEJ0RviGNfvP/tFJkNqRG00Ecz9ci75li3SGX5LXbEmDIaLxkkW
L820KGoatn/RirdTfSO8RXPjigifjdXQxth2k0FZYMi1L3aTNmLma3NnfpFJ2xbbWiLMoXmAO2fy
F49O6CxOneTq12mvrh007wN3aW8RYVxtPAwH6V4uih6OcPy42GY4SX9vmE56mUz5lI6Bu0+ujh/h
aNhtIIvEbXO1AAHit+8DcAoYaaLyfVp0QW2HOKhsTX5ebMDwCRkiKd4FSWj+neiG7EU8ZF4dRCrS
+a1XN9a54XHGq2jRFYXA9foV5y4a9ZnHAHWllJ1+WL56awxLbtwJ3vt6SPzqlOBeUStedYbDBXEM
ojVW+oHKIyD1C0mJ9q5c6h50umPUJUsHZIkzUjldqiFd01xCf+DNmrnWLUt3ONMlL7FzTMvb3aBC
QIAwODH5azd3mOktJZRgqaMQPq+/eX5NR0XPhn9CgsDqVAiXSAkBe387Xbsteqm5eNfGi7+UX9pr
DwZRLQ2C0YBktlJJgvaUDijz82uDRl/bNBxP9Ff72rHpr30bon8E2q8tHPPayPGXck6faN4JSMsV
9YGYgjOCQA4iZtbK4fxVZsJ7wvTpbMpr78dZKkCeTnnQRv6yTyplltxqAOYjDWSVI5Xxxi8ac/PF
EoN6rwMvYY+JhWaFO5u4rBUs2UlV03RuNLsNI8whLUXWzFtGDeoU/k5lPdjkpPOTV7GIDjtFpqTA
W7vOTLhGlZdk5oJNM1ZsS6W5GTH0CMBF3mSX8vdD9n8HZf9uUMYVisDbPx+UHcvh4y9Xut8/4M8x
mfmb5Srubp4j1N8udL78jS0ls3Jb8TqzcTz8vwudI5ZmG7gu7A8+18MFLf7Hhc4xfxMwD+j9Eudz
ljvif3Khg43w12uTyU3OdYS0BRNWOm5C8Pf/rp4/5W3bFyr2TmadjzdG0lSbIbXTyyjc9Hte9DMW
gCVTzoaIfHl6jZpfQ+fJkj8PVGM8kMkllR5VU//giDb4ks50kW7qJcAetUTAjuU1YR4UALjW9TXu
bgWUXcZMAWBrh8dOVzgmNRQ6eMOJl33vl+B8X3fel2gsE94vrsn69pqyL5bAPfnxY7RE8NmtZ9vk
msuX14x+kRPXZ9SY/ShMdQwzovwJfsWvLfXeCyUEkv4dOOGf7RL/D43+NmXXTHq6iJO3eakJOEHY
fx1DDlf21EQ/DSHoEvhwA+uVHtVDRfIKh9skGtQt4Xg7K23BQtbO9FPlhvFYFglLbNUDx+vB2Bzl
tccQ0hCgNlgK52xHSZoQv5sBpBFGi2CwhQUN/6DZun0QvVmTCMe18HJQMIoQ5IoCXvY0WVF037nw
8JiGhYd4yMJ9OPveCZsCIKZyrMRmzjFd5FE4M8UqogwG+EQ2mXOl3dF5IbpH5tEp/e8TJomKpp9W
xN6yntKUr9u1HaT1qQvS5fAMzWtFo02us3r0b/SMo2hpOxYr06+8OwcBGyanXnWXXuX1IZyi8pAa
ZvMtMgKvBWOTMxlzZsnNJhvA+ymPbgPzuMfSzyBhGlWR3VvsfDHAYqG959xcUil3Vf+addxeZee0
HoXAkm1PNE/jyFqQwQK3sKDdhPmQbLOm0PfkY/Q6HhENrwjOEGYYRvJyZty0pzZB7LqS0Rg+eG31
s+Hf0h3Mdq5j+Gai/DmEaca72wDwiMPn3H4WWkjjEHCa/hJ0Y3LsRVFvZ39KxJHsaf9RAax/kIMm
rk5CfudzVlU45ODpwtHgzW+MUUfMbRMmX4DIBmP/OBvIijPiY5TW9srq48swqeiBHB5a6e/8dG1G
xVGuY763o1OwDIdMoKcS2qJUeXAXNuS0cqtkr+a0PdvUQZL9suyX0OPPCJp6k2Tzk9OM4XZANYz1
1ILpdQgKC7xFGeS0QBO5BuytTpRqUOTmKaDWBDfKBGCnClOo02BywG4SnmvMamlpW8EuiWCqGtw1
tjFzEezkIgfgaN1wB2I1bVr0ykvnwrrmkA2me54rJ8C8qmkbmcV0kOjbOVGOIxGknvv1pvA0v4EO
juQ7g36m3DRNBytSB4RDkrk92bnOt4BV1JGq43DuxEywh+DpvnapYhFbnOsbyUz7RBQjv0xWASg4
LqW7h5dKCNhvHueIF2bKfXr2xItlEO7MvPS7B3h6k0hJjz5OmmcDAftdNoxq3RR1tIpH13rSwBeh
LRIUQDRHpcuUOMpIFUQrQNPemoISW/8ufSAd8sVHcMwZihe2UYpD0oYXSUBqm0P+Xgc10ZkkNnuw
FE3mHbhUkWnCBcx3uxyeTSGijUnP76hKZ97amSSEZif2RVZL5ySbOVU62j0SYsy3kqj2cr5suluX
+dW2HhPiNSy4v4rMcV5VjjUjSqnSjVWE7K5r1TPbme6mGmQ28pBqeKbQXSUrHbuB8WnO3IZ45Yfz
vcklmdVnyFifS+2PlD37gSm3c+iYl58Hy/DHbdiEIwD7uVu3hZmvh8YFXBWn9d1Vtat0vtQS7A9T
ksQh6dXvxgA4O1f3dktc0WQjzDflccCIuEUXX+AADDO+27ZIeKF6hu9/xvHEm4gneqbU8diO6wjP
3zmm2XefNB77btM1tn2Rznvwf+bW9KoFRK46Lqxe/lqXnvcQtSFNoJAf/2tCdNt2O5Jc6VjcW30X
U8EKzWcWJ9nPZnLaN2WFzoKoLx7rOgo5QtbmLiP/etvPrXekaNkg4kVVuXU9nL1rEcXdU+wIIqZR
Iz5Ew6+0gEx8pltW3HpW1Rwg2lr3TeOm65ELFa+qYXriniM9AsKQUtveR7WGfe/M/Tw4mJGbrPuk
SZkCejwyMwznfpMcYvYSxFw75a3S3lPcjUW4EUlrw8xoo/mETyDa5ThA2XxmwUtEgCda5ZXbvLPX
iFM4GH18tpnSHBqoD9z1rfFb3nbpehbV/Cx6QZEnSBRDOSCWnPXr5oUUn32eySqfGS1A1MikmfD7
VkcXV3bWEwF0ezeXgFTYlUEmlVxfv1Z11TyIWY4PUVNyZ+DBVB94Rx8/QJ5mzyJifLnqSOxvCc0R
ALEZxSX8Vp5c3T623dQkCBeF1bavZi2X1vYkBys1XyeDfibTUKXjrw5ytwIafCk73olSmCf3c7ms
TgrCf1vWbvVmEv2YbytznL97bS+3QTrhNdQxj+CIlR0XBj0EqzCauv1g5s/DONb7mAnnll/S4MiP
Mtt0RZE9ikUN6hbq1IVGtaml/kOc9N/z8b85H/uW+JdbD4SprY4/2/8pf/7Pusy6/Fv8l+Py7x//
x2lZsROmAwIXzIP5xJHubydmpX6j68LGmYemxDZu/u3ELDw2yaxMWXVY13Mxf+vPFQjmM465CFM8
6Srblv/Ridn6/7wbZDIo4jAYYqktxfKV/+XAzE3biqbRPKTs8/LwJ3yme0Tax4RIRjEUBzrDJ1An
KDi7V4uoeSKa30Ej/9zRw9fyl1WHz6fAogeOF18ze59fVh2lK2XleYu1QE8U5Tz2GjSY524phNYM
cBLDzFZORg4Ewude2U6xHew3h3rfTBCIvcYtiEreR71dC/u+UtYd6RY4AORUiTJujJ7Qkll9OiPv
IyXv5wUZpvQ9acjG8P9OVDWdeHpp5pLrKSgl2I6uf3DokgKgpilQm30xrWazpXhs6EZgKYA3MIni
CxpxynCWOIzLA5NzE5yym7BjXsBpgNofX4CX4TEnIMdYllAwQKxtk54do3sMWLtvkUaubBJej9J/
s4SxbUL1MTd8BnmyyG6Z+0gFqIZ38yjadmW24ckBB5brjBE8J/Wgt2mTb/u2eu9829wzNngIG3WT
WMW3GdJYm6RUK4ZsL2c+jaGFLySK4jMfHXOfJt7EyG34LJZeouyac9EMJAHNal3Jhj9s3sUMxcIc
y8p/t6n/m20qCz2TV98/v3bfImJe/lNV8d/fvv/4uD8Xqt5vuLksB5ggMhJ2hPwr/8aWkUs05fqM
+XOXyuPmzwcH93Z2rbCdbbauUrnef3LVRnj068uWph30PW95aviO6S5Plr+7asfs5t20atIj8yyI
qyEYYMNuwGoAEAXK2cKkpYFFeNG2WnhNVj1BVmZXUpwxUEwv5FY46tIRtsl1psQ2V761nOXTwEZa
EjvpBoBM9UaCV7PPaZK4m2+CWE3dtmgqe8v78HxL/Nk88FnSqZtgbKd3fVT0PxQxzW5dx1BcdQRA
Y5UwMbjUBh1qnSAf8YZhfJgVn29FZ3ivwG+eMFkA4cN+VZz5NIFsMiOsPoQPqJancbopOkMcpw6a
M/cwxyiqQ/Y79MoK5o6hFwsbazXh+1Df+1CEcjf4yrC/LMiReJt34QjTJI0M9y0yfW5FKyiBbXRT
tiIFvjXkdTU81NhtIyLx3hDesZOLiOmlFPsu+FzkjkRqzh4nZqDm7aDntOaGHKZwj6yA+SdDK/Kh
gem0AiNcAwkLjYUXJq/ssODKEbPo+wiPOj5rxzhb5TIwlVzVRfgtB+l636upxE85szhp6L6AnQtr
7xVvbGtsC2vgTIR2YN9BoGr5X6vS7PWnm9T9nfISaOFcPgS3fmE9zrFdboYg6F919sgbXLbnUoQm
hnHy3vN3FWQ9DpGZrG90zt7AqSuUASA43BYMO52UuFwbYEQee9gHLykx/1dzMSgqBEtr4XYlOe/U
/WEUY3LxGmh0tT/WxEENhDCFFR9BAIm3hG0MEeGoZJmriyMAmvbkBNnBtqzsQoAmfezHtqCMhwWF
hHS9N6wBqW7JxtSf2AzrXkPf9ptvbmkFlzyN1GYUIj6mocy35tDmN4hQeJRTy6FpF2cvZc99pDas
aB+Opf8pQw6UKx3o5KE3ZP0R9pZLs6Hi7c2fPELzbWIZpyLi2sUzuDAfaXBM+6Gu5y/Czp4To0IQ
LUNQ4raTfi7D5i+SMhUzATAy4PidY5iy25M12UktQBoE2C/mMbW2PlSOadVHYfuhZ3w0c6wPVkQo
NK2Gm96J3PuMQtZO9DOLenSJ5UGHTnosWezeBqWy3kDTeXeWKjiC2gOLyiTNjnTR/XXnlM1zw7Tm
XgwuAxKRC4RK03iXsSc4kOd1HytaFXeMoxLa8FHyxk80249jJ254N8kOHFoJms1O9lmFrQzWAZrn
U6zFTBOh7c95W3sb2NgcgIPKU/+XvfNaktvItugXQQEk/Gv5qvaWbL0gmmwS3iOBBL7+rixJI7Kp
Ie/M84RCConqLqCANCf32eZ+zgbSIgz0sTvDVulVgCsL+e2ca1cTU+JQqA6ZbBOk6anyYvtGBuxh
2BqlH2izKrw15gnXh3xMcRzP20eZywkJEcJAG13J1lBp+FI7c/bcjd5wMbg1ZtBK+tkJ9Hwh6qlM
aLlz9DlCeiZ6dTHxD8rCYNe1o/uV1OIWWyVv/qAyQWhaSOxL3pTHwY2uCtpYm0gmWNpx+t1aVXwU
YXMxu1q+GuK0lzvyDd9Imtx5VRzMGEAIlwLclKx+hLtQ+TuB+/NmUV77qcEd6wIPzBSCHYkcXkU/
NKvd9jrJg5l6Sdp30TzNHwmvXfBkssY7Hkh0wzkZ031/ttZYjZYb5slAfpDKDhO8rT3dK+xfSlnT
z0y7Ys9rZ7YY+A2Hft682fD99ktQ0lRSEcR55Sk0DWU33IL7VGI9lrO3zgTtp6B3xdcFWbIB3BBJ
hvJcb+BVPmLHOF4lUXnbjEN4LWoRfxRIL/cLp+udsmdjXJlzal5hq0gkDcbZ1waSzrtZjaieSAMP
L+vaKjA7UDdFizkpDgiMFSmRhy1OWJakFQ5oDiFYw+XIqk0ceNof366uZDvgwWGz1FRFdWF4LiKk
Fh4kvH9XrM3BwBqk9ebPSTahbpiMgIAY2WfZoZ/79lOOq5YyM9IIVA6ii7zg90zCHy84/u5b2iiP
VpfREvIH/1oMM86AskXEimyqfeorIhgU0pGrETnWa1NLtGmWNd0XKdkxqHt6/7KapvmNOK1sJnmn
dQ9V5U4nmiTjPuqt8XocOvskClFBp2vb58l1+1ulk1RIFFv2dqqSO3a25sXTsSvBUPlfsfSkqPNA
6lZhGL9NWFMi2FpCzt3NbqoDLEphEm18ne5iQH7M16HOfAlgmsPb7wugwDKwaDiLib6ptxjkOyRO
C2pIhkyNefUxOAfLuDpjpnIscrnDsf2A6YznbZ06Lj/ZcRzsK51QI3VWzRggfyQWvQPPDg64bwus
MgX7G4zHobgeHDO8yQhMuMJ+dNjKoK9PbY2fJ1ppD2wkx16p8MGlxkp+CBzXwzBbZ+qg1ELY0uuo
nQbw+ZKW2vzFtCW2Q6FM2a5Dnc8DOms8Jgm6yhawcq/OQT71OdSHRbvBf0dn/QwmqT9+XtnXqRlV
LEsjDpFBQapDppOC/HNokDwHCOEQj7oe6Hataj94zXXSkJnar47sa5g+lfsQ6EAiAGibGPXQYRmc
xe3cLqQwRNWVfoGnFs77fhkIlAeU38DmFFcyGDIsNmp71SXo6mrcNp58sICtwsdt12IbtTfOCUoc
AbYwcASYZUrOQE0Y4nyOXHJj5/OQdKDPtLRpAUxj+GC5RIhAf8B4OOmsR/ec4lQajXOLKQrZTmJU
xDzpwCdy8Grcb+3LINJpUJ4OhmrR6gyOp07hIAL0UEb7JZH4fmF+OaGNHFr/4BsZgn0dOVVFc3+L
5K65xfqzPWSJEJCJ3Gq96Liq6ZxcFVmd/4FaQDwqOyRzWQL+fw1KQ76UOvgqypuPSPVwscvCO+g+
PQe12sRMjDqlP4hzflY2ZMlpagjV8s75Wr7jwXXzCbH4nGJOh8pGh3EJia6nZnub8yBmaBKriKLM
vY2oTXcY0pcX8pztNdEhyDb2OfNLsQhf27FsN33bEQbVlTcjdq/NOlpMZ89+V+1GHSJWDMYM+cvy
D6Iughtfh1CQ2EvumM4aXRv4Aa7wizpIsmORgOVwCTAxwYvXLWJrzcgubqdzrFnn6Igz36wpX0c8
mUHppnuvg8A14a589My5uhnydmKe2IQ3kE3gv1H4JlvHyQXeciwrgS+0DwOVarUCTpweRmhYT2Ze
F0+OoAZ0iBJy1vgKIqTMh/BiyT2qFUy9jiZWDMijTOgQYMvsYKtgjI6pHLtlo3QmXDZo/hAJO6mk
xETAUp4D5Ow/4+TyYbZIl7Pb4BKHKeyXh6DDkT9p7zyDND3H6eZr8h2tTZin8XqIW3LrKri4MYX/
xwX7l8zxHmOdcieJu6tS1+JbOqcy963fU98R9MqKYt1GXkhJVnoo0RBvzwaOzCOC6E2rk/Uae3ml
E/2JjJK7QGfvhcnobQqdx9e3WCzXAxl9pm04SBULLSIVF4RmIL3M4idei72TOuUPa225sQuKG6NI
b0Y691c9oYCWTgdUIz4VRJIXmzwnO7DRKYL474SYNcwc5GmcrWrfqU5xQp+kksEOOd18CogkTHQ2
oX2OKQwUjoekwHc7C+wGPTl5hpFONsQekgYAYYe+Tj1cdP7hbAi1x5G7WUON2oc6JRF1Us75m+TE
iuH3avQ+eiZSFUvSMQ6NEc00yMhcTHT64hjTcll0IqPRk81IilGwm/thWSOpI7TRgSqKIVZ8XelI
xzDP5hvX5MvRkNymy1ByTmjok3kNoOc3p9Z/IK9qvOZbd1Hs6oVr2+f+MF3d94HrSeTMRSqD9JiV
Pcc6Q/nRqVsCVulzkqqDwcnnhloK1FOa+S/QJM63P1wcGxhtcA+oZIX61PrNqXRJq86blyY9Wqru
Pi9ZV11Cp0hugjzM73/+Pd+zh/meoHP8rU+/wQ96nrTFtAzKPpdqANSB4wmrWVVzXH/5+XV+xOi4
kOPTusK7n16v9w4gy+uZnkrux0c0aPMuwc7r6EkltkWVDrdtl+fh5RgmZspLL18bP+ZEjeUzfK0I
ze2KfCju7ue39OMr9kUIGA0NIOBM6787+0tzCJKBU8aRZsRyZZbdvLeziRM0XoiztTHjpPus5Mh7
xhDmdL72/2DpX8DSvqdn0r+Hj4Ci6+717TvTpT9+50/oyNIiJk3BIGMZtBUw+l/QERx79E0eAnlo
HWdf4r/JGxg1abAJgvwZo9YA9l+IktY7WQIg2nfZvTVR/z9g4793JWYc4eseIpUJuByj/d0w13aX
ZmQsxgWMLi3uAMkKZvmx+1P/8YcaBD8NiJ9wtgds0y7tsCinbVyGjusjB8cjt4lPThgFuX1VGYIe
O+3fIdHhL0CxHV5KMkeGF+3zAN1OeunG0wjMC187iyR2jwvXejJdHFGWGMZliQD20hpLF89QyHY+
br4Bvo/G6OHjd7Lhu8g1FmhFOq9wEx/NFwEJfVgjKe+a+SFrF8IrtoETT/5dkBCMF96k6bDVlSJm
GvTMjXLtykq7d0pYYhgCzAigoA7ULdvt/2bN/wd11SDlT2fNa5F+rbvq+xbOH7/117yxnN/wAHPg
MAnhwvTjA//SBQrnNxZ/jJkcE3NuYNm/5w2Tje6Oh9hTQ660cf6eNzh923ygz9oZ2HSA/jOdINf4
dssz9dQUEO893yZChj7O91se3qZ100qCvqrJDrcjBD8qFRui7TqHH0yN5hK+qehDb00zR29eO+NT
DtWC+jms2g/fPL1/2PytH6zTYHiZ8DDwkjJRsXj6br/ZgPHbb/IwkeM1e6J1DSpcYfWDw0WypsCq
8ZqdHPnijzqHjBb80K5b0kEJUlnwnFzTLKvewmHALSRMErkRZHw/LS6ma9iWudEXTHgttfv5HZ/F
vd/UK/r50UchWFJo5zg0Qe/uOPUT3u08XNsKUtjGU0vxNEKJs3cDoChuGfihZyCJxAssYD5kteSm
vS/Hjp2uG/FeQDGPOWZqNPDYh7SGmVomJqypDo8S0q2y5DaXJOj2oU7GNM3wGbfsi7yYgIdS1JU6
MG4sf6Fo/vE1sPqYPi8CBRWdR128fPMaWEniibDC/roaovC5julMrjhKMDSaikQ50I/woYms4uPP
H6Yea98+S05AlAS+TUWNvEHY+ra+uaxrqthBqFddV8FiXWNuKq+rHl5TECXPP7/SuxLE1FeC40co
X8DO5OvN7NsrNRzS0Okk9XXQmM5rO9UgWQhmoVqjItmarSyWtW3OQb3ObHcqfzVo9KD4/osyUARd
U5vQJlaHd5f3fTul/id3R8fYvpaZdF9z9udi7y5lv/UwYwYO49Xvp6IF62vz2v8y4LNxnMLZuVSe
3ZlrYnXqHIpBVT7ZxFMTiBKgQmmMsdmYiEKxjMNArDuwmy/yFzX6+xwjHl/g62WDzjNezhSX3z8+
05N40sOqubJkVL6mnYaQLCMfKk2Tnqv4BEiQf4qDsLlUS5vscBNTeERZo/+VcO4F7WcCdu7U2fgF
DJeuh9sk/h+V3r/tDDu0pN49ZRwiGURI8llbmZ3v6Jweebdmlwz2VUafIAqDzRAmC/5lQAq7AXvr
dada8w5E0pWrJElo8BA014uu2RdOI9Y5opJ7jOhLRf9gij+QuFzjOTMQUue2zZOH29UGwlNEkFGG
sjcdKGJXUdZX11Nj9DetQZx5HFsh/nAL2SYIC5Ly4HpDcS+y+BaHLOjzhfTbawqWx0FgqrfxRkpu
K50Fa4MjF6wApyC7LBI3eIlM6ZwShOOX+CzoyDozoX/AoEsxQIAuij1MsGysyTU2S6Y+N307PEjT
gDY4lWiXIcnJoxMJ8dgm1pTvIx+KzmrBivoTMvJuhA/VGr/L0ke00/TimNdVc7RQhL2R5UfoQmOX
+UMaRspfja0Tn2hP0MbmOey1GvOmnUq1dZDk7SxLWeO2QL4Zr8cpxhJxFEivy97uNrIJb2A5xSZw
dT0c2GrEtK7MzFsFg198VKWZEAcYNohSBhyMw4xs394rl9fAqzHXMVVG8iM4zc5QynwVfTF97WOc
AteLIAqaCEkxxjs1ZDWTY5q2czxy0O44wgDF2OWh4kdpjDsdOTxjOUJaBLs11n5Ez90HGVlWoIzR
2kaGU+47L9/GjpzNuwmXT1gd5HTiXOW0w84eprDfK9tXl16+LEV0J+EJlSVC62KuujckFkIsL/3E
4bVM4MOylNefxVxmg93hGyRlY14P+VDmAGaonvdjKIfoCP+RXJZMFPWDiYnYEQEMFaLkHdCgbE1M
+JcEB8FNFUXshwNR0u0W97/YXAPlWdFNQuvOp7cy+5MOHSBb89LrB1uf56La6qe1ZC/ceUaSRTfQ
/m0PK0r6Qgw47HrLHRm/HXBFy+YVbcnb9QitCa3QXc2RWTnruo+AzpNQYvEDyloQKhVRFRBOEZc4
uiB7QbhBZIFcl0lnFCtwqrhHwmSU5baO0+CrIUc/NdFI4SKaOgGNIhdLvehU2QDiUMMqhSPUfOhN
Vrdk28SJX26jflyAH7q+Sndz4ZXzwez7slm7JEqmax94u6Dp0QIb8lpRpTflYuG452Hqzd+mcVNk
JiaWknbdh6wsw/JodyFmajny1ftFDjYyI6MW1kWCJRCIkZ+IZNhH3dhUD2zG9imLF5HvZMMdbOsB
Md42sFBgkqCAI99VGSCnQQxSNR0W8JY8dRjMFps4AhzcEP/J60z9nvqEFG17+UKEWehtAm6g3Nhz
mbRHPIWdQ5z6mFeJPG9trHjSaLPAPHZXxtQ14W0WTZmztnGmXCC9ZZxvCFEjDaKJYhBB+rbNFqXZ
Uh8TWLfxNg+dBOSGn1tBg8EFUrax3a5RPRnLalCp8XtXzfUM4YV5JK6thRSwFECPJIrHuZiEvPYa
Wsy0RNvhitMFWxKckJxfCEv48juMRa3qBevXKjm1cNTVDt7Hkl6A1Q2PTibcVxciJCmXMLdBzSrl
29veW1JuXloZ9Fm7zXv8f6Jtit//S4FHmFhlcTY+YGg4fWpouR9Gf4qjLQJSfHQQLPI5blFnConu
aF0vkLudu35wrUdrMPiJCRQR+y5r9hVG+mWWHjolxHSsfMgBN6nhhyC02FTopI623/tFn9AXmWFV
r8124t0kU8WN1T2L7gU7WPiMoS+jGzld3m0CNL71cejDSNxmcGfyexFggH5UTjbJq0ENuvikj3nr
4uintvVUcum6Xhaiz0Q5LCTe+vrL61ufWJ+4L1SAeDMSan4nW5dHleR1vqzDHMiY2JM4T++qzmfK
d5KqIOb/saaKoUpuWsvBTZ5c8cTkdU+dklelkeAjlpqyVTu8Tum3zWMLiYL/xmOcb8QCQu62rpOH
Cj2jQIUbjGkakKzu5oyLOfZeoUxzG3AM5nt7UGZ/EVPmZheQu/PsIWC32PeVCS0qjNsXB8U5VsNO
kopTTZi6vIjI0xo3c+e3AJP+rC13eaxr02/nz3kBkk4OrFkfWhP/9g+TV8b9AbfS8uu8cPreEjSm
o6eRf9jbVMxJv2u8MvxgmFFJOnoTI2FyWObmbkruEfz2FyFMUCzJRCdilj3XYTtKRPjcZRC1tjS/
mCaLEdnh0alqq8Wed9Ywq8WQ2k56xd5mrsETVeMybtlkpvbC6qTwaK4WtJGLBNExpTdWo3jthI/G
TJl+WvBBtt4GGLBaZWv54zGdBB+FRjJBYjsR/HpseC2c7fPQgzk6jsOVmv3iIRsJGgz8/uCUanQP
y0TOG2wHhHb7psjr+qqiPXppDCa8c3C2cryI56lJ1oGLy+IjlUj/ZhLAi/7ST3vsAJN+6mF/4O/F
LjC3D/jmWelHq4abQbAMFdj81Ay2Qcp520fdNvGNPD4ZUTN9AsUwxnXh914Oo8G07lRvRMu+k+it
QXQlg5R+TWbfKgIfSCDxGiTyCNBMQk0s2DFQ1rIJQTrJSESkBBWBIN3iY1YSECS+tZStyITGY5Ug
lAAgBOdCFWMaF83QO+ileO2HyZ2txyzpGGvsdOEzY73sbyvyaVlgadRlu6BMyDxX8iWeMdglzKWA
cOGKqkWG6caDcwXwEYz3EP7Djs2dEb1tUpu3ycEBX+jUHnKiFbsmsW+FMgvvGEGn4Hsp/Civ8s5o
pk3ZR6wZVGNyuCoKki+h4OXxDp8sbMEmZeKL1qIp3eCiRbSVEyX+1fng8T/88Rf4o+2STPbNGe2H
fNwPr/QZqnioq2/pa3/+2r+wFDBDy4bSidUSW6l2Xv8GS/Ehk/1Jkv3LXkmbvgsHORe/dGa3/QtG
cdzfXIc4Vziywnc0J+4/gR+/P7k6oDpU3meE0wLnAQb9/kC01IvuM0kPESUJm2vcISTxUsCMyJra
/vdvHsw/oCTfn2vOF+NEA/OXBDZOYe+5c7GrnMJPBucuMebmBRmTeJwh2z/n6dB5hF+ZzUvMyfcV
jXd3+C8ujbk90BOgBw/1+++ZGrmlhtpy7pZQcemwY60ZZ4x+tz7c90c7UOznvYlKed1HCyjNzy+v
P/7vc7P+5hB08XTR+Xe8uPeXF3YaVyE+cHdFCUUNHQVKbngZcmlOaa0vpyiQL39+TW0D9uNFGSo0
LJAb+/a7dkXVVJGMm1DcsRSJx8oO7KMoPZYduhwsY4MbXNIK5OLYMHX9Phnk8OY1fUrQLlJDOLQ4
8tJXydShNzoqm2VZnFcvEOzQkTua1gUSPMCgdKHhi70j5KGNKirb/oM5+2/Pw99jOn88O88Ga6e/
ZgH1vQOqAuTeklQ3cWchc3k+p1qqgjjSXUD+6yModH2hcrd/+/nT00jA+zfmhUwP4Eou/L6j5hmm
nym3s+5IYLUecasi+NWvkq8mEuc7ZMzq3nUa65qE64RELkgD+59f/8eJ6dNms4ErzJBx836ujGFY
5W2uLIBMT92nesLMIRBWPLbWLxz6rH8YKLTzNKZE/xCG7LtFIJp9tEKmtO5wGFH3BvL8fIcdlra+
tu3+DdqA88qGqmenyVmq8XXxa2SwAjLYnb943f/0xW3QY2i+Whn5ftQKx6jD1ozMOzm0TBIHB+76
UiAR10d9en4/f8z/NEm0qJd5yV8+yNb3CwNUeTM17FFARhw4ohIvRmUEnfFCQlu4KLvMOdpjT1oq
hzXIurTer0ty5XD5hMw4kVy71BCuRnUPswkZX26K4HLIMdKwBi25SUaKgGrOmGVuUKnpRMdSFr+A
5ax/WF58jQni5Ohi6vk+uCMr4kgGc2jdRVFmtrvF77rDedyooWxeuq4kmCCYWPdmHiCJueE2TuG8
ruGctYdmLjkMpLnTQlVDTdltrMjsUd/hMvzzh/1Pt2k7dMhNh5t1zXcz2YBlOWJvYN25C+Egq/Nj
tpquebHMyHpsi+5XI1u8H0ye6TKq2XMxzaKJ/P6K5RCLzMznHmt0u75wh9J9jUKl/2GTaiFJeL7t
bK/HjyeNqDvNMUNGPE1z+JDKnPLVJsroza5HRrrJCmAaTIIUDsAl5qE1pgE8op5dwwP7SsLLfvTr
ixnY9NIwUucoUBVfI1qtL37+GPkG7xYnj2/Ce6b5SOMDDP/doF1o6+MhP8d3NUvaOmyw6dlkEJVu
WruYh0M1JnhGYJuRDRvhGoW3TscySnZhQpgHYgfTNtezasI1EsZxa2qYbVxiYzgkuLNbazTGs01s
gIsNlmkvIea/yWQ8NUYZDxvTrzHym5ALu2viYMH2QauZGVk/4ZlHIdys8gwbIAfZ3x18uuQiwOfp
UpRBfT1mkd9ugroD82pIy/jI4Te/seq5+GzmvbVB5wY1CNMhyCGwIpM33EZm7zTMSbVJObPWJzN0
cTJu7ay5bQk6R6OJ5T+il5oMaJeGBpa4vm80z7IqsmljR77/AMcHVmpLZBXWtWKEBlS6cQeThuZH
t/bgfX1qDaTpJCv0Q35Y1DIAXEvpdEfRzqlxjLDGvBSx1E2EMTqhnAwf5mm05Non1K27MzTORlDd
ULlreGgEdSLfbppbPy6LjlOsk0Qb3IHD5ziRbLs5YwQ+P1POw9Zx25YJRzxKg3DrQ+7n7mrXfe1D
wlPW524CJSALMVgmQy2d+bXZ7zl6RnZlrIMeTAUzrKzwLwOClEnFiawE1tJ6qST8p5NND3i+wkYa
+x8VBpizz3WJp0yj/amdOE2uxzwcPgdV7uF8AwOXICt8nkIb5XsnMKPt0CSR6Ni8TKa5fITOnp6E
NsemAyg+zQPhi26q0YlQRDtBS+73Uptq1zZZIMSRYLStLbdjqd23F23EbUpeD4rRodp3kKcRR+PW
zcDCMQNA4mzkPWtP74AGkwMuuFZuGjePxtn8e6yCHidwZIAhtuBkM5o4TyYFtkob8N/AINFrpv2I
tSLuMpG2WLTEJFx8cJwUlvoqxSHGgxicW2HzEWtHz+Z286zi2AQmFOxQv1P8LK66r3Pi3leEztQX
hN5SDLGC024JJg0LFVNDlEwcFU/K6HljczSwKcwzmMXoh6wrYc1akc6MSjrnSM12aKf5DFKTmxcw
Qd4sVuW81DSrjbVpdsFmCjmgggP3vPp8ZMlOnfgOZekyrJfZc14jd5pI4jGpV4ciYDUqJ/dVRUv4
PJFG+NYviSbHeCw8DuuQ75Thtuw4S2v/EVAm4g/5+Ll1uTlOHPUFZV30LL0x2ORzWV/kVQ6+brr6
h+oivMROgvWZ5SyKYLCSFAjuPfAnMVrkfgU8aF0L0+QP0JPU+S5weTid0FkZQ2HzE11iZdeSTKAQ
nzzuCiOG8DL0a3Uv6CO0NA1ZUc9rJDUc9DqXTdTH8fMQ1UH/1ob6UeLGYD1qpTnokr7bEiJ0BhvP
Ubc1ZScGQ24637bnWiQvAMdvqjLvDjGqg2u58EbQrrMai8l6HK0l3OJWNt/LlOOGXWTiMdOCm2RQ
nK1nXT3OgmdvlTNfiinJlfJk7N9S0PX7TP8bfU/tfJ+RqW7mo/tKIk24xZejf2sKdtszyJRhSGuv
VdrP9+dCYcGRdT6prPBehaK+zwiFeelabkaJIHtzbOJd1yl+HphrGOa1mTClvToi7gXf8fqSYcS7
E/puq7pl4+lrnE4j7shEfNKu67oNt66VNy9EJrGbz7kwum0kQqr0fgGuGGtMGY5tDxyzGvmdkYiW
CcChNTraOucCR+pSJScQ4+2Pww+2FTy0LNSQpztj1uQYeYvNW4OfA8zeObhMStd5TXwbhJVthxts
BO2NVWDgHL8FI4xwcEq4eHWeQlbkgoCOqtNlEDvPsOmmu8CZ+je6gryjJgoo7vjPMLbYgCsHguUG
8bt9zOGY7a3ZojAAWT96vGmaqsR68HXqCxuFyX2KNAmmC9KWcoNwvDtMEzvuoIenWxXWtRln7ExA
+3xyNlKuOsDf8qqZYiM5lDR0qNK8ilErE4wHiEniHYnIZQBjtsAzG6wgfKaj4D9medDiu9ea6R6N
KmOkSAr3NSknnik+CXz/8yKQF7a6n1NMpEj7TcNLb3btYxsywxpPX76cQG8zPetpfDQvmVXXF2HM
W6Xcbw9tZPNWU9Fj4cdGznOYKEGB0aJnQ0O1Z9CzCwbmK0BvuRUpHmmb2GXGd13PnZxHIpRbq7+Y
UpYAlzhytBiYOqGpjNu4vw0Vdt/HgLjGaJW1DkuTIMjwUHZW+JwOiwrJ21ngnS6Q62GhB5IaSExx
+TCbmftqZ5n1KIyAMwCMbtBgFViPE/lRKCwF5m2Yz2UhzPc0hK0fNxq9tSZ1e/6G7ETUyL3HCtTV
Xbo/H3gXmvWA8jZTNOaImrJ0IyDhSPsoW/6w9qEjwFynSluA3pHD6tF53jYhhDOimoJ2kx1o2gFW
UeFlJQK0ulKUG0BoTjL6qXUNDPBNNlnFsun07SQe3yJPI+e10Y2UdZXERIHmFdNqme0Ih7yFDkBf
WGSN9jHLUZozuYRDZs4q6TsXayeGPF07LELukzSCrT6NfnuYUxeI0Q1l4d6rbqo6NFYOCLnRme6r
o/TKwk+D6iuTY2shnWMOVZqAmzCYihOBF/w2NjaifYDSNjFEopwHvejNJc3Oa58SmbGvY4tFnlIk
1kdyGn8LDiSMifMD+GMt0gd3HOVZF/TC2sU+O8557EaxYltTQ9MdlJ/Onzq2obvz+HSEjPYZQMB+
rAASr3wZMEQCU2II6ZI3mwBt4vN4HhDlVAZfGx87uzX9ge5g6JwVhIGg/pAGHs+jwlM5kyIXkXXt
ORUTWdNiMlejDXmPNxuinsqC0e1WrETwzOhmtgIQonOhBq9S/YWMCV0UOZwQmzs6tP1+phDqNpw9
oVg4fAWGHIT/xKsnbFpjZhax2ewwvqDzUjcMGonl2DMKNusGSflyx0mdQW0aFlj2MLFon1dAJx/o
utUYfeFIFBl6+0ZBHK9sf2La6A0ItVqMrmqNrIdFoY67Mdq1RgCWW0l9txkWHmprt7pzhK+Fui8h
rno02+3wOVQzhZ8b873lPAaMbixJiMFyOqUT441meRitIFWHQY60Sqw+o0dybrV05shduMHAFWLE
NNPGRHXZPQ6upAhB6Rg+myR+76sGkd6OqTLdOlL4DzJQ5Q1Uw8/4+BjrPMz6Ay6TujnA3KFvlH2N
7b7GQr0l3tfjSL0ea5sJrNgeM+jUtF/SacE9JB5CKpTZe4ZEzXNOac6tanda1N6QGWFFVTCPxG3U
hHcj0IaJ3WRXttNbcIJqtzxyslcHjGyqeU0oXoXODs+eUBXUC55QLIYUmTSLejEEW6VIoDq1evE/
EQIPEAkPipoK9R0nmKIqjrrZ+ViBsiFxxcnOeIgzwevpyoZ/4rXOQ7LdRd2CAE6w1qfuQIAj61I7
UuOUuqRrk4DUnHigwlOtQadpYs7og3KOdu0CDpluZtHLiFZmx+1FCw24XKCw2DjRxJ2q82YSJazb
Cwll+ZeaGpPdJWzCbab3cMvIoucoiBhB54NhbMZVcyqKDOupTvf9ag9O+AV4Wnfwkzq8TMPYOU5N
CF9MueGzZQz9GzbyAbEvOVpHhhOMe0+wf2LAzmgtY1arxUvF48iV1+d1E6Uii2PIhrmd24o5Ueh6
U5NGLgljT8tN1ABfTcppXnJiE1f1wLrXtUyhoWDw4GGSn4za3XmxXplhuLADcbZLDsJN0i/O6NFW
cxvJjDs3Lem9hZfGHxVGC0ZisDOXeRU4R99fTP/IgU0NB6S0xAtL2e3pfBEP5QgRcFYZ3FczX6zH
ILCA7PDGSdfgPDwSPzPYNqJIcJIoPTYWb5y9Rwx3vc3S+rg3YYR83S2xXg7OJbNrll89QtiRf1Wl
uUMW6gdb3E7Ejisnj5guqyeVeDo0a06fGhnnm54ZwurMaQd9dCEkzAmvNAXk8ca47QyvxjcIh+Jg
a3e2OpDGbHyWje2+ZaGkAU5V+bUuVE+5jWnXirpKEO2Ip79FUYbXcDB9dLhdmCJRVCSrtq2ydtvW
qj25qDivUx8Za5x56YeyGeIHGDijWkt6fJu8d839HLhISewGkxjDzz/X7cwnuXjV9lTKVRgTZGdw
YsUrcLLW/mCiqqbL572cYYX/dXh+0eHB9Utjyv+eYn71mlZfvm3u/PkbfzZ3PHo7tkcMjc3hJYAy
DhrzZ3PHt37DyxyamUt3FeoZ8NRfDR7/N3hfvoD6DSJoI9z4u8FjQ0rXeRy+CSgLCcn/7xs8roNM
AfSLz6FUgjHrvYOKZvQMNsGLy6GOcD7duvMV5jzfPI1/aOt8D7LpSyDPgCEM4Zdbpt/wPYQaTbIw
kG4thzGyiSUPEM8RcujxSP/1zP+Lq+i7+IZjiduYUpS6y8Gvfu+N32v1ZXD/I+j5xy+i8ctvLuGn
Nc33kUvI5c437+Z00y6ffv4taFh8j4JylQD7CMiHqHV8x7LeI859YTQZKD4MR6PqPtc0AKZtak5i
609c2o3y4p40DYCmQkYnuzflTvW22uJsBh1YjdM+bbruWSSLzU67oCDsBv9OuCQUbtiICSbsvHRX
R525gRUx7qwxih7wjNUuC6XMHtELwgvM/Oyi90Z/HdTN72XQIJAK+m1RW+NBZh0UTA2aGejjNzlU
vCt28HmVt7JeeWlHCd7J7JiYhX9h4s7/YpS40K0Sd06uzNbwLnD/xnkcAtMW74fxYohLqVa5GgoY
Qrm8lGG5PKX4smySJiE/zG8/e6L0T1Facggz2nHT+0u5d0R/CXd3eFLV7NxNpLdQePjFtmZnPzol
VmWFtJwdbEbIFqqxrgIzL7eEFyooLGq8h57Fh+TBcOkv2bytl0DgETD31lUUkeVRZ6TSxrVM7qJs
nD6HQznf4Q9AqJ0HWXANeMr10uXLVHnRx6SRXbYhgXN58iZyazbTYn3pOmUUa7d3hq8GsARU76wY
nslQJixXebQ5x9Hkg/QDdh2M92YXYWkJIo8xl+thox0Nl1hG2gP2hcQlRrhagXuSywZoMvg49mbG
dRY7X4YeF99pHuRbtqgnZxFfQlwy8SzA2s2RRvpxQAB9NKHaYcyTtNaec8eXBUFvCEeoXQ5ZizN+
VjS8BCDd4Rl2Jdl6ivvIlJ+fytDtn2kw+WsKI/+iJLTgqilhOtm0v/ZIgrUdHFGAcWWPm7Bruv9j
70yW40aiLPsrbbVHGeZhUZsYEcFZpEhJGxgpUZhnd0xfXwfMtGoxIjrCVOteZJplppJOAA6H+3v3
nkvcoKtuwb9jD6HlHS49UvPW7sAZcQlyJ9xTONB9Ag8YQJ/sZV0nYsuZIfUTC8FUWk7yUYA2W07k
vzExMKXg0IWHTKRauqcnBpoI2/aaQ7F553rcTiq+WrDKUQuvdNbOW3SMSbJLdDvfVBn5K4uhpl21
lE2gfeG0Hz6M1Moek4Iu4YLYN+uObVGyjcJQRfXZBG8BnSfAnboS3Oq9VwZLWBeOXMAGl9ihA/MO
goi+GkMs/5BOzf1YNTVVE0f7ouVTt7O9yr4PFEPZgrI27h0tD685tRI0V08PgoobwGYapL6Malvf
1Q1mdY6jsOkIGArexCBpJFU9G2dDkRzoxsj9bVJh+K2E2Ghape2vGoA2bxFyl3UoaxMqEuFsa6Vl
Rx4Qy8P9CGABruhC/soQzCTLthuyNVVn1ddabfRzVP/XbFrMJ3VIp3UwuhzOqclqWxfMx9YCpP/N
1YMOdL0VPah5rfodkDp7ZUrkzjBuOmORm5r7U0sBcdbkV95KY+hfG3K9bwoZenfA7Y0nlJowStrW
BSJRa9ZVr4fjvdGBmAmrxr1n01q80ifoH5pxLl8kkbhF3mVfa4Mz3oDGtK7Syig4G1rdEqyb/ViN
BmLnaZz8GkhBt7RUnQFqDmzRItMD8dCwySygUgWps8CMb61iSKBkZPTqbzO2Rb6IsjJ6rIlO+mVN
dutrHYsQ6dkcLAPQ1QMd301FIW8rSqoaq7bCYM5XBXi4atY46W0Y71FZR0+TnsPKI6iVn2kFES59
j+Qn3SmmPb9t+KSjXdqP6VhfkR/CCccK4nqZ2GiCF1aeeDuXHcMGebW9cszQ21mE3m9oCJbrSp2z
OqI0Bu5pE5q4dA3EwewSxFodm2ZHtSDjMmp33ICsVtZOMFevdOIXl10guA9DOQ0LHST1fZE19RsC
XsEy1qUPGXhC0k8BbtBFqX/EsTeR0eo4vgCf/05U1LTRQ9e60jl4b/syBo7l4m2n4Fxqb0Q6tCPx
H3HwG7Nw9jy2Q39HYzrdf/xxvbAtqLT0RMYhzHWqLU5/16PXvmtdiAadi1tzzRwGLjTSRjW1kGTR
jyEx+gJAsluzW8pRB0tkZEJ9S1PRvjiDaFedBT91YTZwwOCUjDcFtLOl3ob6F7MYgu+JGZXPXZzn
W+HJYmtZEwrMSVMX4NGgW6IuXqqDTPd2KV9pA4odDXX4ZKFEbOcGqeoDn8fENjbdrYfUOiIhBDol
5a74xk6H7oZDV+gtRq0c/BK6gk56t2bskIFAV1TdLt/D0R3g8GBukyszmSZfcDpvFupgTz75ovaj
Bnjlm0Dv+xCbpIUtQEvEpN67xdZB4kmJvJIMC8ow2A+TCzahkd2ydGrlqYptqvrKwKN3DYLDSoqq
O5kZ0S9P40+nWQIJuLGtqwA+7Ta0idkkqwMCSR0oLnVIq9kZlZI+9x7BIEVR249ebStry2zQ+Qo6
LGFKWmUzf+xaTyO6Ze7Y9zbJjIaGEL/0WkpZAV1qoxlNat9UONGMTHtatOl+YkYvHdUEC2qqxXvC
N3yntyownNSenplI4b0dKeGdSKT3iBC1W9pm6xEZDIvJpaf6TbAhFQtgCgEhw0U4LlsCcLd6oAz3
QqTTw6So3XtXBMrX3KkCQkWgA61cxf73OaX4FX+P6MnXg2n0G/VDbBFnylMIOfKe5ATcXRzj1oo1
xN8L2boPHm1aWjjSejHkaL50jWK+JFY13vKlsjdRHSmrkaDmFWyIyKezUd7Q82y+UAst1joF8bWS
GsPtx10XFlqWsnXdOz1VqXQUAF5gNVyRR60t6hIyRiEn0uCZiJvBKskQraNijcJH7PJRGOuqzgEf
NarJS+x4414i+76jjxju6JCCI/mYy5OrUZNSTOoTnFCuJqpAt05bYDnInHCpAQyuF5ZVpHdqneQ7
uFD2Nw+75VYEqmkt3JiPoTqZPP6pnm7SFhqZVrdzMAmFlaU6phFLoKZ9iZT4rUkhFrEojDu9Coo7
p5kmFNuWpJnYVuOzCl7BQutNAX8C+LmBjENFFHDyQqZOcmcg8thIQwcQI3PrKqEEdI8wVVkHTTXc
1U7Lp9uJiI5yqGcaBP3kTrrSsUAjsoTQtebb1O28BvTuIjDb6qYXBP4uC6con2Q5FBvJgsMeqHDI
KTJ1cVcTdLBs6E7Blsimm7HXqj2YhH5j6BqtQTKqladWVaGmuXnHjtmEO551LBtq2PJqkgOaEKAT
g9l1OzJ1EYMWW6EV2fPcfFzn1cS22ou1NzU0xxszJ0nJ7Hv1bfRcXQKBBlCimC0Q85YXMwYhuYeF
ND1gRXf2dm+Oa1eMDRhnvUMfMHYVUCHPJjxAdCUrHS2K6UG1sb0S75CV0I/4hyeTAHYQPaT+XEuh
wBvmj94nBrWaBQq8wG+1xNzGNNshUAb2tifqc76iOycawCl4VoTincbAUsb5oz6kzbp0k2I9VZGy
BeIkGopfo/4DybBLfnpRP0KPxZWfxspVGHT3kjAsKAzESfeJ8u7W9Ps1s/gGSAYkRTIG11wG1A+1
ZOW0wrbZuG7Tr8ss1LdBEHf0JQNxRWZsI2GJq86aHWK0ryZy5kU03usV5dy0tfOfTqH8bCfrbtBb
Y6MPfT7v22rgrQ6AkCl+6ktkx42rhCCA6i03oltC/QNkFBBg5KXuN6UAbY2YFxtZ3Na0zfsZV280
yA5cAW3Kqsx15lRcLyEuJrsqnZRohAY3QwUnk0L+MqWRsLbjDNhcaXSSSMEk+hFKNMxoqTLaNJIc
4cGdysfKtHVqKqFKlzTXo6sosav7okjpDIdpgZ1lzInVqOTPqnPsR0eDZbLK3CrdyW6cyHj30q2Z
RdJXInK6VmTLmrSXmuk+Ce3msQK5vO5y6YxLMpUwdUyQg0Dlzvwvot0z8lw3XZ1yJFezeE9oFwUz
1O5vXjPlV8TcGj4JW5ZHtbsMjZ6gQTmk6VVbvLG9h1ZmF+6NhvcGB41ulQ8dZlIF1rvsKVvS8UMw
4W0TBVG6cMG56HlO1HEKXI9CZMNTXBFc8mZCPOqXHVT1O1MTyUNhiXIj47H5bjfsr1AVRPrtiOmD
wiEeN1roxQtKMTWAnieNZ3X+QtpaXiEOcSN/KAp5FcWuCaWjFS/EUln+IOp+T+JAd0XIfPpTmAk8
noieF2GQIrjvnCr/lbfw6ztbM1/bNinJpCFSbK8RiHjdiAiUn8IBezF2QJiWcUsq46gI86tRYLFJ
A1qf2EG66LZUxve0c9xveukUa7LX3WUYZtPGarNkmeCTW7DHm/gURnkkF1IZyBNFqX2VJFniJ1WX
LWjPAR/L+NruR04VqzIypkWvUbRrAQ2RwfIEOeXbUJA9GrLK41FREYt5dB9TrXppjMRYpXZGwLRq
OjVZUOyMt6Vn509lmpfXYsr0XdMEbKVw7Y9BSDsurVxJFDVeq9znuGQr76PIZLXowYhrdPKfhUK0
POdOF/M+hVtdiYOvmaGIaz6K2T1bxeR10Izya1Kn9bdKVoOzrfA8a4s4oGNFPJdFyHOasqUxFVE8
AMPti2VLMPmPtLHJkZFNn+w7Xb6HvdvTTMegh0KkuDLY2f4sKqQXI8EQK1tJbzEGoOhpDSXbipQG
Qc+jukamAM+arBdxa+pueJuwGYI5mSUtjVSrvmlCaHdtAySd9/8XAkMYtHzTvIUktGZhBGLae2Ur
71OVIoMZZtHz0LQGHy4yRbUiDx5aJFtvhlL9MNEW/TDH4XGSemtuHJu4GbrN2hbUACt7pRjQ2WT2
iI2anL8oqpsvFqBCeGl2u7EjqW6mrpMLixlPZFJpbqPIdq711CZbnYRuIjtRgfhJoodvxA+2C/rU
JclCCjl14eA8cdThexJ6+Y85SHxVhd6LOZj9lVoR881P0Vf1gGfRjM1fTuY2d3ijx7dwCjosf8Re
cd/G5Mbzpn7bNbgaPQDoW3L6ALEpHjcFkdKL00XmU9yVhM7JmBe28XA/4qrAbmp7G0uxtsKIMPJ4
zjMLcno3VJO9r2ubFnUv7HWVFcFrOTcwsqZ3fQV91K2NOgT0DE61hd6wuwWIRmW/64svBeFy7HCV
hzzPBeTIMX8IYsW+d2pof3Zi466KOuO3FoLEL5O+WjcyJuubpIa7woIMkVmp9WiCsikQQU6EcXxP
oJ8FUUrxnuV23WEpWU0YclAjSpuIAUJNSxwO25G4p0e8aOpCDuRJeV6nbptMPoVyor3iqDZypXLc
0pr7EXmF4ydhxBeLjeCehVTxiTPvrtnKOfveRJ7UhnXK/rcsfkuRdDFOyerNqJPqe+sKWXMEgK/5
VqpJolKpl8EVDeRkRbWEfg4GqyepK8O4JI/b8m7jrCHHvizqelgYTVlZm7oYJo5mUePdFmOTPRU5
kCaAGN42ilvSfilhPdl6+z4M0JNUYl2XTW00UBT7n47FqcHKdDyulsUhqe7AKEOe2+Wxp82xHL6C
FGXP+299A/v0nIfsjc2APBB2hdmKcsfPVo/lCqJlQMII39ex73052K8ORxCkFtdWg7dToOpLHMpE
inS1n6aX9VdmaRlruzYopKREa4SBhq5ACX5H6OHvLVXRH9rB+10PpvIM7ar9qiNQjFZWW9aQWZsh
WJFv4iyUwiq3mDYl+oK6WNkiBJxVUAE4Xwg9roLqngo9COAJ7Gv8+p9rrTa5dASbu2g2zFm1p1CM
i6uSOVlvOY9f4gIclajdeTQsGPAqKEnNUTyfKruDNbBPchp/LLEfqi1/i3OatllYZavzF3ZqKMgx
SBMssBksfZ+HUlu7ovyocWGRGz4NGG9RDXXajSoICTk/1Gdl/FxJhhuu08/GKOIx4sE91HAajnD2
Gr9oCnmdZsgXbdxwy4DJu6jDId8SEjD+bZGcQfHfwS2HDYJR4GBQKw7Ivy7j1keLaC10k7/ZDSU7
zqTmhev7rMH/5/p4oWlhOCaskSMCFIv/VFVK4+djZKBEozvP4uYmu1SnoplR/rivRo0KYjZFNzIb
hgvjz7Pi/3oA/h3fAGiDSWbu0RzMmjE0sSymGP8A+FGAp825sOv+6/mH+FnL+88guP2R+GNOUY+g
UgOG8lF4euMLQekWCzS7iNAxgttMVyd/GulydpJgj7Jhk3x+6FPzx9BtS1eRfs4moM9T1bPMQYPC
2MxFknFNt5OYiWQuBDuw5+uFEbIDGyMRrM8PO8+Qw9uKjYO9OU9WByPxeVij9ezSiRnWqZNsr+Xd
V6S4kx/azFrPYf6eH+7UC2mwxqgmynMXAtTn4cIGyKMCR9d36EA/1Xq95fBPOCPRRRc8G9p8w46u
zLN0BO4WC82h3Nybpn+fpT3J/mf7MTfHQP4C3QA1FUnRDSVldWu7k/oaBXMxqacUf/5yT01aY4ZT
2UAkTHS4ny83dQwx4a1HAOGE5gPoaKr50AwujHLqpvII5/YV6jv9kHZnDoEpzZyl52MVQNhNK8ID
DauZ0DL//oLgDFEDgf1Oi3H+Vf7oyqXDzCol9BV1X02Oa1/+sN3ygjPt1E37c4yDRS22BPbgjjmC
Y/lmsput6eYP5y/j5ORg/uHcYypamOA+X4fnJW7f6KLxK/auN6FU9b1eoo6Zuj7+FimsMHXRqXPY
CqmuyOV2WMgvrWjHrx4eOIsWCu+fN6dffP4dTKQcxuyv8UNUgWj9hL0kzKW+zpSk3qWVV6zOX/Tx
fWU8UE+goCz92IJWc6xyx8pAYYj35cq0xwfChJ0LW4njuWjQQycVgNKuDpPm4AVHOSqmBuiJT0wO
Qc9VGS+hj147Cb2M85dzYiQuwsVTYmsWcMKDaeK10PVH4Do+SxuYTqW9MkbnqWqS5/PjnHhMGgRQ
VeNZsXLNdtE/p7xd5anhNTAxplhdN9mr4mbLJC2Wcf0vVvD/aa47Tlx3jU9DHSwX1KjsIJ/xG7ID
NGOSi7HIewdWzOB1cl13xfR1tNiP4XAMmlUNfmClNnXw3ebIuhbwS9YJ3d8tpsCWBp1BATw3p3Rv
uUm1F8ag7MI+mm4CRMxfzLowyJyiW8S5SmB6F4nYO1023PalpII9ShupHxVH2AjxdImq89nkNn9n
+YLT10MBhnvWOvzYEdKlGF4huadtJF68vFBvtc79gmE6fs0nCWg7y+ifZsH3BpHkBnYENZPB3s04
2diiM6vVVbrU5dc84GAkIJkUJZid3r1Byg8poUxrUk566o0xeX9A8A3yuHuwWE1HfJuSKBANzNJE
HDX1KyFcHYpPmqwo4TnXqYmWIUkJLR1Yr1de2C8nJxxWJl8fj7ulExnrTa36BvKluPDROjHX0Gtp
KDj4ZrHlP5hrQd7V7D5G7ktCfF2neSiWu2Lww6QhDnsIjN4/P7mPNzyGMTuXLfI4ZhfTwetaA2Lr
+iovfc8VACniMl/XYQPzxahAmLihuI4ovT7hRQwvGKdOvL7s5lQbozOalaMzRxOOnRJJG/p1PI7f
OnKsfgCSQduo2cn7X18kAg9WI2od/HW4daQvynlzlCQJdQ1dkW4Wt9MJAmeN3WSHACx2ly0N9hFB
KEX784OfuE72VeSBqhYnA3Qmn5cPh4Adyk5FgVkAJXDdF08hUIOZ/dL89TYAzyHvk4PCyPGw6H4e
iRpQG5KfR8aE674A0OpXuos0uskM46+nKdsNBFMIozh9qPbBNVVtWUqwSBm6AtmvJpvCq5Hc9b1l
k9hj//rbG2jigUNmjXeaLvLRljHOAK1lNZeF3cxXqrEo6SHS02kzkEMX7uHxC8hgbG3YGlg0tA8/
XzXakMhGDOhPivkUGcoLrO5fyWA8hb19YQ8yv8uf96cMxbHU5tL4vByainEBxWOhIMQwqmxtUCv1
SisDEtYBHym6PWXKS7vR0yN6bEW9WQB3aC1WzMpxy3nEWuv2aGVfS7TERpPWeC7sbBFJ/YKh93ju
f5ApgQCy65hpb59npNVy7hCBk/qKlPsx63xQ4oSTqheGOd7YzMNwNMQwze7jsKCAknuIY360Tz6s
8qQ4BH1XA1/E8/PweKlkFHSjGiszvsJDX+8AKhv6j5b6DfghYhewlSTyt1PYD0ktaKi7wP4wOZ0f
9MASPX8pGZWFA8u95bFaHrxq5EEKj2Nf6nsQYBd9hhZ7WVTpdDN4dOknTHgLjMMZFvDSxO3oTB7W
tVZ1tmKow11GH3lDTOrTNFr1F7IQSAqpKjYH87aAbAnrClmc/dXTe9sPRWtd+O1PPhgXahbNQNcz
Dx8MkoRoznLIfKrTxToZvWSvDNQ5z9+jk7MMXSUlJViTR1vO3Kz5jIRl5hfw33BVdb6aImx2xKVd
y4kXFvYAe1vWIWBCB4/CcjKjqGoCU3TwUQhZgmg32OolFuipFchmC+DqkEspdsz39I8T1pSo+hBK
JUU81CYLIoFnUYwUawg5b11CSvnf37wZucwnA+KAenhCxdFgdwiuUs6Owa/53jWx/ZA3wcv5YU69
PC5vu4Mkl4PB4TQeWsKSp5KXJ4stl8gGjRZbYP2i2VJumtByf/ZZleyoFrYXPlWn1jwUsWA3+Pge
H3oonapEWnYpXkT9ThTK65SEmyp5xkDxyHJ9YbRTE55jj85k52R5VCTLuEYHakfqV2GVbnPSEx96
PVFW52/mAWLgn0WBm+jofI4MZM4H66onsTxZlNx9V/bqcwzKa6OgOIYbaXQZvTmn/5poYEdlKbq7
eizSWytzjG3koumcRlJIrJBcUq0O5DrrXfQYUiaXTreHFN6Plct1ZjaOylNn//N5IjdBqwI9zfna
DCZtAlG/asID2mm47S523Bc5UJ1wiN29hlMSP6d91+4Cr/xBZhbGikrsqz43d1SRPELElIq0Ba7j
/I088a7R02YLCisVUuzhBzFz+B3ige12X0y/qkkTG7VCTBmQGlaOr+fHOjERtQ+NsTUXatl1f74d
ujaqqolf0J8C7ZdKwWGVW+prO5Lb6njFnBxriws7jBMvnabRsWNHwxfraIvdNdk4NGHJ5SXWtygO
laVuxRl9DPwLeATrr3XT1yvUGJ3/99eqaVQxqUixQTxcKU0SkOPGbUufs9ot8Y8NVensgWo8oLw0
JLTSCv9+38aAcxmArEKPpezg7tp0G1uzLn1FDTFNaR2qhMIQDz2GOj+3OUifv8IT3xzGYw8FF4Z6
7ccb+scqnQcN9LqSWzt0IZ0Ls8ERVpf1ykAR+78ZigBXw4VqTZ3/4INQOSYBMgVHNM0ri3vsYxNe
NWFfxVLTLixfp+YowAymp8myclT+7pDEFROVAb/N5ZOMynfLqp+ylucXh/WDC0Hi778+LBAqTHNN
p31y+AJqA702vZ0Kf9InNH5O/6WRzaqiDnBhoBMLMyV1FeY5lWdsHPPz/ON5VRO0aZVIKT8LrZdw
IIFxqp8uTAmDn3Gwof80xuGqrCRpYpqMgaBfI9A1rvat1VpfdAkVI8iA7sUhhjirb6rV7L39WvaN
g1iIXq10m5Tin0QNWcR0egmKXSuGpq17Aj382BDNfjLN6EH3wmFZjF3wPajUYptDPMBp7o5LZLDB
DsIvTQoVw5ylNWh1E9r3XyYvR2xVaCQRlYShbNWuDjwOUEN4l2Qqu8MyjrHPxs1dBNhpqzXtuMss
JJqdEeU3ndJ0PoSTJ0x27ZI7nG5yakXNIkIo6CNOzBdlT4wsaXMWYuG0J1nTiJc9JtnN+dt7am7y
FXc05okxZ0d8foJ2DYt4tJmbyIRf60G8YgG+Mw1lY+TlOlD68n/x2rHnZrNH+f6Y+WRFY1Eb8JV9
QnjnmtNtr6e7XhQXNq/HbTWTWikuWPYmlOm8g8si5S0ymsErfETkD8SyNmgG3Z91+pUm9A2ClKW0
9B8hETLn76ZxelyqtNxRDteHGzKvyuu86i1qIuU4fYsGFZdQYyoPGF3UbI1mhjPOTBZdw0+qVxkG
YZrbBQt5rXc7MCMLK+mVnaFKZaMJs1gGCEOZcNWWficdbC95s7SOgzpOTTIApnDlCc2m9uJMK+AC
jzB+IbhOVr1IRWLCCpkqwCv8PiuskO94PrR7UoIAXEK+2+Do4t9jHF1GrUjWjuLozzVZXxcexak1
3Z4TZTzacDyQ+Zb9sUbEamvlRdoVvipeR9q9i7EnpFgT3YWZdWot+mOcw41RV3V5VnoEW7tWpuJ4
t2facbQ+/4BPbW0AtXFaBceqHVGJ1FqvytpsCp+mkwtju1hwGH8p0whNfTteMJ2dHIx6JWcWD3fb
4SHCbliMCiCp6O/snJMoMGqTmLoQ9ZEhLuH7Ti0ENmV/vhZY9o42vxlsFztBReU3SfOgt4691ILx
pcyadxGjWYjsC3fykFM/b2Q5PXDkn8ukdPgPPsBTW2XcX/ZpyZBFuLx0be9OTb/TqcWDxwBfYVa1
WMJwMr6Q5xf5Y4ipISzj4sYN3XQDQX/86mAJwp4RhOSGnX/Sp6Ytz9mgjET9llj2z9O2H4JWSSO2
OX1dvRte+Bzp3SOI5Ev3/eQ4jstJkePvbJn7PE7bKSOsBTv3OYlWVHPEazEq/aqUzYUP6alt60cO
D9kkKDecg/fQ6D0cHGgvfYFnBKL22u2Lh6a09omr3WVl/ZRn3oVCxakJ/MeQhxvWhEhYNHpq7iv9
sA1l+e6ZGeJ2e9+U3YUzx0f+xOE2gRMpTTK2j5yFD85FondNAl2dnGVGH3+IqPrdx55NHrHmLinf
hkuFYJJlzoq8juvZa6BoszKzQfRHDuWLSVHlJahJKJQ6jgVcbfiMItE8hpNXrsgczZZ50Lqbwend
Z9di1SRTukUwpbQkuqZzabPUf6u9jp2ldFdDpf5ISnmLFKdaC7Z8sdv1i3w04rXMR/2xQnTNx163
LszaU2+xNzt1KXEwbw8bsFlWtW2BP8Gfqmk3iUlbCNV8sSrriprpi4jH/sKApx7x7MxCKONQbD28
7VUCSA3aT+7HNTm7XSWbajNx+l0ZwKOCRTtr0s+/mB/aiYMnjWJG5wJ5XThmHjzpUBkzuqRZ7pM+
4C2jXtqPZqR1y8IYrauozLLnChQb/AmUkx92ARLNsudcTmItkPRtlb5HuX7+lzpx39lszBZoD2Pg
0ZHXs0c3F7qR+SnAg3XUjPZNEbFtHJOyfUlgkPjoIt/Oj3nAtPyoV6BKoOozr9rgF/TPSwdEhakK
Ot7odgqQshqhuUGQamzAS7dbD0TsgpmCctLK1l7YRMuRngzOC1Nbnf9FjBNr2OwLR44xYybNw/K+
ijTCzkWc41tODFojs68hNrLpAW11YV1xZ5ydSFAjY7ECMJVRRNaUnD7qnI9z3xu9uhlJMvgWmWy8
dSKZv7EtLrZRz5TCMZVuEPVZWyT57yNibJbsbm3aSbRGK2yuGqWYqX41Ab+RdFZueKWXqfGYGsVw
x2uLCW3kRXiJXJJ6MtX5rhKWe+Fgfur66YDhQXfmDv1h4YhyW5K1c4qFk6XDY4QszSdbOX6JNSXa
nL/Xp4ZCeI3WADc6n42DryZNp7rO58+SVxrRqqrd2c03VCnQzSx8OT/Wx3M7fNPm6u8c+chn8PD4
Xyh2JiHUcDjoLDKSBA1jzF6TqW2DquxWhZNpV1qpBvdi0PtbXVfCB10o3hLqV7WtCF/9Zyv5//EN
l/ANOAB4uf8HJXAE6N4QQBT/onT2/pGctvv1X/9BiWr+f/4FOLjqf/KPc6OFcodufYQq/QtwcJ3/
RN1kk6YGVYh6yB8EBwO2A4AGMDX8MFV3DGbbvwmBxKOxBaZfAzqYICpMpX9DcDjcmxB3jIWJIxvq
J5uu5OFKBt19cgnW9nVdhgKw2BwFTvatd21KA0OlY3FUS20ZFyvSYd0L69fBO0VDkjizWTXHxoiK
6qGctcaM5XXTgIFbwgp1xtwmJlnPVqPDkvbHY7n/5935PyiF79mGiva//uPkUMhmUQwh1TvqC+Ci
6DQtt8TW1ACEZbrWL4w2qtZ0Tuv/xVVxK9kN8HWgVzR/uf84d014OqvRNAUsoCHeDrD4oSgIjHmD
Iy8c8eat4x/rxMcNNLimj84rWPj58f4x1NAJiZWHG4i3lhy4UScmQ9q/B3J8wwLrtsN2HkcnCYgk
epV/V4P6d/BZqcQsJvPm4DrFEME6qITY0qoDUss+bl1oZn3hZH/84JCQIkTm1AIY/Kjn2oau0VLi
kdsG7nvD3CxaYimBCXTrpKKOeOGiDvYTXBQSAN4tHQI+0+RwmbfqTjciTcgtYkrgU2nz7hj6bzcs
84WW5Vd2QOzl+Zk5fzg+P0N2b8ie2VagCDiqXOBtSKCQl3KbqJZFDriX8bC8cn1+lPlhHI1CoZDz
B4B862Mn8cdMAVyAH7BOJZn3eAYMRbkOieMCdakvBzX/y93wx12kVP4/ox1MDQq/EAGtTG7ZfGtg
BVAddzkRYUlKjqLniUWTpm/nL/Cws/wx5nwCQexA2YkIgM/vwhilttv3vHYoHsw71FDZc6jKYGcD
5/BlCaZJ1l+cbnSBfJntL1uo7h6Mmi/Dptyigu7Wko/poumd6ucwGMoONqq3AAxQP05IaQgXwDib
grw4/3t/EGwOngxFXOA25DegrDmccW4b2nopeI3iXlI5MpUe/gA4mm6tKKSLx61WLysXDp3B3Vvr
2WD+UCfM1hIU761DVOUyxDZ0B+89vPAuWCemJtpxjbILhm/+mv/7H5MG3iJRXlYmtoOI1npASZR9
40BAlk3/FuTj1yE2cMb2tpetymwq9igKmmsysXB85gOFpo4yHJWxZEHTTmX/WAWroABUVwBzuAql
3tzq9qTsqLOWq7oTYtU7EHVr0XjPknSmZ9G5wdIzwB9Qy3M27MTjRWc07hpv716kTbvolQzgXmBB
3Mg4hJjpV0na/W1qQpkejSndNIaMV70i7krPAf0QO/g0zQwnMaekazUa1ReF+PZtUoAJDKzxdzoa
X4QrUtTiYeojxRN3/ORic/6pHy8zLnocg0bBfGA8Kj4MmESk1c8PvY1ulVRSh3HVnRYPT/iVqrWU
uXZhmTk5IuEgKMepz7LefH6WeHA615tSAawi2JHOvs608KdX4IU0CDIjoufb+Ss8XrepabHa0DXD
x4Eg6PN4beh1xKRLsU3GDM5nZ/a7sOxh8KAHvPDBPZ6m1B44mFLS8ugNHkoMQml1SY8zbuu5nXVV
KrW2K3t5qW91chRqgWxTgONxDz9fUE6Qci5wjG0VPKwN8GNP8WUduvfn79vh4ZJ1jKuhBeeyWyTR
/lBHha96ptvMWXrYN1Yl1MaNPUBJtluEYmbQOmwpmPg0qQkcdF/IfNoilYkvLUsH3Z+PX4MtDOog
2pDakX+jRko5Ud5ut+aQOWv6jtmG1DWxMXuBvNAwJ3OnFYO3btTyPSt75wuF734bWmp3g1PP2JPu
F1yYwvrJ34neNi1KisBHisDQVBRUKka7LUJZ7NTGWnuqJGEL6+xt0GIFjBxZfcdDCOC0VsY7WcXj
0o7pTWM+LQmfy94zbehuoVStpqn/IclSXNaxqB7HQsaLSsSWb4VRvy/G7FZRxaXNxekLoI2MUtQg
o8DQPs+hQGu8fHR7bmo0fgkbp9rI3gy/QsDno187ySpoNXWZO7bgi9Xke0LsXt3YeWob29sRVY+G
1226NQIJ76GcnPLJNad3aBrFHlCttyEbbFz1KQINIxHZponrS36JQ6PBP9Pijys4eAuwBvILl2O7
HaGZ7meq4V5YQ7ECmbISccMiL+2RSEh1Z5Rjh2Cejtr5F8Q4OQvQq6lUPpDAHL7ukEHNnnTSdnah
i2ohM9d6Y1t175iUBTNP/VVm3fBCYz36SU6ukF24xP0drVKD/IUubDe62parhprwoo81QAKOLsHG
M+B2sJJkaSah9j4WdKObwHl0jHRtqQnpmIr3UrmEB2mdpV7DO5orj+Wr06mP9shAoQm1vyIE8xI5
7njr5tqcBmHxo5lQjzqFFsrVFPZxu8XR9FIEW+hh2UqZsPeWE6bM83f3xLJtswfm5In0gL3iwYmi
zVK7AETSbquw+I1fFI6r1iULk3zHCyPNP+nzvofLosFCeYOsaPVQTFkHoaycwGImNeFTqhnhS5LN
4HoAtwh6xpSoNdVW3H1gQ9c/f5EnvoU28EPUW4R7I0c8uEgRxrVOmAl9amf8Hgj3fnDqL6oZ/M4c
8caR177wgTqs58xvDcVCHWUF0mkLU9zn997DzYGkkynLMbz4Ig32PWNgrMYi6pZGN72T7PcENGlY
hWPF5saE8tO1YUMgxqXuysnJZM36MWykqJ4PPsuxFECRANVte1IQVmrl2AsyJOCJxGW4tKLk9/k7
feKjac8ertlpAnTy8Ixog5CdAX085LGhE1EBUpukG104I568v7PvgpnE7cWK9/n+YnxGKW7SpeKM
DLmlG/6bvfPqcRxJs+gvYoPeAIsFlqKklJTeV74QWSbJoA8GGTS/fo+qe2arama2MO8DNArtlFJK
YvAz996TJ7opItL2QuMwKYI/Mu2OibEQQzSRAUxwg1VtZ22cVqRZvymb/7EpD78TsWjKAUL8g8B7
WkZvzRUqCEcPJsFpASi9nqgZvZAJWFvGpiOtaJ8HoEDacjR/c1n9ut77/l07KxKxozCNx0b783uB
pTq1HUaARFq7+ecu6MFlTH023ChWHxCR/RY1SjvyA8jSPMfNa19WXmIWXWnHNUwHlBvGMl3pnE1C
bA/DaG287LcMrH9y0KCk9Rle40slwPT8Rf2ht8iNULDF9eWeMIF+NzKA3rrEtm2p5cVv3pJ/8lQs
+VxyztAGwGj75XIXZNZ3sg/kfljT+sPFVnW3NudkMMOHRfT/f+H/6XOdHUCElqIE+vVU65puHbrQ
xWhui/6OTb+/axdiiIt++PcEeOfPmWqXsQglIuuYX/tGe00zFl08k3DIVgB60j3UmbSJc1Mgsuea
oMM2X35zcv7TX4/+Go8auSloX3/+1Ag5bOCFe3IPRpWEdo/wEFHUdtKb9u+sC5H3T270VBomtkyw
UwhKfvkmh6WLLWO1+Iq4PeQpf1kGuPe5O60JSo6m2vi9shOfmrzaSEdPxo7OcZy3bCOd+q4OPS4u
4TBjPKToEp9twljypG/KcCTcv/JFDGM8f2+hg1+VGPPUjkgo4ByqAbgUN/xKzibwSdRIIu1N1m5y
TGc5eQb5NyTZBATguT3yg6zMrUd/tIEsV+7s2bvCqmd/60Tkj75GkyXqb37BsCQDS2T6+WnOe0AA
vSj7/EkRioo8qWG6RviDVbtbg+SPY71C59wr+BnqGg3HGF65w7ikd76CMbzjn40JECywl5nYk6hs
EmQebnZF/qIXJKPntMVu9GT1QPKBnx77xkBs15ekjy9Zb/coT8VzrZB0xDMh6MUhyKas24RjS3z6
UoJ+IsdqafrLQtNOwpMhT7LaKzVFZTJrbyGQSLM0OrGBTU3mDsSkJ13tnYsrgczkPWANtsRBOsyb
NXTb/qHzIA6f47oJnJjSQD80wu0H4nZkFNybbR1mW/Lrs/FAETvvZDhHYuc2GbQnt8vWlZx8lodN
zy1qW6Xn8R9xExFyHuWFT0Uuq81c1S1x+m6urbjoOo+MyvGOOe+ObKbuJQUH9VoZoXk/ND4xYTXQ
QWMpMKnI6Gasll0j1W7Og+aePLVYuzmkNRDQe9stp6SMynqXjfroQHTc2J16L0pyobzRThNExs4O
KguwFWPaaki4vIY+2PtqMrcRmZF7N1rbmIqZHH+itk/K7ebPAclFZGESgNYE+n2VvnehHTDrel5i
5KzPiNq38NXkrRfV/dYyG3FbOoTmj6awTmFd5VfOxOdBt0D8C/iOeXW8vWdYd0KcIRLLnCI7dksC
Y8uRokIRvcpdIlF4A++IaT/IwSUQDQMFf5Q3JdOleXL7YznPdrKaGA3nAftukacaoVNZnybWXYJP
9jYN3XvYykA/JkJo17VfNyQmjUlqL/Z+pXS9T7Oqe8PCYV42eRAmyyD9ZDaH/sMnb2hjDLpLyIyq
9mC+vENPUFUcNOmM6krYB7UQs86Q4mhb8054nbUrveW1huL8CqTkIvBcsGnLKyTtZjuZEYO6MX2t
fSPruQLr8KDHoNlpg2Cv1TMeyyhMjyp1ROJnbbg1C9fgc0Bq6hbRmuT0DfeiN/Qt5sDwXo0z90VH
XQ6kEsXVWfC1GM03Jafu4iz4uRCqri+aOtQfriKT5cwwYMJVaqgmC6J02QCniqk0zyDLVkTDY9mG
kBttvjwvNT7FOQkkfQQ3Uw6JIhunTx3v/TXmOcF4JEWqVloHc8wWsOkEZQFwCk/8TbuduSDI7rW9
RV2Gy5RN6hPpsYGS8WKn7lQmq7L7T4YFMaEgNTE2bF7zPjDs9sscrGV34ZTkGCZ12AegpForONPj
/AEAURD2WVwt2jOOjGdNxZBWQgnveafioWxIUyb/jpj8Yr79DglKkZKJw1T4/daLhLy2JjvctUJP
K/m4DOOIrjE/+2ZKPcl8t9uS2F+dOm6yXwYVZj4Ij6zdFJMnnMt5VggHdJl+RAz3xw1VQE3znWoz
WZdwfmLPVH8QBezDxqiV9QYvvU9o0bybqLEhFUU4AeGVE+ZDxfIYLm7xSSt+zmJUJFkMtjyeoaEb
MeObsl1HvTCFYw1SqHzdDXrkm5A7kXzNCS74Iju33JWzIV8DaYuLok+H6uDMQ7kTi6lePOLy6Q/b
iVCv1KuHZFzBJxEXa3gQq13cR76PuZaC6wC3vEwCRshbutKo35X0TUi1u/bshReZfpbplK3b0BOw
XzDhkoDZkgsbbWpWgwfy5djKT5wjRzLA8gezzrH+BP1o7xRvp/EMX51fMejKKD9l9spL9Uv9rDFO
TFdZmmY3IpQhuT7detUOoIbIo+KnOmAYXFP4D3qwPQgbSyCPkNPyG7DV3RujO3vL4MwjF4BLdYvn
eN2tpMEhop2xZROdkt2gbCHJu/Ny74aLSHJR8ekyhJfHsiZCOcjz7nN/RtW5aw9TS/B+i6Jc9iuB
gfsw5001enc5GXw17zqv7z575w5z0/hrpxPwT2LPOysuPCKjOfaAkBKGJ4+dVUSXq1bd54F85FdN
VOF2DQjzbi0yN+J1zHlbYYOnx+wc6zRG4C2iSXk37iohZ+o2ym5mAVeEereul68r0d1Ek3f25BDt
50xI7C4x5tpdQtozEiXofkTpNHnRcEKNKWyz1rQeO2vxboTXpk+dn2fXPtrDNz/zy4Ss3BWYoIH3
Icaup756o2NvsyGUxwVddpIZoz71Nb88Trj56RyF+0bQocAbyaM7k2zTkTzVFYSbRwXeoPJB+yur
Q1+m4ECGiCFO8j3WNa/PbLQU/3ycZVM1JMXatWO8cp0zxmoUxliG1mEARYxIDm+Tpkt1sPrh/C2H
KggLsbC9B1Hn+hneyRhsppYXWXlmeR8OfffuFLn/YESrJKeumfIbGHbErSu36V9R5s+3oa/GZ7Ob
y3ugT+6N3cPU8gorvZeu5olKY9lFQQA+nCIjv3EV71pY5MstScTLh7liETZmF7UmQ/v03q4L9wBb
scGPPfET27W8p2SfnxBhqq/rpF3juPaMxLcGUaYfQceYb4MUO21j5i0KD4RvEDTnG0TxcZKvoEcJ
F0vv3ZyWK8YBTQhprbVPEiCZ2LerIXuOXt/lm8aZld9UZdFamxpX0y0GX4a4ZH/wWZsqzAnedtqw
2URq+GhDg55Jm3WxkfUkP4y2sJ7dDFqLnpT1zdfFCI3PnuUdp8X60dpFB+zRBoC66Qtv/AbJCJVa
Cp4ee2/H2+JzJ1d7cyotBMeUvCRAV8Y9mcGcZoGvv81dKO+GlNyyEZ3r9aAB8s5FKu+sIcxuUp/E
TvK7wkSo0Dlwjp1J7yHXd2Nkw4sUojHveiNUnPFEAnqHdml580InuKInTncElPUcYhhqmJsOyIRg
gYVv4N+G67Tusr2uzk5WH3OS5LZ56fRuSaBdkIlbUne7HW5l9dRDp4Rtn38MWcu/Ul3XJanunM9e
lHk7twMU1YHES2xnbjaedvy9xfsVs9F0k3LouQ5R6Sz3Vt3Pt99ZMQ2Bjc92lbmbymgfhsi9Aggo
2EWagl6mJ5xyjIprSEhHgpX1saiJhseI5t+YU21d5wH8Nt+BhDhD2L3CHNvdNIuXPvip3R6iWZA+
iyxqja2GZSPx4SYa7+Gol6VKBNfmFbST/rLJguaY5c0SU+pTAmIbjRmhvhOJSmBJALSrbLXzVVfu
UQrT4kgL+cNRctv4VreZB/c0k8H1Qr1txgtBt5+j6bxnaoddzmT5INM2YFuWU5Dqol1ewnnK7s0m
n3YgBS78tpJJNBkCPi5Gn3Ba35n/1Z/gzawAZNrvuYxuxkFPh7MJlsXNiXEo1aE0TCfWqWHelDWy
ZDWOKL3SkUQHguHu+JuAoXxqPI7gEjjqoux+VDzJ6KXB7WiSNcdgeoH0CayHcGf/2VcDngwRPM+F
We8Zl+bUgZRycQ3+Om7FlF+JkMFNa9kH8p6tz7mZTjsdGuZ+sK01CcUIs0BzMZJYP8RTyagwWxb/
RHFBSrLr7Yn2a3dcThzAbUF3mvky2kdVFH3ocrRf5s61rqM6WlEt1O5jl8/FZqaG3RF/fv7VVPWM
+iu4I+NP7TytZijj1IVxP/TZFvNL9w2GTWVvumwQ17LgayCaKhOkXzcdx1q35LFbFwpFM/QJFgjE
XQz2Zgx8Cno3K96LZS6PGQL2oZQVGeuucdkuxXy3ojAfhFHvuBR3wlkLCjXPoyALxuva9YjMLFvK
DFfviO8lnL3DfXofmv2awGoMTwpYHwm9+Tb3CP8gada7qTsPqinyOoulRbUelqXVV75HbgM1mlFy
wfnNscvm4qYqnLyFLLui5ez7hraUGB0uI3Zo+ipKh+K1tl1/71kM4BmtgRWU6zk7fBRkYEepIy8X
htl0dYEWZQxgAqHaJMx74meOPVndF6keNhrk6dV3yLlqpoBTvwWwx4InbiY1XDL3XQhXLy6s2Yhe
I3am9Dnvfduc9f3eupEdasMCbnkYaz1Yr/NChHtrB5+t1f+W9q18o2Kt3gjLbDm0lPEUVB72Fj1m
2yEY6zvcL8AIl95i6Q05aZPNad5RDs0X2q61OBpOO7mJDkwVXAQl3ry4cf32xpiyMz51Cdobxjet
GYO7zFrWAKSw8B31ire6Lpo7W5Ky5AO1BYW6cIAW+TR8rZRtfm5UkX8FcrB2Gxs2041EBXD0CCR5
QE8IbKmn4uFzEzQ5qO8r7hIGJKqqIxV/jebuE3dLZmdrZcELyxhIHtpU2I/Ux3SmJTn2x6yc1de6
hDKrRnXmvC1j/VFCqstjtQ7pm6kK63OZ99zpkdLPt0rO6Ztdwqwlq1Eg4yNFWn01PKDIsb3qKNiu
pdc8VHLmYFD5PLW7ICMReudGExONcc75euT2SIHTNlX7kPtj6VFjtukbfiAeE3UzcLugiEqPFB6T
rxGS3aFMtOJVbgsPuVTSoNIKaGJmnrQQbqNOYvUG+kaz0RZRmaAush3FKz95NcK5PbgT48ckd6PF
2JPrRgkA4Y5fiWYquizyc/ay39cUrVXq8ykBucfaUM1j+qZ7nefE6AOEj9PMqz/sceRZR+ksVjLh
RH778830tJGNGMocS2wIqEGZFlhAYmP6iXbvRBBKHGJKS/Th56EAoOTmwUM/1uwrUTDuQVkgaDDL
GfuyxRToxoaibu0Gb/VOSz+0D96EooKPkH3rZiLYNuM69piHYP8oIdigYtD7Gs1zfhXpQX9on9lo
PML8za/IDs4fy0Xb+2ZsmpfaioK7Mohkuum60HwEuKsWpKjglW9cwgPR12mT10hVzqsWTcqHR+h6
Q/T5RErGhs+Ea5fZf74kzGV4FzXANrDGjQ0nlu4FwvtERbworb6JQhXVPhp7iGZjVItib5bCnjcV
Xg3qXT7O9aJh/nechDLMmO8hFR25lxjSoYgxRCHPqiJ+Rwqv51LH8cpjDe5fm3o8hzM3GCPrjQ2s
urohrNXcyHMJWQUNhBlwa/mThad/K6vWPLKTJjqtHp27OgvnS7RM4nld8+kJEqH+c6z+Hw3q7zSo
DIl/mEH/gwT1f/ryvVHv6icN6vfH/E2CGv3hu4xfUEcgoWNozND2Lwlq5P7BIJcxPIp+ZM3f8WJ/
QcQc/w+uewIoMMgQAvpdnfqXBNUBIoY+wYuAXiDxQML570hQkWowNP5hE8iIl7/OTuJzSA2v9Jft
DYwd2+1smKVeFYYYBA193TeD3q9pPh+rTHqk17REN9KGL18h6AaXXulKSIiWNd0T3UPmr+qM9yqo
zKuS1eb12qTOo18UVD1+55MBr9zgOq+0ul9I832slVfty1GLQ5351lsLJ3hbFUFxZK2yHRYlP2tV
FBczCbKC8TZW21iN3frF7BAWCCT3Nimopf3QK8FdtamaUxo41X50AJDMQ3PVMvvfRFVaE8hU50dL
q+nQgBmpNzV3kgS1dnCs5UhtklbzTduF1b6rwvPVnbFqDfzZvpuNMboORGleWYswrxZnMVBTtY7c
2YFV7a3Wzl7hjETXFlWDNfvjVQrDcjUpwS0/hR8r3ciITdk5H85C/TPV4IZCSzckg9X9cBuxHEKy
CewTncIMVLsS4x77Xvd1mngSOIXMVwUYZkLNyifpFj4cpMot9l09Fxc0SUi13KlmQblYm4E74Usb
ivSGvni6G1qxfomWaXlFjOrcZfh5L4ip7q99h6IKHTBoRtsWO5l64wnWifzMXWJmYZcFO0b0eg8i
gl+Dwi52mURd6GayATO441cjcnAueMuG4TqomezgQvzYjqLilDPbJlFeelWXXX0wWPtVTC8TEKLr
i6t7uZdSex/MVrAdFYM4Db477X0zSg92nde31hqs9i7C8nzMFwUah2pvPNHSFM/ZIqJPgSSprRB+
d0w7f3ro9CQfo9QVVyvKg6tJmfM59NwRL+ngqssCz+kDCsRuXyOAxp3MNIEJR0X6HBRn525F4HyV
cePZLUHAntvowuC+ER0gJaQs5z7P0Zc+5dptBGD32GYDcednU9eXkWr3OvX96mKZR+fkD121rztf
fBrDQLzKDrBpk3Uey49qvZgZBl+bhnZO9uS1Fz0iyJsBcPxjsTrA7WtVHWpjZPaUTmmMXyS8tmVn
f2rwX17JzC0Pwqo6sssrNBx1qfBWu0yBqm462fnk8nWEM4dKZjvm2fCej6FJVzGX1hYOSPAunemb
J2G3stLWLPXPfalMSVgPwVUu3EyeHbf8skxOx/glc+1PQdg80m6tzwpsyH41aWrb3GcIiM7YOHqG
QvBAqIB5zZTfs9hR+vKdTUNxi06P6YXrONEXkYb5vtE8KFtF9RQKOD7aAVwO77Y+QU+otxPMXnD2
8KjwQNbIO9TwGcERAQsDKTtD2xwye/KP7STB3oQ+0R1B3cSiKso7ZFLVvZdWF/4yDZBs1ubgkoWW
oDyiLuCw/DS0kTgELKd2i3BkQigsFU4zF/edMsGmMSndOGWRb9b8bGfvvPI1MI35KWg64w7vFOTi
oQtMQGslwe/0mLdGP++mypcnsFNhsYkIbB+Kep+yYbgKw4g1QHUHg0+/GikSytJ3rLvCzJyLhrgf
takmU183pu6/gGnklbhmMplk+bfWNG8x6OHPz1FbvQ7BIru4M9dKxFOwtNtmXbKbVbUl05vhPA5f
vGDT69kH/nO2pmfpsh3Jelfx2o4MJohbf8pWJrExDoIuIfJccswpwah0rFckebO8WprU3FqW8VpQ
6p6nWauzFVWE1tWX5ibqG6pDQ7yQbWceKlOZW/LVZWwXZfu58vP1lLZ5dOfVoX9QimkhqfnGcCcG
g6lrwMyhYTXj09icZdThrQkyZNh0tWNe67A1NyHBUxWdQuVvawdwc8Rd43p18/yFeGlxCXjtjabQ
v+COyFajUJoIeBf+sZ6KSwV6awPmMrqEGdzfDnSDV4U5yWcjFdW1KhlcIpjJduRZZMlqYyrwlHRe
yqm2L3z0uVtmZu2Optb+RvDieDV5RJUx7TvfXMbVfc3rSjzRSYOK8EUZ7RzggftxzcttuxDWaFhp
fmudV5ITwm4ETHJ+MEfeemhTa8JOtNuq2Q5PIaTQIoGBnN84QTHxRbOmTWS4nuSTHdc9nOlx34h5
OJTR2j0BgNwLqyu25ZKut6V23G2nNSyPZTDXYjMaDVuubN75EsuopTP7GFlZ+TZJu0wmcrVjFBTm
leASP6nU7i7wQlCal7KPPpXEXiZ1M5mvVdqnF5xM+SEdYN5hhrldEd196dBDH7shNHZ1Fqgbi379
QNud7kg2UXfVMoVP2RSmO8uU5kOuhcnTBRCnl8Xwd04e9Nf9Imnk1uWLuY4c/2M/rIB6ZjdDHTlZ
yUpKbWwr4wTp1tZUub2YiYVj11sbDIXYpXGiCfMOa1nPvb8oskc2psQAFKOEL9k40XAnM1ldwGOK
RDx3AaQvZv9Tw2IzlB+gCssD62QAGPNkXAq7ZiLX1LdaN4iGvfGT15MJw1krc2DF0/i5HPxPnsjf
Ce34CKr1U9jO90RI1RtjnTqeT9aHvgmWbS/Foy2z7tjlQfCo2XCAyJ6aL9h35pc+5YGaIShfdcEy
vGRWwG8xHjupkE/vK3+Wq39FqcX2NF7t0vS2AnG5u4Xanl/OKE6TcZrH8FYOcvFflZ9+EFfphBeV
nvjgcETb3c7QmAHT1tyPC1XPvs679kp00mg/dRyg1F6RTqw5LXeyXLL6yNyiT9RU2AlFXnnCltoc
x14En+BdyDcQzFlxmxKcdgpyYjyIYVnzdF+BoFmbzawmqNBxNnjFV1ZdzAg8mc7eFkgEW7HWEGV7
kMR5J41hLjhAWlZ8vnpRbKzjfs6qxFz4JIfMfSHObrrwQYxvlnoYr/k/511UBZSTYL9F7wIGtVmQ
mfCo4zLjLmME2rigFnlq1hy8IdPRI3cQ4wGkVXY5Y7DbZI21XOs8k9c9n+ZxHaZ4yMX07pZQt/rI
NxiYGOMeFewSN+O53HJWIE/oHPqTEIcypZ30l0S36XARVg4iaxmKvUKgDf3EvasRCSWFNLLD6mbD
Abgzq3pWBsfBzC59C98zcpbuEojaAC0ykG+jQ4RtOHvLXkgtdsWgoq2Rmem2B0mErInlctziWKEP
79TG42O+GM2Otpyx4N6Dhv2BC4Qyuis7MZNpgeTiqx82fviizBFA1pcRvkzpPaXSpeIgDxgLZ/Wn
fuQ/TdxvmjgMezYqxH9tJHxZWvyc2Y9N3F+P+auLs0wXdDPhtjRyGKK+q2H+6uJIbjpTnfnAziFt
P/oIXY9OjfYNGxqGbRaJSJ/+auJc8w+Ss9mumJxxBFqiqfvv//op2ln98s8/2ut+0fkBF/BQWDFz
sYirRDx61g39oOZKR3QuXiqn67H+mingu9XnH96N2z+7wR+f4BfJ5j88wS/Co34m/bmbeYKw8Nma
MS2K3oW+FvjQ699JuH7pR3G8EKyL/wt1KJgC7HU//zKLhczGw619VXgV3NmOrAGb1NiFS8Yupfem
ijkLv+RtGg7mnitMGQweK49x75E2V2b111a2IbvTbHRzrMv7tM9MQOzNSBqBGYr6cuxduLsn0ycs
oFJRkfZszczl5MOmTR8XOewKW3hH0mHIjZEtSo+FqoO4KhvnTBwySh5iW7MMwwCjuVcBhapB0jyQ
tpxpdlFuowMcNS3e+Fj4C9qsZrSPvdWJp2WuxlOVSlaB6zn6fseotXLqU8AZnHiQJ69DZnzTm9Ga
flwaWQ1ob7B7DiOMpDe4cLr1VKABMx4m02BOuIXVlUZGtxnKAqziPqhY4O2/f/j/OTV+c2rgAOZC
+teHxv/0Ym2bn93H3x/y9zMj+gNvqMf3OGD8ie3v75MfHB1/4DdElUwC1XkmxEXwt8lPgPmYR+Gr
J+eW/8Jr+Nvkx/oDLW/IdxZfrIem9985MzAd/Tz4gQzi8brOEyQONPcfnLKITZWaS3+6tEQHH9qP
w2moq/OWhYnxiZz9ENJRITG5jfvSJrfAfBkI0LG2JZxU9WjX7rD2Mc435pEV8TndhOVVN7ILH4RP
Q+APm7FoxHdd/uw2O9cBfLVpYKtdFIRRGETP4s2s9aEfq5rRarwOZMJ1V2T/sJHRiJ4U13zXXHpp
MR9bo9bmgSHAcrW4afpYOLI7YtV/NVSrgd5qyJrmHCWU4d1lUSuxZ+M1Mnr1kKnkpM6TsZ+PkxFH
9cQGAyNHRDcqUYNV/coGw6d8u19L7b1zppznsIPSV8LMz4jefJiId9CjWOmBM5O5zKyr/UwkYph4
UUtHi/YzuEZ6owE2UxTtpWEAw/NB5u4pFEGUGRWimLwmVrhL+2lXrEgY4wDWGdMilrFMf3Wqb2zM
JJ+GabHuJz9vNKq9YkhypQDyZR28mI3KyO2l6emTArPs64C44zldiQnd0PR182FuQ5i2ae/xi7qp
Odqv5PPLywm/xF7ZyIdcq9RbP+skMgOrv5za1uqSwA2mLUJyBtjIHryDj8/pOWIxd2kPWCr2onA5
FHMFwBgDoOUmhjMu5p30yy3BB029d4Yq3fitdxbSFUOAbbIoDDbRtQ5i7o59m5gj3RMrq/pCtmme
zJkew509TdN2Gop2U2e2znaLPZi80YQKextLVdMHS2nzffUsdgMeV+OuTAXThMZd3pn5R4yM+trb
40bsHqymz0+lP1SvNK5+nJqa/qtjQ09xnWdmYvfBDVKUPhntnJotB9O76XJceBvTmi29hSood8gg
Z3ryHgi2J7u9TMFijtLNjnlEiBjYybp88CvH6xjoj9VXszAgMqaFfRjqABKkF6Rv55aGOVIB5Bsj
psWtQ0GH2meDtB9TxnyHqa+DnV3pMy+uSdVD6OovJiLYBG/smqRhj+SJK0Ac2qCD9rpkM0DfzIfh
V/uswsvcCz+FaP73WuUkAXoKEmziaW5Myq4NJ1GpfASg2V/L0Fw/A7lGKSmz5XkUXX2RrimXoGGY
EftSg+ZYd2cfMqjWa4n5hhIbsLXg5ibSjafKMLFQfzz5mWSxbETNoYlE9jLIqp65LaXVfcnkeKOQ
uu31AMe5ZWLTs9k+E/lK845FPrqwYXaiXcuiY+JkSa30xI4G/Kw3dDfs4KKd8s3qW2OVy0FGqt3M
uSSoeF6iuEmHL4Up3MQBk7bxQuFeFGytyTO03+dpefGqHsd2mUUzEmE76MuEGDc+xynu2PqP/u2k
YOTxtKXnj3/Lx//PXfE3d0XuS//vQiT5Vr2Di//2Yy3952P+ui0GVMUuejlUVfgOQJtxX/qrlOY/
BWQMAFiKsDx+v/X97a4Y/cGthQ4ZZxSJS5SH/3dXDP/AnIWIBLEf5lAEnf/ObZGgiJ9viyxcPJ/9
CvQDjI7cgH+pP8tC54W1AtJZ/CV/5QBuusTvHA7qeWVGiByyHnadXG6r1oYUXWEiosKPyA4wux0L
jgakJDqN11SMNUL2pvQ3IjKnb/PgG2CL84JxGPP9KhtuG6ROKGmrN9foiY7iEt01GeftgqcANW5E
0cubKC7S2vMeimFqUG8O63VVeHTD4cimMZAqdTdpUfdHH6R7MrYpOKqgymmWUeoxt+hPs+yL2K8d
Jt2IEvYTL85GEeZ3B8i96aE1+uEefTTKBCXeikAar6KqoXHLBneSnBvWnHa2JYPaQWOhupt1VoCt
Z3Wnw+yrR1ocVyq/KVDZO9deSKiLyjxZvos+M9DRZlZ+dAzn0SNFQ5s0JoFUHgrcnS2HbidXnj3X
9p3vzNjtg+FqaCUsGdu+Q6r5mOrxykpRzeRz84CCGJLpBAO6KhvNPHE6/1EjF6kv3bB7TUlc2pC7
PB8Zjbwhvj+cx2fxeeZfLuWbxKiMsqd9mAtjBX3bQPx0cpyJYTfuRhO/JFquDV/Bx9lJkZlwGylT
//wSZOx7/OhIzs4eeZAJN9swdpzr7UOmouq5XUb32ZqdZu80FQ76jDQqIt9niohBxrlZf6i1uzV9
d71IEdkN7iLfW6JQHjsqhjgXKFg3Z27DFNrdbTV5F2m4hpyWg7xZdN6/umX46CvR7tuZ+BRLLYwo
0hJhAiH2FygZkW5X4VO1doZkEj89ZW6aHd2aXd0mAJxN0Gs6fjFM2TebQJrO3WBXznWNJo+Fv53P
IYMLuW6rvHlwDGveOj0308RunXtVDRzQYdokjpP7OPR9JP7I0ekwITzrekZJBB6TaVzWWVacnSVL
BabmeAi1316z2x5PGZPicTf1hvcUuJM4ubVvviE50YlaBqLpBM0WN7CybXdW2KcAr+fFPE2L9IYD
0i6PCq4Ylg/glasBf75tgcdHwXRV2b2DjqFxS8DRMOdICMmYORfWw3/an+9xSb856DH3hhzN/7r/
uWobUhl/6n/+eszfGyCGJjbZz0xfzoFKPzVA/vkuYJoOnlpCgez/a4BcuiYT6Az5/ui5sPz/MDVx
/yBfgERuTnn85wg4/p2jHg7yz0c9B73pf4//dViLk/3+y+q7W9vSRrKb3wRdF1ksQGoDQlVuexuP
2na5CEhUA2JfZjlFkXC6qwzl6KYSWf5VcYm2cZDVNiovM5fzIV8lqyquOf/L2tvRtm4EVEkXM89l
K8u+ehGrKy9btZpfCyebo9gaAeAh0rSCJakNrZ09ctr2KRiGAEOGjLQ+zo7op6ueLfr2f7k7s+a2
jSSOfxVX3snCfTxkq1akZJ2WLNuxnRcWI9HERQDERYCffn9DgDJBS95ox7WLWlReEirNQXOmp49/
/9srwhpIvhYxmLqxwpuU8HWiljPoeJrRtVI2qX+SpQ4sKUG8pX7VZH9WpUbwonnRhVHVSkNlxQE/
ayolsx91WPPo0vC0U+ZOmd7EsDz/BtrKzUUZlTao8TK7qJIV6ZfMj2vmkI/eakGpTRPN/byJsYPe
CN8Svx3fkQLVNvhcm3k60UsmBJcEDp6r+kyf3KoZ7inQ2xno/SQKKHbbu/yJKlIpGjyr+WQ7moUw
NvLLo2VlW6p3vki/gDDO73KCSutqo9rmAxpprsI2XUPb6PaC4EekcexsWYenQaaepMbGqtO3mYNj
f6pBJ3OTMLXaNyII6hpAEPGZJfoqqF5Seir0c9j6vWRNUBWm9K9cgb2PMwpQJKBUrT7deGEZeBVI
rqyGpVhdhapbXUUg1n24iWqAHQ5mzxnZdjpNNdP4WjG35D7PgZRFa3dUPzLoOA2+ufQ/fqNhC+z7
Oy2GFFj9YK9m6plV+DbJd5qw7S90eJXGyXrFFGTgdeGlFZcpigKODnthVAYXvuHGVLKi8L2qJkRA
Aq8E3GdzS2dddaL4PtFWVFO3b9KQgq6mQipL6Y6oRqGnwGdoeEhhiji/vi+s0gDkC2Jz6ruZF0+i
dbG8dJzCNiCwQ9sTLXBm5xSAKwa56Y15AXlodrZlSNk80dLoQSvWdLy4Ian0k2wNEL9wZk5EFSHI
9JM4d9XLXMc9MfRlBHCY9s9zIy7/9AIDyOM2Mcy7ERo0wd6lS6ioDeVqGRirs1Vtjt5SBounNl93
E1l6+lbdqvX7OClUKBFDJ2CYPQ1Cq7WDK8aY2PBKU5drMMNaXk0d2houqo1ivvNFQHZSF5FxbTnB
9jKebZWTLem9KTwvc9YYnDnKSj0rI1oKPLr8pqVhXdMlm3/x6nD2p5dB5UArRvU2pWvhNFyHFFRU
O/0EdPadGdvme7Gzb2dqrkxxVONTa63ebAO74R5Pi4mjM2Pa8VMtQwOp8o0OQ+U2McPllyU+z1W2
NiA1r8LoPI/osGt8a/k2CAgQZ34Orfs6zR+1Dc3LqZW5H5YGQHhLd7RrJ7T/2GrKbawHa0a4zqzr
cFuZ16m/HoEQyDefzXXCyPaAcfLXsAJpXxloDYCjbLbJkjE/in4PBqk8VeNc/zayHW9FvrD0zsJt
QOmjiB7oZHYnmQ/T63RUNmv3JKws4wNOb+1NNLtKHgynWX40A4MJ30mYmX8VK3oLYjfPkZGC9nAA
AOt6Ct1ZSWPCRrESWtrWKwaTBcHprArqMz1eOue1Sci6SePKOSmtOgANuFTZ6CWQENX1yo84reEk
Qj8fc/D9bOvk3tGaa3fjkU0IZ+75yPZSPCN9bV86tCS6J1DrOo+1FXt3buT459UsiR9tX3GnkdIw
jD5dKTT0NYkhIOLqxcwK7otV5lw0elVDSdGYH9RRksIutmm0c7fUZ5NNsf3kKIE6BcG7BAlur/13
QVRh2UtF/zOJqH2tvHI0rTcMRKW/zjK/ms7GnUKvtL1PaJ6cGHa2+Rx60GGYepDcaFHKYLHKrh9A
RFenlaYX35YhXOyhidOVRB5cM4amf9Hi7ep2q/rubVU727uGYd1nuDTFnZZl6RWc9MoHW8224SRf
M2TrLEny5SkDvpU57ms2NeoyuadFKCkmzcbTJ15QkgFSi+W3ertUzuMqtr/qdMCNGLCWuQys25CO
KpqKrB+UK9M4wfIzxHR0YuO53Wjr7XLCidTPjKWqfVquQfw4G9O7TCi93q0pEE6LtVKhWddrFvTj
Fh+YGbCmYwOeKkCrDTOGPTVfgdQir6iqlXYBi1dTTgxtvVitfP1UrRMXcKmW3DC4JZiMKMhfb+Nk
8z6yR/Sjhu7NumK+yInd+N7sQrdG4Y2nQBaoausAUHOlfQzyKL2xU6f5oGzUnKjH8tx7w62L88op
6ouknvnGSUKf3qTyfOU2o5r7eeUm689LJ87u4jKa/ZGST7oqa2bDextn+4nep0awuwSQYlTN6YwO
yhMFumNvavC2hH6FphQXIMcrkOB2+clggkFz4kN8Mh35Jp0xppGc0mCj3K2pkeqntjNLLmPmABeT
VbiheTloVuHEz+j7chJDR4/F5otR27i4lWe9bepVRZPBera9VH3VeqDWo4wmyYwW1GXhbSZWoLif
m62ZnyvGloveiZUyOsmXuX8GcsG6tv00/UiDL62FI1g0QnAi5Eymzqa+LtdJdgYbDA09/1/OcZfO
EbDN053T+75cZM39Ii+j4qnCJj7dMVd+BFtT+EXz2j/al+qeF9Sxk/4bd/u5GuVuUbvF/ExGNGfN
5ePi998MTVQVoSWlOrB7cJ2jJF52H4/wtMcMoaAUgYO9ew5/7edX3+rq52/4d/7mZ2+weKJvNVn4
UczxWiXo9hhvyyKFRAwhHrz+nhJUELkUcG34HoepBDLo1Hb6kddrtWAYYyo6kETYdvuSlHR7WlCU
MWVTAzQhUQ9B3sFJeeks/Lc2AVX2blFtRfxpY77mKKhj0NaM5mGGxO45Ogq2OmYWi0POpTsqpAGH
pYVnyo+v3QS6MRYjHCD5NZ7fBEAXULUYQ2jtj8qwlADxpaBx6yUhXqsFsBaC60ZwlrXPkUGwbXLL
wDXpEnvaKgPTArB8Fi2nBX0MAMWiNEQnwu45Mgiawt3gqIz+GNxJgDJa2h4qY8Ax2EPz+498aA8d
dwyJP/xVNFbs1TO0TYC9lt0Eytigy0MgEtqjwNnqaUEbcwhENqy7GtvLeEh3g4FFk9SCbo5NR4et
DDdo9xwZBBcvqcVldXfn8LQAo52sn2RwA+IE6TaYtt1DCvZwL7iU3HAYBY10+3kLhhnQXmCfkgGW
NIs2JwLyOuqO7bE/9pN2ZhFSO8UArMczOOtIgl2V1YI4EYxWhbSus45HWrCxjoDyHBjj2r0AAHBg
1lGHEk12LxA+MbmVXhWtfcsj60h5GvCnKA937tQAtQA4TFYL+pjCi0VhvDOPx1rAbmAzNIaItlrC
bgxtL5DNlNUCdoHuccG//uQPHFpHjMHYsIRzPdib8pn63atdZ8CIYr4TM3CfPRHQA4ruVsGrOrgo
kkPqSJ8FbUxxEuCWSOWJ5+gsuDqeAhlk4OG7j0Vz78DOgqoKmkgWJRFLA1YFAggNZLfXj2JpB9iO
GALFKJ32rAxOCzoY1GMs72vPAnekg/PJFKrOHzrylxxrTKM2qafh2kXySq2xltgL4i1BZ9Hr0O54
Lt1Du0hPO5BiuDhFRX9YR0Gn/172KOguEGzhMmvd5Xi0CUQziGU7jJSxBncICB9FZ4iUKRDvD0UA
WPbnw2hVtcYWAabDxKDd/hicu8zuNKTDaJNDIBJnepcsOHKXLXesCYZe7o7WIA7vcqTfTjqMpoeJ
CBHc5XcXqGcKVPJuDNJgktNAtfAMlvXVt4JAK4FZ1fZbgbD8UAnEDECYLLBHXSJ6eFE05QZps6Dy
ljoIKlA0+2N/qAVyCUxtYTKrSCeIp03nDSiXwMQxVdpbJMcI6zg4t04LR5eDDd8LlPS027RKcIdn
FghvZSMnXSMkEHA69/m94OhEVvRJGnQV7p7WDg1pLyiGdOSgO2OX9BpW4cgeWGRYVXKYbnc1DO7t
oeoXs4el3ASqj7B2kDzcl1iPIgbR/8boTd1mDsjQ3ER2rezrcwRECVOj5/dpix+aQ0IFnBCRZurM
4fASzPRTtL/Mfx4qCC2I2aJPFZWjo0DJhbqjxhbo0m0D9JjVHwbQvtpBoBCvkWUX3Z57c3e4F5g5
OWYuBveGMzxfGc4I2V2gOWPTBXSi6cc/vzbGzOqQOtIBL57BWUKd+SiytyGW0CKDaIJz7y79/n3A
IQDNjoLcoWqBQEZM+5S6D7gNQdfj/FFj3z3HWQOH+4KGKwLUVkutKzYgnwAYjXQJWiTOofwkofqs
EmzsJWBeuCCGFyNgpmVfnz2wm8FNKPTs6zOrm2YMG0PYfT44e+Cq0gV44RYybpaqAobl8BoAhMIM
Ws0limpPwPBigx2rpZwZIJEsysn6C/hElythN1rS7EKD4R0EUqiy2SMIPBkd5eIVfN/oh1uBg+C4
REfkEtutMDy/CIo/Wb+Ak8CIdn7orq4u3M1DLYi9YNu6QOQMVAsgJx3pvQDUhCgRsvCjCImaCgMg
iY8oMu6ewdkDmJ+lUZpgddlJuL7s992DzT/cBDZ3Bj6DYzC+Z/cMziAwnFu6psCdABeLSSDUvuSR
c6QqoDO4MzgLQ4uVacM02kX952EioPV2HCY1xN1z9PogdeHJIVrucjIDcgpx5Loyl8Tr0yNrM0OK
KUhHe588GgUr1yI23D2D2/sAJgWbtJxL4I5F1ZjpkO1LCvj/oQUgVYJHDE7b7Zzm/5UdfEggHxKt
I0s/iQ/JLWjD+Xs6OJLwvW2Dohr7G1oLE1Ny+PKkzQmKyJzv4Qev8AT+xjF5aoCZeH70uGt98Rf5
c80vL/3BHlXw4+ddu8fF4++/CQX1/lB0wrTf3TZ+iH//x/wRBj64lYvMfyh23QgHH+67E3bf0/3v
3Qv++NW979q/1f4/nvuLbJ49eM3ug6Zb5rv5ivaZf0bzv+ar+eGP2yYDv6/k99966zz44f+N4Dw8
kiuKkNJyX2Qge7nB/+m0/nTBL7PaS0qezCP/W5LFfk8dbduPrDqg+Uuy+WOyV6zYfO39LC85jhcP
hf9QFj3hu6SArPCfMOZIKnt/nN4k396gnHL1V1/tbUAru/4ztO4/9n5PIhuROJSV/HaRZMv+ktW2
QiUr+RyOIt/fr1BsFHgghPmVFXzxOPd6G7Arp0jLjSI/Zl7ofoW7Jbd9EdKi40f/iMeju9mlJSeb
/rZoIXmyYq9+nLjR5iilBSOgfAibnpLbKE9W9HVS+vkPam5RGLKyb+Z+vOitucW4yMvNmmgePx6K
plwj/HB50Xk+f/DKfFEUvT3dRRTS8v0Hz1/O+45aC4WUF81dkCdiYHgraufjtNA6edl57vNPmvZs
k9ZW436F9ATy7/7Cd6kcadEvcwFJ3mHvFn9l8yPvCUiRaH+RXfS7RTXv31sdRE5e8ObN+XyV5p7f
J8JDvsDn/wr5l4ssX/QsVQdh+RXCbxa1/9C7xhD+K270d4vNm69JFu51sDs7beuG9LqTrPDeTBiB
x03ZP5xth8yv+YLpnJFdx+JFu4Gs+FvP72sc0o9fECPchhEeST+q0domOukVZ4vlcSy8a1SVFXy3
iGPBXDQ/ChO6bmBZ8fde8rh4c5H/cLe1feey4j8k5QsbUTT2/4KftP2CHzdixxsgu/6PaH+R54ue
S9Eh6OVl1/1ZaXqLPpSV+4kRR/sjKGxKh/WWFfvHIltxs/Uktzk/ack+kc3R9u4y6rKiP8+5d5gl
3D+aXbOktPBFXrz547nFtyViafl+/pDEud/z3DoghrTsl6c8/NRJeS7T9ESY8WP+ac+G8tz/1k+u
ib94iBbz7B//AgAA//8=</cx:binary>
              </cx:geoCache>
            </cx:geography>
          </cx:layoutPr>
          <cx:valueColors>
            <cx:minColor>
              <a:schemeClr val="accent4">
                <a:lumMod val="20000"/>
                <a:lumOff val="80000"/>
              </a:schemeClr>
            </cx:minColor>
            <cx:midColor>
              <a:schemeClr val="accent4"/>
            </cx:midColor>
            <cx:maxColor>
              <a:schemeClr val="accent4">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950" b="1" i="0" baseline="0">
              <a:solidFill>
                <a:schemeClr val="bg2"/>
              </a:solidFill>
            </a:defRPr>
          </a:pPr>
          <a:endParaRPr lang="en-US" sz="950" b="1" i="0" u="none" strike="noStrike" baseline="0">
            <a:solidFill>
              <a:schemeClr val="bg2"/>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1225549</xdr:colOff>
      <xdr:row>1</xdr:row>
      <xdr:rowOff>215900</xdr:rowOff>
    </xdr:from>
    <xdr:to>
      <xdr:col>13</xdr:col>
      <xdr:colOff>602928</xdr:colOff>
      <xdr:row>26</xdr:row>
      <xdr:rowOff>25657</xdr:rowOff>
    </xdr:to>
    <xdr:graphicFrame macro="">
      <xdr:nvGraphicFramePr>
        <xdr:cNvPr id="3" name="Chart 2">
          <a:extLst>
            <a:ext uri="{FF2B5EF4-FFF2-40B4-BE49-F238E27FC236}">
              <a16:creationId xmlns:a16="http://schemas.microsoft.com/office/drawing/2014/main" id="{F7FBD377-FC2D-7173-9596-99CDF32821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539750</xdr:colOff>
      <xdr:row>3</xdr:row>
      <xdr:rowOff>139700</xdr:rowOff>
    </xdr:from>
    <xdr:to>
      <xdr:col>13</xdr:col>
      <xdr:colOff>12700</xdr:colOff>
      <xdr:row>15</xdr:row>
      <xdr:rowOff>139700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904EB37-E067-60D0-6273-DC2C1A3DF7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943850" y="1054100"/>
              <a:ext cx="6076950" cy="3657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444500</xdr:colOff>
      <xdr:row>7</xdr:row>
      <xdr:rowOff>215900</xdr:rowOff>
    </xdr:from>
    <xdr:to>
      <xdr:col>7</xdr:col>
      <xdr:colOff>622300</xdr:colOff>
      <xdr:row>15</xdr:row>
      <xdr:rowOff>206369</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486B0482-F1E0-F731-4DD8-62B29C36D98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937500" y="2349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101600</xdr:colOff>
      <xdr:row>9</xdr:row>
      <xdr:rowOff>88900</xdr:rowOff>
    </xdr:from>
    <xdr:to>
      <xdr:col>8</xdr:col>
      <xdr:colOff>279400</xdr:colOff>
      <xdr:row>17</xdr:row>
      <xdr:rowOff>79369</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C8F47DE-2E7D-A156-6A16-A726C0CE8B6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420100" y="2832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584200</xdr:colOff>
      <xdr:row>10</xdr:row>
      <xdr:rowOff>266700</xdr:rowOff>
    </xdr:from>
    <xdr:to>
      <xdr:col>8</xdr:col>
      <xdr:colOff>762000</xdr:colOff>
      <xdr:row>18</xdr:row>
      <xdr:rowOff>257169</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90D4DDB7-D94C-356B-3CDE-D08FF2F6284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902700" y="3314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514350</xdr:colOff>
      <xdr:row>5</xdr:row>
      <xdr:rowOff>38100</xdr:rowOff>
    </xdr:from>
    <xdr:to>
      <xdr:col>9</xdr:col>
      <xdr:colOff>558800</xdr:colOff>
      <xdr:row>23</xdr:row>
      <xdr:rowOff>63500</xdr:rowOff>
    </xdr:to>
    <xdr:graphicFrame macro="">
      <xdr:nvGraphicFramePr>
        <xdr:cNvPr id="3" name="Chart 2">
          <a:extLst>
            <a:ext uri="{FF2B5EF4-FFF2-40B4-BE49-F238E27FC236}">
              <a16:creationId xmlns:a16="http://schemas.microsoft.com/office/drawing/2014/main" id="{0D587282-F467-BA0A-C173-A8FC0AD605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533400</xdr:colOff>
      <xdr:row>1</xdr:row>
      <xdr:rowOff>177800</xdr:rowOff>
    </xdr:from>
    <xdr:to>
      <xdr:col>14</xdr:col>
      <xdr:colOff>469900</xdr:colOff>
      <xdr:row>20</xdr:row>
      <xdr:rowOff>25400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8635421-6202-6F39-9F79-5654FBB6C9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21500" y="431800"/>
              <a:ext cx="7366000" cy="4673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577850</xdr:colOff>
      <xdr:row>9</xdr:row>
      <xdr:rowOff>215900</xdr:rowOff>
    </xdr:from>
    <xdr:to>
      <xdr:col>10</xdr:col>
      <xdr:colOff>196850</xdr:colOff>
      <xdr:row>19</xdr:row>
      <xdr:rowOff>38100</xdr:rowOff>
    </xdr:to>
    <xdr:graphicFrame macro="">
      <xdr:nvGraphicFramePr>
        <xdr:cNvPr id="2" name="Chart 1">
          <a:extLst>
            <a:ext uri="{FF2B5EF4-FFF2-40B4-BE49-F238E27FC236}">
              <a16:creationId xmlns:a16="http://schemas.microsoft.com/office/drawing/2014/main" id="{9D1732F8-7669-B50A-2F85-35F91F3F39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177800</xdr:colOff>
      <xdr:row>18</xdr:row>
      <xdr:rowOff>63500</xdr:rowOff>
    </xdr:from>
    <xdr:to>
      <xdr:col>2</xdr:col>
      <xdr:colOff>660400</xdr:colOff>
      <xdr:row>25</xdr:row>
      <xdr:rowOff>177800</xdr:rowOff>
    </xdr:to>
    <xdr:graphicFrame macro="">
      <xdr:nvGraphicFramePr>
        <xdr:cNvPr id="2" name="Chart 1">
          <a:extLst>
            <a:ext uri="{FF2B5EF4-FFF2-40B4-BE49-F238E27FC236}">
              <a16:creationId xmlns:a16="http://schemas.microsoft.com/office/drawing/2014/main" id="{B2AF997C-E00F-9FCA-6B8D-CC6AFEFA36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406400</xdr:colOff>
      <xdr:row>17</xdr:row>
      <xdr:rowOff>120650</xdr:rowOff>
    </xdr:from>
    <xdr:to>
      <xdr:col>7</xdr:col>
      <xdr:colOff>101600</xdr:colOff>
      <xdr:row>24</xdr:row>
      <xdr:rowOff>38100</xdr:rowOff>
    </xdr:to>
    <xdr:graphicFrame macro="">
      <xdr:nvGraphicFramePr>
        <xdr:cNvPr id="3" name="Chart 2">
          <a:extLst>
            <a:ext uri="{FF2B5EF4-FFF2-40B4-BE49-F238E27FC236}">
              <a16:creationId xmlns:a16="http://schemas.microsoft.com/office/drawing/2014/main" id="{1BCA077A-215E-F405-E060-D8831CBE76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812800</xdr:colOff>
      <xdr:row>17</xdr:row>
      <xdr:rowOff>95250</xdr:rowOff>
    </xdr:from>
    <xdr:to>
      <xdr:col>10</xdr:col>
      <xdr:colOff>457200</xdr:colOff>
      <xdr:row>24</xdr:row>
      <xdr:rowOff>190500</xdr:rowOff>
    </xdr:to>
    <xdr:graphicFrame macro="">
      <xdr:nvGraphicFramePr>
        <xdr:cNvPr id="4" name="Chart 3">
          <a:extLst>
            <a:ext uri="{FF2B5EF4-FFF2-40B4-BE49-F238E27FC236}">
              <a16:creationId xmlns:a16="http://schemas.microsoft.com/office/drawing/2014/main" id="{FC2AE7F2-75CC-255C-9426-FBC2F5CCA9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812800</xdr:colOff>
      <xdr:row>17</xdr:row>
      <xdr:rowOff>171450</xdr:rowOff>
    </xdr:from>
    <xdr:to>
      <xdr:col>13</xdr:col>
      <xdr:colOff>1790700</xdr:colOff>
      <xdr:row>24</xdr:row>
      <xdr:rowOff>38100</xdr:rowOff>
    </xdr:to>
    <xdr:graphicFrame macro="">
      <xdr:nvGraphicFramePr>
        <xdr:cNvPr id="5" name="Chart 4">
          <a:extLst>
            <a:ext uri="{FF2B5EF4-FFF2-40B4-BE49-F238E27FC236}">
              <a16:creationId xmlns:a16="http://schemas.microsoft.com/office/drawing/2014/main" id="{B784CACD-35AF-C947-715C-F724EEDD09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25400</xdr:colOff>
      <xdr:row>17</xdr:row>
      <xdr:rowOff>19050</xdr:rowOff>
    </xdr:from>
    <xdr:to>
      <xdr:col>17</xdr:col>
      <xdr:colOff>0</xdr:colOff>
      <xdr:row>21</xdr:row>
      <xdr:rowOff>114300</xdr:rowOff>
    </xdr:to>
    <xdr:graphicFrame macro="">
      <xdr:nvGraphicFramePr>
        <xdr:cNvPr id="6" name="Chart 5">
          <a:extLst>
            <a:ext uri="{FF2B5EF4-FFF2-40B4-BE49-F238E27FC236}">
              <a16:creationId xmlns:a16="http://schemas.microsoft.com/office/drawing/2014/main" id="{B177CF7D-27B6-2BF3-BAD9-72FC8EBEC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88900</xdr:colOff>
      <xdr:row>0</xdr:row>
      <xdr:rowOff>0</xdr:rowOff>
    </xdr:from>
    <xdr:ext cx="17945100" cy="533400"/>
    <xdr:sp macro="" textlink="">
      <xdr:nvSpPr>
        <xdr:cNvPr id="2" name="Shape 3">
          <a:extLst>
            <a:ext uri="{FF2B5EF4-FFF2-40B4-BE49-F238E27FC236}">
              <a16:creationId xmlns:a16="http://schemas.microsoft.com/office/drawing/2014/main" id="{ECCAB097-97DF-3B4B-83C3-D318639BF26D}"/>
            </a:ext>
          </a:extLst>
        </xdr:cNvPr>
        <xdr:cNvSpPr/>
      </xdr:nvSpPr>
      <xdr:spPr>
        <a:xfrm>
          <a:off x="88900" y="0"/>
          <a:ext cx="17945100" cy="5334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twoCellAnchor>
    <xdr:from>
      <xdr:col>0</xdr:col>
      <xdr:colOff>88900</xdr:colOff>
      <xdr:row>2</xdr:row>
      <xdr:rowOff>177801</xdr:rowOff>
    </xdr:from>
    <xdr:to>
      <xdr:col>21</xdr:col>
      <xdr:colOff>711200</xdr:colOff>
      <xdr:row>14</xdr:row>
      <xdr:rowOff>165103</xdr:rowOff>
    </xdr:to>
    <xdr:grpSp>
      <xdr:nvGrpSpPr>
        <xdr:cNvPr id="29" name="Group 28">
          <a:extLst>
            <a:ext uri="{FF2B5EF4-FFF2-40B4-BE49-F238E27FC236}">
              <a16:creationId xmlns:a16="http://schemas.microsoft.com/office/drawing/2014/main" id="{D6336B59-7E2D-3021-C81A-F456F6C5A40E}"/>
            </a:ext>
          </a:extLst>
        </xdr:cNvPr>
        <xdr:cNvGrpSpPr/>
      </xdr:nvGrpSpPr>
      <xdr:grpSpPr>
        <a:xfrm>
          <a:off x="88900" y="571501"/>
          <a:ext cx="17957800" cy="2273302"/>
          <a:chOff x="50800" y="673101"/>
          <a:chExt cx="17957800" cy="2273302"/>
        </a:xfrm>
      </xdr:grpSpPr>
      <xdr:grpSp>
        <xdr:nvGrpSpPr>
          <xdr:cNvPr id="4" name="Shape 2">
            <a:extLst>
              <a:ext uri="{FF2B5EF4-FFF2-40B4-BE49-F238E27FC236}">
                <a16:creationId xmlns:a16="http://schemas.microsoft.com/office/drawing/2014/main" id="{0A768B67-7075-894A-8B33-589443D6227B}"/>
              </a:ext>
            </a:extLst>
          </xdr:cNvPr>
          <xdr:cNvGrpSpPr/>
        </xdr:nvGrpSpPr>
        <xdr:grpSpPr>
          <a:xfrm>
            <a:off x="50800" y="673101"/>
            <a:ext cx="17957800" cy="2273302"/>
            <a:chOff x="0" y="3060863"/>
            <a:chExt cx="10692000" cy="1438276"/>
          </a:xfrm>
        </xdr:grpSpPr>
        <xdr:grpSp>
          <xdr:nvGrpSpPr>
            <xdr:cNvPr id="5" name="Shape 21">
              <a:extLst>
                <a:ext uri="{FF2B5EF4-FFF2-40B4-BE49-F238E27FC236}">
                  <a16:creationId xmlns:a16="http://schemas.microsoft.com/office/drawing/2014/main" id="{57B59730-87D7-7486-C690-CEF11F3D27C9}"/>
                </a:ext>
              </a:extLst>
            </xdr:cNvPr>
            <xdr:cNvGrpSpPr/>
          </xdr:nvGrpSpPr>
          <xdr:grpSpPr>
            <a:xfrm>
              <a:off x="0" y="3060863"/>
              <a:ext cx="10692000" cy="1438276"/>
              <a:chOff x="152399" y="453254"/>
              <a:chExt cx="12498639" cy="1383568"/>
            </a:xfrm>
          </xdr:grpSpPr>
          <xdr:sp macro="" textlink="">
            <xdr:nvSpPr>
              <xdr:cNvPr id="6" name="Shape 5">
                <a:extLst>
                  <a:ext uri="{FF2B5EF4-FFF2-40B4-BE49-F238E27FC236}">
                    <a16:creationId xmlns:a16="http://schemas.microsoft.com/office/drawing/2014/main" id="{B6B0ACA1-8F13-2F92-A10C-6CBDE639367B}"/>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 name="Shape 22">
                <a:extLst>
                  <a:ext uri="{FF2B5EF4-FFF2-40B4-BE49-F238E27FC236}">
                    <a16:creationId xmlns:a16="http://schemas.microsoft.com/office/drawing/2014/main" id="{67BBDF05-3257-ED5B-7FFE-C5EDC7F350F3}"/>
                  </a:ext>
                </a:extLst>
              </xdr:cNvPr>
              <xdr:cNvGrpSpPr/>
            </xdr:nvGrpSpPr>
            <xdr:grpSpPr>
              <a:xfrm>
                <a:off x="152399" y="453254"/>
                <a:ext cx="2499729" cy="1383567"/>
                <a:chOff x="152399" y="459938"/>
                <a:chExt cx="2667001" cy="1359337"/>
              </a:xfrm>
            </xdr:grpSpPr>
            <xdr:sp macro="" textlink="">
              <xdr:nvSpPr>
                <xdr:cNvPr id="20" name="Shape 23">
                  <a:extLst>
                    <a:ext uri="{FF2B5EF4-FFF2-40B4-BE49-F238E27FC236}">
                      <a16:creationId xmlns:a16="http://schemas.microsoft.com/office/drawing/2014/main" id="{34E5D504-2ED9-11B7-7B8A-8EA7E20CA423}"/>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1" name="Shape 24">
                  <a:extLst>
                    <a:ext uri="{FF2B5EF4-FFF2-40B4-BE49-F238E27FC236}">
                      <a16:creationId xmlns:a16="http://schemas.microsoft.com/office/drawing/2014/main" id="{D0D2D7DF-AB9D-BE00-38A8-F9A9399AC38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8" name="Shape 25">
                <a:extLst>
                  <a:ext uri="{FF2B5EF4-FFF2-40B4-BE49-F238E27FC236}">
                    <a16:creationId xmlns:a16="http://schemas.microsoft.com/office/drawing/2014/main" id="{A049B694-04BC-F72F-14C0-E7FBFB854C8E}"/>
                  </a:ext>
                </a:extLst>
              </xdr:cNvPr>
              <xdr:cNvGrpSpPr/>
            </xdr:nvGrpSpPr>
            <xdr:grpSpPr>
              <a:xfrm>
                <a:off x="2699752" y="453254"/>
                <a:ext cx="2490203" cy="1383568"/>
                <a:chOff x="152399" y="459938"/>
                <a:chExt cx="2667001" cy="1359337"/>
              </a:xfrm>
            </xdr:grpSpPr>
            <xdr:sp macro="" textlink="">
              <xdr:nvSpPr>
                <xdr:cNvPr id="18" name="Shape 26">
                  <a:extLst>
                    <a:ext uri="{FF2B5EF4-FFF2-40B4-BE49-F238E27FC236}">
                      <a16:creationId xmlns:a16="http://schemas.microsoft.com/office/drawing/2014/main" id="{B234CF15-8EA8-2273-9A34-C2BFE882ED03}"/>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9" name="Shape 27">
                  <a:extLst>
                    <a:ext uri="{FF2B5EF4-FFF2-40B4-BE49-F238E27FC236}">
                      <a16:creationId xmlns:a16="http://schemas.microsoft.com/office/drawing/2014/main" id="{E2590929-D5C0-B1CA-F287-0F15B11A7CB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9" name="Shape 28">
                <a:extLst>
                  <a:ext uri="{FF2B5EF4-FFF2-40B4-BE49-F238E27FC236}">
                    <a16:creationId xmlns:a16="http://schemas.microsoft.com/office/drawing/2014/main" id="{87D7C1FD-916F-0361-4B66-D2D5324C7A8A}"/>
                  </a:ext>
                </a:extLst>
              </xdr:cNvPr>
              <xdr:cNvGrpSpPr/>
            </xdr:nvGrpSpPr>
            <xdr:grpSpPr>
              <a:xfrm>
                <a:off x="5256629" y="453254"/>
                <a:ext cx="2452104" cy="1383567"/>
                <a:chOff x="152399" y="459938"/>
                <a:chExt cx="2667001" cy="1359337"/>
              </a:xfrm>
            </xdr:grpSpPr>
            <xdr:sp macro="" textlink="">
              <xdr:nvSpPr>
                <xdr:cNvPr id="16" name="Shape 29">
                  <a:extLst>
                    <a:ext uri="{FF2B5EF4-FFF2-40B4-BE49-F238E27FC236}">
                      <a16:creationId xmlns:a16="http://schemas.microsoft.com/office/drawing/2014/main" id="{4E7D94C8-D332-EC84-F80C-4FAD2E313C3F}"/>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7" name="Shape 30">
                  <a:extLst>
                    <a:ext uri="{FF2B5EF4-FFF2-40B4-BE49-F238E27FC236}">
                      <a16:creationId xmlns:a16="http://schemas.microsoft.com/office/drawing/2014/main" id="{C42632DD-692B-D0AA-0AD8-5614435B65A1}"/>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10" name="Shape 31">
                <a:extLst>
                  <a:ext uri="{FF2B5EF4-FFF2-40B4-BE49-F238E27FC236}">
                    <a16:creationId xmlns:a16="http://schemas.microsoft.com/office/drawing/2014/main" id="{E3137C72-8C12-8228-A84D-A6A88CB0EBD5}"/>
                  </a:ext>
                </a:extLst>
              </xdr:cNvPr>
              <xdr:cNvGrpSpPr/>
            </xdr:nvGrpSpPr>
            <xdr:grpSpPr>
              <a:xfrm>
                <a:off x="7756358" y="453254"/>
                <a:ext cx="2394953" cy="1383567"/>
                <a:chOff x="152399" y="459938"/>
                <a:chExt cx="2667001" cy="1359337"/>
              </a:xfrm>
            </xdr:grpSpPr>
            <xdr:sp macro="" textlink="">
              <xdr:nvSpPr>
                <xdr:cNvPr id="14" name="Shape 32">
                  <a:extLst>
                    <a:ext uri="{FF2B5EF4-FFF2-40B4-BE49-F238E27FC236}">
                      <a16:creationId xmlns:a16="http://schemas.microsoft.com/office/drawing/2014/main" id="{4CFA463C-CA89-C0F5-C3B9-3E7B820C3C66}"/>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5" name="Shape 33">
                  <a:extLst>
                    <a:ext uri="{FF2B5EF4-FFF2-40B4-BE49-F238E27FC236}">
                      <a16:creationId xmlns:a16="http://schemas.microsoft.com/office/drawing/2014/main" id="{8ECFEF15-3FE9-3D74-0383-A1AB86ECA60E}"/>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1" name="Shape 34">
                <a:extLst>
                  <a:ext uri="{FF2B5EF4-FFF2-40B4-BE49-F238E27FC236}">
                    <a16:creationId xmlns:a16="http://schemas.microsoft.com/office/drawing/2014/main" id="{3F0E762C-3C47-0ADC-8E06-23FB66A3F6BF}"/>
                  </a:ext>
                </a:extLst>
              </xdr:cNvPr>
              <xdr:cNvGrpSpPr/>
            </xdr:nvGrpSpPr>
            <xdr:grpSpPr>
              <a:xfrm>
                <a:off x="10208461" y="453254"/>
                <a:ext cx="2442577" cy="1383567"/>
                <a:chOff x="152399" y="459938"/>
                <a:chExt cx="2667001" cy="1359337"/>
              </a:xfrm>
            </xdr:grpSpPr>
            <xdr:sp macro="" textlink="">
              <xdr:nvSpPr>
                <xdr:cNvPr id="12" name="Shape 35">
                  <a:extLst>
                    <a:ext uri="{FF2B5EF4-FFF2-40B4-BE49-F238E27FC236}">
                      <a16:creationId xmlns:a16="http://schemas.microsoft.com/office/drawing/2014/main" id="{7386BDC3-8365-8212-96DB-B8282285591F}"/>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3" name="Shape 36">
                  <a:extLst>
                    <a:ext uri="{FF2B5EF4-FFF2-40B4-BE49-F238E27FC236}">
                      <a16:creationId xmlns:a16="http://schemas.microsoft.com/office/drawing/2014/main" id="{022C01E4-23BD-6019-D57E-1C7785F0198F}"/>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sp macro="" textlink="'KPI '!B28">
        <xdr:nvSpPr>
          <xdr:cNvPr id="22" name="Rounded Rectangle 21">
            <a:extLst>
              <a:ext uri="{FF2B5EF4-FFF2-40B4-BE49-F238E27FC236}">
                <a16:creationId xmlns:a16="http://schemas.microsoft.com/office/drawing/2014/main" id="{CD02B3C9-B171-D79D-99BC-6C5F8B56F835}"/>
              </a:ext>
            </a:extLst>
          </xdr:cNvPr>
          <xdr:cNvSpPr/>
        </xdr:nvSpPr>
        <xdr:spPr>
          <a:xfrm>
            <a:off x="177800" y="1193800"/>
            <a:ext cx="3352800" cy="444500"/>
          </a:xfrm>
          <a:prstGeom prst="roundRect">
            <a:avLst/>
          </a:prstGeom>
          <a:gradFill flip="none" rotWithShape="1">
            <a:gsLst>
              <a:gs pos="100000">
                <a:schemeClr val="bg1">
                  <a:lumMod val="50000"/>
                </a:schemeClr>
              </a:gs>
              <a:gs pos="100000">
                <a:schemeClr val="accent3">
                  <a:lumMod val="75000"/>
                </a:schemeClr>
              </a:gs>
              <a:gs pos="0">
                <a:schemeClr val="bg1">
                  <a:lumMod val="50000"/>
                  <a:alpha val="80000"/>
                </a:schemeClr>
              </a:gs>
              <a:gs pos="100000">
                <a:schemeClr val="tx2">
                  <a:lumMod val="65000"/>
                  <a:lumOff val="35000"/>
                </a:schemeClr>
              </a:gs>
            </a:gsLst>
            <a:lin ang="1200000" scaled="0"/>
            <a:tileRect/>
          </a:gra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fld id="{A8A51BDA-2F53-3E41-9082-DF6790CA0EC7}" type="TxLink">
              <a:rPr lang="en-US" sz="2400" b="1" i="0" u="none" strike="noStrike">
                <a:solidFill>
                  <a:schemeClr val="bg1"/>
                </a:solidFill>
                <a:latin typeface="Times New Roman"/>
                <a:cs typeface="Times New Roman"/>
              </a:rPr>
              <a:pPr algn="ctr"/>
              <a:t>$2,297,200.86</a:t>
            </a:fld>
            <a:endParaRPr lang="en-US" sz="2400" b="1">
              <a:solidFill>
                <a:schemeClr val="bg1"/>
              </a:solidFill>
            </a:endParaRPr>
          </a:p>
        </xdr:txBody>
      </xdr:sp>
      <xdr:graphicFrame macro="">
        <xdr:nvGraphicFramePr>
          <xdr:cNvPr id="23" name="Chart 22">
            <a:extLst>
              <a:ext uri="{FF2B5EF4-FFF2-40B4-BE49-F238E27FC236}">
                <a16:creationId xmlns:a16="http://schemas.microsoft.com/office/drawing/2014/main" id="{AD4FACF8-DF00-FD45-804F-2D2A9B1DD67F}"/>
              </a:ext>
            </a:extLst>
          </xdr:cNvPr>
          <xdr:cNvGraphicFramePr>
            <a:graphicFrameLocks/>
          </xdr:cNvGraphicFramePr>
        </xdr:nvGraphicFramePr>
        <xdr:xfrm>
          <a:off x="203200" y="1727198"/>
          <a:ext cx="3302000" cy="609599"/>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24" name="Rounded Rectangle 23">
            <a:extLst>
              <a:ext uri="{FF2B5EF4-FFF2-40B4-BE49-F238E27FC236}">
                <a16:creationId xmlns:a16="http://schemas.microsoft.com/office/drawing/2014/main" id="{7EE236E6-F3F5-0648-A1D7-7F6D0B1CB108}"/>
              </a:ext>
            </a:extLst>
          </xdr:cNvPr>
          <xdr:cNvSpPr/>
        </xdr:nvSpPr>
        <xdr:spPr>
          <a:xfrm>
            <a:off x="165100" y="2400297"/>
            <a:ext cx="3352800" cy="444500"/>
          </a:xfrm>
          <a:prstGeom prst="roundRect">
            <a:avLst/>
          </a:prstGeom>
          <a:gradFill flip="none" rotWithShape="1">
            <a:gsLst>
              <a:gs pos="100000">
                <a:schemeClr val="bg1">
                  <a:lumMod val="50000"/>
                </a:schemeClr>
              </a:gs>
              <a:gs pos="100000">
                <a:schemeClr val="accent3">
                  <a:lumMod val="75000"/>
                </a:schemeClr>
              </a:gs>
              <a:gs pos="0">
                <a:schemeClr val="bg1">
                  <a:lumMod val="50000"/>
                  <a:alpha val="80000"/>
                </a:schemeClr>
              </a:gs>
              <a:gs pos="100000">
                <a:schemeClr val="tx2">
                  <a:lumMod val="65000"/>
                  <a:lumOff val="35000"/>
                </a:schemeClr>
              </a:gs>
            </a:gsLst>
            <a:lin ang="1200000" scaled="0"/>
            <a:tileRect/>
          </a:gra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800" b="1" i="0" u="none" strike="noStrike">
                <a:solidFill>
                  <a:schemeClr val="bg1"/>
                </a:solidFill>
                <a:latin typeface="Times New Roman"/>
                <a:cs typeface="Times New Roman"/>
              </a:rPr>
              <a:t>YOY</a:t>
            </a:r>
            <a:r>
              <a:rPr lang="en-US" sz="1800" b="1" i="0" u="none" strike="noStrike" baseline="0">
                <a:solidFill>
                  <a:sysClr val="windowText" lastClr="000000"/>
                </a:solidFill>
                <a:latin typeface="Times New Roman"/>
                <a:cs typeface="Times New Roman"/>
              </a:rPr>
              <a:t> </a:t>
            </a:r>
            <a:r>
              <a:rPr lang="en-US" sz="1800" b="1" i="0" u="none" strike="noStrike" baseline="0">
                <a:solidFill>
                  <a:schemeClr val="bg1"/>
                </a:solidFill>
                <a:latin typeface="Times New Roman"/>
                <a:cs typeface="Times New Roman"/>
              </a:rPr>
              <a:t>Growth</a:t>
            </a:r>
            <a:r>
              <a:rPr lang="en-US" sz="1800" b="1" i="0" u="none" strike="noStrike" baseline="0">
                <a:solidFill>
                  <a:sysClr val="windowText" lastClr="000000"/>
                </a:solidFill>
                <a:latin typeface="Times New Roman"/>
                <a:cs typeface="Times New Roman"/>
              </a:rPr>
              <a:t> </a:t>
            </a:r>
            <a:r>
              <a:rPr lang="en-US" sz="1800" b="1" i="0" u="none" strike="noStrike" baseline="0">
                <a:solidFill>
                  <a:schemeClr val="bg1"/>
                </a:solidFill>
                <a:latin typeface="Times New Roman"/>
                <a:cs typeface="Times New Roman"/>
              </a:rPr>
              <a:t>:</a:t>
            </a:r>
            <a:endParaRPr lang="en-US" sz="1800" b="1" i="0" u="none" strike="noStrike">
              <a:solidFill>
                <a:schemeClr val="bg1"/>
              </a:solidFill>
              <a:latin typeface="Times New Roman"/>
              <a:cs typeface="Times New Roman"/>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469900</xdr:colOff>
          <xdr:row>12</xdr:row>
          <xdr:rowOff>88899</xdr:rowOff>
        </xdr:from>
        <xdr:to>
          <xdr:col>3</xdr:col>
          <xdr:colOff>647700</xdr:colOff>
          <xdr:row>13</xdr:row>
          <xdr:rowOff>168952</xdr:rowOff>
        </xdr:to>
        <xdr:pic>
          <xdr:nvPicPr>
            <xdr:cNvPr id="25" name="Picture 24">
              <a:extLst>
                <a:ext uri="{FF2B5EF4-FFF2-40B4-BE49-F238E27FC236}">
                  <a16:creationId xmlns:a16="http://schemas.microsoft.com/office/drawing/2014/main" id="{05969B18-C9C9-996C-7A62-07165BCF72DD}"/>
                </a:ext>
              </a:extLst>
            </xdr:cNvPr>
            <xdr:cNvPicPr>
              <a:picLocks noChangeAspect="1" noChangeArrowheads="1"/>
              <a:extLst>
                <a:ext uri="{84589F7E-364E-4C9E-8A38-B11213B215E9}">
                  <a14:cameraTool cellRange="'KPI Year on Year '!$H$9" spid="_x0000_s11136"/>
                </a:ext>
              </a:extLst>
            </xdr:cNvPicPr>
          </xdr:nvPicPr>
          <xdr:blipFill>
            <a:blip xmlns:r="http://schemas.openxmlformats.org/officeDocument/2006/relationships" r:embed="rId2"/>
            <a:srcRect/>
            <a:stretch>
              <a:fillRect/>
            </a:stretch>
          </xdr:blipFill>
          <xdr:spPr bwMode="auto">
            <a:xfrm>
              <a:off x="2120900" y="2387599"/>
              <a:ext cx="1003300" cy="27055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520700</xdr:colOff>
      <xdr:row>6</xdr:row>
      <xdr:rowOff>88901</xdr:rowOff>
    </xdr:from>
    <xdr:to>
      <xdr:col>8</xdr:col>
      <xdr:colOff>571500</xdr:colOff>
      <xdr:row>8</xdr:row>
      <xdr:rowOff>152401</xdr:rowOff>
    </xdr:to>
    <xdr:sp macro="" textlink="'KPI '!$G$27">
      <xdr:nvSpPr>
        <xdr:cNvPr id="32" name="Rounded Rectangle 31">
          <a:extLst>
            <a:ext uri="{FF2B5EF4-FFF2-40B4-BE49-F238E27FC236}">
              <a16:creationId xmlns:a16="http://schemas.microsoft.com/office/drawing/2014/main" id="{CABA8388-3365-A54B-AB33-877F26CDA99A}"/>
            </a:ext>
          </a:extLst>
        </xdr:cNvPr>
        <xdr:cNvSpPr/>
      </xdr:nvSpPr>
      <xdr:spPr>
        <a:xfrm>
          <a:off x="3822700" y="1244601"/>
          <a:ext cx="3352800" cy="444500"/>
        </a:xfrm>
        <a:prstGeom prst="roundRect">
          <a:avLst/>
        </a:prstGeom>
        <a:gradFill flip="none" rotWithShape="1">
          <a:gsLst>
            <a:gs pos="100000">
              <a:schemeClr val="bg1">
                <a:lumMod val="50000"/>
              </a:schemeClr>
            </a:gs>
            <a:gs pos="100000">
              <a:schemeClr val="accent3">
                <a:lumMod val="75000"/>
              </a:schemeClr>
            </a:gs>
            <a:gs pos="0">
              <a:schemeClr val="bg1">
                <a:lumMod val="50000"/>
                <a:alpha val="80000"/>
              </a:schemeClr>
            </a:gs>
            <a:gs pos="100000">
              <a:schemeClr val="tx2">
                <a:lumMod val="65000"/>
                <a:lumOff val="35000"/>
              </a:schemeClr>
            </a:gs>
          </a:gsLst>
          <a:lin ang="1200000" scaled="0"/>
          <a:tileRect/>
        </a:gra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fld id="{F00B6D45-EBC4-7743-8531-8CE1E7798A0B}" type="TxLink">
            <a:rPr lang="en-US" sz="2400" b="1" i="0" u="none" strike="noStrike">
              <a:solidFill>
                <a:schemeClr val="bg1"/>
              </a:solidFill>
              <a:latin typeface="Times New Roman"/>
              <a:cs typeface="Times New Roman"/>
            </a:rPr>
            <a:pPr algn="ctr"/>
            <a:t>$286,397.02</a:t>
          </a:fld>
          <a:endParaRPr lang="en-US" sz="2400" b="1">
            <a:solidFill>
              <a:schemeClr val="bg1"/>
            </a:solidFill>
          </a:endParaRPr>
        </a:p>
      </xdr:txBody>
    </xdr:sp>
    <xdr:clientData/>
  </xdr:twoCellAnchor>
  <xdr:twoCellAnchor>
    <xdr:from>
      <xdr:col>4</xdr:col>
      <xdr:colOff>482600</xdr:colOff>
      <xdr:row>12</xdr:row>
      <xdr:rowOff>63501</xdr:rowOff>
    </xdr:from>
    <xdr:to>
      <xdr:col>8</xdr:col>
      <xdr:colOff>533400</xdr:colOff>
      <xdr:row>14</xdr:row>
      <xdr:rowOff>127001</xdr:rowOff>
    </xdr:to>
    <xdr:sp macro="" textlink="">
      <xdr:nvSpPr>
        <xdr:cNvPr id="33" name="Rounded Rectangle 32">
          <a:extLst>
            <a:ext uri="{FF2B5EF4-FFF2-40B4-BE49-F238E27FC236}">
              <a16:creationId xmlns:a16="http://schemas.microsoft.com/office/drawing/2014/main" id="{7DA9BF35-4B5B-5E45-87FF-20A7AA3FC027}"/>
            </a:ext>
          </a:extLst>
        </xdr:cNvPr>
        <xdr:cNvSpPr/>
      </xdr:nvSpPr>
      <xdr:spPr>
        <a:xfrm>
          <a:off x="3784600" y="2362201"/>
          <a:ext cx="3352800" cy="444500"/>
        </a:xfrm>
        <a:prstGeom prst="roundRect">
          <a:avLst/>
        </a:prstGeom>
        <a:gradFill flip="none" rotWithShape="1">
          <a:gsLst>
            <a:gs pos="100000">
              <a:schemeClr val="bg1">
                <a:lumMod val="50000"/>
              </a:schemeClr>
            </a:gs>
            <a:gs pos="100000">
              <a:schemeClr val="accent3">
                <a:lumMod val="75000"/>
              </a:schemeClr>
            </a:gs>
            <a:gs pos="0">
              <a:schemeClr val="bg1">
                <a:lumMod val="50000"/>
                <a:alpha val="80000"/>
              </a:schemeClr>
            </a:gs>
            <a:gs pos="100000">
              <a:schemeClr val="tx2">
                <a:lumMod val="65000"/>
                <a:lumOff val="35000"/>
              </a:schemeClr>
            </a:gs>
          </a:gsLst>
          <a:lin ang="1200000" scaled="0"/>
          <a:tileRect/>
        </a:gra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800" b="1" i="0" u="none" strike="noStrike">
              <a:solidFill>
                <a:schemeClr val="bg1"/>
              </a:solidFill>
              <a:latin typeface="Times New Roman"/>
              <a:cs typeface="Times New Roman"/>
            </a:rPr>
            <a:t>YOY</a:t>
          </a:r>
          <a:r>
            <a:rPr lang="en-US" sz="1800" b="1" i="0" u="none" strike="noStrike" baseline="0">
              <a:solidFill>
                <a:sysClr val="windowText" lastClr="000000"/>
              </a:solidFill>
              <a:latin typeface="Times New Roman"/>
              <a:cs typeface="Times New Roman"/>
            </a:rPr>
            <a:t> </a:t>
          </a:r>
          <a:r>
            <a:rPr lang="en-US" sz="1800" b="1" i="0" u="none" strike="noStrike" baseline="0">
              <a:solidFill>
                <a:schemeClr val="bg1"/>
              </a:solidFill>
              <a:latin typeface="Times New Roman"/>
              <a:cs typeface="Times New Roman"/>
            </a:rPr>
            <a:t>Growth</a:t>
          </a:r>
          <a:r>
            <a:rPr lang="en-US" sz="1800" b="1" i="0" u="none" strike="noStrike" baseline="0">
              <a:solidFill>
                <a:sysClr val="windowText" lastClr="000000"/>
              </a:solidFill>
              <a:latin typeface="Times New Roman"/>
              <a:cs typeface="Times New Roman"/>
            </a:rPr>
            <a:t> </a:t>
          </a:r>
          <a:r>
            <a:rPr lang="en-US" sz="1800" b="1" i="0" u="none" strike="noStrike" baseline="0">
              <a:solidFill>
                <a:schemeClr val="bg1"/>
              </a:solidFill>
              <a:latin typeface="Times New Roman"/>
              <a:cs typeface="Times New Roman"/>
            </a:rPr>
            <a:t>:</a:t>
          </a:r>
          <a:endParaRPr lang="en-US" sz="1800" b="1" i="0" u="none" strike="noStrike">
            <a:solidFill>
              <a:schemeClr val="bg1"/>
            </a:solidFill>
            <a:latin typeface="Times New Roman"/>
            <a:cs typeface="Times New Roman"/>
          </a:endParaRPr>
        </a:p>
      </xdr:txBody>
    </xdr:sp>
    <xdr:clientData/>
  </xdr:twoCellAnchor>
  <xdr:twoCellAnchor>
    <xdr:from>
      <xdr:col>17</xdr:col>
      <xdr:colOff>546100</xdr:colOff>
      <xdr:row>12</xdr:row>
      <xdr:rowOff>50801</xdr:rowOff>
    </xdr:from>
    <xdr:to>
      <xdr:col>21</xdr:col>
      <xdr:colOff>596900</xdr:colOff>
      <xdr:row>14</xdr:row>
      <xdr:rowOff>114301</xdr:rowOff>
    </xdr:to>
    <xdr:sp macro="" textlink="">
      <xdr:nvSpPr>
        <xdr:cNvPr id="37" name="Rounded Rectangle 36">
          <a:extLst>
            <a:ext uri="{FF2B5EF4-FFF2-40B4-BE49-F238E27FC236}">
              <a16:creationId xmlns:a16="http://schemas.microsoft.com/office/drawing/2014/main" id="{A28A1B76-2C23-4944-BB88-5726E2B3B951}"/>
            </a:ext>
          </a:extLst>
        </xdr:cNvPr>
        <xdr:cNvSpPr/>
      </xdr:nvSpPr>
      <xdr:spPr>
        <a:xfrm>
          <a:off x="14579600" y="2349501"/>
          <a:ext cx="3352800" cy="444500"/>
        </a:xfrm>
        <a:prstGeom prst="roundRect">
          <a:avLst/>
        </a:prstGeom>
        <a:gradFill flip="none" rotWithShape="1">
          <a:gsLst>
            <a:gs pos="100000">
              <a:schemeClr val="bg1">
                <a:lumMod val="50000"/>
              </a:schemeClr>
            </a:gs>
            <a:gs pos="100000">
              <a:schemeClr val="accent3">
                <a:lumMod val="75000"/>
              </a:schemeClr>
            </a:gs>
            <a:gs pos="0">
              <a:schemeClr val="bg1">
                <a:lumMod val="50000"/>
                <a:alpha val="80000"/>
              </a:schemeClr>
            </a:gs>
            <a:gs pos="100000">
              <a:schemeClr val="tx2">
                <a:lumMod val="65000"/>
                <a:lumOff val="35000"/>
              </a:schemeClr>
            </a:gs>
          </a:gsLst>
          <a:lin ang="1200000" scaled="0"/>
          <a:tileRect/>
        </a:gra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800" b="1" i="0" u="none" strike="noStrike">
              <a:solidFill>
                <a:schemeClr val="bg1"/>
              </a:solidFill>
              <a:latin typeface="Times New Roman"/>
              <a:cs typeface="Times New Roman"/>
            </a:rPr>
            <a:t>YOY</a:t>
          </a:r>
          <a:r>
            <a:rPr lang="en-US" sz="1800" b="1" i="0" u="none" strike="noStrike" baseline="0">
              <a:solidFill>
                <a:sysClr val="windowText" lastClr="000000"/>
              </a:solidFill>
              <a:latin typeface="Times New Roman"/>
              <a:cs typeface="Times New Roman"/>
            </a:rPr>
            <a:t> </a:t>
          </a:r>
          <a:r>
            <a:rPr lang="en-US" sz="1800" b="1" i="0" u="none" strike="noStrike" baseline="0">
              <a:solidFill>
                <a:schemeClr val="bg1"/>
              </a:solidFill>
              <a:latin typeface="Times New Roman"/>
              <a:cs typeface="Times New Roman"/>
            </a:rPr>
            <a:t>Growth</a:t>
          </a:r>
          <a:r>
            <a:rPr lang="en-US" sz="1800" b="1" i="0" u="none" strike="noStrike" baseline="0">
              <a:solidFill>
                <a:sysClr val="windowText" lastClr="000000"/>
              </a:solidFill>
              <a:latin typeface="Times New Roman"/>
              <a:cs typeface="Times New Roman"/>
            </a:rPr>
            <a:t> </a:t>
          </a:r>
          <a:r>
            <a:rPr lang="en-US" sz="1800" b="1" i="0" u="none" strike="noStrike" baseline="0">
              <a:solidFill>
                <a:schemeClr val="bg1"/>
              </a:solidFill>
              <a:latin typeface="Times New Roman"/>
              <a:cs typeface="Times New Roman"/>
            </a:rPr>
            <a:t>:</a:t>
          </a:r>
          <a:endParaRPr lang="en-US" sz="1800" b="1" i="0" u="none" strike="noStrike">
            <a:solidFill>
              <a:schemeClr val="bg1"/>
            </a:solidFill>
            <a:latin typeface="Times New Roman"/>
            <a:cs typeface="Times New Roman"/>
          </a:endParaRPr>
        </a:p>
      </xdr:txBody>
    </xdr:sp>
    <xdr:clientData/>
  </xdr:twoCellAnchor>
  <xdr:twoCellAnchor>
    <xdr:from>
      <xdr:col>13</xdr:col>
      <xdr:colOff>292100</xdr:colOff>
      <xdr:row>12</xdr:row>
      <xdr:rowOff>63501</xdr:rowOff>
    </xdr:from>
    <xdr:to>
      <xdr:col>17</xdr:col>
      <xdr:colOff>342900</xdr:colOff>
      <xdr:row>14</xdr:row>
      <xdr:rowOff>127001</xdr:rowOff>
    </xdr:to>
    <xdr:sp macro="" textlink="">
      <xdr:nvSpPr>
        <xdr:cNvPr id="38" name="Rounded Rectangle 37">
          <a:extLst>
            <a:ext uri="{FF2B5EF4-FFF2-40B4-BE49-F238E27FC236}">
              <a16:creationId xmlns:a16="http://schemas.microsoft.com/office/drawing/2014/main" id="{14EED4DE-6586-814D-8559-7A179458A8FA}"/>
            </a:ext>
          </a:extLst>
        </xdr:cNvPr>
        <xdr:cNvSpPr/>
      </xdr:nvSpPr>
      <xdr:spPr>
        <a:xfrm>
          <a:off x="11023600" y="2362201"/>
          <a:ext cx="3352800" cy="444500"/>
        </a:xfrm>
        <a:prstGeom prst="roundRect">
          <a:avLst/>
        </a:prstGeom>
        <a:gradFill flip="none" rotWithShape="1">
          <a:gsLst>
            <a:gs pos="100000">
              <a:schemeClr val="bg1">
                <a:lumMod val="50000"/>
              </a:schemeClr>
            </a:gs>
            <a:gs pos="100000">
              <a:schemeClr val="accent3">
                <a:lumMod val="75000"/>
              </a:schemeClr>
            </a:gs>
            <a:gs pos="0">
              <a:schemeClr val="bg1">
                <a:lumMod val="50000"/>
                <a:alpha val="80000"/>
              </a:schemeClr>
            </a:gs>
            <a:gs pos="100000">
              <a:schemeClr val="tx2">
                <a:lumMod val="65000"/>
                <a:lumOff val="35000"/>
              </a:schemeClr>
            </a:gs>
          </a:gsLst>
          <a:lin ang="1200000" scaled="0"/>
          <a:tileRect/>
        </a:gra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800" b="1" i="0" u="none" strike="noStrike">
              <a:solidFill>
                <a:schemeClr val="bg1"/>
              </a:solidFill>
              <a:latin typeface="Times New Roman"/>
              <a:cs typeface="Times New Roman"/>
            </a:rPr>
            <a:t>YOY</a:t>
          </a:r>
          <a:r>
            <a:rPr lang="en-US" sz="1800" b="1" i="0" u="none" strike="noStrike" baseline="0">
              <a:solidFill>
                <a:sysClr val="windowText" lastClr="000000"/>
              </a:solidFill>
              <a:latin typeface="Times New Roman"/>
              <a:cs typeface="Times New Roman"/>
            </a:rPr>
            <a:t> </a:t>
          </a:r>
          <a:r>
            <a:rPr lang="en-US" sz="1800" b="1" i="0" u="none" strike="noStrike" baseline="0">
              <a:solidFill>
                <a:schemeClr val="bg1"/>
              </a:solidFill>
              <a:latin typeface="Times New Roman"/>
              <a:cs typeface="Times New Roman"/>
            </a:rPr>
            <a:t>Growth</a:t>
          </a:r>
          <a:r>
            <a:rPr lang="en-US" sz="1800" b="1" i="0" u="none" strike="noStrike" baseline="0">
              <a:solidFill>
                <a:sysClr val="windowText" lastClr="000000"/>
              </a:solidFill>
              <a:latin typeface="Times New Roman"/>
              <a:cs typeface="Times New Roman"/>
            </a:rPr>
            <a:t> </a:t>
          </a:r>
          <a:r>
            <a:rPr lang="en-US" sz="1800" b="1" i="0" u="none" strike="noStrike" baseline="0">
              <a:solidFill>
                <a:schemeClr val="bg1"/>
              </a:solidFill>
              <a:latin typeface="Times New Roman"/>
              <a:cs typeface="Times New Roman"/>
            </a:rPr>
            <a:t>:</a:t>
          </a:r>
          <a:endParaRPr lang="en-US" sz="1800" b="1" i="0" u="none" strike="noStrike">
            <a:solidFill>
              <a:schemeClr val="bg1"/>
            </a:solidFill>
            <a:latin typeface="Times New Roman"/>
            <a:cs typeface="Times New Roman"/>
          </a:endParaRPr>
        </a:p>
      </xdr:txBody>
    </xdr:sp>
    <xdr:clientData/>
  </xdr:twoCellAnchor>
  <xdr:twoCellAnchor>
    <xdr:from>
      <xdr:col>9</xdr:col>
      <xdr:colOff>63500</xdr:colOff>
      <xdr:row>12</xdr:row>
      <xdr:rowOff>63501</xdr:rowOff>
    </xdr:from>
    <xdr:to>
      <xdr:col>13</xdr:col>
      <xdr:colOff>114300</xdr:colOff>
      <xdr:row>14</xdr:row>
      <xdr:rowOff>127001</xdr:rowOff>
    </xdr:to>
    <xdr:sp macro="" textlink="">
      <xdr:nvSpPr>
        <xdr:cNvPr id="39" name="Rounded Rectangle 38">
          <a:extLst>
            <a:ext uri="{FF2B5EF4-FFF2-40B4-BE49-F238E27FC236}">
              <a16:creationId xmlns:a16="http://schemas.microsoft.com/office/drawing/2014/main" id="{0A05459F-A557-FB4F-BDA9-2B4BC74BF535}"/>
            </a:ext>
          </a:extLst>
        </xdr:cNvPr>
        <xdr:cNvSpPr/>
      </xdr:nvSpPr>
      <xdr:spPr>
        <a:xfrm>
          <a:off x="7493000" y="2362201"/>
          <a:ext cx="3352800" cy="444500"/>
        </a:xfrm>
        <a:prstGeom prst="roundRect">
          <a:avLst/>
        </a:prstGeom>
        <a:gradFill flip="none" rotWithShape="1">
          <a:gsLst>
            <a:gs pos="100000">
              <a:schemeClr val="bg1">
                <a:lumMod val="50000"/>
              </a:schemeClr>
            </a:gs>
            <a:gs pos="100000">
              <a:schemeClr val="accent3">
                <a:lumMod val="75000"/>
              </a:schemeClr>
            </a:gs>
            <a:gs pos="0">
              <a:schemeClr val="bg1">
                <a:lumMod val="50000"/>
                <a:alpha val="80000"/>
              </a:schemeClr>
            </a:gs>
            <a:gs pos="100000">
              <a:schemeClr val="tx2">
                <a:lumMod val="65000"/>
                <a:lumOff val="35000"/>
              </a:schemeClr>
            </a:gs>
          </a:gsLst>
          <a:lin ang="1200000" scaled="0"/>
          <a:tileRect/>
        </a:gra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800" b="1" i="0" u="none" strike="noStrike">
              <a:solidFill>
                <a:schemeClr val="bg1"/>
              </a:solidFill>
              <a:latin typeface="Times New Roman"/>
              <a:cs typeface="Times New Roman"/>
            </a:rPr>
            <a:t>YOY</a:t>
          </a:r>
          <a:r>
            <a:rPr lang="en-US" sz="1800" b="1" i="0" u="none" strike="noStrike" baseline="0">
              <a:solidFill>
                <a:sysClr val="windowText" lastClr="000000"/>
              </a:solidFill>
              <a:latin typeface="Times New Roman"/>
              <a:cs typeface="Times New Roman"/>
            </a:rPr>
            <a:t> </a:t>
          </a:r>
          <a:r>
            <a:rPr lang="en-US" sz="1800" b="1" i="0" u="none" strike="noStrike" baseline="0">
              <a:solidFill>
                <a:schemeClr val="bg1"/>
              </a:solidFill>
              <a:latin typeface="Times New Roman"/>
              <a:cs typeface="Times New Roman"/>
            </a:rPr>
            <a:t>Growth</a:t>
          </a:r>
          <a:r>
            <a:rPr lang="en-US" sz="1800" b="1" i="0" u="none" strike="noStrike" baseline="0">
              <a:solidFill>
                <a:sysClr val="windowText" lastClr="000000"/>
              </a:solidFill>
              <a:latin typeface="Times New Roman"/>
              <a:cs typeface="Times New Roman"/>
            </a:rPr>
            <a:t> </a:t>
          </a:r>
          <a:r>
            <a:rPr lang="en-US" sz="1800" b="1" i="0" u="none" strike="noStrike" baseline="0">
              <a:solidFill>
                <a:schemeClr val="bg1"/>
              </a:solidFill>
              <a:latin typeface="Times New Roman"/>
              <a:cs typeface="Times New Roman"/>
            </a:rPr>
            <a:t>:</a:t>
          </a:r>
          <a:endParaRPr lang="en-US" sz="1800" b="1" i="0" u="none" strike="noStrike">
            <a:solidFill>
              <a:schemeClr val="bg1"/>
            </a:solidFill>
            <a:latin typeface="Times New Roman"/>
            <a:cs typeface="Times New Roman"/>
          </a:endParaRPr>
        </a:p>
      </xdr:txBody>
    </xdr:sp>
    <xdr:clientData/>
  </xdr:twoCellAnchor>
  <xdr:twoCellAnchor>
    <xdr:from>
      <xdr:col>9</xdr:col>
      <xdr:colOff>25400</xdr:colOff>
      <xdr:row>6</xdr:row>
      <xdr:rowOff>50801</xdr:rowOff>
    </xdr:from>
    <xdr:to>
      <xdr:col>13</xdr:col>
      <xdr:colOff>76200</xdr:colOff>
      <xdr:row>8</xdr:row>
      <xdr:rowOff>114301</xdr:rowOff>
    </xdr:to>
    <xdr:sp macro="" textlink="'KPI '!$J$27">
      <xdr:nvSpPr>
        <xdr:cNvPr id="62" name="Rounded Rectangle 61">
          <a:extLst>
            <a:ext uri="{FF2B5EF4-FFF2-40B4-BE49-F238E27FC236}">
              <a16:creationId xmlns:a16="http://schemas.microsoft.com/office/drawing/2014/main" id="{33A503FE-C63A-354D-B1B2-A9E63E7F6ED3}"/>
            </a:ext>
          </a:extLst>
        </xdr:cNvPr>
        <xdr:cNvSpPr/>
      </xdr:nvSpPr>
      <xdr:spPr>
        <a:xfrm>
          <a:off x="7454900" y="1206501"/>
          <a:ext cx="3352800" cy="444500"/>
        </a:xfrm>
        <a:prstGeom prst="roundRect">
          <a:avLst/>
        </a:prstGeom>
        <a:gradFill flip="none" rotWithShape="1">
          <a:gsLst>
            <a:gs pos="100000">
              <a:schemeClr val="bg1">
                <a:lumMod val="50000"/>
              </a:schemeClr>
            </a:gs>
            <a:gs pos="100000">
              <a:schemeClr val="accent3">
                <a:lumMod val="75000"/>
              </a:schemeClr>
            </a:gs>
            <a:gs pos="0">
              <a:schemeClr val="bg1">
                <a:lumMod val="50000"/>
                <a:alpha val="80000"/>
              </a:schemeClr>
            </a:gs>
            <a:gs pos="100000">
              <a:schemeClr val="tx2">
                <a:lumMod val="65000"/>
                <a:lumOff val="35000"/>
              </a:schemeClr>
            </a:gs>
          </a:gsLst>
          <a:lin ang="1200000" scaled="0"/>
          <a:tileRect/>
        </a:gra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fld id="{0D22CD8E-4A48-3446-BD3C-335424D8688D}" type="TxLink">
            <a:rPr lang="en-US" sz="2400" b="1" i="0" u="none" strike="noStrike">
              <a:solidFill>
                <a:schemeClr val="bg1"/>
              </a:solidFill>
              <a:latin typeface="Times New Roman"/>
              <a:cs typeface="Times New Roman"/>
            </a:rPr>
            <a:pPr algn="ctr"/>
            <a:t># 37873</a:t>
          </a:fld>
          <a:endParaRPr lang="en-US" sz="2400" b="1">
            <a:solidFill>
              <a:schemeClr val="bg1"/>
            </a:solidFill>
          </a:endParaRPr>
        </a:p>
      </xdr:txBody>
    </xdr:sp>
    <xdr:clientData/>
  </xdr:twoCellAnchor>
  <xdr:twoCellAnchor>
    <xdr:from>
      <xdr:col>13</xdr:col>
      <xdr:colOff>292100</xdr:colOff>
      <xdr:row>6</xdr:row>
      <xdr:rowOff>63501</xdr:rowOff>
    </xdr:from>
    <xdr:to>
      <xdr:col>17</xdr:col>
      <xdr:colOff>342900</xdr:colOff>
      <xdr:row>8</xdr:row>
      <xdr:rowOff>127001</xdr:rowOff>
    </xdr:to>
    <xdr:sp macro="" textlink="'KPI '!$N$27">
      <xdr:nvSpPr>
        <xdr:cNvPr id="63" name="Rounded Rectangle 62">
          <a:extLst>
            <a:ext uri="{FF2B5EF4-FFF2-40B4-BE49-F238E27FC236}">
              <a16:creationId xmlns:a16="http://schemas.microsoft.com/office/drawing/2014/main" id="{D62529F1-82BB-544D-A6CC-CE5C2BC92AC4}"/>
            </a:ext>
          </a:extLst>
        </xdr:cNvPr>
        <xdr:cNvSpPr/>
      </xdr:nvSpPr>
      <xdr:spPr>
        <a:xfrm>
          <a:off x="11023600" y="1219201"/>
          <a:ext cx="3352800" cy="444500"/>
        </a:xfrm>
        <a:prstGeom prst="roundRect">
          <a:avLst/>
        </a:prstGeom>
        <a:gradFill flip="none" rotWithShape="1">
          <a:gsLst>
            <a:gs pos="100000">
              <a:schemeClr val="bg1">
                <a:lumMod val="50000"/>
              </a:schemeClr>
            </a:gs>
            <a:gs pos="100000">
              <a:schemeClr val="accent3">
                <a:lumMod val="75000"/>
              </a:schemeClr>
            </a:gs>
            <a:gs pos="0">
              <a:schemeClr val="bg1">
                <a:lumMod val="50000"/>
                <a:alpha val="80000"/>
              </a:schemeClr>
            </a:gs>
            <a:gs pos="100000">
              <a:schemeClr val="tx2">
                <a:lumMod val="65000"/>
                <a:lumOff val="35000"/>
              </a:schemeClr>
            </a:gs>
          </a:gsLst>
          <a:lin ang="1200000" scaled="0"/>
          <a:tileRect/>
        </a:gra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fld id="{91208873-361D-2C43-920B-D9E129793DE2}" type="TxLink">
            <a:rPr lang="en-US" sz="2400" b="1" i="0" u="none" strike="noStrike">
              <a:solidFill>
                <a:schemeClr val="bg1"/>
              </a:solidFill>
              <a:latin typeface="Times New Roman" panose="02020603050405020304" pitchFamily="18" charset="0"/>
              <a:cs typeface="Times New Roman" panose="02020603050405020304" pitchFamily="18" charset="0"/>
            </a:rPr>
            <a:pPr algn="ctr"/>
            <a:t># 9994</a:t>
          </a:fld>
          <a:endParaRPr lang="en-US" sz="24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17</xdr:col>
      <xdr:colOff>533400</xdr:colOff>
      <xdr:row>6</xdr:row>
      <xdr:rowOff>76201</xdr:rowOff>
    </xdr:from>
    <xdr:to>
      <xdr:col>21</xdr:col>
      <xdr:colOff>584200</xdr:colOff>
      <xdr:row>8</xdr:row>
      <xdr:rowOff>139701</xdr:rowOff>
    </xdr:to>
    <xdr:sp macro="" textlink="'KPI '!$Q$27">
      <xdr:nvSpPr>
        <xdr:cNvPr id="64" name="Rounded Rectangle 63">
          <a:extLst>
            <a:ext uri="{FF2B5EF4-FFF2-40B4-BE49-F238E27FC236}">
              <a16:creationId xmlns:a16="http://schemas.microsoft.com/office/drawing/2014/main" id="{1FF40FA4-CC83-0D4A-8066-EB9EB2708B8B}"/>
            </a:ext>
          </a:extLst>
        </xdr:cNvPr>
        <xdr:cNvSpPr/>
      </xdr:nvSpPr>
      <xdr:spPr>
        <a:xfrm>
          <a:off x="14566900" y="1231901"/>
          <a:ext cx="3352800" cy="444500"/>
        </a:xfrm>
        <a:prstGeom prst="roundRect">
          <a:avLst/>
        </a:prstGeom>
        <a:gradFill flip="none" rotWithShape="1">
          <a:gsLst>
            <a:gs pos="100000">
              <a:schemeClr val="bg1">
                <a:lumMod val="50000"/>
              </a:schemeClr>
            </a:gs>
            <a:gs pos="100000">
              <a:schemeClr val="accent3">
                <a:lumMod val="75000"/>
              </a:schemeClr>
            </a:gs>
            <a:gs pos="0">
              <a:schemeClr val="bg1">
                <a:lumMod val="50000"/>
                <a:alpha val="80000"/>
              </a:schemeClr>
            </a:gs>
            <a:gs pos="100000">
              <a:schemeClr val="tx2">
                <a:lumMod val="65000"/>
                <a:lumOff val="35000"/>
              </a:schemeClr>
            </a:gs>
          </a:gsLst>
          <a:lin ang="1200000" scaled="0"/>
          <a:tileRect/>
        </a:gra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fld id="{0CDF31C5-D4CE-BD4D-B8F6-BB7C8C9F1C95}" type="TxLink">
            <a:rPr lang="en-US" sz="2400" b="1" i="0" u="none" strike="noStrike">
              <a:solidFill>
                <a:schemeClr val="bg1"/>
              </a:solidFill>
              <a:latin typeface="Times New Roman"/>
              <a:cs typeface="Times New Roman"/>
            </a:rPr>
            <a:pPr algn="ctr"/>
            <a:t>12.47%</a:t>
          </a:fld>
          <a:endParaRPr lang="en-US" sz="2400" b="1">
            <a:solidFill>
              <a:schemeClr val="bg1"/>
            </a:solidFill>
          </a:endParaRPr>
        </a:p>
      </xdr:txBody>
    </xdr:sp>
    <xdr:clientData/>
  </xdr:twoCellAnchor>
  <xdr:twoCellAnchor>
    <xdr:from>
      <xdr:col>4</xdr:col>
      <xdr:colOff>571500</xdr:colOff>
      <xdr:row>9</xdr:row>
      <xdr:rowOff>25400</xdr:rowOff>
    </xdr:from>
    <xdr:to>
      <xdr:col>8</xdr:col>
      <xdr:colOff>495300</xdr:colOff>
      <xdr:row>11</xdr:row>
      <xdr:rowOff>177800</xdr:rowOff>
    </xdr:to>
    <xdr:graphicFrame macro="">
      <xdr:nvGraphicFramePr>
        <xdr:cNvPr id="65" name="Chart 64">
          <a:extLst>
            <a:ext uri="{FF2B5EF4-FFF2-40B4-BE49-F238E27FC236}">
              <a16:creationId xmlns:a16="http://schemas.microsoft.com/office/drawing/2014/main" id="{A39607F1-ECBF-4E49-A74F-354BF558D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8</xdr:row>
      <xdr:rowOff>177800</xdr:rowOff>
    </xdr:from>
    <xdr:to>
      <xdr:col>13</xdr:col>
      <xdr:colOff>50800</xdr:colOff>
      <xdr:row>11</xdr:row>
      <xdr:rowOff>127000</xdr:rowOff>
    </xdr:to>
    <xdr:graphicFrame macro="">
      <xdr:nvGraphicFramePr>
        <xdr:cNvPr id="66" name="Chart 65">
          <a:extLst>
            <a:ext uri="{FF2B5EF4-FFF2-40B4-BE49-F238E27FC236}">
              <a16:creationId xmlns:a16="http://schemas.microsoft.com/office/drawing/2014/main" id="{80881321-621B-4046-AEC8-8C1440198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330200</xdr:colOff>
      <xdr:row>9</xdr:row>
      <xdr:rowOff>38100</xdr:rowOff>
    </xdr:from>
    <xdr:to>
      <xdr:col>17</xdr:col>
      <xdr:colOff>292100</xdr:colOff>
      <xdr:row>11</xdr:row>
      <xdr:rowOff>152400</xdr:rowOff>
    </xdr:to>
    <xdr:graphicFrame macro="">
      <xdr:nvGraphicFramePr>
        <xdr:cNvPr id="67" name="Chart 66">
          <a:extLst>
            <a:ext uri="{FF2B5EF4-FFF2-40B4-BE49-F238E27FC236}">
              <a16:creationId xmlns:a16="http://schemas.microsoft.com/office/drawing/2014/main" id="{D7072270-B8FC-704E-8F06-48085CB0EE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596900</xdr:colOff>
      <xdr:row>9</xdr:row>
      <xdr:rowOff>0</xdr:rowOff>
    </xdr:from>
    <xdr:to>
      <xdr:col>21</xdr:col>
      <xdr:colOff>558800</xdr:colOff>
      <xdr:row>11</xdr:row>
      <xdr:rowOff>177800</xdr:rowOff>
    </xdr:to>
    <xdr:graphicFrame macro="">
      <xdr:nvGraphicFramePr>
        <xdr:cNvPr id="68" name="Chart 67">
          <a:extLst>
            <a:ext uri="{FF2B5EF4-FFF2-40B4-BE49-F238E27FC236}">
              <a16:creationId xmlns:a16="http://schemas.microsoft.com/office/drawing/2014/main" id="{ED6CEA4A-1B33-0C45-9F4E-5B7546F77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546100</xdr:colOff>
          <xdr:row>12</xdr:row>
          <xdr:rowOff>127000</xdr:rowOff>
        </xdr:from>
        <xdr:to>
          <xdr:col>8</xdr:col>
          <xdr:colOff>190500</xdr:colOff>
          <xdr:row>14</xdr:row>
          <xdr:rowOff>38100</xdr:rowOff>
        </xdr:to>
        <xdr:pic>
          <xdr:nvPicPr>
            <xdr:cNvPr id="69" name="Picture 68">
              <a:extLst>
                <a:ext uri="{FF2B5EF4-FFF2-40B4-BE49-F238E27FC236}">
                  <a16:creationId xmlns:a16="http://schemas.microsoft.com/office/drawing/2014/main" id="{97A933F0-2817-A6A8-73D6-FD8B2745192B}"/>
                </a:ext>
              </a:extLst>
            </xdr:cNvPr>
            <xdr:cNvPicPr>
              <a:picLocks noChangeAspect="1" noChangeArrowheads="1"/>
              <a:extLst>
                <a:ext uri="{84589F7E-364E-4C9E-8A38-B11213B215E9}">
                  <a14:cameraTool cellRange="'KPI Year on Year '!$I$9" spid="_x0000_s11137"/>
                </a:ext>
              </a:extLst>
            </xdr:cNvPicPr>
          </xdr:nvPicPr>
          <xdr:blipFill>
            <a:blip xmlns:r="http://schemas.openxmlformats.org/officeDocument/2006/relationships" r:embed="rId7"/>
            <a:srcRect/>
            <a:stretch>
              <a:fillRect/>
            </a:stretch>
          </xdr:blipFill>
          <xdr:spPr bwMode="auto">
            <a:xfrm>
              <a:off x="5499100" y="2425700"/>
              <a:ext cx="1295400" cy="2921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190500</xdr:colOff>
          <xdr:row>12</xdr:row>
          <xdr:rowOff>127000</xdr:rowOff>
        </xdr:from>
        <xdr:to>
          <xdr:col>12</xdr:col>
          <xdr:colOff>520700</xdr:colOff>
          <xdr:row>14</xdr:row>
          <xdr:rowOff>38100</xdr:rowOff>
        </xdr:to>
        <xdr:pic>
          <xdr:nvPicPr>
            <xdr:cNvPr id="70" name="Picture 69">
              <a:extLst>
                <a:ext uri="{FF2B5EF4-FFF2-40B4-BE49-F238E27FC236}">
                  <a16:creationId xmlns:a16="http://schemas.microsoft.com/office/drawing/2014/main" id="{B20A8AC4-BDE3-B238-CE1D-B81B6DA224A4}"/>
                </a:ext>
              </a:extLst>
            </xdr:cNvPr>
            <xdr:cNvPicPr>
              <a:picLocks noChangeAspect="1" noChangeArrowheads="1"/>
              <a:extLst>
                <a:ext uri="{84589F7E-364E-4C9E-8A38-B11213B215E9}">
                  <a14:cameraTool cellRange="'KPI Year on Year '!$J$9" spid="_x0000_s11138"/>
                </a:ext>
              </a:extLst>
            </xdr:cNvPicPr>
          </xdr:nvPicPr>
          <xdr:blipFill>
            <a:blip xmlns:r="http://schemas.openxmlformats.org/officeDocument/2006/relationships" r:embed="rId8"/>
            <a:srcRect/>
            <a:stretch>
              <a:fillRect/>
            </a:stretch>
          </xdr:blipFill>
          <xdr:spPr bwMode="auto">
            <a:xfrm>
              <a:off x="9271000" y="2425700"/>
              <a:ext cx="1155700" cy="2921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368300</xdr:colOff>
          <xdr:row>12</xdr:row>
          <xdr:rowOff>127000</xdr:rowOff>
        </xdr:from>
        <xdr:to>
          <xdr:col>16</xdr:col>
          <xdr:colOff>660400</xdr:colOff>
          <xdr:row>14</xdr:row>
          <xdr:rowOff>38100</xdr:rowOff>
        </xdr:to>
        <xdr:pic>
          <xdr:nvPicPr>
            <xdr:cNvPr id="71" name="Picture 70">
              <a:extLst>
                <a:ext uri="{FF2B5EF4-FFF2-40B4-BE49-F238E27FC236}">
                  <a16:creationId xmlns:a16="http://schemas.microsoft.com/office/drawing/2014/main" id="{406F4355-049B-13EC-3AE5-06E49909FEB0}"/>
                </a:ext>
              </a:extLst>
            </xdr:cNvPr>
            <xdr:cNvPicPr>
              <a:picLocks noChangeAspect="1" noChangeArrowheads="1"/>
              <a:extLst>
                <a:ext uri="{84589F7E-364E-4C9E-8A38-B11213B215E9}">
                  <a14:cameraTool cellRange="'KPI Year on Year '!$K$9" spid="_x0000_s11139"/>
                </a:ext>
              </a:extLst>
            </xdr:cNvPicPr>
          </xdr:nvPicPr>
          <xdr:blipFill>
            <a:blip xmlns:r="http://schemas.openxmlformats.org/officeDocument/2006/relationships" r:embed="rId9"/>
            <a:srcRect/>
            <a:stretch>
              <a:fillRect/>
            </a:stretch>
          </xdr:blipFill>
          <xdr:spPr bwMode="auto">
            <a:xfrm>
              <a:off x="12750800" y="2425700"/>
              <a:ext cx="1117600" cy="2921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596900</xdr:colOff>
          <xdr:row>12</xdr:row>
          <xdr:rowOff>114300</xdr:rowOff>
        </xdr:from>
        <xdr:to>
          <xdr:col>21</xdr:col>
          <xdr:colOff>139700</xdr:colOff>
          <xdr:row>14</xdr:row>
          <xdr:rowOff>25400</xdr:rowOff>
        </xdr:to>
        <xdr:pic>
          <xdr:nvPicPr>
            <xdr:cNvPr id="72" name="Picture 71">
              <a:extLst>
                <a:ext uri="{FF2B5EF4-FFF2-40B4-BE49-F238E27FC236}">
                  <a16:creationId xmlns:a16="http://schemas.microsoft.com/office/drawing/2014/main" id="{839DAFB3-23B0-EC94-9C08-86E39D45E638}"/>
                </a:ext>
              </a:extLst>
            </xdr:cNvPr>
            <xdr:cNvPicPr>
              <a:picLocks noChangeAspect="1" noChangeArrowheads="1"/>
              <a:extLst>
                <a:ext uri="{84589F7E-364E-4C9E-8A38-B11213B215E9}">
                  <a14:cameraTool cellRange="'KPI Year on Year '!$L$9" spid="_x0000_s11140"/>
                </a:ext>
              </a:extLst>
            </xdr:cNvPicPr>
          </xdr:nvPicPr>
          <xdr:blipFill>
            <a:blip xmlns:r="http://schemas.openxmlformats.org/officeDocument/2006/relationships" r:embed="rId10"/>
            <a:srcRect/>
            <a:stretch>
              <a:fillRect/>
            </a:stretch>
          </xdr:blipFill>
          <xdr:spPr bwMode="auto">
            <a:xfrm>
              <a:off x="16281400" y="2413000"/>
              <a:ext cx="1193800" cy="292100"/>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0</xdr:col>
      <xdr:colOff>50800</xdr:colOff>
      <xdr:row>15</xdr:row>
      <xdr:rowOff>38100</xdr:rowOff>
    </xdr:from>
    <xdr:ext cx="18034000" cy="2590800"/>
    <xdr:grpSp>
      <xdr:nvGrpSpPr>
        <xdr:cNvPr id="85" name="Shape 2">
          <a:extLst>
            <a:ext uri="{FF2B5EF4-FFF2-40B4-BE49-F238E27FC236}">
              <a16:creationId xmlns:a16="http://schemas.microsoft.com/office/drawing/2014/main" id="{23028684-B93B-004B-AB53-C0B9CFC3CD48}"/>
            </a:ext>
          </a:extLst>
        </xdr:cNvPr>
        <xdr:cNvGrpSpPr/>
      </xdr:nvGrpSpPr>
      <xdr:grpSpPr>
        <a:xfrm>
          <a:off x="50800" y="2908300"/>
          <a:ext cx="18034000" cy="2590800"/>
          <a:chOff x="0" y="2751300"/>
          <a:chExt cx="10692000" cy="2057400"/>
        </a:xfrm>
      </xdr:grpSpPr>
      <xdr:grpSp>
        <xdr:nvGrpSpPr>
          <xdr:cNvPr id="86" name="Shape 4">
            <a:extLst>
              <a:ext uri="{FF2B5EF4-FFF2-40B4-BE49-F238E27FC236}">
                <a16:creationId xmlns:a16="http://schemas.microsoft.com/office/drawing/2014/main" id="{D4DFBCBD-65FC-3859-ADC7-870690246CDB}"/>
              </a:ext>
            </a:extLst>
          </xdr:cNvPr>
          <xdr:cNvGrpSpPr/>
        </xdr:nvGrpSpPr>
        <xdr:grpSpPr>
          <a:xfrm>
            <a:off x="0" y="2751300"/>
            <a:ext cx="10692000" cy="2057400"/>
            <a:chOff x="152400" y="1971675"/>
            <a:chExt cx="12515850" cy="2228850"/>
          </a:xfrm>
        </xdr:grpSpPr>
        <xdr:sp macro="" textlink="">
          <xdr:nvSpPr>
            <xdr:cNvPr id="87" name="Shape 5">
              <a:extLst>
                <a:ext uri="{FF2B5EF4-FFF2-40B4-BE49-F238E27FC236}">
                  <a16:creationId xmlns:a16="http://schemas.microsoft.com/office/drawing/2014/main" id="{73A04D05-4762-ED73-6457-8298A26B3492}"/>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8" name="Shape 6">
              <a:extLst>
                <a:ext uri="{FF2B5EF4-FFF2-40B4-BE49-F238E27FC236}">
                  <a16:creationId xmlns:a16="http://schemas.microsoft.com/office/drawing/2014/main" id="{6F57C20E-BA87-C6D3-4294-538AE9D475AB}"/>
                </a:ext>
              </a:extLst>
            </xdr:cNvPr>
            <xdr:cNvGrpSpPr/>
          </xdr:nvGrpSpPr>
          <xdr:grpSpPr>
            <a:xfrm>
              <a:off x="152400" y="1971675"/>
              <a:ext cx="5219701" cy="2219325"/>
              <a:chOff x="152400" y="1971675"/>
              <a:chExt cx="5219701" cy="2219325"/>
            </a:xfrm>
          </xdr:grpSpPr>
          <xdr:sp macro="" textlink="">
            <xdr:nvSpPr>
              <xdr:cNvPr id="95" name="Shape 7">
                <a:extLst>
                  <a:ext uri="{FF2B5EF4-FFF2-40B4-BE49-F238E27FC236}">
                    <a16:creationId xmlns:a16="http://schemas.microsoft.com/office/drawing/2014/main" id="{3FF21128-D60C-31FF-FEDF-D9468BE96DE8}"/>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6" name="Shape 8">
                <a:extLst>
                  <a:ext uri="{FF2B5EF4-FFF2-40B4-BE49-F238E27FC236}">
                    <a16:creationId xmlns:a16="http://schemas.microsoft.com/office/drawing/2014/main" id="{D310B1C9-6746-2633-7E7C-2AD79DB75CBD}"/>
                  </a:ext>
                </a:extLst>
              </xdr:cNvPr>
              <xdr:cNvSpPr/>
            </xdr:nvSpPr>
            <xdr:spPr>
              <a:xfrm>
                <a:off x="228601" y="2028826"/>
                <a:ext cx="1933387" cy="292472"/>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0">
                    <a:solidFill>
                      <a:schemeClr val="lt1"/>
                    </a:solidFill>
                    <a:latin typeface="Times New Roman" panose="02020603050405020304" pitchFamily="18" charset="0"/>
                    <a:ea typeface="Lato"/>
                    <a:cs typeface="Times New Roman" panose="02020603050405020304" pitchFamily="18" charset="0"/>
                    <a:sym typeface="Lato"/>
                  </a:rPr>
                  <a:t>SALES AND PROFIT ANALYSIS</a:t>
                </a:r>
                <a:endParaRPr sz="1400" b="0">
                  <a:latin typeface="Times New Roman" panose="02020603050405020304" pitchFamily="18" charset="0"/>
                  <a:cs typeface="Times New Roman" panose="02020603050405020304" pitchFamily="18" charset="0"/>
                </a:endParaRPr>
              </a:p>
            </xdr:txBody>
          </xdr:sp>
        </xdr:grpSp>
        <xdr:grpSp>
          <xdr:nvGrpSpPr>
            <xdr:cNvPr id="89" name="Shape 9">
              <a:extLst>
                <a:ext uri="{FF2B5EF4-FFF2-40B4-BE49-F238E27FC236}">
                  <a16:creationId xmlns:a16="http://schemas.microsoft.com/office/drawing/2014/main" id="{0AD43969-E5BE-94F3-441A-F6B96017918A}"/>
                </a:ext>
              </a:extLst>
            </xdr:cNvPr>
            <xdr:cNvGrpSpPr/>
          </xdr:nvGrpSpPr>
          <xdr:grpSpPr>
            <a:xfrm>
              <a:off x="5448301" y="1971675"/>
              <a:ext cx="4305300" cy="2219325"/>
              <a:chOff x="5448301" y="1971675"/>
              <a:chExt cx="4305300" cy="2219325"/>
            </a:xfrm>
          </xdr:grpSpPr>
          <xdr:sp macro="" textlink="">
            <xdr:nvSpPr>
              <xdr:cNvPr id="93" name="Shape 10">
                <a:extLst>
                  <a:ext uri="{FF2B5EF4-FFF2-40B4-BE49-F238E27FC236}">
                    <a16:creationId xmlns:a16="http://schemas.microsoft.com/office/drawing/2014/main" id="{347643FD-A196-05BE-3738-504753C789B2}"/>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4" name="Shape 11">
                <a:extLst>
                  <a:ext uri="{FF2B5EF4-FFF2-40B4-BE49-F238E27FC236}">
                    <a16:creationId xmlns:a16="http://schemas.microsoft.com/office/drawing/2014/main" id="{775A45CF-1DA1-B5F5-DD84-5E9AE92390EC}"/>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lt1"/>
                    </a:solidFill>
                    <a:latin typeface="Times New Roman" panose="02020603050405020304" pitchFamily="18" charset="0"/>
                    <a:ea typeface="Lato"/>
                    <a:cs typeface="Times New Roman" panose="02020603050405020304" pitchFamily="18" charset="0"/>
                    <a:sym typeface="Lato"/>
                  </a:rPr>
                  <a:t>CATEGORY WISE PROFIT</a:t>
                </a:r>
                <a:r>
                  <a:rPr lang="en-US" sz="1050">
                    <a:solidFill>
                      <a:schemeClr val="lt1"/>
                    </a:solidFill>
                    <a:latin typeface="Lato"/>
                    <a:ea typeface="Lato"/>
                    <a:cs typeface="Lato"/>
                    <a:sym typeface="Lato"/>
                  </a:rPr>
                  <a:t>  </a:t>
                </a:r>
                <a:endParaRPr sz="1050">
                  <a:latin typeface="Lato"/>
                  <a:ea typeface="Lato"/>
                  <a:cs typeface="Lato"/>
                  <a:sym typeface="Lato"/>
                </a:endParaRPr>
              </a:p>
            </xdr:txBody>
          </xdr:sp>
        </xdr:grpSp>
        <xdr:grpSp>
          <xdr:nvGrpSpPr>
            <xdr:cNvPr id="90" name="Shape 12">
              <a:extLst>
                <a:ext uri="{FF2B5EF4-FFF2-40B4-BE49-F238E27FC236}">
                  <a16:creationId xmlns:a16="http://schemas.microsoft.com/office/drawing/2014/main" id="{4872E27B-6E2C-C8EC-2138-72E164729636}"/>
                </a:ext>
              </a:extLst>
            </xdr:cNvPr>
            <xdr:cNvGrpSpPr/>
          </xdr:nvGrpSpPr>
          <xdr:grpSpPr>
            <a:xfrm>
              <a:off x="9848850" y="1971675"/>
              <a:ext cx="2819400" cy="2228850"/>
              <a:chOff x="9848850" y="1866900"/>
              <a:chExt cx="2819400" cy="2219325"/>
            </a:xfrm>
          </xdr:grpSpPr>
          <xdr:sp macro="" textlink="">
            <xdr:nvSpPr>
              <xdr:cNvPr id="91" name="Shape 13">
                <a:extLst>
                  <a:ext uri="{FF2B5EF4-FFF2-40B4-BE49-F238E27FC236}">
                    <a16:creationId xmlns:a16="http://schemas.microsoft.com/office/drawing/2014/main" id="{28241032-46B3-E53E-CB38-FABA02AEA1F4}"/>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2" name="Shape 14">
                <a:extLst>
                  <a:ext uri="{FF2B5EF4-FFF2-40B4-BE49-F238E27FC236}">
                    <a16:creationId xmlns:a16="http://schemas.microsoft.com/office/drawing/2014/main" id="{381DA786-FE54-F334-C00E-BD8C1F36123A}"/>
                  </a:ext>
                </a:extLst>
              </xdr:cNvPr>
              <xdr:cNvSpPr/>
            </xdr:nvSpPr>
            <xdr:spPr>
              <a:xfrm>
                <a:off x="9905753" y="1895475"/>
                <a:ext cx="2321798" cy="30867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lt1"/>
                    </a:solidFill>
                    <a:latin typeface="Times New Roman" panose="02020603050405020304" pitchFamily="18" charset="0"/>
                    <a:ea typeface="Lato"/>
                    <a:cs typeface="Times New Roman" panose="02020603050405020304" pitchFamily="18" charset="0"/>
                    <a:sym typeface="Lato"/>
                  </a:rPr>
                  <a:t>CATEGORY WISE SALES SHARE %</a:t>
                </a:r>
                <a:endParaRPr sz="1400">
                  <a:latin typeface="Times New Roman" panose="02020603050405020304" pitchFamily="18" charset="0"/>
                  <a:cs typeface="Times New Roman" panose="02020603050405020304" pitchFamily="18" charset="0"/>
                </a:endParaRPr>
              </a:p>
            </xdr:txBody>
          </xdr:sp>
        </xdr:grpSp>
      </xdr:grpSp>
    </xdr:grpSp>
    <xdr:clientData fLocksWithSheet="0"/>
  </xdr:oneCellAnchor>
  <xdr:oneCellAnchor>
    <xdr:from>
      <xdr:col>0</xdr:col>
      <xdr:colOff>76200</xdr:colOff>
      <xdr:row>29</xdr:row>
      <xdr:rowOff>0</xdr:rowOff>
    </xdr:from>
    <xdr:ext cx="7493000" cy="2603500"/>
    <xdr:sp macro="" textlink="">
      <xdr:nvSpPr>
        <xdr:cNvPr id="97" name="Shape 15">
          <a:extLst>
            <a:ext uri="{FF2B5EF4-FFF2-40B4-BE49-F238E27FC236}">
              <a16:creationId xmlns:a16="http://schemas.microsoft.com/office/drawing/2014/main" id="{49DC8523-E871-7142-9F26-D003C7FE19CD}"/>
            </a:ext>
          </a:extLst>
        </xdr:cNvPr>
        <xdr:cNvSpPr/>
      </xdr:nvSpPr>
      <xdr:spPr>
        <a:xfrm>
          <a:off x="76200" y="5537200"/>
          <a:ext cx="7493000" cy="260350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165100</xdr:colOff>
      <xdr:row>29</xdr:row>
      <xdr:rowOff>114300</xdr:rowOff>
    </xdr:from>
    <xdr:ext cx="2628900" cy="257175"/>
    <xdr:sp macro="" textlink="">
      <xdr:nvSpPr>
        <xdr:cNvPr id="98" name="Shape 16">
          <a:extLst>
            <a:ext uri="{FF2B5EF4-FFF2-40B4-BE49-F238E27FC236}">
              <a16:creationId xmlns:a16="http://schemas.microsoft.com/office/drawing/2014/main" id="{2CADE153-A37D-B54C-BA5C-05E9B02C4E56}"/>
            </a:ext>
          </a:extLst>
        </xdr:cNvPr>
        <xdr:cNvSpPr/>
      </xdr:nvSpPr>
      <xdr:spPr>
        <a:xfrm>
          <a:off x="165100" y="56515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lt1"/>
              </a:solidFill>
              <a:latin typeface="Times New Roman" panose="02020603050405020304" pitchFamily="18" charset="0"/>
              <a:ea typeface="Lato"/>
              <a:cs typeface="Times New Roman" panose="02020603050405020304" pitchFamily="18" charset="0"/>
              <a:sym typeface="Lato"/>
            </a:rPr>
            <a:t>SALES BY STATE</a:t>
          </a:r>
          <a:endParaRPr sz="1400">
            <a:latin typeface="Times New Roman" panose="02020603050405020304" pitchFamily="18" charset="0"/>
            <a:ea typeface="Lato"/>
            <a:cs typeface="Times New Roman" panose="02020603050405020304" pitchFamily="18" charset="0"/>
            <a:sym typeface="Lato"/>
          </a:endParaRPr>
        </a:p>
      </xdr:txBody>
    </xdr:sp>
    <xdr:clientData fLocksWithSheet="0"/>
  </xdr:oneCellAnchor>
  <xdr:oneCellAnchor>
    <xdr:from>
      <xdr:col>9</xdr:col>
      <xdr:colOff>355600</xdr:colOff>
      <xdr:row>29</xdr:row>
      <xdr:rowOff>12700</xdr:rowOff>
    </xdr:from>
    <xdr:ext cx="6083300" cy="2540000"/>
    <xdr:sp macro="" textlink="">
      <xdr:nvSpPr>
        <xdr:cNvPr id="100" name="Shape 17">
          <a:extLst>
            <a:ext uri="{FF2B5EF4-FFF2-40B4-BE49-F238E27FC236}">
              <a16:creationId xmlns:a16="http://schemas.microsoft.com/office/drawing/2014/main" id="{13D297AC-B21C-814E-9C13-2F9550DCCA0E}"/>
            </a:ext>
          </a:extLst>
        </xdr:cNvPr>
        <xdr:cNvSpPr/>
      </xdr:nvSpPr>
      <xdr:spPr>
        <a:xfrm>
          <a:off x="7785100" y="5549900"/>
          <a:ext cx="6083300" cy="254000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596900</xdr:colOff>
      <xdr:row>29</xdr:row>
      <xdr:rowOff>152400</xdr:rowOff>
    </xdr:from>
    <xdr:ext cx="3340100" cy="279400"/>
    <xdr:sp macro="" textlink="">
      <xdr:nvSpPr>
        <xdr:cNvPr id="102" name="Shape 18">
          <a:extLst>
            <a:ext uri="{FF2B5EF4-FFF2-40B4-BE49-F238E27FC236}">
              <a16:creationId xmlns:a16="http://schemas.microsoft.com/office/drawing/2014/main" id="{835396D5-1E21-2A4F-8DE4-C3F41A21872C}"/>
            </a:ext>
          </a:extLst>
        </xdr:cNvPr>
        <xdr:cNvSpPr/>
      </xdr:nvSpPr>
      <xdr:spPr>
        <a:xfrm>
          <a:off x="8026400" y="5689600"/>
          <a:ext cx="3340100" cy="27940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lt1"/>
              </a:solidFill>
              <a:latin typeface="Times New Roman" panose="02020603050405020304" pitchFamily="18" charset="0"/>
              <a:ea typeface="Lato"/>
              <a:cs typeface="Times New Roman" panose="02020603050405020304" pitchFamily="18" charset="0"/>
              <a:sym typeface="Lato"/>
            </a:rPr>
            <a:t>TOP 5 SUBCATEGORIES BY SALES</a:t>
          </a:r>
          <a:endParaRPr sz="1400">
            <a:latin typeface="Times New Roman" panose="02020603050405020304" pitchFamily="18" charset="0"/>
            <a:cs typeface="Times New Roman" panose="02020603050405020304" pitchFamily="18" charset="0"/>
          </a:endParaRPr>
        </a:p>
      </xdr:txBody>
    </xdr:sp>
    <xdr:clientData fLocksWithSheet="0"/>
  </xdr:oneCellAnchor>
  <xdr:oneCellAnchor>
    <xdr:from>
      <xdr:col>16</xdr:col>
      <xdr:colOff>787400</xdr:colOff>
      <xdr:row>29</xdr:row>
      <xdr:rowOff>76200</xdr:rowOff>
    </xdr:from>
    <xdr:ext cx="4076700" cy="2387600"/>
    <xdr:sp macro="" textlink="">
      <xdr:nvSpPr>
        <xdr:cNvPr id="103" name="Shape 19">
          <a:extLst>
            <a:ext uri="{FF2B5EF4-FFF2-40B4-BE49-F238E27FC236}">
              <a16:creationId xmlns:a16="http://schemas.microsoft.com/office/drawing/2014/main" id="{D1CBA4F1-5F99-3448-AB93-EBDA4ABCFFF4}"/>
            </a:ext>
          </a:extLst>
        </xdr:cNvPr>
        <xdr:cNvSpPr/>
      </xdr:nvSpPr>
      <xdr:spPr>
        <a:xfrm>
          <a:off x="13995400" y="5613400"/>
          <a:ext cx="4076700" cy="238760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17</xdr:col>
      <xdr:colOff>63500</xdr:colOff>
      <xdr:row>30</xdr:row>
      <xdr:rowOff>12700</xdr:rowOff>
    </xdr:from>
    <xdr:ext cx="1581150" cy="219075"/>
    <xdr:sp macro="" textlink="">
      <xdr:nvSpPr>
        <xdr:cNvPr id="105" name="Shape 20">
          <a:extLst>
            <a:ext uri="{FF2B5EF4-FFF2-40B4-BE49-F238E27FC236}">
              <a16:creationId xmlns:a16="http://schemas.microsoft.com/office/drawing/2014/main" id="{3A274E40-052D-B448-B2AC-ADE5EDCE076D}"/>
            </a:ext>
          </a:extLst>
        </xdr:cNvPr>
        <xdr:cNvSpPr/>
      </xdr:nvSpPr>
      <xdr:spPr>
        <a:xfrm>
          <a:off x="14097000" y="574040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imes New Roman" panose="02020603050405020304" pitchFamily="18" charset="0"/>
              <a:ea typeface="Lato"/>
              <a:cs typeface="Times New Roman" panose="02020603050405020304" pitchFamily="18" charset="0"/>
              <a:sym typeface="Lato"/>
            </a:rPr>
            <a:t>FILTERS</a:t>
          </a:r>
          <a:endParaRPr sz="1400">
            <a:latin typeface="Times New Roman" panose="02020603050405020304" pitchFamily="18" charset="0"/>
            <a:cs typeface="Times New Roman" panose="02020603050405020304" pitchFamily="18" charset="0"/>
          </a:endParaRPr>
        </a:p>
      </xdr:txBody>
    </xdr:sp>
    <xdr:clientData fLocksWithSheet="0"/>
  </xdr:oneCellAnchor>
  <xdr:twoCellAnchor>
    <xdr:from>
      <xdr:col>0</xdr:col>
      <xdr:colOff>254000</xdr:colOff>
      <xdr:row>17</xdr:row>
      <xdr:rowOff>152400</xdr:rowOff>
    </xdr:from>
    <xdr:to>
      <xdr:col>8</xdr:col>
      <xdr:colOff>723900</xdr:colOff>
      <xdr:row>27</xdr:row>
      <xdr:rowOff>88900</xdr:rowOff>
    </xdr:to>
    <xdr:graphicFrame macro="">
      <xdr:nvGraphicFramePr>
        <xdr:cNvPr id="106" name="Chart 105">
          <a:extLst>
            <a:ext uri="{FF2B5EF4-FFF2-40B4-BE49-F238E27FC236}">
              <a16:creationId xmlns:a16="http://schemas.microsoft.com/office/drawing/2014/main" id="{AFBEA4DD-2BF7-EB43-AA4D-B9114B5BA3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546100</xdr:colOff>
      <xdr:row>17</xdr:row>
      <xdr:rowOff>63500</xdr:rowOff>
    </xdr:from>
    <xdr:to>
      <xdr:col>16</xdr:col>
      <xdr:colOff>203200</xdr:colOff>
      <xdr:row>27</xdr:row>
      <xdr:rowOff>127000</xdr:rowOff>
    </xdr:to>
    <mc:AlternateContent xmlns:mc="http://schemas.openxmlformats.org/markup-compatibility/2006">
      <mc:Choice xmlns:cx1="http://schemas.microsoft.com/office/drawing/2015/9/8/chartex" Requires="cx1">
        <xdr:graphicFrame macro="">
          <xdr:nvGraphicFramePr>
            <xdr:cNvPr id="107" name="Chart 106">
              <a:extLst>
                <a:ext uri="{FF2B5EF4-FFF2-40B4-BE49-F238E27FC236}">
                  <a16:creationId xmlns:a16="http://schemas.microsoft.com/office/drawing/2014/main" id="{23FF74C7-1CC3-CC41-8AA8-3B2B6E45E3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975600" y="3314700"/>
              <a:ext cx="5435600" cy="1968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63500</xdr:colOff>
      <xdr:row>17</xdr:row>
      <xdr:rowOff>152400</xdr:rowOff>
    </xdr:from>
    <xdr:to>
      <xdr:col>21</xdr:col>
      <xdr:colOff>673100</xdr:colOff>
      <xdr:row>27</xdr:row>
      <xdr:rowOff>139700</xdr:rowOff>
    </xdr:to>
    <xdr:graphicFrame macro="">
      <xdr:nvGraphicFramePr>
        <xdr:cNvPr id="109" name="Chart 108">
          <a:extLst>
            <a:ext uri="{FF2B5EF4-FFF2-40B4-BE49-F238E27FC236}">
              <a16:creationId xmlns:a16="http://schemas.microsoft.com/office/drawing/2014/main" id="{3D0FCEBE-B1DC-E64F-AA88-05D08ED8B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215900</xdr:colOff>
      <xdr:row>31</xdr:row>
      <xdr:rowOff>0</xdr:rowOff>
    </xdr:from>
    <xdr:to>
      <xdr:col>8</xdr:col>
      <xdr:colOff>787400</xdr:colOff>
      <xdr:row>41</xdr:row>
      <xdr:rowOff>139700</xdr:rowOff>
    </xdr:to>
    <mc:AlternateContent xmlns:mc="http://schemas.openxmlformats.org/markup-compatibility/2006">
      <mc:Choice xmlns:cx4="http://schemas.microsoft.com/office/drawing/2016/5/10/chartex" Requires="cx4">
        <xdr:graphicFrame macro="">
          <xdr:nvGraphicFramePr>
            <xdr:cNvPr id="110" name="Chart 109">
              <a:extLst>
                <a:ext uri="{FF2B5EF4-FFF2-40B4-BE49-F238E27FC236}">
                  <a16:creationId xmlns:a16="http://schemas.microsoft.com/office/drawing/2014/main" id="{59FB4B33-C49B-4947-9153-AF74DBDFF3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15900" y="5918200"/>
              <a:ext cx="7175500" cy="2044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762000</xdr:colOff>
      <xdr:row>32</xdr:row>
      <xdr:rowOff>0</xdr:rowOff>
    </xdr:from>
    <xdr:to>
      <xdr:col>16</xdr:col>
      <xdr:colOff>368300</xdr:colOff>
      <xdr:row>41</xdr:row>
      <xdr:rowOff>38100</xdr:rowOff>
    </xdr:to>
    <xdr:graphicFrame macro="">
      <xdr:nvGraphicFramePr>
        <xdr:cNvPr id="111" name="Chart 110">
          <a:extLst>
            <a:ext uri="{FF2B5EF4-FFF2-40B4-BE49-F238E27FC236}">
              <a16:creationId xmlns:a16="http://schemas.microsoft.com/office/drawing/2014/main" id="{1FEAA55B-9F18-D540-B6BE-642457DF2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203200</xdr:colOff>
      <xdr:row>31</xdr:row>
      <xdr:rowOff>127000</xdr:rowOff>
    </xdr:from>
    <xdr:to>
      <xdr:col>18</xdr:col>
      <xdr:colOff>508000</xdr:colOff>
      <xdr:row>41</xdr:row>
      <xdr:rowOff>50800</xdr:rowOff>
    </xdr:to>
    <mc:AlternateContent xmlns:mc="http://schemas.openxmlformats.org/markup-compatibility/2006" xmlns:a14="http://schemas.microsoft.com/office/drawing/2010/main">
      <mc:Choice Requires="a14">
        <xdr:graphicFrame macro="">
          <xdr:nvGraphicFramePr>
            <xdr:cNvPr id="112" name="Year 1">
              <a:extLst>
                <a:ext uri="{FF2B5EF4-FFF2-40B4-BE49-F238E27FC236}">
                  <a16:creationId xmlns:a16="http://schemas.microsoft.com/office/drawing/2014/main" id="{286D82B1-6EC3-344F-A204-D017429176B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4236700" y="6045200"/>
              <a:ext cx="1130300"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571500</xdr:colOff>
      <xdr:row>31</xdr:row>
      <xdr:rowOff>139701</xdr:rowOff>
    </xdr:from>
    <xdr:to>
      <xdr:col>20</xdr:col>
      <xdr:colOff>203200</xdr:colOff>
      <xdr:row>41</xdr:row>
      <xdr:rowOff>38100</xdr:rowOff>
    </xdr:to>
    <mc:AlternateContent xmlns:mc="http://schemas.openxmlformats.org/markup-compatibility/2006" xmlns:a14="http://schemas.microsoft.com/office/drawing/2010/main">
      <mc:Choice Requires="a14">
        <xdr:graphicFrame macro="">
          <xdr:nvGraphicFramePr>
            <xdr:cNvPr id="113" name="Segment 1">
              <a:extLst>
                <a:ext uri="{FF2B5EF4-FFF2-40B4-BE49-F238E27FC236}">
                  <a16:creationId xmlns:a16="http://schemas.microsoft.com/office/drawing/2014/main" id="{558801E4-CF36-774B-A98F-FFBDD5FB15D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5430500" y="6057901"/>
              <a:ext cx="1282700" cy="1803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254000</xdr:colOff>
      <xdr:row>31</xdr:row>
      <xdr:rowOff>139700</xdr:rowOff>
    </xdr:from>
    <xdr:to>
      <xdr:col>21</xdr:col>
      <xdr:colOff>596900</xdr:colOff>
      <xdr:row>41</xdr:row>
      <xdr:rowOff>25400</xdr:rowOff>
    </xdr:to>
    <mc:AlternateContent xmlns:mc="http://schemas.openxmlformats.org/markup-compatibility/2006" xmlns:a14="http://schemas.microsoft.com/office/drawing/2010/main">
      <mc:Choice Requires="a14">
        <xdr:graphicFrame macro="">
          <xdr:nvGraphicFramePr>
            <xdr:cNvPr id="114" name="Region 1">
              <a:extLst>
                <a:ext uri="{FF2B5EF4-FFF2-40B4-BE49-F238E27FC236}">
                  <a16:creationId xmlns:a16="http://schemas.microsoft.com/office/drawing/2014/main" id="{A8E1B9E5-3504-6544-9438-04DE42170B4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6764000" y="6057900"/>
              <a:ext cx="1168400" cy="179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62.275572106482" createdVersion="8" refreshedVersion="8" minRefreshableVersion="3" recordCount="9994" xr:uid="{94B4B630-CD3E-014C-8191-ACA8BD2353A8}">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11"/>
          <s v="Jan"/>
          <s v="Feb"/>
          <s v="Mar"/>
          <s v="Apr"/>
          <s v="May"/>
          <s v="Jun"/>
          <s v="Jul"/>
          <s v="Aug"/>
          <s v="Sep"/>
          <s v="Oct"/>
          <s v="Nov"/>
          <s v="Dec"/>
          <s v="&gt;1/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11"/>
          <s v="Qtr1"/>
          <s v="Qtr2"/>
          <s v="Qtr3"/>
          <s v="Qtr4"/>
          <s v="&gt;1/1/15"/>
        </groupItems>
      </fieldGroup>
    </cacheField>
    <cacheField name="Years" numFmtId="0" databaseField="0">
      <fieldGroup base="3">
        <rangePr groupBy="years" startDate="2011-01-04T00:00:00" endDate="2015-01-01T00:00:00"/>
        <groupItems count="7">
          <s v="&lt;1/4/11"/>
          <s v="2011"/>
          <s v="2012"/>
          <s v="2013"/>
          <s v="2014"/>
          <s v="2015"/>
          <s v="&gt;1/1/15"/>
        </groupItems>
      </fieldGroup>
    </cacheField>
    <cacheField name="Profit Margin" numFmtId="0" formula="Profit/Sales" databaseField="0"/>
  </cacheFields>
  <extLst>
    <ext xmlns:x14="http://schemas.microsoft.com/office/spreadsheetml/2009/9/main" uri="{725AE2AE-9491-48be-B2B4-4EB974FC3084}">
      <x14:pivotCacheDefinition pivotCacheId="4308950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1F99B1-2B46-E94E-A79E-7579AB10BAD2}"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3">
    <format dxfId="371">
      <pivotArea type="all" dataOnly="0" outline="0" fieldPosition="0"/>
    </format>
    <format dxfId="370">
      <pivotArea outline="0" collapsedLevelsAreSubtotals="1" fieldPosition="0"/>
    </format>
    <format dxfId="369">
      <pivotArea field="3" type="button" dataOnly="0" labelOnly="1" outline="0" axis="axisRow" fieldPosition="0"/>
    </format>
    <format dxfId="368">
      <pivotArea dataOnly="0" labelOnly="1" fieldPosition="0">
        <references count="1">
          <reference field="3" count="12">
            <x v="1"/>
            <x v="2"/>
            <x v="3"/>
            <x v="4"/>
            <x v="5"/>
            <x v="6"/>
            <x v="7"/>
            <x v="8"/>
            <x v="9"/>
            <x v="10"/>
            <x v="11"/>
            <x v="12"/>
          </reference>
        </references>
      </pivotArea>
    </format>
    <format dxfId="367">
      <pivotArea dataOnly="0" labelOnly="1" grandRow="1" outline="0" fieldPosition="0"/>
    </format>
    <format dxfId="366">
      <pivotArea dataOnly="0" labelOnly="1" outline="0" fieldPosition="0">
        <references count="1">
          <reference field="4294967294" count="2">
            <x v="0"/>
            <x v="1"/>
          </reference>
        </references>
      </pivotArea>
    </format>
    <format dxfId="365">
      <pivotArea type="all" dataOnly="0" outline="0" fieldPosition="0"/>
    </format>
    <format dxfId="364">
      <pivotArea outline="0" collapsedLevelsAreSubtotals="1" fieldPosition="0"/>
    </format>
    <format dxfId="363">
      <pivotArea field="3" type="button" dataOnly="0" labelOnly="1" outline="0" axis="axisRow" fieldPosition="0"/>
    </format>
    <format dxfId="362">
      <pivotArea dataOnly="0" labelOnly="1" fieldPosition="0">
        <references count="1">
          <reference field="3" count="12">
            <x v="1"/>
            <x v="2"/>
            <x v="3"/>
            <x v="4"/>
            <x v="5"/>
            <x v="6"/>
            <x v="7"/>
            <x v="8"/>
            <x v="9"/>
            <x v="10"/>
            <x v="11"/>
            <x v="12"/>
          </reference>
        </references>
      </pivotArea>
    </format>
    <format dxfId="361">
      <pivotArea dataOnly="0" labelOnly="1" grandRow="1" outline="0" fieldPosition="0"/>
    </format>
    <format dxfId="360">
      <pivotArea dataOnly="0" labelOnly="1" outline="0" fieldPosition="0">
        <references count="1">
          <reference field="4294967294" count="2">
            <x v="0"/>
            <x v="1"/>
          </reference>
        </references>
      </pivotArea>
    </format>
    <format dxfId="359">
      <pivotArea collapsedLevelsAreSubtotals="1" fieldPosition="0">
        <references count="1">
          <reference field="3" count="12">
            <x v="1"/>
            <x v="2"/>
            <x v="3"/>
            <x v="4"/>
            <x v="5"/>
            <x v="6"/>
            <x v="7"/>
            <x v="8"/>
            <x v="9"/>
            <x v="10"/>
            <x v="11"/>
            <x v="12"/>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3" format="4" series="1">
      <pivotArea type="data" outline="0" fieldPosition="0">
        <references count="1">
          <reference field="4294967294" count="1" selected="0">
            <x v="1"/>
          </reference>
        </references>
      </pivotArea>
    </chartFormat>
    <chartFormat chart="2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3CFC26-2D08-E741-BE34-0C90156BC8B2}"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6">
    <format dxfId="358">
      <pivotArea type="all" dataOnly="0" outline="0" fieldPosition="0"/>
    </format>
    <format dxfId="357">
      <pivotArea outline="0" collapsedLevelsAreSubtotals="1" fieldPosition="0"/>
    </format>
    <format dxfId="356">
      <pivotArea field="15" type="button" dataOnly="0" labelOnly="1" outline="0" axis="axisRow" fieldPosition="0"/>
    </format>
    <format dxfId="355">
      <pivotArea dataOnly="0" labelOnly="1" fieldPosition="0">
        <references count="1">
          <reference field="15" count="0"/>
        </references>
      </pivotArea>
    </format>
    <format dxfId="354">
      <pivotArea dataOnly="0" labelOnly="1" grandRow="1" outline="0" fieldPosition="0"/>
    </format>
    <format dxfId="353">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26E9F7-DA25-A142-B9CF-FA5CE3879235}"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3">
    <format dxfId="352">
      <pivotArea type="all" dataOnly="0" outline="0" fieldPosition="0"/>
    </format>
    <format dxfId="351">
      <pivotArea outline="0" collapsedLevelsAreSubtotals="1" fieldPosition="0"/>
    </format>
    <format dxfId="350">
      <pivotArea field="15" type="button" dataOnly="0" labelOnly="1" outline="0" axis="axisRow" fieldPosition="0"/>
    </format>
    <format dxfId="349">
      <pivotArea dataOnly="0" labelOnly="1" fieldPosition="0">
        <references count="1">
          <reference field="15" count="0"/>
        </references>
      </pivotArea>
    </format>
    <format dxfId="348">
      <pivotArea dataOnly="0" labelOnly="1" grandRow="1" outline="0" fieldPosition="0"/>
    </format>
    <format dxfId="347">
      <pivotArea dataOnly="0" labelOnly="1" outline="0" axis="axisValues" fieldPosition="0"/>
    </format>
    <format dxfId="346">
      <pivotArea type="all" dataOnly="0" outline="0" fieldPosition="0"/>
    </format>
    <format dxfId="345">
      <pivotArea outline="0" collapsedLevelsAreSubtotals="1" fieldPosition="0"/>
    </format>
    <format dxfId="344">
      <pivotArea field="15" type="button" dataOnly="0" labelOnly="1" outline="0" axis="axisRow" fieldPosition="0"/>
    </format>
    <format dxfId="343">
      <pivotArea dataOnly="0" labelOnly="1" fieldPosition="0">
        <references count="1">
          <reference field="15" count="0"/>
        </references>
      </pivotArea>
    </format>
    <format dxfId="342">
      <pivotArea dataOnly="0" labelOnly="1" grandRow="1" outline="0" fieldPosition="0"/>
    </format>
    <format dxfId="341">
      <pivotArea dataOnly="0" labelOnly="1" outline="0" axis="axisValues" fieldPosition="0"/>
    </format>
    <format dxfId="340">
      <pivotArea outline="0" fieldPosition="0">
        <references count="1">
          <reference field="4294967294" count="1">
            <x v="0"/>
          </reference>
        </references>
      </pivotArea>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6C99D2-434A-204F-9967-A081ABAE82C6}"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2">
    <format dxfId="339">
      <pivotArea type="all" dataOnly="0" outline="0" fieldPosition="0"/>
    </format>
    <format dxfId="338">
      <pivotArea outline="0" collapsedLevelsAreSubtotals="1" fieldPosition="0"/>
    </format>
    <format dxfId="337">
      <pivotArea field="11" type="button" dataOnly="0" labelOnly="1" outline="0" axis="axisRow" fieldPosition="0"/>
    </format>
    <format dxfId="336">
      <pivotArea dataOnly="0" labelOnly="1" fieldPosition="0">
        <references count="1">
          <reference field="11" count="0"/>
        </references>
      </pivotArea>
    </format>
    <format dxfId="335">
      <pivotArea dataOnly="0" labelOnly="1" grandRow="1" outline="0" fieldPosition="0"/>
    </format>
    <format dxfId="334">
      <pivotArea dataOnly="0" labelOnly="1" outline="0" axis="axisValues" fieldPosition="0"/>
    </format>
    <format dxfId="333">
      <pivotArea type="all" dataOnly="0" outline="0" fieldPosition="0"/>
    </format>
    <format dxfId="332">
      <pivotArea outline="0" collapsedLevelsAreSubtotals="1" fieldPosition="0"/>
    </format>
    <format dxfId="331">
      <pivotArea field="11" type="button" dataOnly="0" labelOnly="1" outline="0" axis="axisRow" fieldPosition="0"/>
    </format>
    <format dxfId="330">
      <pivotArea dataOnly="0" labelOnly="1" fieldPosition="0">
        <references count="1">
          <reference field="11" count="0"/>
        </references>
      </pivotArea>
    </format>
    <format dxfId="329">
      <pivotArea dataOnly="0" labelOnly="1" grandRow="1" outline="0" fieldPosition="0"/>
    </format>
    <format dxfId="328">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036741-0D4E-FC41-99DA-638DABA8AB9E}"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2">
    <format dxfId="327">
      <pivotArea type="all" dataOnly="0" outline="0" fieldPosition="0"/>
    </format>
    <format dxfId="326">
      <pivotArea outline="0" collapsedLevelsAreSubtotals="1" fieldPosition="0"/>
    </format>
    <format dxfId="325">
      <pivotArea field="16" type="button" dataOnly="0" labelOnly="1" outline="0" axis="axisRow" fieldPosition="0"/>
    </format>
    <format dxfId="324">
      <pivotArea dataOnly="0" labelOnly="1" fieldPosition="0">
        <references count="1">
          <reference field="16" count="0"/>
        </references>
      </pivotArea>
    </format>
    <format dxfId="323">
      <pivotArea dataOnly="0" labelOnly="1" grandRow="1" outline="0" fieldPosition="0"/>
    </format>
    <format dxfId="322">
      <pivotArea dataOnly="0" labelOnly="1" outline="0" axis="axisValues" fieldPosition="0"/>
    </format>
    <format dxfId="321">
      <pivotArea type="all" dataOnly="0" outline="0" fieldPosition="0"/>
    </format>
    <format dxfId="320">
      <pivotArea outline="0" collapsedLevelsAreSubtotals="1" fieldPosition="0"/>
    </format>
    <format dxfId="319">
      <pivotArea field="16" type="button" dataOnly="0" labelOnly="1" outline="0" axis="axisRow" fieldPosition="0"/>
    </format>
    <format dxfId="318">
      <pivotArea dataOnly="0" labelOnly="1" fieldPosition="0">
        <references count="1">
          <reference field="16" count="0"/>
        </references>
      </pivotArea>
    </format>
    <format dxfId="317">
      <pivotArea dataOnly="0" labelOnly="1" grandRow="1" outline="0" fieldPosition="0"/>
    </format>
    <format dxfId="31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F61067-A574-8645-9C41-ED88D22C523D}"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3:J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2">
    <format dxfId="267">
      <pivotArea type="all" dataOnly="0" outline="0" fieldPosition="0"/>
    </format>
    <format dxfId="266">
      <pivotArea outline="0" collapsedLevelsAreSubtotals="1" fieldPosition="0"/>
    </format>
    <format dxfId="265">
      <pivotArea field="3" type="button" dataOnly="0" labelOnly="1" outline="0" axis="axisRow" fieldPosition="0"/>
    </format>
    <format dxfId="264">
      <pivotArea dataOnly="0" labelOnly="1" fieldPosition="0">
        <references count="1">
          <reference field="3" count="12">
            <x v="1"/>
            <x v="2"/>
            <x v="3"/>
            <x v="4"/>
            <x v="5"/>
            <x v="6"/>
            <x v="7"/>
            <x v="8"/>
            <x v="9"/>
            <x v="10"/>
            <x v="11"/>
            <x v="12"/>
          </reference>
        </references>
      </pivotArea>
    </format>
    <format dxfId="263">
      <pivotArea dataOnly="0" labelOnly="1" grandRow="1" outline="0" fieldPosition="0"/>
    </format>
    <format dxfId="262">
      <pivotArea dataOnly="0" labelOnly="1" outline="0" axis="axisValues" fieldPosition="0"/>
    </format>
    <format dxfId="261">
      <pivotArea type="all" dataOnly="0" outline="0" fieldPosition="0"/>
    </format>
    <format dxfId="260">
      <pivotArea outline="0" collapsedLevelsAreSubtotals="1" fieldPosition="0"/>
    </format>
    <format dxfId="259">
      <pivotArea field="3" type="button" dataOnly="0" labelOnly="1" outline="0" axis="axisRow" fieldPosition="0"/>
    </format>
    <format dxfId="258">
      <pivotArea dataOnly="0" labelOnly="1" fieldPosition="0">
        <references count="1">
          <reference field="3" count="12">
            <x v="1"/>
            <x v="2"/>
            <x v="3"/>
            <x v="4"/>
            <x v="5"/>
            <x v="6"/>
            <x v="7"/>
            <x v="8"/>
            <x v="9"/>
            <x v="10"/>
            <x v="11"/>
            <x v="12"/>
          </reference>
        </references>
      </pivotArea>
    </format>
    <format dxfId="257">
      <pivotArea dataOnly="0" labelOnly="1" grandRow="1" outline="0" fieldPosition="0"/>
    </format>
    <format dxfId="256">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EEF4A3-6794-3940-B95B-39E84955B565}"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3:G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2">
    <format dxfId="279">
      <pivotArea type="all" dataOnly="0" outline="0" fieldPosition="0"/>
    </format>
    <format dxfId="278">
      <pivotArea outline="0" collapsedLevelsAreSubtotals="1" fieldPosition="0"/>
    </format>
    <format dxfId="277">
      <pivotArea field="3" type="button" dataOnly="0" labelOnly="1" outline="0" axis="axisRow" fieldPosition="0"/>
    </format>
    <format dxfId="276">
      <pivotArea dataOnly="0" labelOnly="1" fieldPosition="0">
        <references count="1">
          <reference field="3" count="12">
            <x v="1"/>
            <x v="2"/>
            <x v="3"/>
            <x v="4"/>
            <x v="5"/>
            <x v="6"/>
            <x v="7"/>
            <x v="8"/>
            <x v="9"/>
            <x v="10"/>
            <x v="11"/>
            <x v="12"/>
          </reference>
        </references>
      </pivotArea>
    </format>
    <format dxfId="275">
      <pivotArea dataOnly="0" labelOnly="1" grandRow="1" outline="0" fieldPosition="0"/>
    </format>
    <format dxfId="274">
      <pivotArea dataOnly="0" labelOnly="1" outline="0" axis="axisValues" fieldPosition="0"/>
    </format>
    <format dxfId="273">
      <pivotArea type="all" dataOnly="0" outline="0" fieldPosition="0"/>
    </format>
    <format dxfId="272">
      <pivotArea outline="0" collapsedLevelsAreSubtotals="1" fieldPosition="0"/>
    </format>
    <format dxfId="271">
      <pivotArea field="3" type="button" dataOnly="0" labelOnly="1" outline="0" axis="axisRow" fieldPosition="0"/>
    </format>
    <format dxfId="270">
      <pivotArea dataOnly="0" labelOnly="1" fieldPosition="0">
        <references count="1">
          <reference field="3" count="12">
            <x v="1"/>
            <x v="2"/>
            <x v="3"/>
            <x v="4"/>
            <x v="5"/>
            <x v="6"/>
            <x v="7"/>
            <x v="8"/>
            <x v="9"/>
            <x v="10"/>
            <x v="11"/>
            <x v="12"/>
          </reference>
        </references>
      </pivotArea>
    </format>
    <format dxfId="269">
      <pivotArea dataOnly="0" labelOnly="1" grandRow="1" outline="0" fieldPosition="0"/>
    </format>
    <format dxfId="268">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EE11D7-B92E-184A-88FC-F1EDB0BEC315}"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2">
    <format dxfId="291">
      <pivotArea type="all" dataOnly="0" outline="0" fieldPosition="0"/>
    </format>
    <format dxfId="290">
      <pivotArea outline="0" collapsedLevelsAreSubtotals="1" fieldPosition="0"/>
    </format>
    <format dxfId="289">
      <pivotArea field="3" type="button" dataOnly="0" labelOnly="1" outline="0" axis="axisRow" fieldPosition="0"/>
    </format>
    <format dxfId="288">
      <pivotArea dataOnly="0" labelOnly="1" fieldPosition="0">
        <references count="1">
          <reference field="3" count="12">
            <x v="1"/>
            <x v="2"/>
            <x v="3"/>
            <x v="4"/>
            <x v="5"/>
            <x v="6"/>
            <x v="7"/>
            <x v="8"/>
            <x v="9"/>
            <x v="10"/>
            <x v="11"/>
            <x v="12"/>
          </reference>
        </references>
      </pivotArea>
    </format>
    <format dxfId="287">
      <pivotArea dataOnly="0" labelOnly="1" grandRow="1" outline="0" fieldPosition="0"/>
    </format>
    <format dxfId="286">
      <pivotArea dataOnly="0" labelOnly="1" outline="0" axis="axisValues" fieldPosition="0"/>
    </format>
    <format dxfId="285">
      <pivotArea type="all" dataOnly="0" outline="0" fieldPosition="0"/>
    </format>
    <format dxfId="284">
      <pivotArea outline="0" collapsedLevelsAreSubtotals="1" fieldPosition="0"/>
    </format>
    <format dxfId="283">
      <pivotArea field="3" type="button" dataOnly="0" labelOnly="1" outline="0" axis="axisRow" fieldPosition="0"/>
    </format>
    <format dxfId="282">
      <pivotArea dataOnly="0" labelOnly="1" fieldPosition="0">
        <references count="1">
          <reference field="3" count="12">
            <x v="1"/>
            <x v="2"/>
            <x v="3"/>
            <x v="4"/>
            <x v="5"/>
            <x v="6"/>
            <x v="7"/>
            <x v="8"/>
            <x v="9"/>
            <x v="10"/>
            <x v="11"/>
            <x v="12"/>
          </reference>
        </references>
      </pivotArea>
    </format>
    <format dxfId="281">
      <pivotArea dataOnly="0" labelOnly="1" grandRow="1" outline="0" fieldPosition="0"/>
    </format>
    <format dxfId="28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5E45CF0-5B2E-704D-9CD0-8F8E17492C48}"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P3:Q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12">
    <format dxfId="303">
      <pivotArea type="all" dataOnly="0" outline="0" fieldPosition="0"/>
    </format>
    <format dxfId="302">
      <pivotArea outline="0" collapsedLevelsAreSubtotals="1" fieldPosition="0"/>
    </format>
    <format dxfId="301">
      <pivotArea field="3" type="button" dataOnly="0" labelOnly="1" outline="0" axis="axisRow" fieldPosition="0"/>
    </format>
    <format dxfId="300">
      <pivotArea dataOnly="0" labelOnly="1" fieldPosition="0">
        <references count="1">
          <reference field="3" count="12">
            <x v="1"/>
            <x v="2"/>
            <x v="3"/>
            <x v="4"/>
            <x v="5"/>
            <x v="6"/>
            <x v="7"/>
            <x v="8"/>
            <x v="9"/>
            <x v="10"/>
            <x v="11"/>
            <x v="12"/>
          </reference>
        </references>
      </pivotArea>
    </format>
    <format dxfId="299">
      <pivotArea dataOnly="0" labelOnly="1" grandRow="1" outline="0" fieldPosition="0"/>
    </format>
    <format dxfId="298">
      <pivotArea dataOnly="0" labelOnly="1" outline="0" axis="axisValues" fieldPosition="0"/>
    </format>
    <format dxfId="297">
      <pivotArea type="all" dataOnly="0" outline="0" fieldPosition="0"/>
    </format>
    <format dxfId="296">
      <pivotArea outline="0" collapsedLevelsAreSubtotals="1" fieldPosition="0"/>
    </format>
    <format dxfId="295">
      <pivotArea field="3" type="button" dataOnly="0" labelOnly="1" outline="0" axis="axisRow" fieldPosition="0"/>
    </format>
    <format dxfId="294">
      <pivotArea dataOnly="0" labelOnly="1" fieldPosition="0">
        <references count="1">
          <reference field="3" count="12">
            <x v="1"/>
            <x v="2"/>
            <x v="3"/>
            <x v="4"/>
            <x v="5"/>
            <x v="6"/>
            <x v="7"/>
            <x v="8"/>
            <x v="9"/>
            <x v="10"/>
            <x v="11"/>
            <x v="12"/>
          </reference>
        </references>
      </pivotArea>
    </format>
    <format dxfId="293">
      <pivotArea dataOnly="0" labelOnly="1" grandRow="1" outline="0" fieldPosition="0"/>
    </format>
    <format dxfId="292">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D6FB0A-5705-1D4E-8630-B1F1396CAE9B}"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2">
    <format dxfId="315">
      <pivotArea type="all" dataOnly="0" outline="0" fieldPosition="0"/>
    </format>
    <format dxfId="314">
      <pivotArea outline="0" collapsedLevelsAreSubtotals="1" fieldPosition="0"/>
    </format>
    <format dxfId="313">
      <pivotArea field="3" type="button" dataOnly="0" labelOnly="1" outline="0" axis="axisRow" fieldPosition="0"/>
    </format>
    <format dxfId="312">
      <pivotArea dataOnly="0" labelOnly="1" fieldPosition="0">
        <references count="1">
          <reference field="3" count="12">
            <x v="1"/>
            <x v="2"/>
            <x v="3"/>
            <x v="4"/>
            <x v="5"/>
            <x v="6"/>
            <x v="7"/>
            <x v="8"/>
            <x v="9"/>
            <x v="10"/>
            <x v="11"/>
            <x v="12"/>
          </reference>
        </references>
      </pivotArea>
    </format>
    <format dxfId="311">
      <pivotArea dataOnly="0" labelOnly="1" grandRow="1" outline="0" fieldPosition="0"/>
    </format>
    <format dxfId="310">
      <pivotArea dataOnly="0" labelOnly="1" outline="0" axis="axisValues" fieldPosition="0"/>
    </format>
    <format dxfId="309">
      <pivotArea type="all" dataOnly="0" outline="0" fieldPosition="0"/>
    </format>
    <format dxfId="308">
      <pivotArea outline="0" collapsedLevelsAreSubtotals="1" fieldPosition="0"/>
    </format>
    <format dxfId="307">
      <pivotArea field="3" type="button" dataOnly="0" labelOnly="1" outline="0" axis="axisRow" fieldPosition="0"/>
    </format>
    <format dxfId="306">
      <pivotArea dataOnly="0" labelOnly="1" fieldPosition="0">
        <references count="1">
          <reference field="3" count="12">
            <x v="1"/>
            <x v="2"/>
            <x v="3"/>
            <x v="4"/>
            <x v="5"/>
            <x v="6"/>
            <x v="7"/>
            <x v="8"/>
            <x v="9"/>
            <x v="10"/>
            <x v="11"/>
            <x v="12"/>
          </reference>
        </references>
      </pivotArea>
    </format>
    <format dxfId="305">
      <pivotArea dataOnly="0" labelOnly="1" grandRow="1" outline="0" fieldPosition="0"/>
    </format>
    <format dxfId="304">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C0C9666-0211-644F-9A07-23500EBE0283}" name="PivotTable7"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12">
    <format dxfId="255">
      <pivotArea type="all" dataOnly="0" outline="0" fieldPosition="0"/>
    </format>
    <format dxfId="254">
      <pivotArea outline="0" collapsedLevelsAreSubtotals="1" fieldPosition="0"/>
    </format>
    <format dxfId="253">
      <pivotArea field="23" type="button" dataOnly="0" labelOnly="1" outline="0" axis="axisRow" fieldPosition="0"/>
    </format>
    <format dxfId="252">
      <pivotArea dataOnly="0" labelOnly="1" fieldPosition="0">
        <references count="1">
          <reference field="23" count="4">
            <x v="1"/>
            <x v="2"/>
            <x v="3"/>
            <x v="4"/>
          </reference>
        </references>
      </pivotArea>
    </format>
    <format dxfId="251">
      <pivotArea dataOnly="0" labelOnly="1" grandRow="1" outline="0" fieldPosition="0"/>
    </format>
    <format dxfId="250">
      <pivotArea dataOnly="0" labelOnly="1" outline="0" fieldPosition="0">
        <references count="1">
          <reference field="4294967294" count="4">
            <x v="0"/>
            <x v="1"/>
            <x v="2"/>
            <x v="3"/>
          </reference>
        </references>
      </pivotArea>
    </format>
    <format dxfId="249">
      <pivotArea type="all" dataOnly="0" outline="0" fieldPosition="0"/>
    </format>
    <format dxfId="248">
      <pivotArea outline="0" collapsedLevelsAreSubtotals="1" fieldPosition="0"/>
    </format>
    <format dxfId="247">
      <pivotArea field="23" type="button" dataOnly="0" labelOnly="1" outline="0" axis="axisRow" fieldPosition="0"/>
    </format>
    <format dxfId="246">
      <pivotArea dataOnly="0" labelOnly="1" fieldPosition="0">
        <references count="1">
          <reference field="23" count="4">
            <x v="1"/>
            <x v="2"/>
            <x v="3"/>
            <x v="4"/>
          </reference>
        </references>
      </pivotArea>
    </format>
    <format dxfId="245">
      <pivotArea dataOnly="0" labelOnly="1" grandRow="1" outline="0" fieldPosition="0"/>
    </format>
    <format dxfId="244">
      <pivotArea dataOnly="0" labelOnly="1" outline="0" fieldPosition="0">
        <references count="1">
          <reference field="4294967294" count="4">
            <x v="0"/>
            <x v="1"/>
            <x v="2"/>
            <x v="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68F8FB0-18CB-6F4A-BF40-E4893B408ADC}" sourceName="Year">
  <pivotTables>
    <pivotTable tabId="4" name="PivotTable2"/>
    <pivotTable tabId="3" name="PivotTable1"/>
    <pivotTable tabId="9" name="PivotTable1"/>
    <pivotTable tabId="9" name="PivotTable2"/>
    <pivotTable tabId="9" name="PivotTable4"/>
    <pivotTable tabId="9" name="PivotTable5"/>
    <pivotTable tabId="9" name="PivotTable6"/>
    <pivotTable tabId="7" name="PivotTable1"/>
    <pivotTable tabId="5" name="PivotTable3"/>
    <pivotTable tabId="8" name="PivotTable2"/>
  </pivotTables>
  <data>
    <tabular pivotCacheId="43089506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409EA56-F2AF-3745-9188-46BC3CD2E465}" sourceName="Segment">
  <pivotTables>
    <pivotTable tabId="4" name="PivotTable2"/>
    <pivotTable tabId="3" name="PivotTable1"/>
    <pivotTable tabId="9" name="PivotTable1"/>
    <pivotTable tabId="9" name="PivotTable2"/>
    <pivotTable tabId="9" name="PivotTable4"/>
    <pivotTable tabId="9" name="PivotTable5"/>
    <pivotTable tabId="9" name="PivotTable6"/>
    <pivotTable tabId="10" name="PivotTable7"/>
    <pivotTable tabId="7" name="PivotTable1"/>
    <pivotTable tabId="5" name="PivotTable3"/>
    <pivotTable tabId="8" name="PivotTable2"/>
  </pivotTables>
  <data>
    <tabular pivotCacheId="43089506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4C5618E-47A4-3E4F-9F48-FB7C723F73B9}" sourceName="Region">
  <pivotTables>
    <pivotTable tabId="4" name="PivotTable2"/>
    <pivotTable tabId="3" name="PivotTable1"/>
    <pivotTable tabId="9" name="PivotTable1"/>
    <pivotTable tabId="9" name="PivotTable2"/>
    <pivotTable tabId="9" name="PivotTable4"/>
    <pivotTable tabId="9" name="PivotTable5"/>
    <pivotTable tabId="9" name="PivotTable6"/>
    <pivotTable tabId="10" name="PivotTable7"/>
    <pivotTable tabId="7" name="PivotTable1"/>
    <pivotTable tabId="5" name="PivotTable3"/>
    <pivotTable tabId="8" name="PivotTable2"/>
  </pivotTables>
  <data>
    <tabular pivotCacheId="43089506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124FFD2-7D03-3D41-A831-1C78EEC9F268}" cache="Slicer_Year" caption="Year" style="SlicerStyleLight1" rowHeight="230716"/>
  <slicer name="Segment" xr10:uid="{91C1A634-9C80-2E48-A2E0-A9D99F24A418}" cache="Slicer_Segment" caption="Segment" style="SlicerStyleLight1" rowHeight="230716"/>
  <slicer name="Region" xr10:uid="{088E4BE9-FE7C-784D-A37C-B4BAE893B55B}" cache="Slicer_Region" caption="Region" style="SlicerStyleLight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9C8ACBE-0F78-4149-9608-1D4BAD0FFAA3}" cache="Slicer_Year" caption="Year" style="SLICE" rowHeight="230716"/>
  <slicer name="Segment 1" xr10:uid="{0AE0589F-5CB3-8C4B-B438-5CD1703DD950}" cache="Slicer_Segment" caption="Segment" style="SLICE" rowHeight="230716"/>
  <slicer name="Region 1" xr10:uid="{C121B836-FA40-5847-85F7-723822394F18}" cache="Slicer_Region" caption="Region" style="SLIC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4D984-F412-1644-A123-F6313B64EAE0}">
  <dimension ref="A3:D16"/>
  <sheetViews>
    <sheetView topLeftCell="B1" zoomScale="99" zoomScaleNormal="100" workbookViewId="0">
      <selection activeCell="P26" sqref="P26"/>
    </sheetView>
  </sheetViews>
  <sheetFormatPr baseColWidth="10" defaultRowHeight="20" x14ac:dyDescent="0.2"/>
  <cols>
    <col min="1" max="1" width="16.6640625" style="9" bestFit="1" customWidth="1"/>
    <col min="2" max="2" width="15.1640625" style="9" bestFit="1" customWidth="1"/>
    <col min="3" max="3" width="16" style="9" bestFit="1" customWidth="1"/>
    <col min="4" max="4" width="38.83203125" style="9" customWidth="1"/>
    <col min="5" max="16384" width="10.83203125" style="9"/>
  </cols>
  <sheetData>
    <row r="3" spans="1:4" x14ac:dyDescent="0.2">
      <c r="A3" s="6" t="s">
        <v>10935</v>
      </c>
      <c r="B3" s="7" t="s">
        <v>10933</v>
      </c>
      <c r="C3" s="8" t="s">
        <v>10934</v>
      </c>
      <c r="D3"/>
    </row>
    <row r="4" spans="1:4" x14ac:dyDescent="0.2">
      <c r="A4" s="10" t="s">
        <v>10937</v>
      </c>
      <c r="B4" s="13">
        <v>95365.937600000019</v>
      </c>
      <c r="C4" s="14">
        <v>9199.2699999999986</v>
      </c>
      <c r="D4"/>
    </row>
    <row r="5" spans="1:4" x14ac:dyDescent="0.2">
      <c r="A5" s="11" t="s">
        <v>10938</v>
      </c>
      <c r="B5" s="15">
        <v>60172.649400000024</v>
      </c>
      <c r="C5" s="16">
        <v>10288.898699999991</v>
      </c>
      <c r="D5"/>
    </row>
    <row r="6" spans="1:4" x14ac:dyDescent="0.2">
      <c r="A6" s="11" t="s">
        <v>10939</v>
      </c>
      <c r="B6" s="15">
        <v>199252.98399999991</v>
      </c>
      <c r="C6" s="16">
        <v>26806.573700000015</v>
      </c>
      <c r="D6"/>
    </row>
    <row r="7" spans="1:4" x14ac:dyDescent="0.2">
      <c r="A7" s="11" t="s">
        <v>10940</v>
      </c>
      <c r="B7" s="15">
        <v>141851.5674</v>
      </c>
      <c r="C7" s="16">
        <v>13437.806799999998</v>
      </c>
      <c r="D7"/>
    </row>
    <row r="8" spans="1:4" x14ac:dyDescent="0.2">
      <c r="A8" s="11" t="s">
        <v>10941</v>
      </c>
      <c r="B8" s="15">
        <v>156122.28669999994</v>
      </c>
      <c r="C8" s="16">
        <v>22308.51279999999</v>
      </c>
      <c r="D8"/>
    </row>
    <row r="9" spans="1:4" x14ac:dyDescent="0.2">
      <c r="A9" s="11" t="s">
        <v>10942</v>
      </c>
      <c r="B9" s="15">
        <v>147082.61130000011</v>
      </c>
      <c r="C9" s="16">
        <v>20899.334500000012</v>
      </c>
      <c r="D9"/>
    </row>
    <row r="10" spans="1:4" x14ac:dyDescent="0.2">
      <c r="A10" s="11" t="s">
        <v>10943</v>
      </c>
      <c r="B10" s="15">
        <v>149580.83800000031</v>
      </c>
      <c r="C10" s="16">
        <v>13535.38299999998</v>
      </c>
      <c r="D10"/>
    </row>
    <row r="11" spans="1:4" x14ac:dyDescent="0.2">
      <c r="A11" s="11" t="s">
        <v>10944</v>
      </c>
      <c r="B11" s="15">
        <v>159589.45099999988</v>
      </c>
      <c r="C11" s="16">
        <v>21896.715399999972</v>
      </c>
      <c r="D11"/>
    </row>
    <row r="12" spans="1:4" x14ac:dyDescent="0.2">
      <c r="A12" s="11" t="s">
        <v>10945</v>
      </c>
      <c r="B12" s="15">
        <v>309770.09970000025</v>
      </c>
      <c r="C12" s="16">
        <v>37293.192500000034</v>
      </c>
      <c r="D12"/>
    </row>
    <row r="13" spans="1:4" x14ac:dyDescent="0.2">
      <c r="A13" s="11" t="s">
        <v>10946</v>
      </c>
      <c r="B13" s="15">
        <v>197115.20170000009</v>
      </c>
      <c r="C13" s="16">
        <v>31469.663800000035</v>
      </c>
      <c r="D13"/>
    </row>
    <row r="14" spans="1:4" x14ac:dyDescent="0.2">
      <c r="A14" s="11" t="s">
        <v>10947</v>
      </c>
      <c r="B14" s="15">
        <v>349120.07400000008</v>
      </c>
      <c r="C14" s="16">
        <v>35825.536599999927</v>
      </c>
      <c r="D14"/>
    </row>
    <row r="15" spans="1:4" x14ac:dyDescent="0.2">
      <c r="A15" s="11" t="s">
        <v>10948</v>
      </c>
      <c r="B15" s="15">
        <v>332177.15950000001</v>
      </c>
      <c r="C15" s="16">
        <v>43436.13390000003</v>
      </c>
      <c r="D15"/>
    </row>
    <row r="16" spans="1:4" x14ac:dyDescent="0.2">
      <c r="A16" s="12" t="s">
        <v>10936</v>
      </c>
      <c r="B16" s="56">
        <v>2297200.8603000008</v>
      </c>
      <c r="C16" s="57">
        <v>286397.02169999998</v>
      </c>
      <c r="D16"/>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317A0-F2F7-D944-A0B6-856E62D5C9E8}">
  <dimension ref="A3:E8"/>
  <sheetViews>
    <sheetView workbookViewId="0">
      <selection activeCell="B5" sqref="B5"/>
    </sheetView>
  </sheetViews>
  <sheetFormatPr baseColWidth="10" defaultRowHeight="24" x14ac:dyDescent="0.3"/>
  <cols>
    <col min="1" max="1" width="19.33203125" style="21" bestFit="1" customWidth="1"/>
    <col min="2" max="2" width="18.1640625" style="21" bestFit="1" customWidth="1"/>
    <col min="3" max="3" width="14.6640625" style="21" bestFit="1" customWidth="1"/>
    <col min="4" max="4" width="21.6640625" style="21" customWidth="1"/>
    <col min="5" max="5" width="24.5" style="21" customWidth="1"/>
    <col min="6" max="16384" width="10.83203125" style="21"/>
  </cols>
  <sheetData>
    <row r="3" spans="1:5" x14ac:dyDescent="0.3">
      <c r="A3" s="19" t="s">
        <v>10935</v>
      </c>
      <c r="B3" s="20" t="s">
        <v>10934</v>
      </c>
    </row>
    <row r="4" spans="1:5" x14ac:dyDescent="0.3">
      <c r="A4" s="22" t="s">
        <v>71</v>
      </c>
      <c r="B4" s="53">
        <v>145454.9480999998</v>
      </c>
      <c r="D4" s="21" t="s">
        <v>15</v>
      </c>
      <c r="E4" s="21" t="s">
        <v>21</v>
      </c>
    </row>
    <row r="5" spans="1:5" x14ac:dyDescent="0.3">
      <c r="A5" s="23" t="s">
        <v>46</v>
      </c>
      <c r="B5" s="54">
        <v>122490.8008000001</v>
      </c>
      <c r="D5" s="5" t="str">
        <f>A4</f>
        <v>Technology</v>
      </c>
      <c r="E5" s="25">
        <f>GETPIVOTDATA("Profit",$A$3,"Category",A4)</f>
        <v>145454.9480999998</v>
      </c>
    </row>
    <row r="6" spans="1:5" x14ac:dyDescent="0.3">
      <c r="A6" s="23" t="s">
        <v>32</v>
      </c>
      <c r="B6" s="54">
        <v>18451.272799999992</v>
      </c>
      <c r="D6" s="5" t="str">
        <f t="shared" ref="D6:D7" si="0">A5</f>
        <v>Office Supplies</v>
      </c>
      <c r="E6" s="25">
        <f t="shared" ref="E6:E7" si="1">GETPIVOTDATA("Profit",$A$3,"Category",A5)</f>
        <v>122490.8008000001</v>
      </c>
    </row>
    <row r="7" spans="1:5" x14ac:dyDescent="0.3">
      <c r="A7" s="24" t="s">
        <v>10936</v>
      </c>
      <c r="B7" s="55">
        <v>286397.02169999992</v>
      </c>
      <c r="D7" s="5" t="str">
        <f t="shared" si="0"/>
        <v>Furniture</v>
      </c>
      <c r="E7" s="25">
        <f t="shared" si="1"/>
        <v>18451.272799999992</v>
      </c>
    </row>
    <row r="8" spans="1:5" x14ac:dyDescent="0.3">
      <c r="D8" s="5" t="str">
        <f>A7</f>
        <v>Grand Total</v>
      </c>
      <c r="E8" s="2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6939C-970C-9048-B1BD-37DD3FD89F05}">
  <dimension ref="A3:B7"/>
  <sheetViews>
    <sheetView workbookViewId="0">
      <selection activeCell="N7" sqref="N7"/>
    </sheetView>
  </sheetViews>
  <sheetFormatPr baseColWidth="10" defaultRowHeight="20" x14ac:dyDescent="0.2"/>
  <cols>
    <col min="1" max="1" width="17.6640625" style="9" bestFit="1" customWidth="1"/>
    <col min="2" max="2" width="15" style="9" bestFit="1" customWidth="1"/>
    <col min="3" max="16384" width="10.83203125" style="9"/>
  </cols>
  <sheetData>
    <row r="3" spans="1:2" x14ac:dyDescent="0.2">
      <c r="A3" s="6" t="s">
        <v>10935</v>
      </c>
      <c r="B3" s="18" t="s">
        <v>10933</v>
      </c>
    </row>
    <row r="4" spans="1:2" x14ac:dyDescent="0.2">
      <c r="A4" s="17" t="s">
        <v>32</v>
      </c>
      <c r="B4" s="28">
        <v>0.32300170530281774</v>
      </c>
    </row>
    <row r="5" spans="1:2" x14ac:dyDescent="0.2">
      <c r="A5" s="26" t="s">
        <v>46</v>
      </c>
      <c r="B5" s="29">
        <v>0.31301008302169103</v>
      </c>
    </row>
    <row r="6" spans="1:2" x14ac:dyDescent="0.2">
      <c r="A6" s="26" t="s">
        <v>71</v>
      </c>
      <c r="B6" s="29">
        <v>0.36398821167549117</v>
      </c>
    </row>
    <row r="7" spans="1:2" x14ac:dyDescent="0.2">
      <c r="A7" s="27" t="s">
        <v>10936</v>
      </c>
      <c r="B7"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7E0BA-CFFB-B447-BF7B-A8304D4E0887}">
  <dimension ref="A3:E53"/>
  <sheetViews>
    <sheetView workbookViewId="0">
      <selection activeCell="I9" sqref="I9"/>
    </sheetView>
  </sheetViews>
  <sheetFormatPr baseColWidth="10" defaultRowHeight="20" x14ac:dyDescent="0.2"/>
  <cols>
    <col min="1" max="1" width="23" style="9" bestFit="1" customWidth="1"/>
    <col min="2" max="2" width="15.83203125" style="9" bestFit="1" customWidth="1"/>
    <col min="3" max="3" width="10.83203125" style="9"/>
    <col min="4" max="4" width="26.1640625" style="9" customWidth="1"/>
    <col min="5" max="5" width="13.1640625" style="9" bestFit="1" customWidth="1"/>
    <col min="6" max="16384" width="10.83203125" style="9"/>
  </cols>
  <sheetData>
    <row r="3" spans="1:5" x14ac:dyDescent="0.2">
      <c r="A3" s="6" t="s">
        <v>10935</v>
      </c>
      <c r="B3" s="18" t="s">
        <v>10933</v>
      </c>
      <c r="D3" s="9" t="s">
        <v>11</v>
      </c>
      <c r="E3" s="9" t="s">
        <v>18</v>
      </c>
    </row>
    <row r="4" spans="1:5" x14ac:dyDescent="0.2">
      <c r="A4" s="17" t="s">
        <v>358</v>
      </c>
      <c r="B4" s="61">
        <v>19510.639999999992</v>
      </c>
      <c r="D4" s="9" t="str">
        <f>A4</f>
        <v>Alabama</v>
      </c>
      <c r="E4" s="31">
        <f>GETPIVOTDATA("Sales",$A$3,"State",A4)</f>
        <v>19510.639999999992</v>
      </c>
    </row>
    <row r="5" spans="1:5" x14ac:dyDescent="0.2">
      <c r="A5" s="26" t="s">
        <v>310</v>
      </c>
      <c r="B5" s="62">
        <v>35282.000999999997</v>
      </c>
      <c r="D5" s="9" t="str">
        <f t="shared" ref="D5:D52" si="0">A5</f>
        <v>Arizona</v>
      </c>
      <c r="E5" s="31">
        <f t="shared" ref="E5:E52" si="1">GETPIVOTDATA("Sales",$A$3,"State",A5)</f>
        <v>35282.000999999997</v>
      </c>
    </row>
    <row r="6" spans="1:5" x14ac:dyDescent="0.2">
      <c r="A6" s="26" t="s">
        <v>1707</v>
      </c>
      <c r="B6" s="62">
        <v>11678.129999999997</v>
      </c>
      <c r="D6" s="9" t="str">
        <f t="shared" si="0"/>
        <v>Arkansas</v>
      </c>
      <c r="E6" s="31">
        <f t="shared" si="1"/>
        <v>11678.129999999997</v>
      </c>
    </row>
    <row r="7" spans="1:5" x14ac:dyDescent="0.2">
      <c r="A7" s="26" t="s">
        <v>43</v>
      </c>
      <c r="B7" s="62">
        <v>457687.63150000101</v>
      </c>
      <c r="D7" s="9" t="str">
        <f t="shared" si="0"/>
        <v>California</v>
      </c>
      <c r="E7" s="31">
        <f t="shared" si="1"/>
        <v>457687.63150000101</v>
      </c>
    </row>
    <row r="8" spans="1:5" x14ac:dyDescent="0.2">
      <c r="A8" s="26" t="s">
        <v>457</v>
      </c>
      <c r="B8" s="62">
        <v>32108.117999999995</v>
      </c>
      <c r="D8" s="9" t="str">
        <f t="shared" si="0"/>
        <v>Colorado</v>
      </c>
      <c r="E8" s="31">
        <f t="shared" si="1"/>
        <v>32108.117999999995</v>
      </c>
    </row>
    <row r="9" spans="1:5" x14ac:dyDescent="0.2">
      <c r="A9" s="26" t="s">
        <v>747</v>
      </c>
      <c r="B9" s="62">
        <v>13384.356999999996</v>
      </c>
      <c r="D9" s="9" t="str">
        <f t="shared" si="0"/>
        <v>Connecticut</v>
      </c>
      <c r="E9" s="31">
        <f t="shared" si="1"/>
        <v>13384.356999999996</v>
      </c>
    </row>
    <row r="10" spans="1:5" x14ac:dyDescent="0.2">
      <c r="A10" s="26" t="s">
        <v>245</v>
      </c>
      <c r="B10" s="62">
        <v>27451.068999999992</v>
      </c>
      <c r="D10" s="9" t="str">
        <f t="shared" si="0"/>
        <v>Delaware</v>
      </c>
      <c r="E10" s="31">
        <f t="shared" si="1"/>
        <v>27451.068999999992</v>
      </c>
    </row>
    <row r="11" spans="1:5" x14ac:dyDescent="0.2">
      <c r="A11" s="26" t="s">
        <v>3034</v>
      </c>
      <c r="B11" s="62">
        <v>2865.0199999999995</v>
      </c>
      <c r="D11" s="9" t="str">
        <f t="shared" si="0"/>
        <v>District of Columbia</v>
      </c>
      <c r="E11" s="31">
        <f t="shared" si="1"/>
        <v>2865.0199999999995</v>
      </c>
    </row>
    <row r="12" spans="1:5" x14ac:dyDescent="0.2">
      <c r="A12" s="26" t="s">
        <v>54</v>
      </c>
      <c r="B12" s="62">
        <v>89473.707999999999</v>
      </c>
      <c r="D12" s="9" t="str">
        <f t="shared" si="0"/>
        <v>Florida</v>
      </c>
      <c r="E12" s="31">
        <f t="shared" si="1"/>
        <v>89473.707999999999</v>
      </c>
    </row>
    <row r="13" spans="1:5" x14ac:dyDescent="0.2">
      <c r="A13" s="26" t="s">
        <v>1272</v>
      </c>
      <c r="B13" s="62">
        <v>49095.840000000004</v>
      </c>
      <c r="D13" s="9" t="str">
        <f t="shared" si="0"/>
        <v>Georgia</v>
      </c>
      <c r="E13" s="31">
        <f t="shared" si="1"/>
        <v>49095.840000000004</v>
      </c>
    </row>
    <row r="14" spans="1:5" x14ac:dyDescent="0.2">
      <c r="A14" s="26" t="s">
        <v>6260</v>
      </c>
      <c r="B14" s="62">
        <v>4382.4860000000017</v>
      </c>
      <c r="D14" s="9" t="str">
        <f t="shared" si="0"/>
        <v>Idaho</v>
      </c>
      <c r="E14" s="31">
        <f t="shared" si="1"/>
        <v>4382.4860000000017</v>
      </c>
    </row>
    <row r="15" spans="1:5" x14ac:dyDescent="0.2">
      <c r="A15" s="26" t="s">
        <v>211</v>
      </c>
      <c r="B15" s="62">
        <v>80166.10099999985</v>
      </c>
      <c r="D15" s="9" t="str">
        <f t="shared" si="0"/>
        <v>Illinois</v>
      </c>
      <c r="E15" s="31">
        <f t="shared" si="1"/>
        <v>80166.10099999985</v>
      </c>
    </row>
    <row r="16" spans="1:5" x14ac:dyDescent="0.2">
      <c r="A16" s="26" t="s">
        <v>254</v>
      </c>
      <c r="B16" s="62">
        <v>53555.360000000001</v>
      </c>
      <c r="D16" s="9" t="str">
        <f t="shared" si="0"/>
        <v>Indiana</v>
      </c>
      <c r="E16" s="31">
        <f t="shared" si="1"/>
        <v>53555.360000000001</v>
      </c>
    </row>
    <row r="17" spans="1:5" x14ac:dyDescent="0.2">
      <c r="A17" s="26" t="s">
        <v>489</v>
      </c>
      <c r="B17" s="62">
        <v>4579.7599999999993</v>
      </c>
      <c r="D17" s="9" t="str">
        <f t="shared" si="0"/>
        <v>Iowa</v>
      </c>
      <c r="E17" s="31">
        <f t="shared" si="1"/>
        <v>4579.7599999999993</v>
      </c>
    </row>
    <row r="18" spans="1:5" x14ac:dyDescent="0.2">
      <c r="A18" s="26" t="s">
        <v>4530</v>
      </c>
      <c r="B18" s="62">
        <v>2914.31</v>
      </c>
      <c r="D18" s="9" t="str">
        <f t="shared" si="0"/>
        <v>Kansas</v>
      </c>
      <c r="E18" s="31">
        <f t="shared" si="1"/>
        <v>2914.31</v>
      </c>
    </row>
    <row r="19" spans="1:5" x14ac:dyDescent="0.2">
      <c r="A19" s="26" t="s">
        <v>29</v>
      </c>
      <c r="B19" s="62">
        <v>36591.749999999971</v>
      </c>
      <c r="D19" s="9" t="str">
        <f t="shared" si="0"/>
        <v>Kentucky</v>
      </c>
      <c r="E19" s="31">
        <f t="shared" si="1"/>
        <v>36591.749999999971</v>
      </c>
    </row>
    <row r="20" spans="1:5" x14ac:dyDescent="0.2">
      <c r="A20" s="26" t="s">
        <v>736</v>
      </c>
      <c r="B20" s="62">
        <v>9217.0299999999988</v>
      </c>
      <c r="D20" s="9" t="str">
        <f t="shared" si="0"/>
        <v>Louisiana</v>
      </c>
      <c r="E20" s="31">
        <f t="shared" si="1"/>
        <v>9217.0299999999988</v>
      </c>
    </row>
    <row r="21" spans="1:5" x14ac:dyDescent="0.2">
      <c r="A21" s="26" t="s">
        <v>5235</v>
      </c>
      <c r="B21" s="62">
        <v>1270.53</v>
      </c>
      <c r="D21" s="9" t="str">
        <f t="shared" si="0"/>
        <v>Maine</v>
      </c>
      <c r="E21" s="31">
        <f t="shared" si="1"/>
        <v>1270.53</v>
      </c>
    </row>
    <row r="22" spans="1:5" x14ac:dyDescent="0.2">
      <c r="A22" s="26" t="s">
        <v>2735</v>
      </c>
      <c r="B22" s="62">
        <v>23705.523000000005</v>
      </c>
      <c r="D22" s="9" t="str">
        <f t="shared" si="0"/>
        <v>Maryland</v>
      </c>
      <c r="E22" s="31">
        <f t="shared" si="1"/>
        <v>23705.523000000005</v>
      </c>
    </row>
    <row r="23" spans="1:5" x14ac:dyDescent="0.2">
      <c r="A23" s="26" t="s">
        <v>1245</v>
      </c>
      <c r="B23" s="62">
        <v>28634.43399999999</v>
      </c>
      <c r="D23" s="9" t="str">
        <f t="shared" si="0"/>
        <v>Massachusetts</v>
      </c>
      <c r="E23" s="31">
        <f t="shared" si="1"/>
        <v>28634.43399999999</v>
      </c>
    </row>
    <row r="24" spans="1:5" x14ac:dyDescent="0.2">
      <c r="A24" s="26" t="s">
        <v>238</v>
      </c>
      <c r="B24" s="62">
        <v>76269.614000000016</v>
      </c>
      <c r="D24" s="9" t="str">
        <f t="shared" si="0"/>
        <v>Michigan</v>
      </c>
      <c r="E24" s="31">
        <f t="shared" si="1"/>
        <v>76269.614000000016</v>
      </c>
    </row>
    <row r="25" spans="1:5" x14ac:dyDescent="0.2">
      <c r="A25" s="26" t="s">
        <v>229</v>
      </c>
      <c r="B25" s="62">
        <v>29863.149999999994</v>
      </c>
      <c r="D25" s="9" t="str">
        <f t="shared" si="0"/>
        <v>Minnesota</v>
      </c>
      <c r="E25" s="31">
        <f t="shared" si="1"/>
        <v>29863.149999999994</v>
      </c>
    </row>
    <row r="26" spans="1:5" x14ac:dyDescent="0.2">
      <c r="A26" s="26" t="s">
        <v>1487</v>
      </c>
      <c r="B26" s="62">
        <v>10771.34</v>
      </c>
      <c r="D26" s="9" t="str">
        <f t="shared" si="0"/>
        <v>Mississippi</v>
      </c>
      <c r="E26" s="31">
        <f t="shared" si="1"/>
        <v>10771.34</v>
      </c>
    </row>
    <row r="27" spans="1:5" x14ac:dyDescent="0.2">
      <c r="A27" s="26" t="s">
        <v>596</v>
      </c>
      <c r="B27" s="62">
        <v>22205.149999999998</v>
      </c>
      <c r="D27" s="9" t="str">
        <f t="shared" si="0"/>
        <v>Missouri</v>
      </c>
      <c r="E27" s="31">
        <f t="shared" si="1"/>
        <v>22205.149999999998</v>
      </c>
    </row>
    <row r="28" spans="1:5" x14ac:dyDescent="0.2">
      <c r="A28" s="26" t="s">
        <v>1762</v>
      </c>
      <c r="B28" s="62">
        <v>5589.3519999999971</v>
      </c>
      <c r="D28" s="9" t="str">
        <f t="shared" si="0"/>
        <v>Montana</v>
      </c>
      <c r="E28" s="31">
        <f t="shared" si="1"/>
        <v>5589.3519999999971</v>
      </c>
    </row>
    <row r="29" spans="1:5" x14ac:dyDescent="0.2">
      <c r="A29" s="26" t="s">
        <v>138</v>
      </c>
      <c r="B29" s="62">
        <v>7464.9299999999985</v>
      </c>
      <c r="D29" s="9" t="str">
        <f t="shared" si="0"/>
        <v>Nebraska</v>
      </c>
      <c r="E29" s="31">
        <f t="shared" si="1"/>
        <v>7464.9299999999985</v>
      </c>
    </row>
    <row r="30" spans="1:5" x14ac:dyDescent="0.2">
      <c r="A30" s="26" t="s">
        <v>1392</v>
      </c>
      <c r="B30" s="62">
        <v>16729.101999999999</v>
      </c>
      <c r="D30" s="9" t="str">
        <f t="shared" si="0"/>
        <v>Nevada</v>
      </c>
      <c r="E30" s="31">
        <f t="shared" si="1"/>
        <v>16729.101999999999</v>
      </c>
    </row>
    <row r="31" spans="1:5" x14ac:dyDescent="0.2">
      <c r="A31" s="26" t="s">
        <v>2694</v>
      </c>
      <c r="B31" s="62">
        <v>7292.5239999999994</v>
      </c>
      <c r="D31" s="9" t="str">
        <f t="shared" si="0"/>
        <v>New Hampshire</v>
      </c>
      <c r="E31" s="31">
        <f t="shared" si="1"/>
        <v>7292.5239999999994</v>
      </c>
    </row>
    <row r="32" spans="1:5" x14ac:dyDescent="0.2">
      <c r="A32" s="26" t="s">
        <v>788</v>
      </c>
      <c r="B32" s="62">
        <v>35764.312000000013</v>
      </c>
      <c r="D32" s="9" t="str">
        <f t="shared" si="0"/>
        <v>New Jersey</v>
      </c>
      <c r="E32" s="31">
        <f t="shared" si="1"/>
        <v>35764.312000000013</v>
      </c>
    </row>
    <row r="33" spans="1:5" x14ac:dyDescent="0.2">
      <c r="A33" s="26" t="s">
        <v>668</v>
      </c>
      <c r="B33" s="62">
        <v>4783.5220000000008</v>
      </c>
      <c r="D33" s="9" t="str">
        <f t="shared" si="0"/>
        <v>New Mexico</v>
      </c>
      <c r="E33" s="31">
        <f t="shared" si="1"/>
        <v>4783.5220000000008</v>
      </c>
    </row>
    <row r="34" spans="1:5" x14ac:dyDescent="0.2">
      <c r="A34" s="26" t="s">
        <v>267</v>
      </c>
      <c r="B34" s="62">
        <v>310876.27099999978</v>
      </c>
      <c r="D34" s="9" t="str">
        <f t="shared" si="0"/>
        <v>New York</v>
      </c>
      <c r="E34" s="31">
        <f t="shared" si="1"/>
        <v>310876.27099999978</v>
      </c>
    </row>
    <row r="35" spans="1:5" x14ac:dyDescent="0.2">
      <c r="A35" s="26" t="s">
        <v>88</v>
      </c>
      <c r="B35" s="62">
        <v>55603.163999999968</v>
      </c>
      <c r="D35" s="9" t="str">
        <f t="shared" si="0"/>
        <v>North Carolina</v>
      </c>
      <c r="E35" s="31">
        <f t="shared" si="1"/>
        <v>55603.163999999968</v>
      </c>
    </row>
    <row r="36" spans="1:5" x14ac:dyDescent="0.2">
      <c r="A36" s="26" t="s">
        <v>7449</v>
      </c>
      <c r="B36" s="62">
        <v>919.91</v>
      </c>
      <c r="D36" s="9" t="str">
        <f t="shared" si="0"/>
        <v>North Dakota</v>
      </c>
      <c r="E36" s="31">
        <f t="shared" si="1"/>
        <v>919.91</v>
      </c>
    </row>
    <row r="37" spans="1:5" x14ac:dyDescent="0.2">
      <c r="A37" s="26" t="s">
        <v>498</v>
      </c>
      <c r="B37" s="62">
        <v>78258.135999999926</v>
      </c>
      <c r="D37" s="9" t="str">
        <f t="shared" si="0"/>
        <v>Ohio</v>
      </c>
      <c r="E37" s="31">
        <f t="shared" si="1"/>
        <v>78258.135999999926</v>
      </c>
    </row>
    <row r="38" spans="1:5" x14ac:dyDescent="0.2">
      <c r="A38" s="26" t="s">
        <v>649</v>
      </c>
      <c r="B38" s="62">
        <v>19683.390000000003</v>
      </c>
      <c r="D38" s="9" t="str">
        <f t="shared" si="0"/>
        <v>Oklahoma</v>
      </c>
      <c r="E38" s="31">
        <f t="shared" si="1"/>
        <v>19683.390000000003</v>
      </c>
    </row>
    <row r="39" spans="1:5" x14ac:dyDescent="0.2">
      <c r="A39" s="26" t="s">
        <v>420</v>
      </c>
      <c r="B39" s="62">
        <v>17431.149999999991</v>
      </c>
      <c r="D39" s="9" t="str">
        <f t="shared" si="0"/>
        <v>Oregon</v>
      </c>
      <c r="E39" s="31">
        <f t="shared" si="1"/>
        <v>17431.149999999991</v>
      </c>
    </row>
    <row r="40" spans="1:5" x14ac:dyDescent="0.2">
      <c r="A40" s="26" t="s">
        <v>147</v>
      </c>
      <c r="B40" s="62">
        <v>116511.91400000003</v>
      </c>
      <c r="D40" s="9" t="str">
        <f t="shared" si="0"/>
        <v>Pennsylvania</v>
      </c>
      <c r="E40" s="31">
        <f t="shared" si="1"/>
        <v>116511.91400000003</v>
      </c>
    </row>
    <row r="41" spans="1:5" x14ac:dyDescent="0.2">
      <c r="A41" s="26" t="s">
        <v>1399</v>
      </c>
      <c r="B41" s="62">
        <v>22627.955999999995</v>
      </c>
      <c r="D41" s="9" t="str">
        <f t="shared" si="0"/>
        <v>Rhode Island</v>
      </c>
      <c r="E41" s="31">
        <f t="shared" si="1"/>
        <v>22627.955999999995</v>
      </c>
    </row>
    <row r="42" spans="1:5" x14ac:dyDescent="0.2">
      <c r="A42" s="26" t="s">
        <v>383</v>
      </c>
      <c r="B42" s="62">
        <v>8481.7099999999991</v>
      </c>
      <c r="D42" s="9" t="str">
        <f t="shared" si="0"/>
        <v>South Carolina</v>
      </c>
      <c r="E42" s="31">
        <f t="shared" si="1"/>
        <v>8481.7099999999991</v>
      </c>
    </row>
    <row r="43" spans="1:5" x14ac:dyDescent="0.2">
      <c r="A43" s="26" t="s">
        <v>5326</v>
      </c>
      <c r="B43" s="62">
        <v>1315.5600000000002</v>
      </c>
      <c r="D43" s="9" t="str">
        <f t="shared" si="0"/>
        <v>South Dakota</v>
      </c>
      <c r="E43" s="31">
        <f t="shared" si="1"/>
        <v>1315.5600000000002</v>
      </c>
    </row>
    <row r="44" spans="1:5" x14ac:dyDescent="0.2">
      <c r="A44" s="26" t="s">
        <v>335</v>
      </c>
      <c r="B44" s="62">
        <v>30661.872999999981</v>
      </c>
      <c r="D44" s="9" t="str">
        <f t="shared" si="0"/>
        <v>Tennessee</v>
      </c>
      <c r="E44" s="31">
        <f t="shared" si="1"/>
        <v>30661.872999999981</v>
      </c>
    </row>
    <row r="45" spans="1:5" x14ac:dyDescent="0.2">
      <c r="A45" s="26" t="s">
        <v>104</v>
      </c>
      <c r="B45" s="62">
        <v>170188.04580000002</v>
      </c>
      <c r="D45" s="9" t="str">
        <f t="shared" si="0"/>
        <v>Texas</v>
      </c>
      <c r="E45" s="31">
        <f t="shared" si="1"/>
        <v>170188.04580000002</v>
      </c>
    </row>
    <row r="46" spans="1:5" x14ac:dyDescent="0.2">
      <c r="A46" s="26" t="s">
        <v>121</v>
      </c>
      <c r="B46" s="62">
        <v>11220.055999999999</v>
      </c>
      <c r="D46" s="9" t="str">
        <f t="shared" si="0"/>
        <v>Utah</v>
      </c>
      <c r="E46" s="31">
        <f t="shared" si="1"/>
        <v>11220.055999999999</v>
      </c>
    </row>
    <row r="47" spans="1:5" x14ac:dyDescent="0.2">
      <c r="A47" s="26" t="s">
        <v>5203</v>
      </c>
      <c r="B47" s="62">
        <v>8929.369999999999</v>
      </c>
      <c r="D47" s="9" t="str">
        <f t="shared" si="0"/>
        <v>Vermont</v>
      </c>
      <c r="E47" s="31">
        <f t="shared" si="1"/>
        <v>8929.369999999999</v>
      </c>
    </row>
    <row r="48" spans="1:5" x14ac:dyDescent="0.2">
      <c r="A48" s="26" t="s">
        <v>319</v>
      </c>
      <c r="B48" s="62">
        <v>70636.719999999987</v>
      </c>
      <c r="D48" s="9" t="str">
        <f t="shared" si="0"/>
        <v>Virginia</v>
      </c>
      <c r="E48" s="31">
        <f t="shared" si="1"/>
        <v>70636.719999999987</v>
      </c>
    </row>
    <row r="49" spans="1:5" x14ac:dyDescent="0.2">
      <c r="A49" s="26" t="s">
        <v>96</v>
      </c>
      <c r="B49" s="62">
        <v>138641.26999999993</v>
      </c>
      <c r="D49" s="9" t="str">
        <f t="shared" si="0"/>
        <v>Washington</v>
      </c>
      <c r="E49" s="31">
        <f t="shared" si="1"/>
        <v>138641.26999999993</v>
      </c>
    </row>
    <row r="50" spans="1:5" x14ac:dyDescent="0.2">
      <c r="A50" s="26" t="s">
        <v>9726</v>
      </c>
      <c r="B50" s="62">
        <v>1209.8240000000001</v>
      </c>
      <c r="D50" s="9" t="str">
        <f t="shared" si="0"/>
        <v>West Virginia</v>
      </c>
      <c r="E50" s="31">
        <f t="shared" si="1"/>
        <v>1209.8240000000001</v>
      </c>
    </row>
    <row r="51" spans="1:5" x14ac:dyDescent="0.2">
      <c r="A51" s="26" t="s">
        <v>114</v>
      </c>
      <c r="B51" s="62">
        <v>32114.610000000019</v>
      </c>
      <c r="D51" s="9" t="str">
        <f t="shared" si="0"/>
        <v>Wisconsin</v>
      </c>
      <c r="E51" s="31">
        <f t="shared" si="1"/>
        <v>32114.610000000019</v>
      </c>
    </row>
    <row r="52" spans="1:5" x14ac:dyDescent="0.2">
      <c r="A52" s="26" t="s">
        <v>8542</v>
      </c>
      <c r="B52" s="62">
        <v>1603.1360000000002</v>
      </c>
      <c r="D52" s="9" t="str">
        <f t="shared" si="0"/>
        <v>Wyoming</v>
      </c>
      <c r="E52" s="31">
        <f t="shared" si="1"/>
        <v>1603.1360000000002</v>
      </c>
    </row>
    <row r="53" spans="1:5" x14ac:dyDescent="0.2">
      <c r="A53" s="27" t="s">
        <v>10936</v>
      </c>
      <c r="B53" s="63">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E7EBF-B807-4544-B4E0-9540E7ABAEF6}">
  <dimension ref="A3:B9"/>
  <sheetViews>
    <sheetView workbookViewId="0">
      <selection activeCell="C15" sqref="C15"/>
    </sheetView>
  </sheetViews>
  <sheetFormatPr baseColWidth="10" defaultRowHeight="15" x14ac:dyDescent="0.2"/>
  <cols>
    <col min="1" max="1" width="18.5" bestFit="1" customWidth="1"/>
    <col min="2" max="2" width="17.6640625" bestFit="1" customWidth="1"/>
  </cols>
  <sheetData>
    <row r="3" spans="1:2" ht="23" x14ac:dyDescent="0.25">
      <c r="A3" s="32" t="s">
        <v>10935</v>
      </c>
      <c r="B3" s="33" t="s">
        <v>10933</v>
      </c>
    </row>
    <row r="4" spans="1:2" ht="23" x14ac:dyDescent="0.25">
      <c r="A4" s="34" t="s">
        <v>75</v>
      </c>
      <c r="B4" s="64">
        <v>203412.73300000009</v>
      </c>
    </row>
    <row r="5" spans="1:2" ht="23" x14ac:dyDescent="0.25">
      <c r="A5" s="35" t="s">
        <v>56</v>
      </c>
      <c r="B5" s="65">
        <v>206965.53200000009</v>
      </c>
    </row>
    <row r="6" spans="1:2" ht="23" x14ac:dyDescent="0.25">
      <c r="A6" s="35" t="s">
        <v>59</v>
      </c>
      <c r="B6" s="65">
        <v>223843.60800000012</v>
      </c>
    </row>
    <row r="7" spans="1:2" ht="23" x14ac:dyDescent="0.25">
      <c r="A7" s="35" t="s">
        <v>36</v>
      </c>
      <c r="B7" s="65">
        <v>328449.1030000007</v>
      </c>
    </row>
    <row r="8" spans="1:2" ht="23" x14ac:dyDescent="0.25">
      <c r="A8" s="35" t="s">
        <v>72</v>
      </c>
      <c r="B8" s="65">
        <v>330007.05400000012</v>
      </c>
    </row>
    <row r="9" spans="1:2" ht="23" x14ac:dyDescent="0.25">
      <c r="A9" s="36" t="s">
        <v>10936</v>
      </c>
      <c r="B9" s="66">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8D9FF-18A8-3546-A9F1-1D70F584AC3A}">
  <dimension ref="A3:Q5025"/>
  <sheetViews>
    <sheetView workbookViewId="0">
      <selection activeCell="L28" sqref="L28"/>
    </sheetView>
  </sheetViews>
  <sheetFormatPr baseColWidth="10" defaultRowHeight="18" x14ac:dyDescent="0.2"/>
  <cols>
    <col min="1" max="1" width="14.83203125" style="39" bestFit="1" customWidth="1"/>
    <col min="2" max="2" width="14" style="39" bestFit="1" customWidth="1"/>
    <col min="3" max="5" width="10.83203125" style="39"/>
    <col min="6" max="6" width="14.83203125" style="39" bestFit="1" customWidth="1"/>
    <col min="7" max="7" width="14.33203125" style="39" bestFit="1" customWidth="1"/>
    <col min="8" max="8" width="10.83203125" style="39"/>
    <col min="9" max="9" width="14.83203125" style="39" bestFit="1" customWidth="1"/>
    <col min="10" max="10" width="17.1640625" style="39" bestFit="1" customWidth="1"/>
    <col min="11" max="12" width="10.83203125" style="39"/>
    <col min="13" max="13" width="14.83203125" style="39" bestFit="1" customWidth="1"/>
    <col min="14" max="14" width="19" style="39" bestFit="1" customWidth="1"/>
    <col min="15" max="15" width="10.83203125" style="39"/>
    <col min="16" max="16" width="14.83203125" style="39" bestFit="1" customWidth="1"/>
    <col min="17" max="17" width="22.1640625" style="39" bestFit="1" customWidth="1"/>
    <col min="18" max="16384" width="10.83203125" style="39"/>
  </cols>
  <sheetData>
    <row r="3" spans="1:17" x14ac:dyDescent="0.2">
      <c r="A3" s="37" t="s">
        <v>10935</v>
      </c>
      <c r="B3" s="38" t="s">
        <v>10933</v>
      </c>
      <c r="F3" s="37" t="s">
        <v>10935</v>
      </c>
      <c r="G3" s="38" t="s">
        <v>10934</v>
      </c>
      <c r="I3" s="37" t="s">
        <v>10935</v>
      </c>
      <c r="J3" s="38" t="s">
        <v>10949</v>
      </c>
      <c r="M3" s="37" t="s">
        <v>10935</v>
      </c>
      <c r="N3" s="38" t="s">
        <v>10950</v>
      </c>
      <c r="P3" s="37" t="s">
        <v>10935</v>
      </c>
      <c r="Q3" s="38" t="s">
        <v>10951</v>
      </c>
    </row>
    <row r="4" spans="1:17" x14ac:dyDescent="0.2">
      <c r="A4" s="40" t="s">
        <v>10937</v>
      </c>
      <c r="B4" s="58">
        <v>95365.937600000019</v>
      </c>
      <c r="F4" s="40" t="s">
        <v>10937</v>
      </c>
      <c r="G4" s="58">
        <v>9199.2699999999986</v>
      </c>
      <c r="I4" s="40" t="s">
        <v>10937</v>
      </c>
      <c r="J4" s="58">
        <v>1500</v>
      </c>
      <c r="M4" s="40" t="s">
        <v>10937</v>
      </c>
      <c r="N4" s="58">
        <v>387</v>
      </c>
      <c r="P4" s="40" t="s">
        <v>10937</v>
      </c>
      <c r="Q4" s="58">
        <v>9.6462848596792869E-2</v>
      </c>
    </row>
    <row r="5" spans="1:17" x14ac:dyDescent="0.2">
      <c r="A5" s="41" t="s">
        <v>10938</v>
      </c>
      <c r="B5" s="59">
        <v>60172.649400000024</v>
      </c>
      <c r="F5" s="41" t="s">
        <v>10938</v>
      </c>
      <c r="G5" s="59">
        <v>10288.898699999991</v>
      </c>
      <c r="I5" s="41" t="s">
        <v>10938</v>
      </c>
      <c r="J5" s="59">
        <v>1068</v>
      </c>
      <c r="M5" s="41" t="s">
        <v>10938</v>
      </c>
      <c r="N5" s="59">
        <v>301</v>
      </c>
      <c r="P5" s="41" t="s">
        <v>10938</v>
      </c>
      <c r="Q5" s="59">
        <v>0.17098962406664425</v>
      </c>
    </row>
    <row r="6" spans="1:17" x14ac:dyDescent="0.2">
      <c r="A6" s="41" t="s">
        <v>10939</v>
      </c>
      <c r="B6" s="59">
        <v>199252.98399999991</v>
      </c>
      <c r="F6" s="41" t="s">
        <v>10939</v>
      </c>
      <c r="G6" s="59">
        <v>26806.573700000015</v>
      </c>
      <c r="I6" s="41" t="s">
        <v>10939</v>
      </c>
      <c r="J6" s="59">
        <v>2491</v>
      </c>
      <c r="M6" s="41" t="s">
        <v>10939</v>
      </c>
      <c r="N6" s="59">
        <v>680</v>
      </c>
      <c r="P6" s="41" t="s">
        <v>10939</v>
      </c>
      <c r="Q6" s="59">
        <v>0.13453536886554246</v>
      </c>
    </row>
    <row r="7" spans="1:17" x14ac:dyDescent="0.2">
      <c r="A7" s="41" t="s">
        <v>10940</v>
      </c>
      <c r="B7" s="59">
        <v>141851.5674</v>
      </c>
      <c r="F7" s="41" t="s">
        <v>10940</v>
      </c>
      <c r="G7" s="59">
        <v>13437.806799999998</v>
      </c>
      <c r="I7" s="41" t="s">
        <v>10940</v>
      </c>
      <c r="J7" s="59">
        <v>2441</v>
      </c>
      <c r="M7" s="41" t="s">
        <v>10940</v>
      </c>
      <c r="N7" s="59">
        <v>663</v>
      </c>
      <c r="P7" s="41" t="s">
        <v>10940</v>
      </c>
      <c r="Q7" s="59">
        <v>9.4731465053942004E-2</v>
      </c>
    </row>
    <row r="8" spans="1:17" x14ac:dyDescent="0.2">
      <c r="A8" s="41" t="s">
        <v>10941</v>
      </c>
      <c r="B8" s="59">
        <v>156122.28669999994</v>
      </c>
      <c r="F8" s="41" t="s">
        <v>10941</v>
      </c>
      <c r="G8" s="59">
        <v>22308.51279999999</v>
      </c>
      <c r="I8" s="41" t="s">
        <v>10941</v>
      </c>
      <c r="J8" s="59">
        <v>2850</v>
      </c>
      <c r="M8" s="41" t="s">
        <v>10941</v>
      </c>
      <c r="N8" s="59">
        <v>750</v>
      </c>
      <c r="P8" s="41" t="s">
        <v>10941</v>
      </c>
      <c r="Q8" s="59">
        <v>0.14289127626517142</v>
      </c>
    </row>
    <row r="9" spans="1:17" x14ac:dyDescent="0.2">
      <c r="A9" s="41" t="s">
        <v>10942</v>
      </c>
      <c r="B9" s="59">
        <v>147082.61130000011</v>
      </c>
      <c r="F9" s="41" t="s">
        <v>10942</v>
      </c>
      <c r="G9" s="59">
        <v>20899.334500000012</v>
      </c>
      <c r="I9" s="41" t="s">
        <v>10942</v>
      </c>
      <c r="J9" s="59">
        <v>2644</v>
      </c>
      <c r="M9" s="41" t="s">
        <v>10942</v>
      </c>
      <c r="N9" s="59">
        <v>709</v>
      </c>
      <c r="P9" s="41" t="s">
        <v>10942</v>
      </c>
      <c r="Q9" s="59">
        <v>0.1420924901678027</v>
      </c>
    </row>
    <row r="10" spans="1:17" x14ac:dyDescent="0.2">
      <c r="A10" s="41" t="s">
        <v>10943</v>
      </c>
      <c r="B10" s="59">
        <v>149580.83800000031</v>
      </c>
      <c r="F10" s="41" t="s">
        <v>10943</v>
      </c>
      <c r="G10" s="59">
        <v>13535.38299999998</v>
      </c>
      <c r="I10" s="41" t="s">
        <v>10943</v>
      </c>
      <c r="J10" s="59">
        <v>2705</v>
      </c>
      <c r="M10" s="41" t="s">
        <v>10943</v>
      </c>
      <c r="N10" s="59">
        <v>708</v>
      </c>
      <c r="P10" s="41" t="s">
        <v>10943</v>
      </c>
      <c r="Q10" s="59">
        <v>9.0488749635163512E-2</v>
      </c>
    </row>
    <row r="11" spans="1:17" x14ac:dyDescent="0.2">
      <c r="A11" s="41" t="s">
        <v>10944</v>
      </c>
      <c r="B11" s="59">
        <v>159589.45099999988</v>
      </c>
      <c r="F11" s="41" t="s">
        <v>10944</v>
      </c>
      <c r="G11" s="59">
        <v>21896.715399999972</v>
      </c>
      <c r="I11" s="41" t="s">
        <v>10944</v>
      </c>
      <c r="J11" s="59">
        <v>2796</v>
      </c>
      <c r="M11" s="41" t="s">
        <v>10944</v>
      </c>
      <c r="N11" s="59">
        <v>710</v>
      </c>
      <c r="P11" s="41" t="s">
        <v>10944</v>
      </c>
      <c r="Q11" s="59">
        <v>0.13720653378273723</v>
      </c>
    </row>
    <row r="12" spans="1:17" x14ac:dyDescent="0.2">
      <c r="A12" s="41" t="s">
        <v>10945</v>
      </c>
      <c r="B12" s="59">
        <v>309770.09970000025</v>
      </c>
      <c r="F12" s="41" t="s">
        <v>10945</v>
      </c>
      <c r="G12" s="59">
        <v>37293.192500000034</v>
      </c>
      <c r="I12" s="41" t="s">
        <v>10945</v>
      </c>
      <c r="J12" s="59">
        <v>5073</v>
      </c>
      <c r="M12" s="41" t="s">
        <v>10945</v>
      </c>
      <c r="N12" s="59">
        <v>1386</v>
      </c>
      <c r="P12" s="41" t="s">
        <v>10945</v>
      </c>
      <c r="Q12" s="59">
        <v>0.12038990379031732</v>
      </c>
    </row>
    <row r="13" spans="1:17" x14ac:dyDescent="0.2">
      <c r="A13" s="41" t="s">
        <v>10946</v>
      </c>
      <c r="B13" s="59">
        <v>197115.20170000009</v>
      </c>
      <c r="F13" s="41" t="s">
        <v>10946</v>
      </c>
      <c r="G13" s="59">
        <v>31469.663800000035</v>
      </c>
      <c r="I13" s="41" t="s">
        <v>10946</v>
      </c>
      <c r="J13" s="59">
        <v>3095</v>
      </c>
      <c r="M13" s="41" t="s">
        <v>10946</v>
      </c>
      <c r="N13" s="59">
        <v>817</v>
      </c>
      <c r="P13" s="41" t="s">
        <v>10946</v>
      </c>
      <c r="Q13" s="59">
        <v>0.15965112547684351</v>
      </c>
    </row>
    <row r="14" spans="1:17" x14ac:dyDescent="0.2">
      <c r="A14" s="41" t="s">
        <v>10947</v>
      </c>
      <c r="B14" s="59">
        <v>349120.07400000008</v>
      </c>
      <c r="F14" s="41" t="s">
        <v>10947</v>
      </c>
      <c r="G14" s="59">
        <v>35825.536599999927</v>
      </c>
      <c r="I14" s="41" t="s">
        <v>10947</v>
      </c>
      <c r="J14" s="59">
        <v>5741</v>
      </c>
      <c r="M14" s="41" t="s">
        <v>10947</v>
      </c>
      <c r="N14" s="59">
        <v>1462</v>
      </c>
      <c r="P14" s="41" t="s">
        <v>10947</v>
      </c>
      <c r="Q14" s="59">
        <v>0.10261666191099604</v>
      </c>
    </row>
    <row r="15" spans="1:17" x14ac:dyDescent="0.2">
      <c r="A15" s="41" t="s">
        <v>10948</v>
      </c>
      <c r="B15" s="59">
        <v>332177.15950000001</v>
      </c>
      <c r="F15" s="41" t="s">
        <v>10948</v>
      </c>
      <c r="G15" s="59">
        <v>43436.13390000003</v>
      </c>
      <c r="I15" s="41" t="s">
        <v>10948</v>
      </c>
      <c r="J15" s="59">
        <v>5469</v>
      </c>
      <c r="M15" s="41" t="s">
        <v>10948</v>
      </c>
      <c r="N15" s="59">
        <v>1421</v>
      </c>
      <c r="P15" s="41" t="s">
        <v>10948</v>
      </c>
      <c r="Q15" s="59">
        <v>0.13076195234308405</v>
      </c>
    </row>
    <row r="16" spans="1:17" x14ac:dyDescent="0.2">
      <c r="A16" s="42" t="s">
        <v>10936</v>
      </c>
      <c r="B16" s="60">
        <v>2297200.8603000008</v>
      </c>
      <c r="F16" s="42" t="s">
        <v>10936</v>
      </c>
      <c r="G16" s="60">
        <v>286397.02169999998</v>
      </c>
      <c r="I16" s="42" t="s">
        <v>10936</v>
      </c>
      <c r="J16" s="60">
        <v>37873</v>
      </c>
      <c r="M16" s="42" t="s">
        <v>10936</v>
      </c>
      <c r="N16" s="60">
        <v>9994</v>
      </c>
      <c r="P16" s="42" t="s">
        <v>10936</v>
      </c>
      <c r="Q16" s="60">
        <v>0.12467217240315856</v>
      </c>
    </row>
    <row r="17" spans="2:17" x14ac:dyDescent="0.2">
      <c r="M17"/>
      <c r="N17"/>
    </row>
    <row r="18" spans="2:17" x14ac:dyDescent="0.2">
      <c r="M18"/>
      <c r="N18"/>
    </row>
    <row r="19" spans="2:17" x14ac:dyDescent="0.2">
      <c r="M19"/>
      <c r="N19"/>
    </row>
    <row r="20" spans="2:17" x14ac:dyDescent="0.2">
      <c r="M20"/>
      <c r="N20"/>
    </row>
    <row r="21" spans="2:17" x14ac:dyDescent="0.2">
      <c r="M21"/>
      <c r="N21"/>
    </row>
    <row r="22" spans="2:17" x14ac:dyDescent="0.2">
      <c r="M22"/>
      <c r="N22"/>
    </row>
    <row r="23" spans="2:17" x14ac:dyDescent="0.2">
      <c r="M23"/>
      <c r="N23"/>
    </row>
    <row r="24" spans="2:17" x14ac:dyDescent="0.2">
      <c r="M24"/>
      <c r="N24"/>
    </row>
    <row r="25" spans="2:17" x14ac:dyDescent="0.2">
      <c r="M25"/>
      <c r="N25"/>
    </row>
    <row r="26" spans="2:17" x14ac:dyDescent="0.2">
      <c r="M26"/>
      <c r="N26"/>
    </row>
    <row r="27" spans="2:17" x14ac:dyDescent="0.2">
      <c r="G27" s="43">
        <f>GETPIVOTDATA("Profit",$F$3)</f>
        <v>286397.02169999998</v>
      </c>
      <c r="J27" s="44">
        <f>GETPIVOTDATA("Quantity",$I$3)</f>
        <v>37873</v>
      </c>
      <c r="M27"/>
      <c r="N27" s="45">
        <f>GETPIVOTDATA("Order ID",$M$3)</f>
        <v>9994</v>
      </c>
      <c r="Q27" s="46">
        <f>GETPIVOTDATA("Profit Margin",$P$3)</f>
        <v>0.12467217240315856</v>
      </c>
    </row>
    <row r="28" spans="2:17" x14ac:dyDescent="0.2">
      <c r="B28" s="43">
        <f>GETPIVOTDATA("Sales",$A$3)</f>
        <v>2297200.8603000008</v>
      </c>
      <c r="M28"/>
      <c r="N28"/>
    </row>
    <row r="29" spans="2:17" x14ac:dyDescent="0.2">
      <c r="M29"/>
      <c r="N29"/>
    </row>
    <row r="30" spans="2:17" x14ac:dyDescent="0.2">
      <c r="M30"/>
      <c r="N30"/>
    </row>
    <row r="31" spans="2:17" x14ac:dyDescent="0.2">
      <c r="M31"/>
      <c r="N31"/>
    </row>
    <row r="32" spans="2:17" x14ac:dyDescent="0.2">
      <c r="M32"/>
      <c r="N32"/>
    </row>
    <row r="33" spans="13:14" x14ac:dyDescent="0.2">
      <c r="M33"/>
      <c r="N33"/>
    </row>
    <row r="34" spans="13:14" x14ac:dyDescent="0.2">
      <c r="M34"/>
      <c r="N34"/>
    </row>
    <row r="35" spans="13:14" x14ac:dyDescent="0.2">
      <c r="M35"/>
      <c r="N35"/>
    </row>
    <row r="36" spans="13:14" x14ac:dyDescent="0.2">
      <c r="M36"/>
      <c r="N36"/>
    </row>
    <row r="37" spans="13:14" x14ac:dyDescent="0.2">
      <c r="M37"/>
      <c r="N37"/>
    </row>
    <row r="38" spans="13:14" x14ac:dyDescent="0.2">
      <c r="M38"/>
      <c r="N38"/>
    </row>
    <row r="39" spans="13:14" x14ac:dyDescent="0.2">
      <c r="M39"/>
      <c r="N39"/>
    </row>
    <row r="40" spans="13:14" x14ac:dyDescent="0.2">
      <c r="M40"/>
      <c r="N40"/>
    </row>
    <row r="41" spans="13:14" x14ac:dyDescent="0.2">
      <c r="M41"/>
      <c r="N41"/>
    </row>
    <row r="42" spans="13:14" x14ac:dyDescent="0.2">
      <c r="M42"/>
      <c r="N42"/>
    </row>
    <row r="43" spans="13:14" x14ac:dyDescent="0.2">
      <c r="M43"/>
      <c r="N43"/>
    </row>
    <row r="44" spans="13:14" x14ac:dyDescent="0.2">
      <c r="M44"/>
      <c r="N44"/>
    </row>
    <row r="45" spans="13:14" x14ac:dyDescent="0.2">
      <c r="M45"/>
      <c r="N45"/>
    </row>
    <row r="46" spans="13:14" x14ac:dyDescent="0.2">
      <c r="M46"/>
      <c r="N46"/>
    </row>
    <row r="47" spans="13:14" x14ac:dyDescent="0.2">
      <c r="M47"/>
      <c r="N47"/>
    </row>
    <row r="48" spans="13:14" x14ac:dyDescent="0.2">
      <c r="M48"/>
      <c r="N48"/>
    </row>
    <row r="49" spans="13:14" x14ac:dyDescent="0.2">
      <c r="M49"/>
      <c r="N49"/>
    </row>
    <row r="50" spans="13:14" x14ac:dyDescent="0.2">
      <c r="M50"/>
      <c r="N50"/>
    </row>
    <row r="51" spans="13:14" x14ac:dyDescent="0.2">
      <c r="M51"/>
      <c r="N51"/>
    </row>
    <row r="52" spans="13:14" x14ac:dyDescent="0.2">
      <c r="M52"/>
      <c r="N52"/>
    </row>
    <row r="53" spans="13:14" x14ac:dyDescent="0.2">
      <c r="M53"/>
      <c r="N53"/>
    </row>
    <row r="54" spans="13:14" x14ac:dyDescent="0.2">
      <c r="M54"/>
      <c r="N54"/>
    </row>
    <row r="55" spans="13:14" x14ac:dyDescent="0.2">
      <c r="M55"/>
      <c r="N55"/>
    </row>
    <row r="56" spans="13:14" x14ac:dyDescent="0.2">
      <c r="M56"/>
      <c r="N56"/>
    </row>
    <row r="57" spans="13:14" x14ac:dyDescent="0.2">
      <c r="M57"/>
      <c r="N57"/>
    </row>
    <row r="58" spans="13:14" x14ac:dyDescent="0.2">
      <c r="M58"/>
      <c r="N58"/>
    </row>
    <row r="59" spans="13:14" x14ac:dyDescent="0.2">
      <c r="M59"/>
      <c r="N59"/>
    </row>
    <row r="60" spans="13:14" x14ac:dyDescent="0.2">
      <c r="M60"/>
      <c r="N60"/>
    </row>
    <row r="61" spans="13:14" x14ac:dyDescent="0.2">
      <c r="M61"/>
      <c r="N61"/>
    </row>
    <row r="62" spans="13:14" x14ac:dyDescent="0.2">
      <c r="M62"/>
      <c r="N62"/>
    </row>
    <row r="63" spans="13:14" x14ac:dyDescent="0.2">
      <c r="M63"/>
      <c r="N63"/>
    </row>
    <row r="64" spans="13:14" x14ac:dyDescent="0.2">
      <c r="M64"/>
      <c r="N64"/>
    </row>
    <row r="65" spans="13:14" x14ac:dyDescent="0.2">
      <c r="M65"/>
      <c r="N65"/>
    </row>
    <row r="66" spans="13:14" x14ac:dyDescent="0.2">
      <c r="M66"/>
      <c r="N66"/>
    </row>
    <row r="67" spans="13:14" x14ac:dyDescent="0.2">
      <c r="M67"/>
      <c r="N67"/>
    </row>
    <row r="68" spans="13:14" x14ac:dyDescent="0.2">
      <c r="M68"/>
      <c r="N68"/>
    </row>
    <row r="69" spans="13:14" x14ac:dyDescent="0.2">
      <c r="M69"/>
      <c r="N69"/>
    </row>
    <row r="70" spans="13:14" x14ac:dyDescent="0.2">
      <c r="M70"/>
      <c r="N70"/>
    </row>
    <row r="71" spans="13:14" x14ac:dyDescent="0.2">
      <c r="M71"/>
      <c r="N71"/>
    </row>
    <row r="72" spans="13:14" x14ac:dyDescent="0.2">
      <c r="M72"/>
      <c r="N72"/>
    </row>
    <row r="73" spans="13:14" x14ac:dyDescent="0.2">
      <c r="M73"/>
      <c r="N73"/>
    </row>
    <row r="74" spans="13:14" x14ac:dyDescent="0.2">
      <c r="M74"/>
      <c r="N74"/>
    </row>
    <row r="75" spans="13:14" x14ac:dyDescent="0.2">
      <c r="M75"/>
      <c r="N75"/>
    </row>
    <row r="76" spans="13:14" x14ac:dyDescent="0.2">
      <c r="M76"/>
      <c r="N76"/>
    </row>
    <row r="77" spans="13:14" x14ac:dyDescent="0.2">
      <c r="M77"/>
      <c r="N77"/>
    </row>
    <row r="78" spans="13:14" x14ac:dyDescent="0.2">
      <c r="M78"/>
      <c r="N78"/>
    </row>
    <row r="79" spans="13:14" x14ac:dyDescent="0.2">
      <c r="M79"/>
      <c r="N79"/>
    </row>
    <row r="80" spans="13:14" x14ac:dyDescent="0.2">
      <c r="M80"/>
      <c r="N80"/>
    </row>
    <row r="81" spans="13:14" x14ac:dyDescent="0.2">
      <c r="M81"/>
      <c r="N81"/>
    </row>
    <row r="82" spans="13:14" x14ac:dyDescent="0.2">
      <c r="M82"/>
      <c r="N82"/>
    </row>
    <row r="83" spans="13:14" x14ac:dyDescent="0.2">
      <c r="M83"/>
      <c r="N83"/>
    </row>
    <row r="84" spans="13:14" x14ac:dyDescent="0.2">
      <c r="M84"/>
      <c r="N84"/>
    </row>
    <row r="85" spans="13:14" x14ac:dyDescent="0.2">
      <c r="M85"/>
      <c r="N85"/>
    </row>
    <row r="86" spans="13:14" x14ac:dyDescent="0.2">
      <c r="M86"/>
      <c r="N86"/>
    </row>
    <row r="87" spans="13:14" x14ac:dyDescent="0.2">
      <c r="M87"/>
      <c r="N87"/>
    </row>
    <row r="88" spans="13:14" x14ac:dyDescent="0.2">
      <c r="M88"/>
      <c r="N88"/>
    </row>
    <row r="89" spans="13:14" x14ac:dyDescent="0.2">
      <c r="M89"/>
      <c r="N89"/>
    </row>
    <row r="90" spans="13:14" x14ac:dyDescent="0.2">
      <c r="M90"/>
      <c r="N90"/>
    </row>
    <row r="91" spans="13:14" x14ac:dyDescent="0.2">
      <c r="M91"/>
      <c r="N91"/>
    </row>
    <row r="92" spans="13:14" x14ac:dyDescent="0.2">
      <c r="M92"/>
      <c r="N92"/>
    </row>
    <row r="93" spans="13:14" x14ac:dyDescent="0.2">
      <c r="M93"/>
      <c r="N93"/>
    </row>
    <row r="94" spans="13:14" x14ac:dyDescent="0.2">
      <c r="M94"/>
      <c r="N94"/>
    </row>
    <row r="95" spans="13:14" x14ac:dyDescent="0.2">
      <c r="M95"/>
      <c r="N95"/>
    </row>
    <row r="96" spans="13:14" x14ac:dyDescent="0.2">
      <c r="M96"/>
      <c r="N96"/>
    </row>
    <row r="97" spans="13:14" x14ac:dyDescent="0.2">
      <c r="M97"/>
      <c r="N97"/>
    </row>
    <row r="98" spans="13:14" x14ac:dyDescent="0.2">
      <c r="M98"/>
      <c r="N98"/>
    </row>
    <row r="99" spans="13:14" x14ac:dyDescent="0.2">
      <c r="M99"/>
      <c r="N99"/>
    </row>
    <row r="100" spans="13:14" x14ac:dyDescent="0.2">
      <c r="M100"/>
      <c r="N100"/>
    </row>
    <row r="101" spans="13:14" x14ac:dyDescent="0.2">
      <c r="M101"/>
      <c r="N101"/>
    </row>
    <row r="102" spans="13:14" x14ac:dyDescent="0.2">
      <c r="M102"/>
      <c r="N102"/>
    </row>
    <row r="103" spans="13:14" x14ac:dyDescent="0.2">
      <c r="M103"/>
      <c r="N103"/>
    </row>
    <row r="104" spans="13:14" x14ac:dyDescent="0.2">
      <c r="M104"/>
      <c r="N104"/>
    </row>
    <row r="105" spans="13:14" x14ac:dyDescent="0.2">
      <c r="M105"/>
      <c r="N105"/>
    </row>
    <row r="106" spans="13:14" x14ac:dyDescent="0.2">
      <c r="M106"/>
      <c r="N106"/>
    </row>
    <row r="107" spans="13:14" x14ac:dyDescent="0.2">
      <c r="M107"/>
      <c r="N107"/>
    </row>
    <row r="108" spans="13:14" x14ac:dyDescent="0.2">
      <c r="M108"/>
      <c r="N108"/>
    </row>
    <row r="109" spans="13:14" x14ac:dyDescent="0.2">
      <c r="M109"/>
      <c r="N109"/>
    </row>
    <row r="110" spans="13:14" x14ac:dyDescent="0.2">
      <c r="M110"/>
      <c r="N110"/>
    </row>
    <row r="111" spans="13:14" x14ac:dyDescent="0.2">
      <c r="M111"/>
      <c r="N111"/>
    </row>
    <row r="112" spans="13:14" x14ac:dyDescent="0.2">
      <c r="M112"/>
      <c r="N112"/>
    </row>
    <row r="113" spans="13:14" x14ac:dyDescent="0.2">
      <c r="M113"/>
      <c r="N113"/>
    </row>
    <row r="114" spans="13:14" x14ac:dyDescent="0.2">
      <c r="M114"/>
      <c r="N114"/>
    </row>
    <row r="115" spans="13:14" x14ac:dyDescent="0.2">
      <c r="M115"/>
      <c r="N115"/>
    </row>
    <row r="116" spans="13:14" x14ac:dyDescent="0.2">
      <c r="M116"/>
      <c r="N116"/>
    </row>
    <row r="117" spans="13:14" x14ac:dyDescent="0.2">
      <c r="M117"/>
      <c r="N117"/>
    </row>
    <row r="118" spans="13:14" x14ac:dyDescent="0.2">
      <c r="M118"/>
      <c r="N118"/>
    </row>
    <row r="119" spans="13:14" x14ac:dyDescent="0.2">
      <c r="M119"/>
      <c r="N119"/>
    </row>
    <row r="120" spans="13:14" x14ac:dyDescent="0.2">
      <c r="M120"/>
      <c r="N120"/>
    </row>
    <row r="121" spans="13:14" x14ac:dyDescent="0.2">
      <c r="M121"/>
      <c r="N121"/>
    </row>
    <row r="122" spans="13:14" x14ac:dyDescent="0.2">
      <c r="M122"/>
      <c r="N122"/>
    </row>
    <row r="123" spans="13:14" x14ac:dyDescent="0.2">
      <c r="M123"/>
      <c r="N123"/>
    </row>
    <row r="124" spans="13:14" x14ac:dyDescent="0.2">
      <c r="M124"/>
      <c r="N124"/>
    </row>
    <row r="125" spans="13:14" x14ac:dyDescent="0.2">
      <c r="M125"/>
      <c r="N125"/>
    </row>
    <row r="126" spans="13:14" x14ac:dyDescent="0.2">
      <c r="M126"/>
      <c r="N126"/>
    </row>
    <row r="127" spans="13:14" x14ac:dyDescent="0.2">
      <c r="M127"/>
      <c r="N127"/>
    </row>
    <row r="128" spans="13:14" x14ac:dyDescent="0.2">
      <c r="M128"/>
      <c r="N128"/>
    </row>
    <row r="129" spans="13:14" x14ac:dyDescent="0.2">
      <c r="M129"/>
      <c r="N129"/>
    </row>
    <row r="130" spans="13:14" x14ac:dyDescent="0.2">
      <c r="M130"/>
      <c r="N130"/>
    </row>
    <row r="131" spans="13:14" x14ac:dyDescent="0.2">
      <c r="M131"/>
      <c r="N131"/>
    </row>
    <row r="132" spans="13:14" x14ac:dyDescent="0.2">
      <c r="M132"/>
      <c r="N132"/>
    </row>
    <row r="133" spans="13:14" x14ac:dyDescent="0.2">
      <c r="M133"/>
      <c r="N133"/>
    </row>
    <row r="134" spans="13:14" x14ac:dyDescent="0.2">
      <c r="M134"/>
      <c r="N134"/>
    </row>
    <row r="135" spans="13:14" x14ac:dyDescent="0.2">
      <c r="M135"/>
      <c r="N135"/>
    </row>
    <row r="136" spans="13:14" x14ac:dyDescent="0.2">
      <c r="M136"/>
      <c r="N136"/>
    </row>
    <row r="137" spans="13:14" x14ac:dyDescent="0.2">
      <c r="M137"/>
      <c r="N137"/>
    </row>
    <row r="138" spans="13:14" x14ac:dyDescent="0.2">
      <c r="M138"/>
      <c r="N138"/>
    </row>
    <row r="139" spans="13:14" x14ac:dyDescent="0.2">
      <c r="M139"/>
      <c r="N139"/>
    </row>
    <row r="140" spans="13:14" x14ac:dyDescent="0.2">
      <c r="M140"/>
      <c r="N140"/>
    </row>
    <row r="141" spans="13:14" x14ac:dyDescent="0.2">
      <c r="M141"/>
      <c r="N141"/>
    </row>
    <row r="142" spans="13:14" x14ac:dyDescent="0.2">
      <c r="M142"/>
      <c r="N142"/>
    </row>
    <row r="143" spans="13:14" x14ac:dyDescent="0.2">
      <c r="M143"/>
      <c r="N143"/>
    </row>
    <row r="144" spans="13:14" x14ac:dyDescent="0.2">
      <c r="M144"/>
      <c r="N144"/>
    </row>
    <row r="145" spans="13:14" x14ac:dyDescent="0.2">
      <c r="M145"/>
      <c r="N145"/>
    </row>
    <row r="146" spans="13:14" x14ac:dyDescent="0.2">
      <c r="M146"/>
      <c r="N146"/>
    </row>
    <row r="147" spans="13:14" x14ac:dyDescent="0.2">
      <c r="M147"/>
      <c r="N147"/>
    </row>
    <row r="148" spans="13:14" x14ac:dyDescent="0.2">
      <c r="M148"/>
      <c r="N148"/>
    </row>
    <row r="149" spans="13:14" x14ac:dyDescent="0.2">
      <c r="M149"/>
      <c r="N149"/>
    </row>
    <row r="150" spans="13:14" x14ac:dyDescent="0.2">
      <c r="M150"/>
      <c r="N150"/>
    </row>
    <row r="151" spans="13:14" x14ac:dyDescent="0.2">
      <c r="M151"/>
      <c r="N151"/>
    </row>
    <row r="152" spans="13:14" x14ac:dyDescent="0.2">
      <c r="M152"/>
      <c r="N152"/>
    </row>
    <row r="153" spans="13:14" x14ac:dyDescent="0.2">
      <c r="M153"/>
      <c r="N153"/>
    </row>
    <row r="154" spans="13:14" x14ac:dyDescent="0.2">
      <c r="M154"/>
      <c r="N154"/>
    </row>
    <row r="155" spans="13:14" x14ac:dyDescent="0.2">
      <c r="M155"/>
      <c r="N155"/>
    </row>
    <row r="156" spans="13:14" x14ac:dyDescent="0.2">
      <c r="M156"/>
      <c r="N156"/>
    </row>
    <row r="157" spans="13:14" x14ac:dyDescent="0.2">
      <c r="M157"/>
      <c r="N157"/>
    </row>
    <row r="158" spans="13:14" x14ac:dyDescent="0.2">
      <c r="M158"/>
      <c r="N158"/>
    </row>
    <row r="159" spans="13:14" x14ac:dyDescent="0.2">
      <c r="M159"/>
      <c r="N159"/>
    </row>
    <row r="160" spans="13:14" x14ac:dyDescent="0.2">
      <c r="M160"/>
      <c r="N160"/>
    </row>
    <row r="161" spans="13:14" x14ac:dyDescent="0.2">
      <c r="M161"/>
      <c r="N161"/>
    </row>
    <row r="162" spans="13:14" x14ac:dyDescent="0.2">
      <c r="M162"/>
      <c r="N162"/>
    </row>
    <row r="163" spans="13:14" x14ac:dyDescent="0.2">
      <c r="M163"/>
      <c r="N163"/>
    </row>
    <row r="164" spans="13:14" x14ac:dyDescent="0.2">
      <c r="M164"/>
      <c r="N164"/>
    </row>
    <row r="165" spans="13:14" x14ac:dyDescent="0.2">
      <c r="M165"/>
      <c r="N165"/>
    </row>
    <row r="166" spans="13:14" x14ac:dyDescent="0.2">
      <c r="M166"/>
      <c r="N166"/>
    </row>
    <row r="167" spans="13:14" x14ac:dyDescent="0.2">
      <c r="M167"/>
      <c r="N167"/>
    </row>
    <row r="168" spans="13:14" x14ac:dyDescent="0.2">
      <c r="M168"/>
      <c r="N168"/>
    </row>
    <row r="169" spans="13:14" x14ac:dyDescent="0.2">
      <c r="M169"/>
      <c r="N169"/>
    </row>
    <row r="170" spans="13:14" x14ac:dyDescent="0.2">
      <c r="M170"/>
      <c r="N170"/>
    </row>
    <row r="171" spans="13:14" x14ac:dyDescent="0.2">
      <c r="M171"/>
      <c r="N171"/>
    </row>
    <row r="172" spans="13:14" x14ac:dyDescent="0.2">
      <c r="M172"/>
      <c r="N172"/>
    </row>
    <row r="173" spans="13:14" x14ac:dyDescent="0.2">
      <c r="M173"/>
      <c r="N173"/>
    </row>
    <row r="174" spans="13:14" x14ac:dyDescent="0.2">
      <c r="M174"/>
      <c r="N174"/>
    </row>
    <row r="175" spans="13:14" x14ac:dyDescent="0.2">
      <c r="M175"/>
      <c r="N175"/>
    </row>
    <row r="176" spans="13:14" x14ac:dyDescent="0.2">
      <c r="M176"/>
      <c r="N176"/>
    </row>
    <row r="177" spans="13:14" x14ac:dyDescent="0.2">
      <c r="M177"/>
      <c r="N177"/>
    </row>
    <row r="178" spans="13:14" x14ac:dyDescent="0.2">
      <c r="M178"/>
      <c r="N178"/>
    </row>
    <row r="179" spans="13:14" x14ac:dyDescent="0.2">
      <c r="M179"/>
      <c r="N179"/>
    </row>
    <row r="180" spans="13:14" x14ac:dyDescent="0.2">
      <c r="M180"/>
      <c r="N180"/>
    </row>
    <row r="181" spans="13:14" x14ac:dyDescent="0.2">
      <c r="M181"/>
      <c r="N181"/>
    </row>
    <row r="182" spans="13:14" x14ac:dyDescent="0.2">
      <c r="M182"/>
      <c r="N182"/>
    </row>
    <row r="183" spans="13:14" x14ac:dyDescent="0.2">
      <c r="M183"/>
      <c r="N183"/>
    </row>
    <row r="184" spans="13:14" x14ac:dyDescent="0.2">
      <c r="M184"/>
      <c r="N184"/>
    </row>
    <row r="185" spans="13:14" x14ac:dyDescent="0.2">
      <c r="M185"/>
      <c r="N185"/>
    </row>
    <row r="186" spans="13:14" x14ac:dyDescent="0.2">
      <c r="M186"/>
      <c r="N186"/>
    </row>
    <row r="187" spans="13:14" x14ac:dyDescent="0.2">
      <c r="M187"/>
      <c r="N187"/>
    </row>
    <row r="188" spans="13:14" x14ac:dyDescent="0.2">
      <c r="M188"/>
      <c r="N188"/>
    </row>
    <row r="189" spans="13:14" x14ac:dyDescent="0.2">
      <c r="M189"/>
      <c r="N189"/>
    </row>
    <row r="190" spans="13:14" x14ac:dyDescent="0.2">
      <c r="M190"/>
      <c r="N190"/>
    </row>
    <row r="191" spans="13:14" x14ac:dyDescent="0.2">
      <c r="M191"/>
      <c r="N191"/>
    </row>
    <row r="192" spans="13:14" x14ac:dyDescent="0.2">
      <c r="M192"/>
      <c r="N192"/>
    </row>
    <row r="193" spans="13:14" x14ac:dyDescent="0.2">
      <c r="M193"/>
      <c r="N193"/>
    </row>
    <row r="194" spans="13:14" x14ac:dyDescent="0.2">
      <c r="M194"/>
      <c r="N194"/>
    </row>
    <row r="195" spans="13:14" x14ac:dyDescent="0.2">
      <c r="M195"/>
      <c r="N195"/>
    </row>
    <row r="196" spans="13:14" x14ac:dyDescent="0.2">
      <c r="M196"/>
      <c r="N196"/>
    </row>
    <row r="197" spans="13:14" x14ac:dyDescent="0.2">
      <c r="M197"/>
      <c r="N197"/>
    </row>
    <row r="198" spans="13:14" x14ac:dyDescent="0.2">
      <c r="M198"/>
      <c r="N198"/>
    </row>
    <row r="199" spans="13:14" x14ac:dyDescent="0.2">
      <c r="M199"/>
      <c r="N199"/>
    </row>
    <row r="200" spans="13:14" x14ac:dyDescent="0.2">
      <c r="M200"/>
      <c r="N200"/>
    </row>
    <row r="201" spans="13:14" x14ac:dyDescent="0.2">
      <c r="M201"/>
      <c r="N201"/>
    </row>
    <row r="202" spans="13:14" x14ac:dyDescent="0.2">
      <c r="M202"/>
      <c r="N202"/>
    </row>
    <row r="203" spans="13:14" x14ac:dyDescent="0.2">
      <c r="M203"/>
      <c r="N203"/>
    </row>
    <row r="204" spans="13:14" x14ac:dyDescent="0.2">
      <c r="M204"/>
      <c r="N204"/>
    </row>
    <row r="205" spans="13:14" x14ac:dyDescent="0.2">
      <c r="M205"/>
      <c r="N205"/>
    </row>
    <row r="206" spans="13:14" x14ac:dyDescent="0.2">
      <c r="M206"/>
      <c r="N206"/>
    </row>
    <row r="207" spans="13:14" x14ac:dyDescent="0.2">
      <c r="M207"/>
      <c r="N207"/>
    </row>
    <row r="208" spans="13:14" x14ac:dyDescent="0.2">
      <c r="M208"/>
      <c r="N208"/>
    </row>
    <row r="209" spans="13:14" x14ac:dyDescent="0.2">
      <c r="M209"/>
      <c r="N209"/>
    </row>
    <row r="210" spans="13:14" x14ac:dyDescent="0.2">
      <c r="M210"/>
      <c r="N210"/>
    </row>
    <row r="211" spans="13:14" x14ac:dyDescent="0.2">
      <c r="M211"/>
      <c r="N211"/>
    </row>
    <row r="212" spans="13:14" x14ac:dyDescent="0.2">
      <c r="M212"/>
      <c r="N212"/>
    </row>
    <row r="213" spans="13:14" x14ac:dyDescent="0.2">
      <c r="M213"/>
      <c r="N213"/>
    </row>
    <row r="214" spans="13:14" x14ac:dyDescent="0.2">
      <c r="M214"/>
      <c r="N214"/>
    </row>
    <row r="215" spans="13:14" x14ac:dyDescent="0.2">
      <c r="M215"/>
      <c r="N215"/>
    </row>
    <row r="216" spans="13:14" x14ac:dyDescent="0.2">
      <c r="M216"/>
      <c r="N216"/>
    </row>
    <row r="217" spans="13:14" x14ac:dyDescent="0.2">
      <c r="M217"/>
      <c r="N217"/>
    </row>
    <row r="218" spans="13:14" x14ac:dyDescent="0.2">
      <c r="M218"/>
      <c r="N218"/>
    </row>
    <row r="219" spans="13:14" x14ac:dyDescent="0.2">
      <c r="M219"/>
      <c r="N219"/>
    </row>
    <row r="220" spans="13:14" x14ac:dyDescent="0.2">
      <c r="M220"/>
      <c r="N220"/>
    </row>
    <row r="221" spans="13:14" x14ac:dyDescent="0.2">
      <c r="M221"/>
      <c r="N221"/>
    </row>
    <row r="222" spans="13:14" x14ac:dyDescent="0.2">
      <c r="M222"/>
      <c r="N222"/>
    </row>
    <row r="223" spans="13:14" x14ac:dyDescent="0.2">
      <c r="M223"/>
      <c r="N223"/>
    </row>
    <row r="224" spans="13:14" x14ac:dyDescent="0.2">
      <c r="M224"/>
      <c r="N224"/>
    </row>
    <row r="225" spans="13:14" x14ac:dyDescent="0.2">
      <c r="M225"/>
      <c r="N225"/>
    </row>
    <row r="226" spans="13:14" x14ac:dyDescent="0.2">
      <c r="M226"/>
      <c r="N226"/>
    </row>
    <row r="227" spans="13:14" x14ac:dyDescent="0.2">
      <c r="M227"/>
      <c r="N227"/>
    </row>
    <row r="228" spans="13:14" x14ac:dyDescent="0.2">
      <c r="M228"/>
      <c r="N228"/>
    </row>
    <row r="229" spans="13:14" x14ac:dyDescent="0.2">
      <c r="M229"/>
      <c r="N229"/>
    </row>
    <row r="230" spans="13:14" x14ac:dyDescent="0.2">
      <c r="M230"/>
      <c r="N230"/>
    </row>
    <row r="231" spans="13:14" x14ac:dyDescent="0.2">
      <c r="M231"/>
      <c r="N231"/>
    </row>
    <row r="232" spans="13:14" x14ac:dyDescent="0.2">
      <c r="M232"/>
      <c r="N232"/>
    </row>
    <row r="233" spans="13:14" x14ac:dyDescent="0.2">
      <c r="M233"/>
      <c r="N233"/>
    </row>
    <row r="234" spans="13:14" x14ac:dyDescent="0.2">
      <c r="M234"/>
      <c r="N234"/>
    </row>
    <row r="235" spans="13:14" x14ac:dyDescent="0.2">
      <c r="M235"/>
      <c r="N235"/>
    </row>
    <row r="236" spans="13:14" x14ac:dyDescent="0.2">
      <c r="M236"/>
      <c r="N236"/>
    </row>
    <row r="237" spans="13:14" x14ac:dyDescent="0.2">
      <c r="M237"/>
      <c r="N237"/>
    </row>
    <row r="238" spans="13:14" x14ac:dyDescent="0.2">
      <c r="M238"/>
      <c r="N238"/>
    </row>
    <row r="239" spans="13:14" x14ac:dyDescent="0.2">
      <c r="M239"/>
      <c r="N239"/>
    </row>
    <row r="240" spans="13:14" x14ac:dyDescent="0.2">
      <c r="M240"/>
      <c r="N240"/>
    </row>
    <row r="241" spans="13:14" x14ac:dyDescent="0.2">
      <c r="M241"/>
      <c r="N241"/>
    </row>
    <row r="242" spans="13:14" x14ac:dyDescent="0.2">
      <c r="M242"/>
      <c r="N242"/>
    </row>
    <row r="243" spans="13:14" x14ac:dyDescent="0.2">
      <c r="M243"/>
      <c r="N243"/>
    </row>
    <row r="244" spans="13:14" x14ac:dyDescent="0.2">
      <c r="M244"/>
      <c r="N244"/>
    </row>
    <row r="245" spans="13:14" x14ac:dyDescent="0.2">
      <c r="M245"/>
      <c r="N245"/>
    </row>
    <row r="246" spans="13:14" x14ac:dyDescent="0.2">
      <c r="M246"/>
      <c r="N246"/>
    </row>
    <row r="247" spans="13:14" x14ac:dyDescent="0.2">
      <c r="M247"/>
      <c r="N247"/>
    </row>
    <row r="248" spans="13:14" x14ac:dyDescent="0.2">
      <c r="M248"/>
      <c r="N248"/>
    </row>
    <row r="249" spans="13:14" x14ac:dyDescent="0.2">
      <c r="M249"/>
      <c r="N249"/>
    </row>
    <row r="250" spans="13:14" x14ac:dyDescent="0.2">
      <c r="M250"/>
      <c r="N250"/>
    </row>
    <row r="251" spans="13:14" x14ac:dyDescent="0.2">
      <c r="M251"/>
      <c r="N251"/>
    </row>
    <row r="252" spans="13:14" x14ac:dyDescent="0.2">
      <c r="M252"/>
      <c r="N252"/>
    </row>
    <row r="253" spans="13:14" x14ac:dyDescent="0.2">
      <c r="M253"/>
      <c r="N253"/>
    </row>
    <row r="254" spans="13:14" x14ac:dyDescent="0.2">
      <c r="M254"/>
      <c r="N254"/>
    </row>
    <row r="255" spans="13:14" x14ac:dyDescent="0.2">
      <c r="M255"/>
      <c r="N255"/>
    </row>
    <row r="256" spans="13:14" x14ac:dyDescent="0.2">
      <c r="M256"/>
      <c r="N256"/>
    </row>
    <row r="257" spans="13:14" x14ac:dyDescent="0.2">
      <c r="M257"/>
      <c r="N257"/>
    </row>
    <row r="258" spans="13:14" x14ac:dyDescent="0.2">
      <c r="M258"/>
      <c r="N258"/>
    </row>
    <row r="259" spans="13:14" x14ac:dyDescent="0.2">
      <c r="M259"/>
      <c r="N259"/>
    </row>
    <row r="260" spans="13:14" x14ac:dyDescent="0.2">
      <c r="M260"/>
      <c r="N260"/>
    </row>
    <row r="261" spans="13:14" x14ac:dyDescent="0.2">
      <c r="M261"/>
      <c r="N261"/>
    </row>
    <row r="262" spans="13:14" x14ac:dyDescent="0.2">
      <c r="M262"/>
      <c r="N262"/>
    </row>
    <row r="263" spans="13:14" x14ac:dyDescent="0.2">
      <c r="M263"/>
      <c r="N263"/>
    </row>
    <row r="264" spans="13:14" x14ac:dyDescent="0.2">
      <c r="M264"/>
      <c r="N264"/>
    </row>
    <row r="265" spans="13:14" x14ac:dyDescent="0.2">
      <c r="M265"/>
      <c r="N265"/>
    </row>
    <row r="266" spans="13:14" x14ac:dyDescent="0.2">
      <c r="M266"/>
      <c r="N266"/>
    </row>
    <row r="267" spans="13:14" x14ac:dyDescent="0.2">
      <c r="M267"/>
      <c r="N267"/>
    </row>
    <row r="268" spans="13:14" x14ac:dyDescent="0.2">
      <c r="M268"/>
      <c r="N268"/>
    </row>
    <row r="269" spans="13:14" x14ac:dyDescent="0.2">
      <c r="M269"/>
      <c r="N269"/>
    </row>
    <row r="270" spans="13:14" x14ac:dyDescent="0.2">
      <c r="M270"/>
      <c r="N270"/>
    </row>
    <row r="271" spans="13:14" x14ac:dyDescent="0.2">
      <c r="M271"/>
      <c r="N271"/>
    </row>
    <row r="272" spans="13:14" x14ac:dyDescent="0.2">
      <c r="M272"/>
      <c r="N272"/>
    </row>
    <row r="273" spans="13:14" x14ac:dyDescent="0.2">
      <c r="M273"/>
      <c r="N273"/>
    </row>
    <row r="274" spans="13:14" x14ac:dyDescent="0.2">
      <c r="M274"/>
      <c r="N274"/>
    </row>
    <row r="275" spans="13:14" x14ac:dyDescent="0.2">
      <c r="M275"/>
      <c r="N275"/>
    </row>
    <row r="276" spans="13:14" x14ac:dyDescent="0.2">
      <c r="M276"/>
      <c r="N276"/>
    </row>
    <row r="277" spans="13:14" x14ac:dyDescent="0.2">
      <c r="M277"/>
      <c r="N277"/>
    </row>
    <row r="278" spans="13:14" x14ac:dyDescent="0.2">
      <c r="M278"/>
      <c r="N278"/>
    </row>
    <row r="279" spans="13:14" x14ac:dyDescent="0.2">
      <c r="M279"/>
      <c r="N279"/>
    </row>
    <row r="280" spans="13:14" x14ac:dyDescent="0.2">
      <c r="M280"/>
      <c r="N280"/>
    </row>
    <row r="281" spans="13:14" x14ac:dyDescent="0.2">
      <c r="M281"/>
      <c r="N281"/>
    </row>
    <row r="282" spans="13:14" x14ac:dyDescent="0.2">
      <c r="M282"/>
      <c r="N282"/>
    </row>
    <row r="283" spans="13:14" x14ac:dyDescent="0.2">
      <c r="M283"/>
      <c r="N283"/>
    </row>
    <row r="284" spans="13:14" x14ac:dyDescent="0.2">
      <c r="M284"/>
      <c r="N284"/>
    </row>
    <row r="285" spans="13:14" x14ac:dyDescent="0.2">
      <c r="M285"/>
      <c r="N285"/>
    </row>
    <row r="286" spans="13:14" x14ac:dyDescent="0.2">
      <c r="M286"/>
      <c r="N286"/>
    </row>
    <row r="287" spans="13:14" x14ac:dyDescent="0.2">
      <c r="M287"/>
      <c r="N287"/>
    </row>
    <row r="288" spans="13:14" x14ac:dyDescent="0.2">
      <c r="M288"/>
      <c r="N288"/>
    </row>
    <row r="289" spans="13:14" x14ac:dyDescent="0.2">
      <c r="M289"/>
      <c r="N289"/>
    </row>
    <row r="290" spans="13:14" x14ac:dyDescent="0.2">
      <c r="M290"/>
      <c r="N290"/>
    </row>
    <row r="291" spans="13:14" x14ac:dyDescent="0.2">
      <c r="M291"/>
      <c r="N291"/>
    </row>
    <row r="292" spans="13:14" x14ac:dyDescent="0.2">
      <c r="M292"/>
      <c r="N292"/>
    </row>
    <row r="293" spans="13:14" x14ac:dyDescent="0.2">
      <c r="M293"/>
      <c r="N293"/>
    </row>
    <row r="294" spans="13:14" x14ac:dyDescent="0.2">
      <c r="M294"/>
      <c r="N294"/>
    </row>
    <row r="295" spans="13:14" x14ac:dyDescent="0.2">
      <c r="M295"/>
      <c r="N295"/>
    </row>
    <row r="296" spans="13:14" x14ac:dyDescent="0.2">
      <c r="M296"/>
      <c r="N296"/>
    </row>
    <row r="297" spans="13:14" x14ac:dyDescent="0.2">
      <c r="M297"/>
      <c r="N297"/>
    </row>
    <row r="298" spans="13:14" x14ac:dyDescent="0.2">
      <c r="M298"/>
      <c r="N298"/>
    </row>
    <row r="299" spans="13:14" x14ac:dyDescent="0.2">
      <c r="M299"/>
      <c r="N299"/>
    </row>
    <row r="300" spans="13:14" x14ac:dyDescent="0.2">
      <c r="M300"/>
      <c r="N300"/>
    </row>
    <row r="301" spans="13:14" x14ac:dyDescent="0.2">
      <c r="M301"/>
      <c r="N301"/>
    </row>
    <row r="302" spans="13:14" x14ac:dyDescent="0.2">
      <c r="M302"/>
      <c r="N302"/>
    </row>
    <row r="303" spans="13:14" x14ac:dyDescent="0.2">
      <c r="M303"/>
      <c r="N303"/>
    </row>
    <row r="304" spans="13:14" x14ac:dyDescent="0.2">
      <c r="M304"/>
      <c r="N304"/>
    </row>
    <row r="305" spans="13:14" x14ac:dyDescent="0.2">
      <c r="M305"/>
      <c r="N305"/>
    </row>
    <row r="306" spans="13:14" x14ac:dyDescent="0.2">
      <c r="M306"/>
      <c r="N306"/>
    </row>
    <row r="307" spans="13:14" x14ac:dyDescent="0.2">
      <c r="M307"/>
      <c r="N307"/>
    </row>
    <row r="308" spans="13:14" x14ac:dyDescent="0.2">
      <c r="M308"/>
      <c r="N308"/>
    </row>
    <row r="309" spans="13:14" x14ac:dyDescent="0.2">
      <c r="M309"/>
      <c r="N309"/>
    </row>
    <row r="310" spans="13:14" x14ac:dyDescent="0.2">
      <c r="M310"/>
      <c r="N310"/>
    </row>
    <row r="311" spans="13:14" x14ac:dyDescent="0.2">
      <c r="M311"/>
      <c r="N311"/>
    </row>
    <row r="312" spans="13:14" x14ac:dyDescent="0.2">
      <c r="M312"/>
      <c r="N312"/>
    </row>
    <row r="313" spans="13:14" x14ac:dyDescent="0.2">
      <c r="M313"/>
      <c r="N313"/>
    </row>
    <row r="314" spans="13:14" x14ac:dyDescent="0.2">
      <c r="M314"/>
      <c r="N314"/>
    </row>
    <row r="315" spans="13:14" x14ac:dyDescent="0.2">
      <c r="M315"/>
      <c r="N315"/>
    </row>
    <row r="316" spans="13:14" x14ac:dyDescent="0.2">
      <c r="M316"/>
      <c r="N316"/>
    </row>
    <row r="317" spans="13:14" x14ac:dyDescent="0.2">
      <c r="M317"/>
      <c r="N317"/>
    </row>
    <row r="318" spans="13:14" x14ac:dyDescent="0.2">
      <c r="M318"/>
      <c r="N318"/>
    </row>
    <row r="319" spans="13:14" x14ac:dyDescent="0.2">
      <c r="M319"/>
      <c r="N319"/>
    </row>
    <row r="320" spans="13:14" x14ac:dyDescent="0.2">
      <c r="M320"/>
      <c r="N320"/>
    </row>
    <row r="321" spans="13:14" x14ac:dyDescent="0.2">
      <c r="M321"/>
      <c r="N321"/>
    </row>
    <row r="322" spans="13:14" x14ac:dyDescent="0.2">
      <c r="M322"/>
      <c r="N322"/>
    </row>
    <row r="323" spans="13:14" x14ac:dyDescent="0.2">
      <c r="M323"/>
      <c r="N323"/>
    </row>
    <row r="324" spans="13:14" x14ac:dyDescent="0.2">
      <c r="M324"/>
      <c r="N324"/>
    </row>
    <row r="325" spans="13:14" x14ac:dyDescent="0.2">
      <c r="M325"/>
      <c r="N325"/>
    </row>
    <row r="326" spans="13:14" x14ac:dyDescent="0.2">
      <c r="M326"/>
      <c r="N326"/>
    </row>
    <row r="327" spans="13:14" x14ac:dyDescent="0.2">
      <c r="M327"/>
      <c r="N327"/>
    </row>
    <row r="328" spans="13:14" x14ac:dyDescent="0.2">
      <c r="M328"/>
      <c r="N328"/>
    </row>
    <row r="329" spans="13:14" x14ac:dyDescent="0.2">
      <c r="M329"/>
      <c r="N329"/>
    </row>
    <row r="330" spans="13:14" x14ac:dyDescent="0.2">
      <c r="M330"/>
      <c r="N330"/>
    </row>
    <row r="331" spans="13:14" x14ac:dyDescent="0.2">
      <c r="M331"/>
      <c r="N331"/>
    </row>
    <row r="332" spans="13:14" x14ac:dyDescent="0.2">
      <c r="M332"/>
      <c r="N332"/>
    </row>
    <row r="333" spans="13:14" x14ac:dyDescent="0.2">
      <c r="M333"/>
      <c r="N333"/>
    </row>
    <row r="334" spans="13:14" x14ac:dyDescent="0.2">
      <c r="M334"/>
      <c r="N334"/>
    </row>
    <row r="335" spans="13:14" x14ac:dyDescent="0.2">
      <c r="M335"/>
      <c r="N335"/>
    </row>
    <row r="336" spans="13:14" x14ac:dyDescent="0.2">
      <c r="M336"/>
      <c r="N336"/>
    </row>
    <row r="337" spans="13:14" x14ac:dyDescent="0.2">
      <c r="M337"/>
      <c r="N337"/>
    </row>
    <row r="338" spans="13:14" x14ac:dyDescent="0.2">
      <c r="M338"/>
      <c r="N338"/>
    </row>
    <row r="339" spans="13:14" x14ac:dyDescent="0.2">
      <c r="M339"/>
      <c r="N339"/>
    </row>
    <row r="340" spans="13:14" x14ac:dyDescent="0.2">
      <c r="M340"/>
      <c r="N340"/>
    </row>
    <row r="341" spans="13:14" x14ac:dyDescent="0.2">
      <c r="M341"/>
      <c r="N341"/>
    </row>
    <row r="342" spans="13:14" x14ac:dyDescent="0.2">
      <c r="M342"/>
      <c r="N342"/>
    </row>
    <row r="343" spans="13:14" x14ac:dyDescent="0.2">
      <c r="M343"/>
      <c r="N343"/>
    </row>
    <row r="344" spans="13:14" x14ac:dyDescent="0.2">
      <c r="M344"/>
      <c r="N344"/>
    </row>
    <row r="345" spans="13:14" x14ac:dyDescent="0.2">
      <c r="M345"/>
      <c r="N345"/>
    </row>
    <row r="346" spans="13:14" x14ac:dyDescent="0.2">
      <c r="M346"/>
      <c r="N346"/>
    </row>
    <row r="347" spans="13:14" x14ac:dyDescent="0.2">
      <c r="M347"/>
      <c r="N347"/>
    </row>
    <row r="348" spans="13:14" x14ac:dyDescent="0.2">
      <c r="M348"/>
      <c r="N348"/>
    </row>
    <row r="349" spans="13:14" x14ac:dyDescent="0.2">
      <c r="M349"/>
      <c r="N349"/>
    </row>
    <row r="350" spans="13:14" x14ac:dyDescent="0.2">
      <c r="M350"/>
      <c r="N350"/>
    </row>
    <row r="351" spans="13:14" x14ac:dyDescent="0.2">
      <c r="M351"/>
      <c r="N351"/>
    </row>
    <row r="352" spans="13:14" x14ac:dyDescent="0.2">
      <c r="M352"/>
      <c r="N352"/>
    </row>
    <row r="353" spans="13:14" x14ac:dyDescent="0.2">
      <c r="M353"/>
      <c r="N353"/>
    </row>
    <row r="354" spans="13:14" x14ac:dyDescent="0.2">
      <c r="M354"/>
      <c r="N354"/>
    </row>
    <row r="355" spans="13:14" x14ac:dyDescent="0.2">
      <c r="M355"/>
      <c r="N355"/>
    </row>
    <row r="356" spans="13:14" x14ac:dyDescent="0.2">
      <c r="M356"/>
      <c r="N356"/>
    </row>
    <row r="357" spans="13:14" x14ac:dyDescent="0.2">
      <c r="M357"/>
      <c r="N357"/>
    </row>
    <row r="358" spans="13:14" x14ac:dyDescent="0.2">
      <c r="M358"/>
      <c r="N358"/>
    </row>
    <row r="359" spans="13:14" x14ac:dyDescent="0.2">
      <c r="M359"/>
      <c r="N359"/>
    </row>
    <row r="360" spans="13:14" x14ac:dyDescent="0.2">
      <c r="M360"/>
      <c r="N360"/>
    </row>
    <row r="361" spans="13:14" x14ac:dyDescent="0.2">
      <c r="M361"/>
      <c r="N361"/>
    </row>
    <row r="362" spans="13:14" x14ac:dyDescent="0.2">
      <c r="M362"/>
      <c r="N362"/>
    </row>
    <row r="363" spans="13:14" x14ac:dyDescent="0.2">
      <c r="M363"/>
      <c r="N363"/>
    </row>
    <row r="364" spans="13:14" x14ac:dyDescent="0.2">
      <c r="M364"/>
      <c r="N364"/>
    </row>
    <row r="365" spans="13:14" x14ac:dyDescent="0.2">
      <c r="M365"/>
      <c r="N365"/>
    </row>
    <row r="366" spans="13:14" x14ac:dyDescent="0.2">
      <c r="M366"/>
      <c r="N366"/>
    </row>
    <row r="367" spans="13:14" x14ac:dyDescent="0.2">
      <c r="M367"/>
      <c r="N367"/>
    </row>
    <row r="368" spans="13:14" x14ac:dyDescent="0.2">
      <c r="M368"/>
      <c r="N368"/>
    </row>
    <row r="369" spans="13:14" x14ac:dyDescent="0.2">
      <c r="M369"/>
      <c r="N369"/>
    </row>
    <row r="370" spans="13:14" x14ac:dyDescent="0.2">
      <c r="M370"/>
      <c r="N370"/>
    </row>
    <row r="371" spans="13:14" x14ac:dyDescent="0.2">
      <c r="M371"/>
      <c r="N371"/>
    </row>
    <row r="372" spans="13:14" x14ac:dyDescent="0.2">
      <c r="M372"/>
      <c r="N372"/>
    </row>
    <row r="373" spans="13:14" x14ac:dyDescent="0.2">
      <c r="M373"/>
      <c r="N373"/>
    </row>
    <row r="374" spans="13:14" x14ac:dyDescent="0.2">
      <c r="M374"/>
      <c r="N374"/>
    </row>
    <row r="375" spans="13:14" x14ac:dyDescent="0.2">
      <c r="M375"/>
      <c r="N375"/>
    </row>
    <row r="376" spans="13:14" x14ac:dyDescent="0.2">
      <c r="M376"/>
      <c r="N376"/>
    </row>
    <row r="377" spans="13:14" x14ac:dyDescent="0.2">
      <c r="M377"/>
      <c r="N377"/>
    </row>
    <row r="378" spans="13:14" x14ac:dyDescent="0.2">
      <c r="M378"/>
      <c r="N378"/>
    </row>
    <row r="379" spans="13:14" x14ac:dyDescent="0.2">
      <c r="M379"/>
      <c r="N379"/>
    </row>
    <row r="380" spans="13:14" x14ac:dyDescent="0.2">
      <c r="M380"/>
      <c r="N380"/>
    </row>
    <row r="381" spans="13:14" x14ac:dyDescent="0.2">
      <c r="M381"/>
      <c r="N381"/>
    </row>
    <row r="382" spans="13:14" x14ac:dyDescent="0.2">
      <c r="M382"/>
      <c r="N382"/>
    </row>
    <row r="383" spans="13:14" x14ac:dyDescent="0.2">
      <c r="M383"/>
      <c r="N383"/>
    </row>
    <row r="384" spans="13:14" x14ac:dyDescent="0.2">
      <c r="M384"/>
      <c r="N384"/>
    </row>
    <row r="385" spans="13:14" x14ac:dyDescent="0.2">
      <c r="M385"/>
      <c r="N385"/>
    </row>
    <row r="386" spans="13:14" x14ac:dyDescent="0.2">
      <c r="M386"/>
      <c r="N386"/>
    </row>
    <row r="387" spans="13:14" x14ac:dyDescent="0.2">
      <c r="M387"/>
      <c r="N387"/>
    </row>
    <row r="388" spans="13:14" x14ac:dyDescent="0.2">
      <c r="M388"/>
      <c r="N388"/>
    </row>
    <row r="389" spans="13:14" x14ac:dyDescent="0.2">
      <c r="M389"/>
      <c r="N389"/>
    </row>
    <row r="390" spans="13:14" x14ac:dyDescent="0.2">
      <c r="M390"/>
      <c r="N390"/>
    </row>
    <row r="391" spans="13:14" x14ac:dyDescent="0.2">
      <c r="M391"/>
      <c r="N391"/>
    </row>
    <row r="392" spans="13:14" x14ac:dyDescent="0.2">
      <c r="M392"/>
      <c r="N392"/>
    </row>
    <row r="393" spans="13:14" x14ac:dyDescent="0.2">
      <c r="M393"/>
      <c r="N393"/>
    </row>
    <row r="394" spans="13:14" x14ac:dyDescent="0.2">
      <c r="M394"/>
      <c r="N394"/>
    </row>
    <row r="395" spans="13:14" x14ac:dyDescent="0.2">
      <c r="M395"/>
      <c r="N395"/>
    </row>
    <row r="396" spans="13:14" x14ac:dyDescent="0.2">
      <c r="M396"/>
      <c r="N396"/>
    </row>
    <row r="397" spans="13:14" x14ac:dyDescent="0.2">
      <c r="M397"/>
      <c r="N397"/>
    </row>
    <row r="398" spans="13:14" x14ac:dyDescent="0.2">
      <c r="M398"/>
      <c r="N398"/>
    </row>
    <row r="399" spans="13:14" x14ac:dyDescent="0.2">
      <c r="M399"/>
      <c r="N399"/>
    </row>
    <row r="400" spans="13:14" x14ac:dyDescent="0.2">
      <c r="M400"/>
      <c r="N400"/>
    </row>
    <row r="401" spans="13:14" x14ac:dyDescent="0.2">
      <c r="M401"/>
      <c r="N401"/>
    </row>
    <row r="402" spans="13:14" x14ac:dyDescent="0.2">
      <c r="M402"/>
      <c r="N402"/>
    </row>
    <row r="403" spans="13:14" x14ac:dyDescent="0.2">
      <c r="M403"/>
      <c r="N403"/>
    </row>
    <row r="404" spans="13:14" x14ac:dyDescent="0.2">
      <c r="M404"/>
      <c r="N404"/>
    </row>
    <row r="405" spans="13:14" x14ac:dyDescent="0.2">
      <c r="M405"/>
      <c r="N405"/>
    </row>
    <row r="406" spans="13:14" x14ac:dyDescent="0.2">
      <c r="M406"/>
      <c r="N406"/>
    </row>
    <row r="407" spans="13:14" x14ac:dyDescent="0.2">
      <c r="M407"/>
      <c r="N407"/>
    </row>
    <row r="408" spans="13:14" x14ac:dyDescent="0.2">
      <c r="M408"/>
      <c r="N408"/>
    </row>
    <row r="409" spans="13:14" x14ac:dyDescent="0.2">
      <c r="M409"/>
      <c r="N409"/>
    </row>
    <row r="410" spans="13:14" x14ac:dyDescent="0.2">
      <c r="M410"/>
      <c r="N410"/>
    </row>
    <row r="411" spans="13:14" x14ac:dyDescent="0.2">
      <c r="M411"/>
      <c r="N411"/>
    </row>
    <row r="412" spans="13:14" x14ac:dyDescent="0.2">
      <c r="M412"/>
      <c r="N412"/>
    </row>
    <row r="413" spans="13:14" x14ac:dyDescent="0.2">
      <c r="M413"/>
      <c r="N413"/>
    </row>
    <row r="414" spans="13:14" x14ac:dyDescent="0.2">
      <c r="M414"/>
      <c r="N414"/>
    </row>
    <row r="415" spans="13:14" x14ac:dyDescent="0.2">
      <c r="M415"/>
      <c r="N415"/>
    </row>
    <row r="416" spans="13:14" x14ac:dyDescent="0.2">
      <c r="M416"/>
      <c r="N416"/>
    </row>
    <row r="417" spans="13:14" x14ac:dyDescent="0.2">
      <c r="M417"/>
      <c r="N417"/>
    </row>
    <row r="418" spans="13:14" x14ac:dyDescent="0.2">
      <c r="M418"/>
      <c r="N418"/>
    </row>
    <row r="419" spans="13:14" x14ac:dyDescent="0.2">
      <c r="M419"/>
      <c r="N419"/>
    </row>
    <row r="420" spans="13:14" x14ac:dyDescent="0.2">
      <c r="M420"/>
      <c r="N420"/>
    </row>
    <row r="421" spans="13:14" x14ac:dyDescent="0.2">
      <c r="M421"/>
      <c r="N421"/>
    </row>
    <row r="422" spans="13:14" x14ac:dyDescent="0.2">
      <c r="M422"/>
      <c r="N422"/>
    </row>
    <row r="423" spans="13:14" x14ac:dyDescent="0.2">
      <c r="M423"/>
      <c r="N423"/>
    </row>
    <row r="424" spans="13:14" x14ac:dyDescent="0.2">
      <c r="M424"/>
      <c r="N424"/>
    </row>
    <row r="425" spans="13:14" x14ac:dyDescent="0.2">
      <c r="M425"/>
      <c r="N425"/>
    </row>
    <row r="426" spans="13:14" x14ac:dyDescent="0.2">
      <c r="M426"/>
      <c r="N426"/>
    </row>
    <row r="427" spans="13:14" x14ac:dyDescent="0.2">
      <c r="M427"/>
      <c r="N427"/>
    </row>
    <row r="428" spans="13:14" x14ac:dyDescent="0.2">
      <c r="M428"/>
      <c r="N428"/>
    </row>
    <row r="429" spans="13:14" x14ac:dyDescent="0.2">
      <c r="M429"/>
      <c r="N429"/>
    </row>
    <row r="430" spans="13:14" x14ac:dyDescent="0.2">
      <c r="M430"/>
      <c r="N430"/>
    </row>
    <row r="431" spans="13:14" x14ac:dyDescent="0.2">
      <c r="M431"/>
      <c r="N431"/>
    </row>
    <row r="432" spans="13:14" x14ac:dyDescent="0.2">
      <c r="M432"/>
      <c r="N432"/>
    </row>
    <row r="433" spans="13:14" x14ac:dyDescent="0.2">
      <c r="M433"/>
      <c r="N433"/>
    </row>
    <row r="434" spans="13:14" x14ac:dyDescent="0.2">
      <c r="M434"/>
      <c r="N434"/>
    </row>
    <row r="435" spans="13:14" x14ac:dyDescent="0.2">
      <c r="M435"/>
      <c r="N435"/>
    </row>
    <row r="436" spans="13:14" x14ac:dyDescent="0.2">
      <c r="M436"/>
      <c r="N436"/>
    </row>
    <row r="437" spans="13:14" x14ac:dyDescent="0.2">
      <c r="M437"/>
      <c r="N437"/>
    </row>
    <row r="438" spans="13:14" x14ac:dyDescent="0.2">
      <c r="M438"/>
      <c r="N438"/>
    </row>
    <row r="439" spans="13:14" x14ac:dyDescent="0.2">
      <c r="M439"/>
      <c r="N439"/>
    </row>
    <row r="440" spans="13:14" x14ac:dyDescent="0.2">
      <c r="M440"/>
      <c r="N440"/>
    </row>
    <row r="441" spans="13:14" x14ac:dyDescent="0.2">
      <c r="M441"/>
      <c r="N441"/>
    </row>
    <row r="442" spans="13:14" x14ac:dyDescent="0.2">
      <c r="M442"/>
      <c r="N442"/>
    </row>
    <row r="443" spans="13:14" x14ac:dyDescent="0.2">
      <c r="M443"/>
      <c r="N443"/>
    </row>
    <row r="444" spans="13:14" x14ac:dyDescent="0.2">
      <c r="M444"/>
      <c r="N444"/>
    </row>
    <row r="445" spans="13:14" x14ac:dyDescent="0.2">
      <c r="M445"/>
      <c r="N445"/>
    </row>
    <row r="446" spans="13:14" x14ac:dyDescent="0.2">
      <c r="M446"/>
      <c r="N446"/>
    </row>
    <row r="447" spans="13:14" x14ac:dyDescent="0.2">
      <c r="M447"/>
      <c r="N447"/>
    </row>
    <row r="448" spans="13:14" x14ac:dyDescent="0.2">
      <c r="M448"/>
      <c r="N448"/>
    </row>
    <row r="449" spans="13:14" x14ac:dyDescent="0.2">
      <c r="M449"/>
      <c r="N449"/>
    </row>
    <row r="450" spans="13:14" x14ac:dyDescent="0.2">
      <c r="M450"/>
      <c r="N450"/>
    </row>
    <row r="451" spans="13:14" x14ac:dyDescent="0.2">
      <c r="M451"/>
      <c r="N451"/>
    </row>
    <row r="452" spans="13:14" x14ac:dyDescent="0.2">
      <c r="M452"/>
      <c r="N452"/>
    </row>
    <row r="453" spans="13:14" x14ac:dyDescent="0.2">
      <c r="M453"/>
      <c r="N453"/>
    </row>
    <row r="454" spans="13:14" x14ac:dyDescent="0.2">
      <c r="M454"/>
      <c r="N454"/>
    </row>
    <row r="455" spans="13:14" x14ac:dyDescent="0.2">
      <c r="M455"/>
      <c r="N455"/>
    </row>
    <row r="456" spans="13:14" x14ac:dyDescent="0.2">
      <c r="M456"/>
      <c r="N456"/>
    </row>
    <row r="457" spans="13:14" x14ac:dyDescent="0.2">
      <c r="M457"/>
      <c r="N457"/>
    </row>
    <row r="458" spans="13:14" x14ac:dyDescent="0.2">
      <c r="M458"/>
      <c r="N458"/>
    </row>
    <row r="459" spans="13:14" x14ac:dyDescent="0.2">
      <c r="M459"/>
      <c r="N459"/>
    </row>
    <row r="460" spans="13:14" x14ac:dyDescent="0.2">
      <c r="M460"/>
      <c r="N460"/>
    </row>
    <row r="461" spans="13:14" x14ac:dyDescent="0.2">
      <c r="M461"/>
      <c r="N461"/>
    </row>
    <row r="462" spans="13:14" x14ac:dyDescent="0.2">
      <c r="M462"/>
      <c r="N462"/>
    </row>
    <row r="463" spans="13:14" x14ac:dyDescent="0.2">
      <c r="M463"/>
      <c r="N463"/>
    </row>
    <row r="464" spans="13:14" x14ac:dyDescent="0.2">
      <c r="M464"/>
      <c r="N464"/>
    </row>
    <row r="465" spans="13:14" x14ac:dyDescent="0.2">
      <c r="M465"/>
      <c r="N465"/>
    </row>
    <row r="466" spans="13:14" x14ac:dyDescent="0.2">
      <c r="M466"/>
      <c r="N466"/>
    </row>
    <row r="467" spans="13:14" x14ac:dyDescent="0.2">
      <c r="M467"/>
      <c r="N467"/>
    </row>
    <row r="468" spans="13:14" x14ac:dyDescent="0.2">
      <c r="M468"/>
      <c r="N468"/>
    </row>
    <row r="469" spans="13:14" x14ac:dyDescent="0.2">
      <c r="M469"/>
      <c r="N469"/>
    </row>
    <row r="470" spans="13:14" x14ac:dyDescent="0.2">
      <c r="M470"/>
      <c r="N470"/>
    </row>
    <row r="471" spans="13:14" x14ac:dyDescent="0.2">
      <c r="M471"/>
      <c r="N471"/>
    </row>
    <row r="472" spans="13:14" x14ac:dyDescent="0.2">
      <c r="M472"/>
      <c r="N472"/>
    </row>
    <row r="473" spans="13:14" x14ac:dyDescent="0.2">
      <c r="M473"/>
      <c r="N473"/>
    </row>
    <row r="474" spans="13:14" x14ac:dyDescent="0.2">
      <c r="M474"/>
      <c r="N474"/>
    </row>
    <row r="475" spans="13:14" x14ac:dyDescent="0.2">
      <c r="M475"/>
      <c r="N475"/>
    </row>
    <row r="476" spans="13:14" x14ac:dyDescent="0.2">
      <c r="M476"/>
      <c r="N476"/>
    </row>
    <row r="477" spans="13:14" x14ac:dyDescent="0.2">
      <c r="M477"/>
      <c r="N477"/>
    </row>
    <row r="478" spans="13:14" x14ac:dyDescent="0.2">
      <c r="M478"/>
      <c r="N478"/>
    </row>
    <row r="479" spans="13:14" x14ac:dyDescent="0.2">
      <c r="M479"/>
      <c r="N479"/>
    </row>
    <row r="480" spans="13:14" x14ac:dyDescent="0.2">
      <c r="M480"/>
      <c r="N480"/>
    </row>
    <row r="481" spans="13:14" x14ac:dyDescent="0.2">
      <c r="M481"/>
      <c r="N481"/>
    </row>
    <row r="482" spans="13:14" x14ac:dyDescent="0.2">
      <c r="M482"/>
      <c r="N482"/>
    </row>
    <row r="483" spans="13:14" x14ac:dyDescent="0.2">
      <c r="M483"/>
      <c r="N483"/>
    </row>
    <row r="484" spans="13:14" x14ac:dyDescent="0.2">
      <c r="M484"/>
      <c r="N484"/>
    </row>
    <row r="485" spans="13:14" x14ac:dyDescent="0.2">
      <c r="M485"/>
      <c r="N485"/>
    </row>
    <row r="486" spans="13:14" x14ac:dyDescent="0.2">
      <c r="M486"/>
      <c r="N486"/>
    </row>
    <row r="487" spans="13:14" x14ac:dyDescent="0.2">
      <c r="M487"/>
      <c r="N487"/>
    </row>
    <row r="488" spans="13:14" x14ac:dyDescent="0.2">
      <c r="M488"/>
      <c r="N488"/>
    </row>
    <row r="489" spans="13:14" x14ac:dyDescent="0.2">
      <c r="M489"/>
      <c r="N489"/>
    </row>
    <row r="490" spans="13:14" x14ac:dyDescent="0.2">
      <c r="M490"/>
      <c r="N490"/>
    </row>
    <row r="491" spans="13:14" x14ac:dyDescent="0.2">
      <c r="M491"/>
      <c r="N491"/>
    </row>
    <row r="492" spans="13:14" x14ac:dyDescent="0.2">
      <c r="M492"/>
      <c r="N492"/>
    </row>
    <row r="493" spans="13:14" x14ac:dyDescent="0.2">
      <c r="M493"/>
      <c r="N493"/>
    </row>
    <row r="494" spans="13:14" x14ac:dyDescent="0.2">
      <c r="M494"/>
      <c r="N494"/>
    </row>
    <row r="495" spans="13:14" x14ac:dyDescent="0.2">
      <c r="M495"/>
      <c r="N495"/>
    </row>
    <row r="496" spans="13:14" x14ac:dyDescent="0.2">
      <c r="M496"/>
      <c r="N496"/>
    </row>
    <row r="497" spans="13:14" x14ac:dyDescent="0.2">
      <c r="M497"/>
      <c r="N497"/>
    </row>
    <row r="498" spans="13:14" x14ac:dyDescent="0.2">
      <c r="M498"/>
      <c r="N498"/>
    </row>
    <row r="499" spans="13:14" x14ac:dyDescent="0.2">
      <c r="M499"/>
      <c r="N499"/>
    </row>
    <row r="500" spans="13:14" x14ac:dyDescent="0.2">
      <c r="M500"/>
      <c r="N500"/>
    </row>
    <row r="501" spans="13:14" x14ac:dyDescent="0.2">
      <c r="M501"/>
      <c r="N501"/>
    </row>
    <row r="502" spans="13:14" x14ac:dyDescent="0.2">
      <c r="M502"/>
      <c r="N502"/>
    </row>
    <row r="503" spans="13:14" x14ac:dyDescent="0.2">
      <c r="M503"/>
      <c r="N503"/>
    </row>
    <row r="504" spans="13:14" x14ac:dyDescent="0.2">
      <c r="M504"/>
      <c r="N504"/>
    </row>
    <row r="505" spans="13:14" x14ac:dyDescent="0.2">
      <c r="M505"/>
      <c r="N505"/>
    </row>
    <row r="506" spans="13:14" x14ac:dyDescent="0.2">
      <c r="M506"/>
      <c r="N506"/>
    </row>
    <row r="507" spans="13:14" x14ac:dyDescent="0.2">
      <c r="M507"/>
      <c r="N507"/>
    </row>
    <row r="508" spans="13:14" x14ac:dyDescent="0.2">
      <c r="M508"/>
      <c r="N508"/>
    </row>
    <row r="509" spans="13:14" x14ac:dyDescent="0.2">
      <c r="M509"/>
      <c r="N509"/>
    </row>
    <row r="510" spans="13:14" x14ac:dyDescent="0.2">
      <c r="M510"/>
      <c r="N510"/>
    </row>
    <row r="511" spans="13:14" x14ac:dyDescent="0.2">
      <c r="M511"/>
      <c r="N511"/>
    </row>
    <row r="512" spans="13:14" x14ac:dyDescent="0.2">
      <c r="M512"/>
      <c r="N512"/>
    </row>
    <row r="513" spans="13:14" x14ac:dyDescent="0.2">
      <c r="M513"/>
      <c r="N513"/>
    </row>
    <row r="514" spans="13:14" x14ac:dyDescent="0.2">
      <c r="M514"/>
      <c r="N514"/>
    </row>
    <row r="515" spans="13:14" x14ac:dyDescent="0.2">
      <c r="M515"/>
      <c r="N515"/>
    </row>
    <row r="516" spans="13:14" x14ac:dyDescent="0.2">
      <c r="M516"/>
      <c r="N516"/>
    </row>
    <row r="517" spans="13:14" x14ac:dyDescent="0.2">
      <c r="M517"/>
      <c r="N517"/>
    </row>
    <row r="518" spans="13:14" x14ac:dyDescent="0.2">
      <c r="M518"/>
      <c r="N518"/>
    </row>
    <row r="519" spans="13:14" x14ac:dyDescent="0.2">
      <c r="M519"/>
      <c r="N519"/>
    </row>
    <row r="520" spans="13:14" x14ac:dyDescent="0.2">
      <c r="M520"/>
      <c r="N520"/>
    </row>
    <row r="521" spans="13:14" x14ac:dyDescent="0.2">
      <c r="M521"/>
      <c r="N521"/>
    </row>
    <row r="522" spans="13:14" x14ac:dyDescent="0.2">
      <c r="M522"/>
      <c r="N522"/>
    </row>
    <row r="523" spans="13:14" x14ac:dyDescent="0.2">
      <c r="M523"/>
      <c r="N523"/>
    </row>
    <row r="524" spans="13:14" x14ac:dyDescent="0.2">
      <c r="M524"/>
      <c r="N524"/>
    </row>
    <row r="525" spans="13:14" x14ac:dyDescent="0.2">
      <c r="M525"/>
      <c r="N525"/>
    </row>
    <row r="526" spans="13:14" x14ac:dyDescent="0.2">
      <c r="M526"/>
      <c r="N526"/>
    </row>
    <row r="527" spans="13:14" x14ac:dyDescent="0.2">
      <c r="M527"/>
      <c r="N527"/>
    </row>
    <row r="528" spans="13:14" x14ac:dyDescent="0.2">
      <c r="M528"/>
      <c r="N528"/>
    </row>
    <row r="529" spans="13:14" x14ac:dyDescent="0.2">
      <c r="M529"/>
      <c r="N529"/>
    </row>
    <row r="530" spans="13:14" x14ac:dyDescent="0.2">
      <c r="M530"/>
      <c r="N530"/>
    </row>
    <row r="531" spans="13:14" x14ac:dyDescent="0.2">
      <c r="M531"/>
      <c r="N531"/>
    </row>
    <row r="532" spans="13:14" x14ac:dyDescent="0.2">
      <c r="M532"/>
      <c r="N532"/>
    </row>
    <row r="533" spans="13:14" x14ac:dyDescent="0.2">
      <c r="M533"/>
      <c r="N533"/>
    </row>
    <row r="534" spans="13:14" x14ac:dyDescent="0.2">
      <c r="M534"/>
      <c r="N534"/>
    </row>
    <row r="535" spans="13:14" x14ac:dyDescent="0.2">
      <c r="M535"/>
      <c r="N535"/>
    </row>
    <row r="536" spans="13:14" x14ac:dyDescent="0.2">
      <c r="M536"/>
      <c r="N536"/>
    </row>
    <row r="537" spans="13:14" x14ac:dyDescent="0.2">
      <c r="M537"/>
      <c r="N537"/>
    </row>
    <row r="538" spans="13:14" x14ac:dyDescent="0.2">
      <c r="M538"/>
      <c r="N538"/>
    </row>
    <row r="539" spans="13:14" x14ac:dyDescent="0.2">
      <c r="M539"/>
      <c r="N539"/>
    </row>
    <row r="540" spans="13:14" x14ac:dyDescent="0.2">
      <c r="M540"/>
      <c r="N540"/>
    </row>
    <row r="541" spans="13:14" x14ac:dyDescent="0.2">
      <c r="M541"/>
      <c r="N541"/>
    </row>
    <row r="542" spans="13:14" x14ac:dyDescent="0.2">
      <c r="M542"/>
      <c r="N542"/>
    </row>
    <row r="543" spans="13:14" x14ac:dyDescent="0.2">
      <c r="M543"/>
      <c r="N543"/>
    </row>
    <row r="544" spans="13:14" x14ac:dyDescent="0.2">
      <c r="M544"/>
      <c r="N544"/>
    </row>
    <row r="545" spans="13:14" x14ac:dyDescent="0.2">
      <c r="M545"/>
      <c r="N545"/>
    </row>
    <row r="546" spans="13:14" x14ac:dyDescent="0.2">
      <c r="M546"/>
      <c r="N546"/>
    </row>
    <row r="547" spans="13:14" x14ac:dyDescent="0.2">
      <c r="M547"/>
      <c r="N547"/>
    </row>
    <row r="548" spans="13:14" x14ac:dyDescent="0.2">
      <c r="M548"/>
      <c r="N548"/>
    </row>
    <row r="549" spans="13:14" x14ac:dyDescent="0.2">
      <c r="M549"/>
      <c r="N549"/>
    </row>
    <row r="550" spans="13:14" x14ac:dyDescent="0.2">
      <c r="M550"/>
      <c r="N550"/>
    </row>
    <row r="551" spans="13:14" x14ac:dyDescent="0.2">
      <c r="M551"/>
      <c r="N551"/>
    </row>
    <row r="552" spans="13:14" x14ac:dyDescent="0.2">
      <c r="M552"/>
      <c r="N552"/>
    </row>
    <row r="553" spans="13:14" x14ac:dyDescent="0.2">
      <c r="M553"/>
      <c r="N553"/>
    </row>
    <row r="554" spans="13:14" x14ac:dyDescent="0.2">
      <c r="M554"/>
      <c r="N554"/>
    </row>
    <row r="555" spans="13:14" x14ac:dyDescent="0.2">
      <c r="M555"/>
      <c r="N555"/>
    </row>
    <row r="556" spans="13:14" x14ac:dyDescent="0.2">
      <c r="M556"/>
      <c r="N556"/>
    </row>
    <row r="557" spans="13:14" x14ac:dyDescent="0.2">
      <c r="M557"/>
      <c r="N557"/>
    </row>
    <row r="558" spans="13:14" x14ac:dyDescent="0.2">
      <c r="M558"/>
      <c r="N558"/>
    </row>
    <row r="559" spans="13:14" x14ac:dyDescent="0.2">
      <c r="M559"/>
      <c r="N559"/>
    </row>
    <row r="560" spans="13:14" x14ac:dyDescent="0.2">
      <c r="M560"/>
      <c r="N560"/>
    </row>
    <row r="561" spans="13:14" x14ac:dyDescent="0.2">
      <c r="M561"/>
      <c r="N561"/>
    </row>
    <row r="562" spans="13:14" x14ac:dyDescent="0.2">
      <c r="M562"/>
      <c r="N562"/>
    </row>
    <row r="563" spans="13:14" x14ac:dyDescent="0.2">
      <c r="M563"/>
      <c r="N563"/>
    </row>
    <row r="564" spans="13:14" x14ac:dyDescent="0.2">
      <c r="M564"/>
      <c r="N564"/>
    </row>
    <row r="565" spans="13:14" x14ac:dyDescent="0.2">
      <c r="M565"/>
      <c r="N565"/>
    </row>
    <row r="566" spans="13:14" x14ac:dyDescent="0.2">
      <c r="M566"/>
      <c r="N566"/>
    </row>
    <row r="567" spans="13:14" x14ac:dyDescent="0.2">
      <c r="M567"/>
      <c r="N567"/>
    </row>
    <row r="568" spans="13:14" x14ac:dyDescent="0.2">
      <c r="M568"/>
      <c r="N568"/>
    </row>
    <row r="569" spans="13:14" x14ac:dyDescent="0.2">
      <c r="M569"/>
      <c r="N569"/>
    </row>
    <row r="570" spans="13:14" x14ac:dyDescent="0.2">
      <c r="M570"/>
      <c r="N570"/>
    </row>
    <row r="571" spans="13:14" x14ac:dyDescent="0.2">
      <c r="M571"/>
      <c r="N571"/>
    </row>
    <row r="572" spans="13:14" x14ac:dyDescent="0.2">
      <c r="M572"/>
      <c r="N572"/>
    </row>
    <row r="573" spans="13:14" x14ac:dyDescent="0.2">
      <c r="M573"/>
      <c r="N573"/>
    </row>
    <row r="574" spans="13:14" x14ac:dyDescent="0.2">
      <c r="M574"/>
      <c r="N574"/>
    </row>
    <row r="575" spans="13:14" x14ac:dyDescent="0.2">
      <c r="M575"/>
      <c r="N575"/>
    </row>
    <row r="576" spans="13:14" x14ac:dyDescent="0.2">
      <c r="M576"/>
      <c r="N576"/>
    </row>
    <row r="577" spans="13:14" x14ac:dyDescent="0.2">
      <c r="M577"/>
      <c r="N577"/>
    </row>
    <row r="578" spans="13:14" x14ac:dyDescent="0.2">
      <c r="M578"/>
      <c r="N578"/>
    </row>
    <row r="579" spans="13:14" x14ac:dyDescent="0.2">
      <c r="M579"/>
      <c r="N579"/>
    </row>
    <row r="580" spans="13:14" x14ac:dyDescent="0.2">
      <c r="M580"/>
      <c r="N580"/>
    </row>
    <row r="581" spans="13:14" x14ac:dyDescent="0.2">
      <c r="M581"/>
      <c r="N581"/>
    </row>
    <row r="582" spans="13:14" x14ac:dyDescent="0.2">
      <c r="M582"/>
      <c r="N582"/>
    </row>
    <row r="583" spans="13:14" x14ac:dyDescent="0.2">
      <c r="M583"/>
      <c r="N583"/>
    </row>
    <row r="584" spans="13:14" x14ac:dyDescent="0.2">
      <c r="M584"/>
      <c r="N584"/>
    </row>
    <row r="585" spans="13:14" x14ac:dyDescent="0.2">
      <c r="M585"/>
      <c r="N585"/>
    </row>
    <row r="586" spans="13:14" x14ac:dyDescent="0.2">
      <c r="M586"/>
      <c r="N586"/>
    </row>
    <row r="587" spans="13:14" x14ac:dyDescent="0.2">
      <c r="M587"/>
      <c r="N587"/>
    </row>
    <row r="588" spans="13:14" x14ac:dyDescent="0.2">
      <c r="M588"/>
      <c r="N588"/>
    </row>
    <row r="589" spans="13:14" x14ac:dyDescent="0.2">
      <c r="M589"/>
      <c r="N589"/>
    </row>
    <row r="590" spans="13:14" x14ac:dyDescent="0.2">
      <c r="M590"/>
      <c r="N590"/>
    </row>
    <row r="591" spans="13:14" x14ac:dyDescent="0.2">
      <c r="M591"/>
      <c r="N591"/>
    </row>
    <row r="592" spans="13:14" x14ac:dyDescent="0.2">
      <c r="M592"/>
      <c r="N592"/>
    </row>
    <row r="593" spans="13:14" x14ac:dyDescent="0.2">
      <c r="M593"/>
      <c r="N593"/>
    </row>
    <row r="594" spans="13:14" x14ac:dyDescent="0.2">
      <c r="M594"/>
      <c r="N594"/>
    </row>
    <row r="595" spans="13:14" x14ac:dyDescent="0.2">
      <c r="M595"/>
      <c r="N595"/>
    </row>
    <row r="596" spans="13:14" x14ac:dyDescent="0.2">
      <c r="M596"/>
      <c r="N596"/>
    </row>
    <row r="597" spans="13:14" x14ac:dyDescent="0.2">
      <c r="M597"/>
      <c r="N597"/>
    </row>
    <row r="598" spans="13:14" x14ac:dyDescent="0.2">
      <c r="M598"/>
      <c r="N598"/>
    </row>
    <row r="599" spans="13:14" x14ac:dyDescent="0.2">
      <c r="M599"/>
      <c r="N599"/>
    </row>
    <row r="600" spans="13:14" x14ac:dyDescent="0.2">
      <c r="M600"/>
      <c r="N600"/>
    </row>
    <row r="601" spans="13:14" x14ac:dyDescent="0.2">
      <c r="M601"/>
      <c r="N601"/>
    </row>
    <row r="602" spans="13:14" x14ac:dyDescent="0.2">
      <c r="M602"/>
      <c r="N602"/>
    </row>
    <row r="603" spans="13:14" x14ac:dyDescent="0.2">
      <c r="M603"/>
      <c r="N603"/>
    </row>
    <row r="604" spans="13:14" x14ac:dyDescent="0.2">
      <c r="M604"/>
      <c r="N604"/>
    </row>
    <row r="605" spans="13:14" x14ac:dyDescent="0.2">
      <c r="M605"/>
      <c r="N605"/>
    </row>
    <row r="606" spans="13:14" x14ac:dyDescent="0.2">
      <c r="M606"/>
      <c r="N606"/>
    </row>
    <row r="607" spans="13:14" x14ac:dyDescent="0.2">
      <c r="M607"/>
      <c r="N607"/>
    </row>
    <row r="608" spans="13:14" x14ac:dyDescent="0.2">
      <c r="M608"/>
      <c r="N608"/>
    </row>
    <row r="609" spans="13:14" x14ac:dyDescent="0.2">
      <c r="M609"/>
      <c r="N609"/>
    </row>
    <row r="610" spans="13:14" x14ac:dyDescent="0.2">
      <c r="M610"/>
      <c r="N610"/>
    </row>
    <row r="611" spans="13:14" x14ac:dyDescent="0.2">
      <c r="M611"/>
      <c r="N611"/>
    </row>
    <row r="612" spans="13:14" x14ac:dyDescent="0.2">
      <c r="M612"/>
      <c r="N612"/>
    </row>
    <row r="613" spans="13:14" x14ac:dyDescent="0.2">
      <c r="M613"/>
      <c r="N613"/>
    </row>
    <row r="614" spans="13:14" x14ac:dyDescent="0.2">
      <c r="M614"/>
      <c r="N614"/>
    </row>
    <row r="615" spans="13:14" x14ac:dyDescent="0.2">
      <c r="M615"/>
      <c r="N615"/>
    </row>
    <row r="616" spans="13:14" x14ac:dyDescent="0.2">
      <c r="M616"/>
      <c r="N616"/>
    </row>
    <row r="617" spans="13:14" x14ac:dyDescent="0.2">
      <c r="M617"/>
      <c r="N617"/>
    </row>
    <row r="618" spans="13:14" x14ac:dyDescent="0.2">
      <c r="M618"/>
      <c r="N618"/>
    </row>
    <row r="619" spans="13:14" x14ac:dyDescent="0.2">
      <c r="M619"/>
      <c r="N619"/>
    </row>
    <row r="620" spans="13:14" x14ac:dyDescent="0.2">
      <c r="M620"/>
      <c r="N620"/>
    </row>
    <row r="621" spans="13:14" x14ac:dyDescent="0.2">
      <c r="M621"/>
      <c r="N621"/>
    </row>
    <row r="622" spans="13:14" x14ac:dyDescent="0.2">
      <c r="M622"/>
      <c r="N622"/>
    </row>
    <row r="623" spans="13:14" x14ac:dyDescent="0.2">
      <c r="M623"/>
      <c r="N623"/>
    </row>
    <row r="624" spans="13:14" x14ac:dyDescent="0.2">
      <c r="M624"/>
      <c r="N624"/>
    </row>
    <row r="625" spans="13:14" x14ac:dyDescent="0.2">
      <c r="M625"/>
      <c r="N625"/>
    </row>
    <row r="626" spans="13:14" x14ac:dyDescent="0.2">
      <c r="M626"/>
      <c r="N626"/>
    </row>
    <row r="627" spans="13:14" x14ac:dyDescent="0.2">
      <c r="M627"/>
      <c r="N627"/>
    </row>
    <row r="628" spans="13:14" x14ac:dyDescent="0.2">
      <c r="M628"/>
      <c r="N628"/>
    </row>
    <row r="629" spans="13:14" x14ac:dyDescent="0.2">
      <c r="M629"/>
      <c r="N629"/>
    </row>
    <row r="630" spans="13:14" x14ac:dyDescent="0.2">
      <c r="M630"/>
      <c r="N630"/>
    </row>
    <row r="631" spans="13:14" x14ac:dyDescent="0.2">
      <c r="M631"/>
      <c r="N631"/>
    </row>
    <row r="632" spans="13:14" x14ac:dyDescent="0.2">
      <c r="M632"/>
      <c r="N632"/>
    </row>
    <row r="633" spans="13:14" x14ac:dyDescent="0.2">
      <c r="M633"/>
      <c r="N633"/>
    </row>
    <row r="634" spans="13:14" x14ac:dyDescent="0.2">
      <c r="M634"/>
      <c r="N634"/>
    </row>
    <row r="635" spans="13:14" x14ac:dyDescent="0.2">
      <c r="M635"/>
      <c r="N635"/>
    </row>
    <row r="636" spans="13:14" x14ac:dyDescent="0.2">
      <c r="M636"/>
      <c r="N636"/>
    </row>
    <row r="637" spans="13:14" x14ac:dyDescent="0.2">
      <c r="M637"/>
      <c r="N637"/>
    </row>
    <row r="638" spans="13:14" x14ac:dyDescent="0.2">
      <c r="M638"/>
      <c r="N638"/>
    </row>
    <row r="639" spans="13:14" x14ac:dyDescent="0.2">
      <c r="M639"/>
      <c r="N639"/>
    </row>
    <row r="640" spans="13:14" x14ac:dyDescent="0.2">
      <c r="M640"/>
      <c r="N640"/>
    </row>
    <row r="641" spans="13:14" x14ac:dyDescent="0.2">
      <c r="M641"/>
      <c r="N641"/>
    </row>
    <row r="642" spans="13:14" x14ac:dyDescent="0.2">
      <c r="M642"/>
      <c r="N642"/>
    </row>
    <row r="643" spans="13:14" x14ac:dyDescent="0.2">
      <c r="M643"/>
      <c r="N643"/>
    </row>
    <row r="644" spans="13:14" x14ac:dyDescent="0.2">
      <c r="M644"/>
      <c r="N644"/>
    </row>
    <row r="645" spans="13:14" x14ac:dyDescent="0.2">
      <c r="M645"/>
      <c r="N645"/>
    </row>
    <row r="646" spans="13:14" x14ac:dyDescent="0.2">
      <c r="M646"/>
      <c r="N646"/>
    </row>
    <row r="647" spans="13:14" x14ac:dyDescent="0.2">
      <c r="M647"/>
      <c r="N647"/>
    </row>
    <row r="648" spans="13:14" x14ac:dyDescent="0.2">
      <c r="M648"/>
      <c r="N648"/>
    </row>
    <row r="649" spans="13:14" x14ac:dyDescent="0.2">
      <c r="M649"/>
      <c r="N649"/>
    </row>
    <row r="650" spans="13:14" x14ac:dyDescent="0.2">
      <c r="M650"/>
      <c r="N650"/>
    </row>
    <row r="651" spans="13:14" x14ac:dyDescent="0.2">
      <c r="M651"/>
      <c r="N651"/>
    </row>
    <row r="652" spans="13:14" x14ac:dyDescent="0.2">
      <c r="M652"/>
      <c r="N652"/>
    </row>
    <row r="653" spans="13:14" x14ac:dyDescent="0.2">
      <c r="M653"/>
      <c r="N653"/>
    </row>
    <row r="654" spans="13:14" x14ac:dyDescent="0.2">
      <c r="M654"/>
      <c r="N654"/>
    </row>
    <row r="655" spans="13:14" x14ac:dyDescent="0.2">
      <c r="M655"/>
      <c r="N655"/>
    </row>
    <row r="656" spans="13:14" x14ac:dyDescent="0.2">
      <c r="M656"/>
      <c r="N656"/>
    </row>
    <row r="657" spans="13:14" x14ac:dyDescent="0.2">
      <c r="M657"/>
      <c r="N657"/>
    </row>
    <row r="658" spans="13:14" x14ac:dyDescent="0.2">
      <c r="M658"/>
      <c r="N658"/>
    </row>
    <row r="659" spans="13:14" x14ac:dyDescent="0.2">
      <c r="M659"/>
      <c r="N659"/>
    </row>
    <row r="660" spans="13:14" x14ac:dyDescent="0.2">
      <c r="M660"/>
      <c r="N660"/>
    </row>
    <row r="661" spans="13:14" x14ac:dyDescent="0.2">
      <c r="M661"/>
      <c r="N661"/>
    </row>
    <row r="662" spans="13:14" x14ac:dyDescent="0.2">
      <c r="M662"/>
      <c r="N662"/>
    </row>
    <row r="663" spans="13:14" x14ac:dyDescent="0.2">
      <c r="M663"/>
      <c r="N663"/>
    </row>
    <row r="664" spans="13:14" x14ac:dyDescent="0.2">
      <c r="M664"/>
      <c r="N664"/>
    </row>
    <row r="665" spans="13:14" x14ac:dyDescent="0.2">
      <c r="M665"/>
      <c r="N665"/>
    </row>
    <row r="666" spans="13:14" x14ac:dyDescent="0.2">
      <c r="M666"/>
      <c r="N666"/>
    </row>
    <row r="667" spans="13:14" x14ac:dyDescent="0.2">
      <c r="M667"/>
      <c r="N667"/>
    </row>
    <row r="668" spans="13:14" x14ac:dyDescent="0.2">
      <c r="M668"/>
      <c r="N668"/>
    </row>
    <row r="669" spans="13:14" x14ac:dyDescent="0.2">
      <c r="M669"/>
      <c r="N669"/>
    </row>
    <row r="670" spans="13:14" x14ac:dyDescent="0.2">
      <c r="M670"/>
      <c r="N670"/>
    </row>
    <row r="671" spans="13:14" x14ac:dyDescent="0.2">
      <c r="M671"/>
      <c r="N671"/>
    </row>
    <row r="672" spans="13:14" x14ac:dyDescent="0.2">
      <c r="M672"/>
      <c r="N672"/>
    </row>
    <row r="673" spans="13:14" x14ac:dyDescent="0.2">
      <c r="M673"/>
      <c r="N673"/>
    </row>
    <row r="674" spans="13:14" x14ac:dyDescent="0.2">
      <c r="M674"/>
      <c r="N674"/>
    </row>
    <row r="675" spans="13:14" x14ac:dyDescent="0.2">
      <c r="M675"/>
      <c r="N675"/>
    </row>
    <row r="676" spans="13:14" x14ac:dyDescent="0.2">
      <c r="M676"/>
      <c r="N676"/>
    </row>
    <row r="677" spans="13:14" x14ac:dyDescent="0.2">
      <c r="M677"/>
      <c r="N677"/>
    </row>
    <row r="678" spans="13:14" x14ac:dyDescent="0.2">
      <c r="M678"/>
      <c r="N678"/>
    </row>
    <row r="679" spans="13:14" x14ac:dyDescent="0.2">
      <c r="M679"/>
      <c r="N679"/>
    </row>
    <row r="680" spans="13:14" x14ac:dyDescent="0.2">
      <c r="M680"/>
      <c r="N680"/>
    </row>
    <row r="681" spans="13:14" x14ac:dyDescent="0.2">
      <c r="M681"/>
      <c r="N681"/>
    </row>
    <row r="682" spans="13:14" x14ac:dyDescent="0.2">
      <c r="M682"/>
      <c r="N682"/>
    </row>
    <row r="683" spans="13:14" x14ac:dyDescent="0.2">
      <c r="M683"/>
      <c r="N683"/>
    </row>
    <row r="684" spans="13:14" x14ac:dyDescent="0.2">
      <c r="M684"/>
      <c r="N684"/>
    </row>
    <row r="685" spans="13:14" x14ac:dyDescent="0.2">
      <c r="M685"/>
      <c r="N685"/>
    </row>
    <row r="686" spans="13:14" x14ac:dyDescent="0.2">
      <c r="M686"/>
      <c r="N686"/>
    </row>
    <row r="687" spans="13:14" x14ac:dyDescent="0.2">
      <c r="M687"/>
      <c r="N687"/>
    </row>
    <row r="688" spans="13:14" x14ac:dyDescent="0.2">
      <c r="M688"/>
      <c r="N688"/>
    </row>
    <row r="689" spans="13:14" x14ac:dyDescent="0.2">
      <c r="M689"/>
      <c r="N689"/>
    </row>
    <row r="690" spans="13:14" x14ac:dyDescent="0.2">
      <c r="M690"/>
      <c r="N690"/>
    </row>
    <row r="691" spans="13:14" x14ac:dyDescent="0.2">
      <c r="M691"/>
      <c r="N691"/>
    </row>
    <row r="692" spans="13:14" x14ac:dyDescent="0.2">
      <c r="M692"/>
      <c r="N692"/>
    </row>
    <row r="693" spans="13:14" x14ac:dyDescent="0.2">
      <c r="M693"/>
      <c r="N693"/>
    </row>
    <row r="694" spans="13:14" x14ac:dyDescent="0.2">
      <c r="M694"/>
      <c r="N694"/>
    </row>
    <row r="695" spans="13:14" x14ac:dyDescent="0.2">
      <c r="M695"/>
      <c r="N695"/>
    </row>
    <row r="696" spans="13:14" x14ac:dyDescent="0.2">
      <c r="M696"/>
      <c r="N696"/>
    </row>
    <row r="697" spans="13:14" x14ac:dyDescent="0.2">
      <c r="M697"/>
      <c r="N697"/>
    </row>
    <row r="698" spans="13:14" x14ac:dyDescent="0.2">
      <c r="M698"/>
      <c r="N698"/>
    </row>
    <row r="699" spans="13:14" x14ac:dyDescent="0.2">
      <c r="M699"/>
      <c r="N699"/>
    </row>
    <row r="700" spans="13:14" x14ac:dyDescent="0.2">
      <c r="M700"/>
      <c r="N700"/>
    </row>
    <row r="701" spans="13:14" x14ac:dyDescent="0.2">
      <c r="M701"/>
      <c r="N701"/>
    </row>
    <row r="702" spans="13:14" x14ac:dyDescent="0.2">
      <c r="M702"/>
      <c r="N702"/>
    </row>
    <row r="703" spans="13:14" x14ac:dyDescent="0.2">
      <c r="M703"/>
      <c r="N703"/>
    </row>
    <row r="704" spans="13:14" x14ac:dyDescent="0.2">
      <c r="M704"/>
      <c r="N704"/>
    </row>
    <row r="705" spans="13:14" x14ac:dyDescent="0.2">
      <c r="M705"/>
      <c r="N705"/>
    </row>
    <row r="706" spans="13:14" x14ac:dyDescent="0.2">
      <c r="M706"/>
      <c r="N706"/>
    </row>
    <row r="707" spans="13:14" x14ac:dyDescent="0.2">
      <c r="M707"/>
      <c r="N707"/>
    </row>
    <row r="708" spans="13:14" x14ac:dyDescent="0.2">
      <c r="M708"/>
      <c r="N708"/>
    </row>
    <row r="709" spans="13:14" x14ac:dyDescent="0.2">
      <c r="M709"/>
      <c r="N709"/>
    </row>
    <row r="710" spans="13:14" x14ac:dyDescent="0.2">
      <c r="M710"/>
      <c r="N710"/>
    </row>
    <row r="711" spans="13:14" x14ac:dyDescent="0.2">
      <c r="M711"/>
      <c r="N711"/>
    </row>
    <row r="712" spans="13:14" x14ac:dyDescent="0.2">
      <c r="M712"/>
      <c r="N712"/>
    </row>
    <row r="713" spans="13:14" x14ac:dyDescent="0.2">
      <c r="M713"/>
      <c r="N713"/>
    </row>
    <row r="714" spans="13:14" x14ac:dyDescent="0.2">
      <c r="M714"/>
      <c r="N714"/>
    </row>
    <row r="715" spans="13:14" x14ac:dyDescent="0.2">
      <c r="M715"/>
      <c r="N715"/>
    </row>
    <row r="716" spans="13:14" x14ac:dyDescent="0.2">
      <c r="M716"/>
      <c r="N716"/>
    </row>
    <row r="717" spans="13:14" x14ac:dyDescent="0.2">
      <c r="M717"/>
      <c r="N717"/>
    </row>
    <row r="718" spans="13:14" x14ac:dyDescent="0.2">
      <c r="M718"/>
      <c r="N718"/>
    </row>
    <row r="719" spans="13:14" x14ac:dyDescent="0.2">
      <c r="M719"/>
      <c r="N719"/>
    </row>
    <row r="720" spans="13:14" x14ac:dyDescent="0.2">
      <c r="M720"/>
      <c r="N720"/>
    </row>
    <row r="721" spans="13:14" x14ac:dyDescent="0.2">
      <c r="M721"/>
      <c r="N721"/>
    </row>
    <row r="722" spans="13:14" x14ac:dyDescent="0.2">
      <c r="M722"/>
      <c r="N722"/>
    </row>
    <row r="723" spans="13:14" x14ac:dyDescent="0.2">
      <c r="M723"/>
      <c r="N723"/>
    </row>
    <row r="724" spans="13:14" x14ac:dyDescent="0.2">
      <c r="M724"/>
      <c r="N724"/>
    </row>
    <row r="725" spans="13:14" x14ac:dyDescent="0.2">
      <c r="M725"/>
      <c r="N725"/>
    </row>
    <row r="726" spans="13:14" x14ac:dyDescent="0.2">
      <c r="M726"/>
      <c r="N726"/>
    </row>
    <row r="727" spans="13:14" x14ac:dyDescent="0.2">
      <c r="M727"/>
      <c r="N727"/>
    </row>
    <row r="728" spans="13:14" x14ac:dyDescent="0.2">
      <c r="M728"/>
      <c r="N728"/>
    </row>
    <row r="729" spans="13:14" x14ac:dyDescent="0.2">
      <c r="M729"/>
      <c r="N729"/>
    </row>
    <row r="730" spans="13:14" x14ac:dyDescent="0.2">
      <c r="M730"/>
      <c r="N730"/>
    </row>
    <row r="731" spans="13:14" x14ac:dyDescent="0.2">
      <c r="M731"/>
      <c r="N731"/>
    </row>
    <row r="732" spans="13:14" x14ac:dyDescent="0.2">
      <c r="M732"/>
      <c r="N732"/>
    </row>
    <row r="733" spans="13:14" x14ac:dyDescent="0.2">
      <c r="M733"/>
      <c r="N733"/>
    </row>
    <row r="734" spans="13:14" x14ac:dyDescent="0.2">
      <c r="M734"/>
      <c r="N734"/>
    </row>
    <row r="735" spans="13:14" x14ac:dyDescent="0.2">
      <c r="M735"/>
      <c r="N735"/>
    </row>
    <row r="736" spans="13:14" x14ac:dyDescent="0.2">
      <c r="M736"/>
      <c r="N736"/>
    </row>
    <row r="737" spans="13:14" x14ac:dyDescent="0.2">
      <c r="M737"/>
      <c r="N737"/>
    </row>
    <row r="738" spans="13:14" x14ac:dyDescent="0.2">
      <c r="M738"/>
      <c r="N738"/>
    </row>
    <row r="739" spans="13:14" x14ac:dyDescent="0.2">
      <c r="M739"/>
      <c r="N739"/>
    </row>
    <row r="740" spans="13:14" x14ac:dyDescent="0.2">
      <c r="M740"/>
      <c r="N740"/>
    </row>
    <row r="741" spans="13:14" x14ac:dyDescent="0.2">
      <c r="M741"/>
      <c r="N741"/>
    </row>
    <row r="742" spans="13:14" x14ac:dyDescent="0.2">
      <c r="M742"/>
      <c r="N742"/>
    </row>
    <row r="743" spans="13:14" x14ac:dyDescent="0.2">
      <c r="M743"/>
      <c r="N743"/>
    </row>
    <row r="744" spans="13:14" x14ac:dyDescent="0.2">
      <c r="M744"/>
      <c r="N744"/>
    </row>
    <row r="745" spans="13:14" x14ac:dyDescent="0.2">
      <c r="M745"/>
      <c r="N745"/>
    </row>
    <row r="746" spans="13:14" x14ac:dyDescent="0.2">
      <c r="M746"/>
      <c r="N746"/>
    </row>
    <row r="747" spans="13:14" x14ac:dyDescent="0.2">
      <c r="M747"/>
      <c r="N747"/>
    </row>
    <row r="748" spans="13:14" x14ac:dyDescent="0.2">
      <c r="M748"/>
      <c r="N748"/>
    </row>
    <row r="749" spans="13:14" x14ac:dyDescent="0.2">
      <c r="M749"/>
      <c r="N749"/>
    </row>
    <row r="750" spans="13:14" x14ac:dyDescent="0.2">
      <c r="M750"/>
      <c r="N750"/>
    </row>
    <row r="751" spans="13:14" x14ac:dyDescent="0.2">
      <c r="M751"/>
      <c r="N751"/>
    </row>
    <row r="752" spans="13:14" x14ac:dyDescent="0.2">
      <c r="M752"/>
      <c r="N752"/>
    </row>
    <row r="753" spans="13:14" x14ac:dyDescent="0.2">
      <c r="M753"/>
      <c r="N753"/>
    </row>
    <row r="754" spans="13:14" x14ac:dyDescent="0.2">
      <c r="M754"/>
      <c r="N754"/>
    </row>
    <row r="755" spans="13:14" x14ac:dyDescent="0.2">
      <c r="M755"/>
      <c r="N755"/>
    </row>
    <row r="756" spans="13:14" x14ac:dyDescent="0.2">
      <c r="M756"/>
      <c r="N756"/>
    </row>
    <row r="757" spans="13:14" x14ac:dyDescent="0.2">
      <c r="M757"/>
      <c r="N757"/>
    </row>
    <row r="758" spans="13:14" x14ac:dyDescent="0.2">
      <c r="M758"/>
      <c r="N758"/>
    </row>
    <row r="759" spans="13:14" x14ac:dyDescent="0.2">
      <c r="M759"/>
      <c r="N759"/>
    </row>
    <row r="760" spans="13:14" x14ac:dyDescent="0.2">
      <c r="M760"/>
      <c r="N760"/>
    </row>
    <row r="761" spans="13:14" x14ac:dyDescent="0.2">
      <c r="M761"/>
      <c r="N761"/>
    </row>
    <row r="762" spans="13:14" x14ac:dyDescent="0.2">
      <c r="M762"/>
      <c r="N762"/>
    </row>
    <row r="763" spans="13:14" x14ac:dyDescent="0.2">
      <c r="M763"/>
      <c r="N763"/>
    </row>
    <row r="764" spans="13:14" x14ac:dyDescent="0.2">
      <c r="M764"/>
      <c r="N764"/>
    </row>
    <row r="765" spans="13:14" x14ac:dyDescent="0.2">
      <c r="M765"/>
      <c r="N765"/>
    </row>
    <row r="766" spans="13:14" x14ac:dyDescent="0.2">
      <c r="M766"/>
      <c r="N766"/>
    </row>
    <row r="767" spans="13:14" x14ac:dyDescent="0.2">
      <c r="M767"/>
      <c r="N767"/>
    </row>
    <row r="768" spans="13:14" x14ac:dyDescent="0.2">
      <c r="M768"/>
      <c r="N768"/>
    </row>
    <row r="769" spans="13:14" x14ac:dyDescent="0.2">
      <c r="M769"/>
      <c r="N769"/>
    </row>
    <row r="770" spans="13:14" x14ac:dyDescent="0.2">
      <c r="M770"/>
      <c r="N770"/>
    </row>
    <row r="771" spans="13:14" x14ac:dyDescent="0.2">
      <c r="M771"/>
      <c r="N771"/>
    </row>
    <row r="772" spans="13:14" x14ac:dyDescent="0.2">
      <c r="M772"/>
      <c r="N772"/>
    </row>
    <row r="773" spans="13:14" x14ac:dyDescent="0.2">
      <c r="M773"/>
      <c r="N773"/>
    </row>
    <row r="774" spans="13:14" x14ac:dyDescent="0.2">
      <c r="M774"/>
      <c r="N774"/>
    </row>
    <row r="775" spans="13:14" x14ac:dyDescent="0.2">
      <c r="M775"/>
      <c r="N775"/>
    </row>
    <row r="776" spans="13:14" x14ac:dyDescent="0.2">
      <c r="M776"/>
      <c r="N776"/>
    </row>
    <row r="777" spans="13:14" x14ac:dyDescent="0.2">
      <c r="M777"/>
      <c r="N777"/>
    </row>
    <row r="778" spans="13:14" x14ac:dyDescent="0.2">
      <c r="M778"/>
      <c r="N778"/>
    </row>
    <row r="779" spans="13:14" x14ac:dyDescent="0.2">
      <c r="M779"/>
      <c r="N779"/>
    </row>
    <row r="780" spans="13:14" x14ac:dyDescent="0.2">
      <c r="M780"/>
      <c r="N780"/>
    </row>
    <row r="781" spans="13:14" x14ac:dyDescent="0.2">
      <c r="M781"/>
      <c r="N781"/>
    </row>
    <row r="782" spans="13:14" x14ac:dyDescent="0.2">
      <c r="M782"/>
      <c r="N782"/>
    </row>
    <row r="783" spans="13:14" x14ac:dyDescent="0.2">
      <c r="M783"/>
      <c r="N783"/>
    </row>
    <row r="784" spans="13:14" x14ac:dyDescent="0.2">
      <c r="M784"/>
      <c r="N784"/>
    </row>
    <row r="785" spans="13:14" x14ac:dyDescent="0.2">
      <c r="M785"/>
      <c r="N785"/>
    </row>
    <row r="786" spans="13:14" x14ac:dyDescent="0.2">
      <c r="M786"/>
      <c r="N786"/>
    </row>
    <row r="787" spans="13:14" x14ac:dyDescent="0.2">
      <c r="M787"/>
      <c r="N787"/>
    </row>
    <row r="788" spans="13:14" x14ac:dyDescent="0.2">
      <c r="M788"/>
      <c r="N788"/>
    </row>
    <row r="789" spans="13:14" x14ac:dyDescent="0.2">
      <c r="M789"/>
      <c r="N789"/>
    </row>
    <row r="790" spans="13:14" x14ac:dyDescent="0.2">
      <c r="M790"/>
      <c r="N790"/>
    </row>
    <row r="791" spans="13:14" x14ac:dyDescent="0.2">
      <c r="M791"/>
      <c r="N791"/>
    </row>
    <row r="792" spans="13:14" x14ac:dyDescent="0.2">
      <c r="M792"/>
      <c r="N792"/>
    </row>
    <row r="793" spans="13:14" x14ac:dyDescent="0.2">
      <c r="M793"/>
      <c r="N793"/>
    </row>
    <row r="794" spans="13:14" x14ac:dyDescent="0.2">
      <c r="M794"/>
      <c r="N794"/>
    </row>
    <row r="795" spans="13:14" x14ac:dyDescent="0.2">
      <c r="M795"/>
      <c r="N795"/>
    </row>
    <row r="796" spans="13:14" x14ac:dyDescent="0.2">
      <c r="M796"/>
      <c r="N796"/>
    </row>
    <row r="797" spans="13:14" x14ac:dyDescent="0.2">
      <c r="M797"/>
      <c r="N797"/>
    </row>
    <row r="798" spans="13:14" x14ac:dyDescent="0.2">
      <c r="M798"/>
      <c r="N798"/>
    </row>
    <row r="799" spans="13:14" x14ac:dyDescent="0.2">
      <c r="M799"/>
      <c r="N799"/>
    </row>
    <row r="800" spans="13:14" x14ac:dyDescent="0.2">
      <c r="M800"/>
      <c r="N800"/>
    </row>
    <row r="801" spans="13:14" x14ac:dyDescent="0.2">
      <c r="M801"/>
      <c r="N801"/>
    </row>
    <row r="802" spans="13:14" x14ac:dyDescent="0.2">
      <c r="M802"/>
      <c r="N802"/>
    </row>
    <row r="803" spans="13:14" x14ac:dyDescent="0.2">
      <c r="M803"/>
      <c r="N803"/>
    </row>
    <row r="804" spans="13:14" x14ac:dyDescent="0.2">
      <c r="M804"/>
      <c r="N804"/>
    </row>
    <row r="805" spans="13:14" x14ac:dyDescent="0.2">
      <c r="M805"/>
      <c r="N805"/>
    </row>
    <row r="806" spans="13:14" x14ac:dyDescent="0.2">
      <c r="M806"/>
      <c r="N806"/>
    </row>
    <row r="807" spans="13:14" x14ac:dyDescent="0.2">
      <c r="M807"/>
      <c r="N807"/>
    </row>
    <row r="808" spans="13:14" x14ac:dyDescent="0.2">
      <c r="M808"/>
      <c r="N808"/>
    </row>
    <row r="809" spans="13:14" x14ac:dyDescent="0.2">
      <c r="M809"/>
      <c r="N809"/>
    </row>
    <row r="810" spans="13:14" x14ac:dyDescent="0.2">
      <c r="M810"/>
      <c r="N810"/>
    </row>
    <row r="811" spans="13:14" x14ac:dyDescent="0.2">
      <c r="M811"/>
      <c r="N811"/>
    </row>
    <row r="812" spans="13:14" x14ac:dyDescent="0.2">
      <c r="M812"/>
      <c r="N812"/>
    </row>
    <row r="813" spans="13:14" x14ac:dyDescent="0.2">
      <c r="M813"/>
      <c r="N813"/>
    </row>
    <row r="814" spans="13:14" x14ac:dyDescent="0.2">
      <c r="M814"/>
      <c r="N814"/>
    </row>
    <row r="815" spans="13:14" x14ac:dyDescent="0.2">
      <c r="M815"/>
      <c r="N815"/>
    </row>
    <row r="816" spans="13:14" x14ac:dyDescent="0.2">
      <c r="M816"/>
      <c r="N816"/>
    </row>
    <row r="817" spans="13:14" x14ac:dyDescent="0.2">
      <c r="M817"/>
      <c r="N817"/>
    </row>
    <row r="818" spans="13:14" x14ac:dyDescent="0.2">
      <c r="M818"/>
      <c r="N818"/>
    </row>
    <row r="819" spans="13:14" x14ac:dyDescent="0.2">
      <c r="M819"/>
      <c r="N819"/>
    </row>
    <row r="820" spans="13:14" x14ac:dyDescent="0.2">
      <c r="M820"/>
      <c r="N820"/>
    </row>
    <row r="821" spans="13:14" x14ac:dyDescent="0.2">
      <c r="M821"/>
      <c r="N821"/>
    </row>
    <row r="822" spans="13:14" x14ac:dyDescent="0.2">
      <c r="M822"/>
      <c r="N822"/>
    </row>
    <row r="823" spans="13:14" x14ac:dyDescent="0.2">
      <c r="M823"/>
      <c r="N823"/>
    </row>
    <row r="824" spans="13:14" x14ac:dyDescent="0.2">
      <c r="M824"/>
      <c r="N824"/>
    </row>
    <row r="825" spans="13:14" x14ac:dyDescent="0.2">
      <c r="M825"/>
      <c r="N825"/>
    </row>
    <row r="826" spans="13:14" x14ac:dyDescent="0.2">
      <c r="M826"/>
      <c r="N826"/>
    </row>
    <row r="827" spans="13:14" x14ac:dyDescent="0.2">
      <c r="M827"/>
      <c r="N827"/>
    </row>
    <row r="828" spans="13:14" x14ac:dyDescent="0.2">
      <c r="M828"/>
      <c r="N828"/>
    </row>
    <row r="829" spans="13:14" x14ac:dyDescent="0.2">
      <c r="M829"/>
      <c r="N829"/>
    </row>
    <row r="830" spans="13:14" x14ac:dyDescent="0.2">
      <c r="M830"/>
      <c r="N830"/>
    </row>
    <row r="831" spans="13:14" x14ac:dyDescent="0.2">
      <c r="M831"/>
      <c r="N831"/>
    </row>
    <row r="832" spans="13:14" x14ac:dyDescent="0.2">
      <c r="M832"/>
      <c r="N832"/>
    </row>
    <row r="833" spans="13:14" x14ac:dyDescent="0.2">
      <c r="M833"/>
      <c r="N833"/>
    </row>
    <row r="834" spans="13:14" x14ac:dyDescent="0.2">
      <c r="M834"/>
      <c r="N834"/>
    </row>
    <row r="835" spans="13:14" x14ac:dyDescent="0.2">
      <c r="M835"/>
      <c r="N835"/>
    </row>
    <row r="836" spans="13:14" x14ac:dyDescent="0.2">
      <c r="M836"/>
      <c r="N836"/>
    </row>
    <row r="837" spans="13:14" x14ac:dyDescent="0.2">
      <c r="M837"/>
      <c r="N837"/>
    </row>
    <row r="838" spans="13:14" x14ac:dyDescent="0.2">
      <c r="M838"/>
      <c r="N838"/>
    </row>
    <row r="839" spans="13:14" x14ac:dyDescent="0.2">
      <c r="M839"/>
      <c r="N839"/>
    </row>
    <row r="840" spans="13:14" x14ac:dyDescent="0.2">
      <c r="M840"/>
      <c r="N840"/>
    </row>
    <row r="841" spans="13:14" x14ac:dyDescent="0.2">
      <c r="M841"/>
      <c r="N841"/>
    </row>
    <row r="842" spans="13:14" x14ac:dyDescent="0.2">
      <c r="M842"/>
      <c r="N842"/>
    </row>
    <row r="843" spans="13:14" x14ac:dyDescent="0.2">
      <c r="M843"/>
      <c r="N843"/>
    </row>
    <row r="844" spans="13:14" x14ac:dyDescent="0.2">
      <c r="M844"/>
      <c r="N844"/>
    </row>
    <row r="845" spans="13:14" x14ac:dyDescent="0.2">
      <c r="M845"/>
      <c r="N845"/>
    </row>
    <row r="846" spans="13:14" x14ac:dyDescent="0.2">
      <c r="M846"/>
      <c r="N846"/>
    </row>
    <row r="847" spans="13:14" x14ac:dyDescent="0.2">
      <c r="M847"/>
      <c r="N847"/>
    </row>
    <row r="848" spans="13:14" x14ac:dyDescent="0.2">
      <c r="M848"/>
      <c r="N848"/>
    </row>
    <row r="849" spans="13:14" x14ac:dyDescent="0.2">
      <c r="M849"/>
      <c r="N849"/>
    </row>
    <row r="850" spans="13:14" x14ac:dyDescent="0.2">
      <c r="M850"/>
      <c r="N850"/>
    </row>
    <row r="851" spans="13:14" x14ac:dyDescent="0.2">
      <c r="M851"/>
      <c r="N851"/>
    </row>
    <row r="852" spans="13:14" x14ac:dyDescent="0.2">
      <c r="M852"/>
      <c r="N852"/>
    </row>
    <row r="853" spans="13:14" x14ac:dyDescent="0.2">
      <c r="M853"/>
      <c r="N853"/>
    </row>
    <row r="854" spans="13:14" x14ac:dyDescent="0.2">
      <c r="M854"/>
      <c r="N854"/>
    </row>
    <row r="855" spans="13:14" x14ac:dyDescent="0.2">
      <c r="M855"/>
      <c r="N855"/>
    </row>
    <row r="856" spans="13:14" x14ac:dyDescent="0.2">
      <c r="M856"/>
      <c r="N856"/>
    </row>
    <row r="857" spans="13:14" x14ac:dyDescent="0.2">
      <c r="M857"/>
      <c r="N857"/>
    </row>
    <row r="858" spans="13:14" x14ac:dyDescent="0.2">
      <c r="M858"/>
      <c r="N858"/>
    </row>
    <row r="859" spans="13:14" x14ac:dyDescent="0.2">
      <c r="M859"/>
      <c r="N859"/>
    </row>
    <row r="860" spans="13:14" x14ac:dyDescent="0.2">
      <c r="M860"/>
      <c r="N860"/>
    </row>
    <row r="861" spans="13:14" x14ac:dyDescent="0.2">
      <c r="M861"/>
      <c r="N861"/>
    </row>
    <row r="862" spans="13:14" x14ac:dyDescent="0.2">
      <c r="M862"/>
      <c r="N862"/>
    </row>
    <row r="863" spans="13:14" x14ac:dyDescent="0.2">
      <c r="M863"/>
      <c r="N863"/>
    </row>
    <row r="864" spans="13:14" x14ac:dyDescent="0.2">
      <c r="M864"/>
      <c r="N864"/>
    </row>
    <row r="865" spans="13:14" x14ac:dyDescent="0.2">
      <c r="M865"/>
      <c r="N865"/>
    </row>
    <row r="866" spans="13:14" x14ac:dyDescent="0.2">
      <c r="M866"/>
      <c r="N866"/>
    </row>
    <row r="867" spans="13:14" x14ac:dyDescent="0.2">
      <c r="M867"/>
      <c r="N867"/>
    </row>
    <row r="868" spans="13:14" x14ac:dyDescent="0.2">
      <c r="M868"/>
      <c r="N868"/>
    </row>
    <row r="869" spans="13:14" x14ac:dyDescent="0.2">
      <c r="M869"/>
      <c r="N869"/>
    </row>
    <row r="870" spans="13:14" x14ac:dyDescent="0.2">
      <c r="M870"/>
      <c r="N870"/>
    </row>
    <row r="871" spans="13:14" x14ac:dyDescent="0.2">
      <c r="M871"/>
      <c r="N871"/>
    </row>
    <row r="872" spans="13:14" x14ac:dyDescent="0.2">
      <c r="M872"/>
      <c r="N872"/>
    </row>
    <row r="873" spans="13:14" x14ac:dyDescent="0.2">
      <c r="M873"/>
      <c r="N873"/>
    </row>
    <row r="874" spans="13:14" x14ac:dyDescent="0.2">
      <c r="M874"/>
      <c r="N874"/>
    </row>
    <row r="875" spans="13:14" x14ac:dyDescent="0.2">
      <c r="M875"/>
      <c r="N875"/>
    </row>
    <row r="876" spans="13:14" x14ac:dyDescent="0.2">
      <c r="M876"/>
      <c r="N876"/>
    </row>
    <row r="877" spans="13:14" x14ac:dyDescent="0.2">
      <c r="M877"/>
      <c r="N877"/>
    </row>
    <row r="878" spans="13:14" x14ac:dyDescent="0.2">
      <c r="M878"/>
      <c r="N878"/>
    </row>
    <row r="879" spans="13:14" x14ac:dyDescent="0.2">
      <c r="M879"/>
      <c r="N879"/>
    </row>
    <row r="880" spans="13:14" x14ac:dyDescent="0.2">
      <c r="M880"/>
      <c r="N880"/>
    </row>
    <row r="881" spans="13:14" x14ac:dyDescent="0.2">
      <c r="M881"/>
      <c r="N881"/>
    </row>
    <row r="882" spans="13:14" x14ac:dyDescent="0.2">
      <c r="M882"/>
      <c r="N882"/>
    </row>
    <row r="883" spans="13:14" x14ac:dyDescent="0.2">
      <c r="M883"/>
      <c r="N883"/>
    </row>
    <row r="884" spans="13:14" x14ac:dyDescent="0.2">
      <c r="M884"/>
      <c r="N884"/>
    </row>
    <row r="885" spans="13:14" x14ac:dyDescent="0.2">
      <c r="M885"/>
      <c r="N885"/>
    </row>
    <row r="886" spans="13:14" x14ac:dyDescent="0.2">
      <c r="M886"/>
      <c r="N886"/>
    </row>
    <row r="887" spans="13:14" x14ac:dyDescent="0.2">
      <c r="M887"/>
      <c r="N887"/>
    </row>
    <row r="888" spans="13:14" x14ac:dyDescent="0.2">
      <c r="M888"/>
      <c r="N888"/>
    </row>
    <row r="889" spans="13:14" x14ac:dyDescent="0.2">
      <c r="M889"/>
      <c r="N889"/>
    </row>
    <row r="890" spans="13:14" x14ac:dyDescent="0.2">
      <c r="M890"/>
      <c r="N890"/>
    </row>
    <row r="891" spans="13:14" x14ac:dyDescent="0.2">
      <c r="M891"/>
      <c r="N891"/>
    </row>
    <row r="892" spans="13:14" x14ac:dyDescent="0.2">
      <c r="M892"/>
      <c r="N892"/>
    </row>
    <row r="893" spans="13:14" x14ac:dyDescent="0.2">
      <c r="M893"/>
      <c r="N893"/>
    </row>
    <row r="894" spans="13:14" x14ac:dyDescent="0.2">
      <c r="M894"/>
      <c r="N894"/>
    </row>
    <row r="895" spans="13:14" x14ac:dyDescent="0.2">
      <c r="M895"/>
      <c r="N895"/>
    </row>
    <row r="896" spans="13:14" x14ac:dyDescent="0.2">
      <c r="M896"/>
      <c r="N896"/>
    </row>
    <row r="897" spans="13:14" x14ac:dyDescent="0.2">
      <c r="M897"/>
      <c r="N897"/>
    </row>
    <row r="898" spans="13:14" x14ac:dyDescent="0.2">
      <c r="M898"/>
      <c r="N898"/>
    </row>
    <row r="899" spans="13:14" x14ac:dyDescent="0.2">
      <c r="M899"/>
      <c r="N899"/>
    </row>
    <row r="900" spans="13:14" x14ac:dyDescent="0.2">
      <c r="M900"/>
      <c r="N900"/>
    </row>
    <row r="901" spans="13:14" x14ac:dyDescent="0.2">
      <c r="M901"/>
      <c r="N901"/>
    </row>
    <row r="902" spans="13:14" x14ac:dyDescent="0.2">
      <c r="M902"/>
      <c r="N902"/>
    </row>
    <row r="903" spans="13:14" x14ac:dyDescent="0.2">
      <c r="M903"/>
      <c r="N903"/>
    </row>
    <row r="904" spans="13:14" x14ac:dyDescent="0.2">
      <c r="M904"/>
      <c r="N904"/>
    </row>
    <row r="905" spans="13:14" x14ac:dyDescent="0.2">
      <c r="M905"/>
      <c r="N905"/>
    </row>
    <row r="906" spans="13:14" x14ac:dyDescent="0.2">
      <c r="M906"/>
      <c r="N906"/>
    </row>
    <row r="907" spans="13:14" x14ac:dyDescent="0.2">
      <c r="M907"/>
      <c r="N907"/>
    </row>
    <row r="908" spans="13:14" x14ac:dyDescent="0.2">
      <c r="M908"/>
      <c r="N908"/>
    </row>
    <row r="909" spans="13:14" x14ac:dyDescent="0.2">
      <c r="M909"/>
      <c r="N909"/>
    </row>
    <row r="910" spans="13:14" x14ac:dyDescent="0.2">
      <c r="M910"/>
      <c r="N910"/>
    </row>
    <row r="911" spans="13:14" x14ac:dyDescent="0.2">
      <c r="M911"/>
      <c r="N911"/>
    </row>
    <row r="912" spans="13:14" x14ac:dyDescent="0.2">
      <c r="M912"/>
      <c r="N912"/>
    </row>
    <row r="913" spans="13:14" x14ac:dyDescent="0.2">
      <c r="M913"/>
      <c r="N913"/>
    </row>
    <row r="914" spans="13:14" x14ac:dyDescent="0.2">
      <c r="M914"/>
      <c r="N914"/>
    </row>
    <row r="915" spans="13:14" x14ac:dyDescent="0.2">
      <c r="M915"/>
      <c r="N915"/>
    </row>
    <row r="916" spans="13:14" x14ac:dyDescent="0.2">
      <c r="M916"/>
      <c r="N916"/>
    </row>
    <row r="917" spans="13:14" x14ac:dyDescent="0.2">
      <c r="M917"/>
      <c r="N917"/>
    </row>
    <row r="918" spans="13:14" x14ac:dyDescent="0.2">
      <c r="M918"/>
      <c r="N918"/>
    </row>
    <row r="919" spans="13:14" x14ac:dyDescent="0.2">
      <c r="M919"/>
      <c r="N919"/>
    </row>
    <row r="920" spans="13:14" x14ac:dyDescent="0.2">
      <c r="M920"/>
      <c r="N920"/>
    </row>
    <row r="921" spans="13:14" x14ac:dyDescent="0.2">
      <c r="M921"/>
      <c r="N921"/>
    </row>
    <row r="922" spans="13:14" x14ac:dyDescent="0.2">
      <c r="M922"/>
      <c r="N922"/>
    </row>
    <row r="923" spans="13:14" x14ac:dyDescent="0.2">
      <c r="M923"/>
      <c r="N923"/>
    </row>
    <row r="924" spans="13:14" x14ac:dyDescent="0.2">
      <c r="M924"/>
      <c r="N924"/>
    </row>
    <row r="925" spans="13:14" x14ac:dyDescent="0.2">
      <c r="M925"/>
      <c r="N925"/>
    </row>
    <row r="926" spans="13:14" x14ac:dyDescent="0.2">
      <c r="M926"/>
      <c r="N926"/>
    </row>
    <row r="927" spans="13:14" x14ac:dyDescent="0.2">
      <c r="M927"/>
      <c r="N927"/>
    </row>
    <row r="928" spans="13:14" x14ac:dyDescent="0.2">
      <c r="M928"/>
      <c r="N928"/>
    </row>
    <row r="929" spans="13:14" x14ac:dyDescent="0.2">
      <c r="M929"/>
      <c r="N929"/>
    </row>
    <row r="930" spans="13:14" x14ac:dyDescent="0.2">
      <c r="M930"/>
      <c r="N930"/>
    </row>
    <row r="931" spans="13:14" x14ac:dyDescent="0.2">
      <c r="M931"/>
      <c r="N931"/>
    </row>
    <row r="932" spans="13:14" x14ac:dyDescent="0.2">
      <c r="M932"/>
      <c r="N932"/>
    </row>
    <row r="933" spans="13:14" x14ac:dyDescent="0.2">
      <c r="M933"/>
      <c r="N933"/>
    </row>
    <row r="934" spans="13:14" x14ac:dyDescent="0.2">
      <c r="M934"/>
      <c r="N934"/>
    </row>
    <row r="935" spans="13:14" x14ac:dyDescent="0.2">
      <c r="M935"/>
      <c r="N935"/>
    </row>
    <row r="936" spans="13:14" x14ac:dyDescent="0.2">
      <c r="M936"/>
      <c r="N936"/>
    </row>
    <row r="937" spans="13:14" x14ac:dyDescent="0.2">
      <c r="M937"/>
      <c r="N937"/>
    </row>
    <row r="938" spans="13:14" x14ac:dyDescent="0.2">
      <c r="M938"/>
      <c r="N938"/>
    </row>
    <row r="939" spans="13:14" x14ac:dyDescent="0.2">
      <c r="M939"/>
      <c r="N939"/>
    </row>
    <row r="940" spans="13:14" x14ac:dyDescent="0.2">
      <c r="M940"/>
      <c r="N940"/>
    </row>
    <row r="941" spans="13:14" x14ac:dyDescent="0.2">
      <c r="M941"/>
      <c r="N941"/>
    </row>
    <row r="942" spans="13:14" x14ac:dyDescent="0.2">
      <c r="M942"/>
      <c r="N942"/>
    </row>
    <row r="943" spans="13:14" x14ac:dyDescent="0.2">
      <c r="M943"/>
      <c r="N943"/>
    </row>
    <row r="944" spans="13:14" x14ac:dyDescent="0.2">
      <c r="M944"/>
      <c r="N944"/>
    </row>
    <row r="945" spans="13:14" x14ac:dyDescent="0.2">
      <c r="M945"/>
      <c r="N945"/>
    </row>
    <row r="946" spans="13:14" x14ac:dyDescent="0.2">
      <c r="M946"/>
      <c r="N946"/>
    </row>
    <row r="947" spans="13:14" x14ac:dyDescent="0.2">
      <c r="M947"/>
      <c r="N947"/>
    </row>
    <row r="948" spans="13:14" x14ac:dyDescent="0.2">
      <c r="M948"/>
      <c r="N948"/>
    </row>
    <row r="949" spans="13:14" x14ac:dyDescent="0.2">
      <c r="M949"/>
      <c r="N949"/>
    </row>
    <row r="950" spans="13:14" x14ac:dyDescent="0.2">
      <c r="M950"/>
      <c r="N950"/>
    </row>
    <row r="951" spans="13:14" x14ac:dyDescent="0.2">
      <c r="M951"/>
      <c r="N951"/>
    </row>
    <row r="952" spans="13:14" x14ac:dyDescent="0.2">
      <c r="M952"/>
      <c r="N952"/>
    </row>
    <row r="953" spans="13:14" x14ac:dyDescent="0.2">
      <c r="M953"/>
      <c r="N953"/>
    </row>
    <row r="954" spans="13:14" x14ac:dyDescent="0.2">
      <c r="M954"/>
      <c r="N954"/>
    </row>
    <row r="955" spans="13:14" x14ac:dyDescent="0.2">
      <c r="M955"/>
      <c r="N955"/>
    </row>
    <row r="956" spans="13:14" x14ac:dyDescent="0.2">
      <c r="M956"/>
      <c r="N956"/>
    </row>
    <row r="957" spans="13:14" x14ac:dyDescent="0.2">
      <c r="M957"/>
      <c r="N957"/>
    </row>
    <row r="958" spans="13:14" x14ac:dyDescent="0.2">
      <c r="M958"/>
      <c r="N958"/>
    </row>
    <row r="959" spans="13:14" x14ac:dyDescent="0.2">
      <c r="M959"/>
      <c r="N959"/>
    </row>
    <row r="960" spans="13:14" x14ac:dyDescent="0.2">
      <c r="M960"/>
      <c r="N960"/>
    </row>
    <row r="961" spans="13:14" x14ac:dyDescent="0.2">
      <c r="M961"/>
      <c r="N961"/>
    </row>
    <row r="962" spans="13:14" x14ac:dyDescent="0.2">
      <c r="M962"/>
      <c r="N962"/>
    </row>
    <row r="963" spans="13:14" x14ac:dyDescent="0.2">
      <c r="M963"/>
      <c r="N963"/>
    </row>
    <row r="964" spans="13:14" x14ac:dyDescent="0.2">
      <c r="M964"/>
      <c r="N964"/>
    </row>
    <row r="965" spans="13:14" x14ac:dyDescent="0.2">
      <c r="M965"/>
      <c r="N965"/>
    </row>
    <row r="966" spans="13:14" x14ac:dyDescent="0.2">
      <c r="M966"/>
      <c r="N966"/>
    </row>
    <row r="967" spans="13:14" x14ac:dyDescent="0.2">
      <c r="M967"/>
      <c r="N967"/>
    </row>
    <row r="968" spans="13:14" x14ac:dyDescent="0.2">
      <c r="M968"/>
      <c r="N968"/>
    </row>
    <row r="969" spans="13:14" x14ac:dyDescent="0.2">
      <c r="M969"/>
      <c r="N969"/>
    </row>
    <row r="970" spans="13:14" x14ac:dyDescent="0.2">
      <c r="M970"/>
      <c r="N970"/>
    </row>
    <row r="971" spans="13:14" x14ac:dyDescent="0.2">
      <c r="M971"/>
      <c r="N971"/>
    </row>
    <row r="972" spans="13:14" x14ac:dyDescent="0.2">
      <c r="M972"/>
      <c r="N972"/>
    </row>
    <row r="973" spans="13:14" x14ac:dyDescent="0.2">
      <c r="M973"/>
      <c r="N973"/>
    </row>
    <row r="974" spans="13:14" x14ac:dyDescent="0.2">
      <c r="M974"/>
      <c r="N974"/>
    </row>
    <row r="975" spans="13:14" x14ac:dyDescent="0.2">
      <c r="M975"/>
      <c r="N975"/>
    </row>
    <row r="976" spans="13:14" x14ac:dyDescent="0.2">
      <c r="M976"/>
      <c r="N976"/>
    </row>
    <row r="977" spans="13:14" x14ac:dyDescent="0.2">
      <c r="M977"/>
      <c r="N977"/>
    </row>
    <row r="978" spans="13:14" x14ac:dyDescent="0.2">
      <c r="M978"/>
      <c r="N978"/>
    </row>
    <row r="979" spans="13:14" x14ac:dyDescent="0.2">
      <c r="M979"/>
      <c r="N979"/>
    </row>
    <row r="980" spans="13:14" x14ac:dyDescent="0.2">
      <c r="M980"/>
      <c r="N980"/>
    </row>
    <row r="981" spans="13:14" x14ac:dyDescent="0.2">
      <c r="M981"/>
      <c r="N981"/>
    </row>
    <row r="982" spans="13:14" x14ac:dyDescent="0.2">
      <c r="M982"/>
      <c r="N982"/>
    </row>
    <row r="983" spans="13:14" x14ac:dyDescent="0.2">
      <c r="M983"/>
      <c r="N983"/>
    </row>
    <row r="984" spans="13:14" x14ac:dyDescent="0.2">
      <c r="M984"/>
      <c r="N984"/>
    </row>
    <row r="985" spans="13:14" x14ac:dyDescent="0.2">
      <c r="M985"/>
      <c r="N985"/>
    </row>
    <row r="986" spans="13:14" x14ac:dyDescent="0.2">
      <c r="M986"/>
      <c r="N986"/>
    </row>
    <row r="987" spans="13:14" x14ac:dyDescent="0.2">
      <c r="M987"/>
      <c r="N987"/>
    </row>
    <row r="988" spans="13:14" x14ac:dyDescent="0.2">
      <c r="M988"/>
      <c r="N988"/>
    </row>
    <row r="989" spans="13:14" x14ac:dyDescent="0.2">
      <c r="M989"/>
      <c r="N989"/>
    </row>
    <row r="990" spans="13:14" x14ac:dyDescent="0.2">
      <c r="M990"/>
      <c r="N990"/>
    </row>
    <row r="991" spans="13:14" x14ac:dyDescent="0.2">
      <c r="M991"/>
      <c r="N991"/>
    </row>
    <row r="992" spans="13:14" x14ac:dyDescent="0.2">
      <c r="M992"/>
      <c r="N992"/>
    </row>
    <row r="993" spans="13:14" x14ac:dyDescent="0.2">
      <c r="M993"/>
      <c r="N993"/>
    </row>
    <row r="994" spans="13:14" x14ac:dyDescent="0.2">
      <c r="M994"/>
      <c r="N994"/>
    </row>
    <row r="995" spans="13:14" x14ac:dyDescent="0.2">
      <c r="M995"/>
      <c r="N995"/>
    </row>
    <row r="996" spans="13:14" x14ac:dyDescent="0.2">
      <c r="M996"/>
      <c r="N996"/>
    </row>
    <row r="997" spans="13:14" x14ac:dyDescent="0.2">
      <c r="M997"/>
      <c r="N997"/>
    </row>
    <row r="998" spans="13:14" x14ac:dyDescent="0.2">
      <c r="M998"/>
      <c r="N998"/>
    </row>
    <row r="999" spans="13:14" x14ac:dyDescent="0.2">
      <c r="M999"/>
      <c r="N999"/>
    </row>
    <row r="1000" spans="13:14" x14ac:dyDescent="0.2">
      <c r="M1000"/>
      <c r="N1000"/>
    </row>
    <row r="1001" spans="13:14" x14ac:dyDescent="0.2">
      <c r="M1001"/>
      <c r="N1001"/>
    </row>
    <row r="1002" spans="13:14" x14ac:dyDescent="0.2">
      <c r="M1002"/>
      <c r="N1002"/>
    </row>
    <row r="1003" spans="13:14" x14ac:dyDescent="0.2">
      <c r="M1003"/>
      <c r="N1003"/>
    </row>
    <row r="1004" spans="13:14" x14ac:dyDescent="0.2">
      <c r="M1004"/>
      <c r="N1004"/>
    </row>
    <row r="1005" spans="13:14" x14ac:dyDescent="0.2">
      <c r="M1005"/>
      <c r="N1005"/>
    </row>
    <row r="1006" spans="13:14" x14ac:dyDescent="0.2">
      <c r="M1006"/>
      <c r="N1006"/>
    </row>
    <row r="1007" spans="13:14" x14ac:dyDescent="0.2">
      <c r="M1007"/>
      <c r="N1007"/>
    </row>
    <row r="1008" spans="13:14" x14ac:dyDescent="0.2">
      <c r="M1008"/>
      <c r="N1008"/>
    </row>
    <row r="1009" spans="13:14" x14ac:dyDescent="0.2">
      <c r="M1009"/>
      <c r="N1009"/>
    </row>
    <row r="1010" spans="13:14" x14ac:dyDescent="0.2">
      <c r="M1010"/>
      <c r="N1010"/>
    </row>
    <row r="1011" spans="13:14" x14ac:dyDescent="0.2">
      <c r="M1011"/>
      <c r="N1011"/>
    </row>
    <row r="1012" spans="13:14" x14ac:dyDescent="0.2">
      <c r="M1012"/>
      <c r="N1012"/>
    </row>
    <row r="1013" spans="13:14" x14ac:dyDescent="0.2">
      <c r="M1013"/>
      <c r="N1013"/>
    </row>
    <row r="1014" spans="13:14" x14ac:dyDescent="0.2">
      <c r="M1014"/>
      <c r="N1014"/>
    </row>
    <row r="1015" spans="13:14" x14ac:dyDescent="0.2">
      <c r="M1015"/>
      <c r="N1015"/>
    </row>
    <row r="1016" spans="13:14" x14ac:dyDescent="0.2">
      <c r="M1016"/>
      <c r="N1016"/>
    </row>
    <row r="1017" spans="13:14" x14ac:dyDescent="0.2">
      <c r="M1017"/>
      <c r="N1017"/>
    </row>
    <row r="1018" spans="13:14" x14ac:dyDescent="0.2">
      <c r="M1018"/>
      <c r="N1018"/>
    </row>
    <row r="1019" spans="13:14" x14ac:dyDescent="0.2">
      <c r="M1019"/>
      <c r="N1019"/>
    </row>
    <row r="1020" spans="13:14" x14ac:dyDescent="0.2">
      <c r="M1020"/>
      <c r="N1020"/>
    </row>
    <row r="1021" spans="13:14" x14ac:dyDescent="0.2">
      <c r="M1021"/>
      <c r="N1021"/>
    </row>
    <row r="1022" spans="13:14" x14ac:dyDescent="0.2">
      <c r="M1022"/>
      <c r="N1022"/>
    </row>
    <row r="1023" spans="13:14" x14ac:dyDescent="0.2">
      <c r="M1023"/>
      <c r="N1023"/>
    </row>
    <row r="1024" spans="13:14" x14ac:dyDescent="0.2">
      <c r="M1024"/>
      <c r="N1024"/>
    </row>
    <row r="1025" spans="13:14" x14ac:dyDescent="0.2">
      <c r="M1025"/>
      <c r="N1025"/>
    </row>
    <row r="1026" spans="13:14" x14ac:dyDescent="0.2">
      <c r="M1026"/>
      <c r="N1026"/>
    </row>
    <row r="1027" spans="13:14" x14ac:dyDescent="0.2">
      <c r="M1027"/>
      <c r="N1027"/>
    </row>
    <row r="1028" spans="13:14" x14ac:dyDescent="0.2">
      <c r="M1028"/>
      <c r="N1028"/>
    </row>
    <row r="1029" spans="13:14" x14ac:dyDescent="0.2">
      <c r="M1029"/>
      <c r="N1029"/>
    </row>
    <row r="1030" spans="13:14" x14ac:dyDescent="0.2">
      <c r="M1030"/>
      <c r="N1030"/>
    </row>
    <row r="1031" spans="13:14" x14ac:dyDescent="0.2">
      <c r="M1031"/>
      <c r="N1031"/>
    </row>
    <row r="1032" spans="13:14" x14ac:dyDescent="0.2">
      <c r="M1032"/>
      <c r="N1032"/>
    </row>
    <row r="1033" spans="13:14" x14ac:dyDescent="0.2">
      <c r="M1033"/>
      <c r="N1033"/>
    </row>
    <row r="1034" spans="13:14" x14ac:dyDescent="0.2">
      <c r="M1034"/>
      <c r="N1034"/>
    </row>
    <row r="1035" spans="13:14" x14ac:dyDescent="0.2">
      <c r="M1035"/>
      <c r="N1035"/>
    </row>
    <row r="1036" spans="13:14" x14ac:dyDescent="0.2">
      <c r="M1036"/>
      <c r="N1036"/>
    </row>
    <row r="1037" spans="13:14" x14ac:dyDescent="0.2">
      <c r="M1037"/>
      <c r="N1037"/>
    </row>
    <row r="1038" spans="13:14" x14ac:dyDescent="0.2">
      <c r="M1038"/>
      <c r="N1038"/>
    </row>
    <row r="1039" spans="13:14" x14ac:dyDescent="0.2">
      <c r="M1039"/>
      <c r="N1039"/>
    </row>
    <row r="1040" spans="13:14" x14ac:dyDescent="0.2">
      <c r="M1040"/>
      <c r="N1040"/>
    </row>
    <row r="1041" spans="13:14" x14ac:dyDescent="0.2">
      <c r="M1041"/>
      <c r="N1041"/>
    </row>
    <row r="1042" spans="13:14" x14ac:dyDescent="0.2">
      <c r="M1042"/>
      <c r="N1042"/>
    </row>
    <row r="1043" spans="13:14" x14ac:dyDescent="0.2">
      <c r="M1043"/>
      <c r="N1043"/>
    </row>
    <row r="1044" spans="13:14" x14ac:dyDescent="0.2">
      <c r="M1044"/>
      <c r="N1044"/>
    </row>
    <row r="1045" spans="13:14" x14ac:dyDescent="0.2">
      <c r="M1045"/>
      <c r="N1045"/>
    </row>
    <row r="1046" spans="13:14" x14ac:dyDescent="0.2">
      <c r="M1046"/>
      <c r="N1046"/>
    </row>
    <row r="1047" spans="13:14" x14ac:dyDescent="0.2">
      <c r="M1047"/>
      <c r="N1047"/>
    </row>
    <row r="1048" spans="13:14" x14ac:dyDescent="0.2">
      <c r="M1048"/>
      <c r="N1048"/>
    </row>
    <row r="1049" spans="13:14" x14ac:dyDescent="0.2">
      <c r="M1049"/>
      <c r="N1049"/>
    </row>
    <row r="1050" spans="13:14" x14ac:dyDescent="0.2">
      <c r="M1050"/>
      <c r="N1050"/>
    </row>
    <row r="1051" spans="13:14" x14ac:dyDescent="0.2">
      <c r="M1051"/>
      <c r="N1051"/>
    </row>
    <row r="1052" spans="13:14" x14ac:dyDescent="0.2">
      <c r="M1052"/>
      <c r="N1052"/>
    </row>
    <row r="1053" spans="13:14" x14ac:dyDescent="0.2">
      <c r="M1053"/>
      <c r="N1053"/>
    </row>
    <row r="1054" spans="13:14" x14ac:dyDescent="0.2">
      <c r="M1054"/>
      <c r="N1054"/>
    </row>
    <row r="1055" spans="13:14" x14ac:dyDescent="0.2">
      <c r="M1055"/>
      <c r="N1055"/>
    </row>
    <row r="1056" spans="13:14" x14ac:dyDescent="0.2">
      <c r="M1056"/>
      <c r="N1056"/>
    </row>
    <row r="1057" spans="13:14" x14ac:dyDescent="0.2">
      <c r="M1057"/>
      <c r="N1057"/>
    </row>
    <row r="1058" spans="13:14" x14ac:dyDescent="0.2">
      <c r="M1058"/>
      <c r="N1058"/>
    </row>
    <row r="1059" spans="13:14" x14ac:dyDescent="0.2">
      <c r="M1059"/>
      <c r="N1059"/>
    </row>
    <row r="1060" spans="13:14" x14ac:dyDescent="0.2">
      <c r="M1060"/>
      <c r="N1060"/>
    </row>
    <row r="1061" spans="13:14" x14ac:dyDescent="0.2">
      <c r="M1061"/>
      <c r="N1061"/>
    </row>
    <row r="1062" spans="13:14" x14ac:dyDescent="0.2">
      <c r="M1062"/>
      <c r="N1062"/>
    </row>
    <row r="1063" spans="13:14" x14ac:dyDescent="0.2">
      <c r="M1063"/>
      <c r="N1063"/>
    </row>
    <row r="1064" spans="13:14" x14ac:dyDescent="0.2">
      <c r="M1064"/>
      <c r="N1064"/>
    </row>
    <row r="1065" spans="13:14" x14ac:dyDescent="0.2">
      <c r="M1065"/>
      <c r="N1065"/>
    </row>
    <row r="1066" spans="13:14" x14ac:dyDescent="0.2">
      <c r="M1066"/>
      <c r="N1066"/>
    </row>
    <row r="1067" spans="13:14" x14ac:dyDescent="0.2">
      <c r="M1067"/>
      <c r="N1067"/>
    </row>
    <row r="1068" spans="13:14" x14ac:dyDescent="0.2">
      <c r="M1068"/>
      <c r="N1068"/>
    </row>
    <row r="1069" spans="13:14" x14ac:dyDescent="0.2">
      <c r="M1069"/>
      <c r="N1069"/>
    </row>
    <row r="1070" spans="13:14" x14ac:dyDescent="0.2">
      <c r="M1070"/>
      <c r="N1070"/>
    </row>
    <row r="1071" spans="13:14" x14ac:dyDescent="0.2">
      <c r="M1071"/>
      <c r="N1071"/>
    </row>
    <row r="1072" spans="13:14" x14ac:dyDescent="0.2">
      <c r="M1072"/>
      <c r="N1072"/>
    </row>
    <row r="1073" spans="13:14" x14ac:dyDescent="0.2">
      <c r="M1073"/>
      <c r="N1073"/>
    </row>
    <row r="1074" spans="13:14" x14ac:dyDescent="0.2">
      <c r="M1074"/>
      <c r="N1074"/>
    </row>
    <row r="1075" spans="13:14" x14ac:dyDescent="0.2">
      <c r="M1075"/>
      <c r="N1075"/>
    </row>
    <row r="1076" spans="13:14" x14ac:dyDescent="0.2">
      <c r="M1076"/>
      <c r="N1076"/>
    </row>
    <row r="1077" spans="13:14" x14ac:dyDescent="0.2">
      <c r="M1077"/>
      <c r="N1077"/>
    </row>
    <row r="1078" spans="13:14" x14ac:dyDescent="0.2">
      <c r="M1078"/>
      <c r="N1078"/>
    </row>
    <row r="1079" spans="13:14" x14ac:dyDescent="0.2">
      <c r="M1079"/>
      <c r="N1079"/>
    </row>
    <row r="1080" spans="13:14" x14ac:dyDescent="0.2">
      <c r="M1080"/>
      <c r="N1080"/>
    </row>
    <row r="1081" spans="13:14" x14ac:dyDescent="0.2">
      <c r="M1081"/>
      <c r="N1081"/>
    </row>
    <row r="1082" spans="13:14" x14ac:dyDescent="0.2">
      <c r="M1082"/>
      <c r="N1082"/>
    </row>
    <row r="1083" spans="13:14" x14ac:dyDescent="0.2">
      <c r="M1083"/>
      <c r="N1083"/>
    </row>
    <row r="1084" spans="13:14" x14ac:dyDescent="0.2">
      <c r="M1084"/>
      <c r="N1084"/>
    </row>
    <row r="1085" spans="13:14" x14ac:dyDescent="0.2">
      <c r="M1085"/>
      <c r="N1085"/>
    </row>
    <row r="1086" spans="13:14" x14ac:dyDescent="0.2">
      <c r="M1086"/>
      <c r="N1086"/>
    </row>
    <row r="1087" spans="13:14" x14ac:dyDescent="0.2">
      <c r="M1087"/>
      <c r="N1087"/>
    </row>
    <row r="1088" spans="13:14" x14ac:dyDescent="0.2">
      <c r="M1088"/>
      <c r="N1088"/>
    </row>
    <row r="1089" spans="13:14" x14ac:dyDescent="0.2">
      <c r="M1089"/>
      <c r="N1089"/>
    </row>
    <row r="1090" spans="13:14" x14ac:dyDescent="0.2">
      <c r="M1090"/>
      <c r="N1090"/>
    </row>
    <row r="1091" spans="13:14" x14ac:dyDescent="0.2">
      <c r="M1091"/>
      <c r="N1091"/>
    </row>
    <row r="1092" spans="13:14" x14ac:dyDescent="0.2">
      <c r="M1092"/>
      <c r="N1092"/>
    </row>
    <row r="1093" spans="13:14" x14ac:dyDescent="0.2">
      <c r="M1093"/>
      <c r="N1093"/>
    </row>
    <row r="1094" spans="13:14" x14ac:dyDescent="0.2">
      <c r="M1094"/>
      <c r="N1094"/>
    </row>
    <row r="1095" spans="13:14" x14ac:dyDescent="0.2">
      <c r="M1095"/>
      <c r="N1095"/>
    </row>
    <row r="1096" spans="13:14" x14ac:dyDescent="0.2">
      <c r="M1096"/>
      <c r="N1096"/>
    </row>
    <row r="1097" spans="13:14" x14ac:dyDescent="0.2">
      <c r="M1097"/>
      <c r="N1097"/>
    </row>
    <row r="1098" spans="13:14" x14ac:dyDescent="0.2">
      <c r="M1098"/>
      <c r="N1098"/>
    </row>
    <row r="1099" spans="13:14" x14ac:dyDescent="0.2">
      <c r="M1099"/>
      <c r="N1099"/>
    </row>
    <row r="1100" spans="13:14" x14ac:dyDescent="0.2">
      <c r="M1100"/>
      <c r="N1100"/>
    </row>
    <row r="1101" spans="13:14" x14ac:dyDescent="0.2">
      <c r="M1101"/>
      <c r="N1101"/>
    </row>
    <row r="1102" spans="13:14" x14ac:dyDescent="0.2">
      <c r="M1102"/>
      <c r="N1102"/>
    </row>
    <row r="1103" spans="13:14" x14ac:dyDescent="0.2">
      <c r="M1103"/>
      <c r="N1103"/>
    </row>
    <row r="1104" spans="13:14" x14ac:dyDescent="0.2">
      <c r="M1104"/>
      <c r="N1104"/>
    </row>
    <row r="1105" spans="13:14" x14ac:dyDescent="0.2">
      <c r="M1105"/>
      <c r="N1105"/>
    </row>
    <row r="1106" spans="13:14" x14ac:dyDescent="0.2">
      <c r="M1106"/>
      <c r="N1106"/>
    </row>
    <row r="1107" spans="13:14" x14ac:dyDescent="0.2">
      <c r="M1107"/>
      <c r="N1107"/>
    </row>
    <row r="1108" spans="13:14" x14ac:dyDescent="0.2">
      <c r="M1108"/>
      <c r="N1108"/>
    </row>
    <row r="1109" spans="13:14" x14ac:dyDescent="0.2">
      <c r="M1109"/>
      <c r="N1109"/>
    </row>
    <row r="1110" spans="13:14" x14ac:dyDescent="0.2">
      <c r="M1110"/>
      <c r="N1110"/>
    </row>
    <row r="1111" spans="13:14" x14ac:dyDescent="0.2">
      <c r="M1111"/>
      <c r="N1111"/>
    </row>
    <row r="1112" spans="13:14" x14ac:dyDescent="0.2">
      <c r="M1112"/>
      <c r="N1112"/>
    </row>
    <row r="1113" spans="13:14" x14ac:dyDescent="0.2">
      <c r="M1113"/>
      <c r="N1113"/>
    </row>
    <row r="1114" spans="13:14" x14ac:dyDescent="0.2">
      <c r="M1114"/>
      <c r="N1114"/>
    </row>
    <row r="1115" spans="13:14" x14ac:dyDescent="0.2">
      <c r="M1115"/>
      <c r="N1115"/>
    </row>
    <row r="1116" spans="13:14" x14ac:dyDescent="0.2">
      <c r="M1116"/>
      <c r="N1116"/>
    </row>
    <row r="1117" spans="13:14" x14ac:dyDescent="0.2">
      <c r="M1117"/>
      <c r="N1117"/>
    </row>
    <row r="1118" spans="13:14" x14ac:dyDescent="0.2">
      <c r="M1118"/>
      <c r="N1118"/>
    </row>
    <row r="1119" spans="13:14" x14ac:dyDescent="0.2">
      <c r="M1119"/>
      <c r="N1119"/>
    </row>
    <row r="1120" spans="13:14" x14ac:dyDescent="0.2">
      <c r="M1120"/>
      <c r="N1120"/>
    </row>
    <row r="1121" spans="13:14" x14ac:dyDescent="0.2">
      <c r="M1121"/>
      <c r="N1121"/>
    </row>
    <row r="1122" spans="13:14" x14ac:dyDescent="0.2">
      <c r="M1122"/>
      <c r="N1122"/>
    </row>
    <row r="1123" spans="13:14" x14ac:dyDescent="0.2">
      <c r="M1123"/>
      <c r="N1123"/>
    </row>
    <row r="1124" spans="13:14" x14ac:dyDescent="0.2">
      <c r="M1124"/>
      <c r="N1124"/>
    </row>
    <row r="1125" spans="13:14" x14ac:dyDescent="0.2">
      <c r="M1125"/>
      <c r="N1125"/>
    </row>
    <row r="1126" spans="13:14" x14ac:dyDescent="0.2">
      <c r="M1126"/>
      <c r="N1126"/>
    </row>
    <row r="1127" spans="13:14" x14ac:dyDescent="0.2">
      <c r="M1127"/>
      <c r="N1127"/>
    </row>
    <row r="1128" spans="13:14" x14ac:dyDescent="0.2">
      <c r="M1128"/>
      <c r="N1128"/>
    </row>
    <row r="1129" spans="13:14" x14ac:dyDescent="0.2">
      <c r="M1129"/>
      <c r="N1129"/>
    </row>
    <row r="1130" spans="13:14" x14ac:dyDescent="0.2">
      <c r="M1130"/>
      <c r="N1130"/>
    </row>
    <row r="1131" spans="13:14" x14ac:dyDescent="0.2">
      <c r="M1131"/>
      <c r="N1131"/>
    </row>
    <row r="1132" spans="13:14" x14ac:dyDescent="0.2">
      <c r="M1132"/>
      <c r="N1132"/>
    </row>
    <row r="1133" spans="13:14" x14ac:dyDescent="0.2">
      <c r="M1133"/>
      <c r="N1133"/>
    </row>
    <row r="1134" spans="13:14" x14ac:dyDescent="0.2">
      <c r="M1134"/>
      <c r="N1134"/>
    </row>
    <row r="1135" spans="13:14" x14ac:dyDescent="0.2">
      <c r="M1135"/>
      <c r="N1135"/>
    </row>
    <row r="1136" spans="13:14" x14ac:dyDescent="0.2">
      <c r="M1136"/>
      <c r="N1136"/>
    </row>
    <row r="1137" spans="13:14" x14ac:dyDescent="0.2">
      <c r="M1137"/>
      <c r="N1137"/>
    </row>
    <row r="1138" spans="13:14" x14ac:dyDescent="0.2">
      <c r="M1138"/>
      <c r="N1138"/>
    </row>
    <row r="1139" spans="13:14" x14ac:dyDescent="0.2">
      <c r="M1139"/>
      <c r="N1139"/>
    </row>
    <row r="1140" spans="13:14" x14ac:dyDescent="0.2">
      <c r="M1140"/>
      <c r="N1140"/>
    </row>
    <row r="1141" spans="13:14" x14ac:dyDescent="0.2">
      <c r="M1141"/>
      <c r="N1141"/>
    </row>
    <row r="1142" spans="13:14" x14ac:dyDescent="0.2">
      <c r="M1142"/>
      <c r="N1142"/>
    </row>
    <row r="1143" spans="13:14" x14ac:dyDescent="0.2">
      <c r="M1143"/>
      <c r="N1143"/>
    </row>
    <row r="1144" spans="13:14" x14ac:dyDescent="0.2">
      <c r="M1144"/>
      <c r="N1144"/>
    </row>
    <row r="1145" spans="13:14" x14ac:dyDescent="0.2">
      <c r="M1145"/>
      <c r="N1145"/>
    </row>
    <row r="1146" spans="13:14" x14ac:dyDescent="0.2">
      <c r="M1146"/>
      <c r="N1146"/>
    </row>
    <row r="1147" spans="13:14" x14ac:dyDescent="0.2">
      <c r="M1147"/>
      <c r="N1147"/>
    </row>
    <row r="1148" spans="13:14" x14ac:dyDescent="0.2">
      <c r="M1148"/>
      <c r="N1148"/>
    </row>
    <row r="1149" spans="13:14" x14ac:dyDescent="0.2">
      <c r="M1149"/>
      <c r="N1149"/>
    </row>
    <row r="1150" spans="13:14" x14ac:dyDescent="0.2">
      <c r="M1150"/>
      <c r="N1150"/>
    </row>
    <row r="1151" spans="13:14" x14ac:dyDescent="0.2">
      <c r="M1151"/>
      <c r="N1151"/>
    </row>
    <row r="1152" spans="13:14" x14ac:dyDescent="0.2">
      <c r="M1152"/>
      <c r="N1152"/>
    </row>
    <row r="1153" spans="13:14" x14ac:dyDescent="0.2">
      <c r="M1153"/>
      <c r="N1153"/>
    </row>
    <row r="1154" spans="13:14" x14ac:dyDescent="0.2">
      <c r="M1154"/>
      <c r="N1154"/>
    </row>
    <row r="1155" spans="13:14" x14ac:dyDescent="0.2">
      <c r="M1155"/>
      <c r="N1155"/>
    </row>
    <row r="1156" spans="13:14" x14ac:dyDescent="0.2">
      <c r="M1156"/>
      <c r="N1156"/>
    </row>
    <row r="1157" spans="13:14" x14ac:dyDescent="0.2">
      <c r="M1157"/>
      <c r="N1157"/>
    </row>
    <row r="1158" spans="13:14" x14ac:dyDescent="0.2">
      <c r="M1158"/>
      <c r="N1158"/>
    </row>
    <row r="1159" spans="13:14" x14ac:dyDescent="0.2">
      <c r="M1159"/>
      <c r="N1159"/>
    </row>
    <row r="1160" spans="13:14" x14ac:dyDescent="0.2">
      <c r="M1160"/>
      <c r="N1160"/>
    </row>
    <row r="1161" spans="13:14" x14ac:dyDescent="0.2">
      <c r="M1161"/>
      <c r="N1161"/>
    </row>
    <row r="1162" spans="13:14" x14ac:dyDescent="0.2">
      <c r="M1162"/>
      <c r="N1162"/>
    </row>
    <row r="1163" spans="13:14" x14ac:dyDescent="0.2">
      <c r="M1163"/>
      <c r="N1163"/>
    </row>
    <row r="1164" spans="13:14" x14ac:dyDescent="0.2">
      <c r="M1164"/>
      <c r="N1164"/>
    </row>
    <row r="1165" spans="13:14" x14ac:dyDescent="0.2">
      <c r="M1165"/>
      <c r="N1165"/>
    </row>
    <row r="1166" spans="13:14" x14ac:dyDescent="0.2">
      <c r="M1166"/>
      <c r="N1166"/>
    </row>
    <row r="1167" spans="13:14" x14ac:dyDescent="0.2">
      <c r="M1167"/>
      <c r="N1167"/>
    </row>
    <row r="1168" spans="13:14" x14ac:dyDescent="0.2">
      <c r="M1168"/>
      <c r="N1168"/>
    </row>
    <row r="1169" spans="13:14" x14ac:dyDescent="0.2">
      <c r="M1169"/>
      <c r="N1169"/>
    </row>
    <row r="1170" spans="13:14" x14ac:dyDescent="0.2">
      <c r="M1170"/>
      <c r="N1170"/>
    </row>
    <row r="1171" spans="13:14" x14ac:dyDescent="0.2">
      <c r="M1171"/>
      <c r="N1171"/>
    </row>
    <row r="1172" spans="13:14" x14ac:dyDescent="0.2">
      <c r="M1172"/>
      <c r="N1172"/>
    </row>
    <row r="1173" spans="13:14" x14ac:dyDescent="0.2">
      <c r="M1173"/>
      <c r="N1173"/>
    </row>
    <row r="1174" spans="13:14" x14ac:dyDescent="0.2">
      <c r="M1174"/>
      <c r="N1174"/>
    </row>
    <row r="1175" spans="13:14" x14ac:dyDescent="0.2">
      <c r="M1175"/>
      <c r="N1175"/>
    </row>
    <row r="1176" spans="13:14" x14ac:dyDescent="0.2">
      <c r="M1176"/>
      <c r="N1176"/>
    </row>
    <row r="1177" spans="13:14" x14ac:dyDescent="0.2">
      <c r="M1177"/>
      <c r="N1177"/>
    </row>
    <row r="1178" spans="13:14" x14ac:dyDescent="0.2">
      <c r="M1178"/>
      <c r="N1178"/>
    </row>
    <row r="1179" spans="13:14" x14ac:dyDescent="0.2">
      <c r="M1179"/>
      <c r="N1179"/>
    </row>
    <row r="1180" spans="13:14" x14ac:dyDescent="0.2">
      <c r="M1180"/>
      <c r="N1180"/>
    </row>
    <row r="1181" spans="13:14" x14ac:dyDescent="0.2">
      <c r="M1181"/>
      <c r="N1181"/>
    </row>
    <row r="1182" spans="13:14" x14ac:dyDescent="0.2">
      <c r="M1182"/>
      <c r="N1182"/>
    </row>
    <row r="1183" spans="13:14" x14ac:dyDescent="0.2">
      <c r="M1183"/>
      <c r="N1183"/>
    </row>
    <row r="1184" spans="13:14" x14ac:dyDescent="0.2">
      <c r="M1184"/>
      <c r="N1184"/>
    </row>
    <row r="1185" spans="13:14" x14ac:dyDescent="0.2">
      <c r="M1185"/>
      <c r="N1185"/>
    </row>
    <row r="1186" spans="13:14" x14ac:dyDescent="0.2">
      <c r="M1186"/>
      <c r="N1186"/>
    </row>
    <row r="1187" spans="13:14" x14ac:dyDescent="0.2">
      <c r="M1187"/>
      <c r="N1187"/>
    </row>
    <row r="1188" spans="13:14" x14ac:dyDescent="0.2">
      <c r="M1188"/>
      <c r="N1188"/>
    </row>
    <row r="1189" spans="13:14" x14ac:dyDescent="0.2">
      <c r="M1189"/>
      <c r="N1189"/>
    </row>
    <row r="1190" spans="13:14" x14ac:dyDescent="0.2">
      <c r="M1190"/>
      <c r="N1190"/>
    </row>
    <row r="1191" spans="13:14" x14ac:dyDescent="0.2">
      <c r="M1191"/>
      <c r="N1191"/>
    </row>
    <row r="1192" spans="13:14" x14ac:dyDescent="0.2">
      <c r="M1192"/>
      <c r="N1192"/>
    </row>
    <row r="1193" spans="13:14" x14ac:dyDescent="0.2">
      <c r="M1193"/>
      <c r="N1193"/>
    </row>
    <row r="1194" spans="13:14" x14ac:dyDescent="0.2">
      <c r="M1194"/>
      <c r="N1194"/>
    </row>
    <row r="1195" spans="13:14" x14ac:dyDescent="0.2">
      <c r="M1195"/>
      <c r="N1195"/>
    </row>
    <row r="1196" spans="13:14" x14ac:dyDescent="0.2">
      <c r="M1196"/>
      <c r="N1196"/>
    </row>
    <row r="1197" spans="13:14" x14ac:dyDescent="0.2">
      <c r="M1197"/>
      <c r="N1197"/>
    </row>
    <row r="1198" spans="13:14" x14ac:dyDescent="0.2">
      <c r="M1198"/>
      <c r="N1198"/>
    </row>
    <row r="1199" spans="13:14" x14ac:dyDescent="0.2">
      <c r="M1199"/>
      <c r="N1199"/>
    </row>
    <row r="1200" spans="13:14" x14ac:dyDescent="0.2">
      <c r="M1200"/>
      <c r="N1200"/>
    </row>
    <row r="1201" spans="13:14" x14ac:dyDescent="0.2">
      <c r="M1201"/>
      <c r="N1201"/>
    </row>
    <row r="1202" spans="13:14" x14ac:dyDescent="0.2">
      <c r="M1202"/>
      <c r="N1202"/>
    </row>
    <row r="1203" spans="13:14" x14ac:dyDescent="0.2">
      <c r="M1203"/>
      <c r="N1203"/>
    </row>
    <row r="1204" spans="13:14" x14ac:dyDescent="0.2">
      <c r="M1204"/>
      <c r="N1204"/>
    </row>
    <row r="1205" spans="13:14" x14ac:dyDescent="0.2">
      <c r="M1205"/>
      <c r="N1205"/>
    </row>
    <row r="1206" spans="13:14" x14ac:dyDescent="0.2">
      <c r="M1206"/>
      <c r="N1206"/>
    </row>
    <row r="1207" spans="13:14" x14ac:dyDescent="0.2">
      <c r="M1207"/>
      <c r="N1207"/>
    </row>
    <row r="1208" spans="13:14" x14ac:dyDescent="0.2">
      <c r="M1208"/>
      <c r="N1208"/>
    </row>
    <row r="1209" spans="13:14" x14ac:dyDescent="0.2">
      <c r="M1209"/>
      <c r="N1209"/>
    </row>
    <row r="1210" spans="13:14" x14ac:dyDescent="0.2">
      <c r="M1210"/>
      <c r="N1210"/>
    </row>
    <row r="1211" spans="13:14" x14ac:dyDescent="0.2">
      <c r="M1211"/>
      <c r="N1211"/>
    </row>
    <row r="1212" spans="13:14" x14ac:dyDescent="0.2">
      <c r="M1212"/>
      <c r="N1212"/>
    </row>
    <row r="1213" spans="13:14" x14ac:dyDescent="0.2">
      <c r="M1213"/>
      <c r="N1213"/>
    </row>
    <row r="1214" spans="13:14" x14ac:dyDescent="0.2">
      <c r="M1214"/>
      <c r="N1214"/>
    </row>
    <row r="1215" spans="13:14" x14ac:dyDescent="0.2">
      <c r="M1215"/>
      <c r="N1215"/>
    </row>
    <row r="1216" spans="13:14" x14ac:dyDescent="0.2">
      <c r="M1216"/>
      <c r="N1216"/>
    </row>
    <row r="1217" spans="13:14" x14ac:dyDescent="0.2">
      <c r="M1217"/>
      <c r="N1217"/>
    </row>
    <row r="1218" spans="13:14" x14ac:dyDescent="0.2">
      <c r="M1218"/>
      <c r="N1218"/>
    </row>
    <row r="1219" spans="13:14" x14ac:dyDescent="0.2">
      <c r="M1219"/>
      <c r="N1219"/>
    </row>
    <row r="1220" spans="13:14" x14ac:dyDescent="0.2">
      <c r="M1220"/>
      <c r="N1220"/>
    </row>
    <row r="1221" spans="13:14" x14ac:dyDescent="0.2">
      <c r="M1221"/>
      <c r="N1221"/>
    </row>
    <row r="1222" spans="13:14" x14ac:dyDescent="0.2">
      <c r="M1222"/>
      <c r="N1222"/>
    </row>
    <row r="1223" spans="13:14" x14ac:dyDescent="0.2">
      <c r="M1223"/>
      <c r="N1223"/>
    </row>
    <row r="1224" spans="13:14" x14ac:dyDescent="0.2">
      <c r="M1224"/>
      <c r="N1224"/>
    </row>
    <row r="1225" spans="13:14" x14ac:dyDescent="0.2">
      <c r="M1225"/>
      <c r="N1225"/>
    </row>
    <row r="1226" spans="13:14" x14ac:dyDescent="0.2">
      <c r="M1226"/>
      <c r="N1226"/>
    </row>
    <row r="1227" spans="13:14" x14ac:dyDescent="0.2">
      <c r="M1227"/>
      <c r="N1227"/>
    </row>
    <row r="1228" spans="13:14" x14ac:dyDescent="0.2">
      <c r="M1228"/>
      <c r="N1228"/>
    </row>
    <row r="1229" spans="13:14" x14ac:dyDescent="0.2">
      <c r="M1229"/>
      <c r="N1229"/>
    </row>
    <row r="1230" spans="13:14" x14ac:dyDescent="0.2">
      <c r="M1230"/>
      <c r="N1230"/>
    </row>
    <row r="1231" spans="13:14" x14ac:dyDescent="0.2">
      <c r="M1231"/>
      <c r="N1231"/>
    </row>
    <row r="1232" spans="13:14" x14ac:dyDescent="0.2">
      <c r="M1232"/>
      <c r="N1232"/>
    </row>
    <row r="1233" spans="13:14" x14ac:dyDescent="0.2">
      <c r="M1233"/>
      <c r="N1233"/>
    </row>
    <row r="1234" spans="13:14" x14ac:dyDescent="0.2">
      <c r="M1234"/>
      <c r="N1234"/>
    </row>
    <row r="1235" spans="13:14" x14ac:dyDescent="0.2">
      <c r="M1235"/>
      <c r="N1235"/>
    </row>
    <row r="1236" spans="13:14" x14ac:dyDescent="0.2">
      <c r="M1236"/>
      <c r="N1236"/>
    </row>
    <row r="1237" spans="13:14" x14ac:dyDescent="0.2">
      <c r="M1237"/>
      <c r="N1237"/>
    </row>
    <row r="1238" spans="13:14" x14ac:dyDescent="0.2">
      <c r="M1238"/>
      <c r="N1238"/>
    </row>
    <row r="1239" spans="13:14" x14ac:dyDescent="0.2">
      <c r="M1239"/>
      <c r="N1239"/>
    </row>
    <row r="1240" spans="13:14" x14ac:dyDescent="0.2">
      <c r="M1240"/>
      <c r="N1240"/>
    </row>
    <row r="1241" spans="13:14" x14ac:dyDescent="0.2">
      <c r="M1241"/>
      <c r="N1241"/>
    </row>
    <row r="1242" spans="13:14" x14ac:dyDescent="0.2">
      <c r="M1242"/>
      <c r="N1242"/>
    </row>
    <row r="1243" spans="13:14" x14ac:dyDescent="0.2">
      <c r="M1243"/>
      <c r="N1243"/>
    </row>
    <row r="1244" spans="13:14" x14ac:dyDescent="0.2">
      <c r="M1244"/>
      <c r="N1244"/>
    </row>
    <row r="1245" spans="13:14" x14ac:dyDescent="0.2">
      <c r="M1245"/>
      <c r="N1245"/>
    </row>
    <row r="1246" spans="13:14" x14ac:dyDescent="0.2">
      <c r="M1246"/>
      <c r="N1246"/>
    </row>
    <row r="1247" spans="13:14" x14ac:dyDescent="0.2">
      <c r="M1247"/>
      <c r="N1247"/>
    </row>
    <row r="1248" spans="13:14" x14ac:dyDescent="0.2">
      <c r="M1248"/>
      <c r="N1248"/>
    </row>
    <row r="1249" spans="13:14" x14ac:dyDescent="0.2">
      <c r="M1249"/>
      <c r="N1249"/>
    </row>
    <row r="1250" spans="13:14" x14ac:dyDescent="0.2">
      <c r="M1250"/>
      <c r="N1250"/>
    </row>
    <row r="1251" spans="13:14" x14ac:dyDescent="0.2">
      <c r="M1251"/>
      <c r="N1251"/>
    </row>
    <row r="1252" spans="13:14" x14ac:dyDescent="0.2">
      <c r="M1252"/>
      <c r="N1252"/>
    </row>
    <row r="1253" spans="13:14" x14ac:dyDescent="0.2">
      <c r="M1253"/>
      <c r="N1253"/>
    </row>
    <row r="1254" spans="13:14" x14ac:dyDescent="0.2">
      <c r="M1254"/>
      <c r="N1254"/>
    </row>
    <row r="1255" spans="13:14" x14ac:dyDescent="0.2">
      <c r="M1255"/>
      <c r="N1255"/>
    </row>
    <row r="1256" spans="13:14" x14ac:dyDescent="0.2">
      <c r="M1256"/>
      <c r="N1256"/>
    </row>
    <row r="1257" spans="13:14" x14ac:dyDescent="0.2">
      <c r="M1257"/>
      <c r="N1257"/>
    </row>
    <row r="1258" spans="13:14" x14ac:dyDescent="0.2">
      <c r="M1258"/>
      <c r="N1258"/>
    </row>
    <row r="1259" spans="13:14" x14ac:dyDescent="0.2">
      <c r="M1259"/>
      <c r="N1259"/>
    </row>
    <row r="1260" spans="13:14" x14ac:dyDescent="0.2">
      <c r="M1260"/>
      <c r="N1260"/>
    </row>
    <row r="1261" spans="13:14" x14ac:dyDescent="0.2">
      <c r="M1261"/>
      <c r="N1261"/>
    </row>
    <row r="1262" spans="13:14" x14ac:dyDescent="0.2">
      <c r="M1262"/>
      <c r="N1262"/>
    </row>
    <row r="1263" spans="13:14" x14ac:dyDescent="0.2">
      <c r="M1263"/>
      <c r="N1263"/>
    </row>
    <row r="1264" spans="13:14" x14ac:dyDescent="0.2">
      <c r="M1264"/>
      <c r="N1264"/>
    </row>
    <row r="1265" spans="13:14" x14ac:dyDescent="0.2">
      <c r="M1265"/>
      <c r="N1265"/>
    </row>
    <row r="1266" spans="13:14" x14ac:dyDescent="0.2">
      <c r="M1266"/>
      <c r="N1266"/>
    </row>
    <row r="1267" spans="13:14" x14ac:dyDescent="0.2">
      <c r="M1267"/>
      <c r="N1267"/>
    </row>
    <row r="1268" spans="13:14" x14ac:dyDescent="0.2">
      <c r="M1268"/>
      <c r="N1268"/>
    </row>
    <row r="1269" spans="13:14" x14ac:dyDescent="0.2">
      <c r="M1269"/>
      <c r="N1269"/>
    </row>
    <row r="1270" spans="13:14" x14ac:dyDescent="0.2">
      <c r="M1270"/>
      <c r="N1270"/>
    </row>
    <row r="1271" spans="13:14" x14ac:dyDescent="0.2">
      <c r="M1271"/>
      <c r="N1271"/>
    </row>
    <row r="1272" spans="13:14" x14ac:dyDescent="0.2">
      <c r="M1272"/>
      <c r="N1272"/>
    </row>
    <row r="1273" spans="13:14" x14ac:dyDescent="0.2">
      <c r="M1273"/>
      <c r="N1273"/>
    </row>
    <row r="1274" spans="13:14" x14ac:dyDescent="0.2">
      <c r="M1274"/>
      <c r="N1274"/>
    </row>
    <row r="1275" spans="13:14" x14ac:dyDescent="0.2">
      <c r="M1275"/>
      <c r="N1275"/>
    </row>
    <row r="1276" spans="13:14" x14ac:dyDescent="0.2">
      <c r="M1276"/>
      <c r="N1276"/>
    </row>
    <row r="1277" spans="13:14" x14ac:dyDescent="0.2">
      <c r="M1277"/>
      <c r="N1277"/>
    </row>
    <row r="1278" spans="13:14" x14ac:dyDescent="0.2">
      <c r="M1278"/>
      <c r="N1278"/>
    </row>
    <row r="1279" spans="13:14" x14ac:dyDescent="0.2">
      <c r="M1279"/>
      <c r="N1279"/>
    </row>
    <row r="1280" spans="13:14" x14ac:dyDescent="0.2">
      <c r="M1280"/>
      <c r="N1280"/>
    </row>
    <row r="1281" spans="13:14" x14ac:dyDescent="0.2">
      <c r="M1281"/>
      <c r="N1281"/>
    </row>
    <row r="1282" spans="13:14" x14ac:dyDescent="0.2">
      <c r="M1282"/>
      <c r="N1282"/>
    </row>
    <row r="1283" spans="13:14" x14ac:dyDescent="0.2">
      <c r="M1283"/>
      <c r="N1283"/>
    </row>
    <row r="1284" spans="13:14" x14ac:dyDescent="0.2">
      <c r="M1284"/>
      <c r="N1284"/>
    </row>
    <row r="1285" spans="13:14" x14ac:dyDescent="0.2">
      <c r="M1285"/>
      <c r="N1285"/>
    </row>
    <row r="1286" spans="13:14" x14ac:dyDescent="0.2">
      <c r="M1286"/>
      <c r="N1286"/>
    </row>
    <row r="1287" spans="13:14" x14ac:dyDescent="0.2">
      <c r="M1287"/>
      <c r="N1287"/>
    </row>
    <row r="1288" spans="13:14" x14ac:dyDescent="0.2">
      <c r="M1288"/>
      <c r="N1288"/>
    </row>
    <row r="1289" spans="13:14" x14ac:dyDescent="0.2">
      <c r="M1289"/>
      <c r="N1289"/>
    </row>
    <row r="1290" spans="13:14" x14ac:dyDescent="0.2">
      <c r="M1290"/>
      <c r="N1290"/>
    </row>
    <row r="1291" spans="13:14" x14ac:dyDescent="0.2">
      <c r="M1291"/>
      <c r="N1291"/>
    </row>
    <row r="1292" spans="13:14" x14ac:dyDescent="0.2">
      <c r="M1292"/>
      <c r="N1292"/>
    </row>
    <row r="1293" spans="13:14" x14ac:dyDescent="0.2">
      <c r="M1293"/>
      <c r="N1293"/>
    </row>
    <row r="1294" spans="13:14" x14ac:dyDescent="0.2">
      <c r="M1294"/>
      <c r="N1294"/>
    </row>
    <row r="1295" spans="13:14" x14ac:dyDescent="0.2">
      <c r="M1295"/>
      <c r="N1295"/>
    </row>
    <row r="1296" spans="13:14" x14ac:dyDescent="0.2">
      <c r="M1296"/>
      <c r="N1296"/>
    </row>
    <row r="1297" spans="13:14" x14ac:dyDescent="0.2">
      <c r="M1297"/>
      <c r="N1297"/>
    </row>
    <row r="1298" spans="13:14" x14ac:dyDescent="0.2">
      <c r="M1298"/>
      <c r="N1298"/>
    </row>
    <row r="1299" spans="13:14" x14ac:dyDescent="0.2">
      <c r="M1299"/>
      <c r="N1299"/>
    </row>
    <row r="1300" spans="13:14" x14ac:dyDescent="0.2">
      <c r="M1300"/>
      <c r="N1300"/>
    </row>
    <row r="1301" spans="13:14" x14ac:dyDescent="0.2">
      <c r="M1301"/>
      <c r="N1301"/>
    </row>
    <row r="1302" spans="13:14" x14ac:dyDescent="0.2">
      <c r="M1302"/>
      <c r="N1302"/>
    </row>
    <row r="1303" spans="13:14" x14ac:dyDescent="0.2">
      <c r="M1303"/>
      <c r="N1303"/>
    </row>
    <row r="1304" spans="13:14" x14ac:dyDescent="0.2">
      <c r="M1304"/>
      <c r="N1304"/>
    </row>
    <row r="1305" spans="13:14" x14ac:dyDescent="0.2">
      <c r="M1305"/>
      <c r="N1305"/>
    </row>
    <row r="1306" spans="13:14" x14ac:dyDescent="0.2">
      <c r="M1306"/>
      <c r="N1306"/>
    </row>
    <row r="1307" spans="13:14" x14ac:dyDescent="0.2">
      <c r="M1307"/>
      <c r="N1307"/>
    </row>
    <row r="1308" spans="13:14" x14ac:dyDescent="0.2">
      <c r="M1308"/>
      <c r="N1308"/>
    </row>
    <row r="1309" spans="13:14" x14ac:dyDescent="0.2">
      <c r="M1309"/>
      <c r="N1309"/>
    </row>
    <row r="1310" spans="13:14" x14ac:dyDescent="0.2">
      <c r="M1310"/>
      <c r="N1310"/>
    </row>
    <row r="1311" spans="13:14" x14ac:dyDescent="0.2">
      <c r="M1311"/>
      <c r="N1311"/>
    </row>
    <row r="1312" spans="13:14" x14ac:dyDescent="0.2">
      <c r="M1312"/>
      <c r="N1312"/>
    </row>
    <row r="1313" spans="13:14" x14ac:dyDescent="0.2">
      <c r="M1313"/>
      <c r="N1313"/>
    </row>
    <row r="1314" spans="13:14" x14ac:dyDescent="0.2">
      <c r="M1314"/>
      <c r="N1314"/>
    </row>
    <row r="1315" spans="13:14" x14ac:dyDescent="0.2">
      <c r="M1315"/>
      <c r="N1315"/>
    </row>
    <row r="1316" spans="13:14" x14ac:dyDescent="0.2">
      <c r="M1316"/>
      <c r="N1316"/>
    </row>
    <row r="1317" spans="13:14" x14ac:dyDescent="0.2">
      <c r="M1317"/>
      <c r="N1317"/>
    </row>
    <row r="1318" spans="13:14" x14ac:dyDescent="0.2">
      <c r="M1318"/>
      <c r="N1318"/>
    </row>
    <row r="1319" spans="13:14" x14ac:dyDescent="0.2">
      <c r="M1319"/>
      <c r="N1319"/>
    </row>
    <row r="1320" spans="13:14" x14ac:dyDescent="0.2">
      <c r="M1320"/>
      <c r="N1320"/>
    </row>
    <row r="1321" spans="13:14" x14ac:dyDescent="0.2">
      <c r="M1321"/>
      <c r="N1321"/>
    </row>
    <row r="1322" spans="13:14" x14ac:dyDescent="0.2">
      <c r="M1322"/>
      <c r="N1322"/>
    </row>
    <row r="1323" spans="13:14" x14ac:dyDescent="0.2">
      <c r="M1323"/>
      <c r="N1323"/>
    </row>
    <row r="1324" spans="13:14" x14ac:dyDescent="0.2">
      <c r="M1324"/>
      <c r="N1324"/>
    </row>
    <row r="1325" spans="13:14" x14ac:dyDescent="0.2">
      <c r="M1325"/>
      <c r="N1325"/>
    </row>
    <row r="1326" spans="13:14" x14ac:dyDescent="0.2">
      <c r="M1326"/>
      <c r="N1326"/>
    </row>
    <row r="1327" spans="13:14" x14ac:dyDescent="0.2">
      <c r="M1327"/>
      <c r="N1327"/>
    </row>
    <row r="1328" spans="13:14" x14ac:dyDescent="0.2">
      <c r="M1328"/>
      <c r="N1328"/>
    </row>
    <row r="1329" spans="13:14" x14ac:dyDescent="0.2">
      <c r="M1329"/>
      <c r="N1329"/>
    </row>
    <row r="1330" spans="13:14" x14ac:dyDescent="0.2">
      <c r="M1330"/>
      <c r="N1330"/>
    </row>
    <row r="1331" spans="13:14" x14ac:dyDescent="0.2">
      <c r="M1331"/>
      <c r="N1331"/>
    </row>
    <row r="1332" spans="13:14" x14ac:dyDescent="0.2">
      <c r="M1332"/>
      <c r="N1332"/>
    </row>
    <row r="1333" spans="13:14" x14ac:dyDescent="0.2">
      <c r="M1333"/>
      <c r="N1333"/>
    </row>
    <row r="1334" spans="13:14" x14ac:dyDescent="0.2">
      <c r="M1334"/>
      <c r="N1334"/>
    </row>
    <row r="1335" spans="13:14" x14ac:dyDescent="0.2">
      <c r="M1335"/>
      <c r="N1335"/>
    </row>
    <row r="1336" spans="13:14" x14ac:dyDescent="0.2">
      <c r="M1336"/>
      <c r="N1336"/>
    </row>
    <row r="1337" spans="13:14" x14ac:dyDescent="0.2">
      <c r="M1337"/>
      <c r="N1337"/>
    </row>
    <row r="1338" spans="13:14" x14ac:dyDescent="0.2">
      <c r="M1338"/>
      <c r="N1338"/>
    </row>
    <row r="1339" spans="13:14" x14ac:dyDescent="0.2">
      <c r="M1339"/>
      <c r="N1339"/>
    </row>
    <row r="1340" spans="13:14" x14ac:dyDescent="0.2">
      <c r="M1340"/>
      <c r="N1340"/>
    </row>
    <row r="1341" spans="13:14" x14ac:dyDescent="0.2">
      <c r="M1341"/>
      <c r="N1341"/>
    </row>
    <row r="1342" spans="13:14" x14ac:dyDescent="0.2">
      <c r="M1342"/>
      <c r="N1342"/>
    </row>
    <row r="1343" spans="13:14" x14ac:dyDescent="0.2">
      <c r="M1343"/>
      <c r="N1343"/>
    </row>
    <row r="1344" spans="13:14" x14ac:dyDescent="0.2">
      <c r="M1344"/>
      <c r="N1344"/>
    </row>
    <row r="1345" spans="13:14" x14ac:dyDescent="0.2">
      <c r="M1345"/>
      <c r="N1345"/>
    </row>
    <row r="1346" spans="13:14" x14ac:dyDescent="0.2">
      <c r="M1346"/>
      <c r="N1346"/>
    </row>
    <row r="1347" spans="13:14" x14ac:dyDescent="0.2">
      <c r="M1347"/>
      <c r="N1347"/>
    </row>
    <row r="1348" spans="13:14" x14ac:dyDescent="0.2">
      <c r="M1348"/>
      <c r="N1348"/>
    </row>
    <row r="1349" spans="13:14" x14ac:dyDescent="0.2">
      <c r="M1349"/>
      <c r="N1349"/>
    </row>
    <row r="1350" spans="13:14" x14ac:dyDescent="0.2">
      <c r="M1350"/>
      <c r="N1350"/>
    </row>
    <row r="1351" spans="13:14" x14ac:dyDescent="0.2">
      <c r="M1351"/>
      <c r="N1351"/>
    </row>
    <row r="1352" spans="13:14" x14ac:dyDescent="0.2">
      <c r="M1352"/>
      <c r="N1352"/>
    </row>
    <row r="1353" spans="13:14" x14ac:dyDescent="0.2">
      <c r="M1353"/>
      <c r="N1353"/>
    </row>
    <row r="1354" spans="13:14" x14ac:dyDescent="0.2">
      <c r="M1354"/>
      <c r="N1354"/>
    </row>
    <row r="1355" spans="13:14" x14ac:dyDescent="0.2">
      <c r="M1355"/>
      <c r="N1355"/>
    </row>
    <row r="1356" spans="13:14" x14ac:dyDescent="0.2">
      <c r="M1356"/>
      <c r="N1356"/>
    </row>
    <row r="1357" spans="13:14" x14ac:dyDescent="0.2">
      <c r="M1357"/>
      <c r="N1357"/>
    </row>
    <row r="1358" spans="13:14" x14ac:dyDescent="0.2">
      <c r="M1358"/>
      <c r="N1358"/>
    </row>
    <row r="1359" spans="13:14" x14ac:dyDescent="0.2">
      <c r="M1359"/>
      <c r="N1359"/>
    </row>
    <row r="1360" spans="13:14" x14ac:dyDescent="0.2">
      <c r="M1360"/>
      <c r="N1360"/>
    </row>
    <row r="1361" spans="13:14" x14ac:dyDescent="0.2">
      <c r="M1361"/>
      <c r="N1361"/>
    </row>
    <row r="1362" spans="13:14" x14ac:dyDescent="0.2">
      <c r="M1362"/>
      <c r="N1362"/>
    </row>
    <row r="1363" spans="13:14" x14ac:dyDescent="0.2">
      <c r="M1363"/>
      <c r="N1363"/>
    </row>
    <row r="1364" spans="13:14" x14ac:dyDescent="0.2">
      <c r="M1364"/>
      <c r="N1364"/>
    </row>
    <row r="1365" spans="13:14" x14ac:dyDescent="0.2">
      <c r="M1365"/>
      <c r="N1365"/>
    </row>
    <row r="1366" spans="13:14" x14ac:dyDescent="0.2">
      <c r="M1366"/>
      <c r="N1366"/>
    </row>
    <row r="1367" spans="13:14" x14ac:dyDescent="0.2">
      <c r="M1367"/>
      <c r="N1367"/>
    </row>
    <row r="1368" spans="13:14" x14ac:dyDescent="0.2">
      <c r="M1368"/>
      <c r="N1368"/>
    </row>
    <row r="1369" spans="13:14" x14ac:dyDescent="0.2">
      <c r="M1369"/>
      <c r="N1369"/>
    </row>
    <row r="1370" spans="13:14" x14ac:dyDescent="0.2">
      <c r="M1370"/>
      <c r="N1370"/>
    </row>
    <row r="1371" spans="13:14" x14ac:dyDescent="0.2">
      <c r="M1371"/>
      <c r="N1371"/>
    </row>
    <row r="1372" spans="13:14" x14ac:dyDescent="0.2">
      <c r="M1372"/>
      <c r="N1372"/>
    </row>
    <row r="1373" spans="13:14" x14ac:dyDescent="0.2">
      <c r="M1373"/>
      <c r="N1373"/>
    </row>
    <row r="1374" spans="13:14" x14ac:dyDescent="0.2">
      <c r="M1374"/>
      <c r="N1374"/>
    </row>
    <row r="1375" spans="13:14" x14ac:dyDescent="0.2">
      <c r="M1375"/>
      <c r="N1375"/>
    </row>
    <row r="1376" spans="13:14" x14ac:dyDescent="0.2">
      <c r="M1376"/>
      <c r="N1376"/>
    </row>
    <row r="1377" spans="13:14" x14ac:dyDescent="0.2">
      <c r="M1377"/>
      <c r="N1377"/>
    </row>
    <row r="1378" spans="13:14" x14ac:dyDescent="0.2">
      <c r="M1378"/>
      <c r="N1378"/>
    </row>
    <row r="1379" spans="13:14" x14ac:dyDescent="0.2">
      <c r="M1379"/>
      <c r="N1379"/>
    </row>
    <row r="1380" spans="13:14" x14ac:dyDescent="0.2">
      <c r="M1380"/>
      <c r="N1380"/>
    </row>
    <row r="1381" spans="13:14" x14ac:dyDescent="0.2">
      <c r="M1381"/>
      <c r="N1381"/>
    </row>
    <row r="1382" spans="13:14" x14ac:dyDescent="0.2">
      <c r="M1382"/>
      <c r="N1382"/>
    </row>
    <row r="1383" spans="13:14" x14ac:dyDescent="0.2">
      <c r="M1383"/>
      <c r="N1383"/>
    </row>
    <row r="1384" spans="13:14" x14ac:dyDescent="0.2">
      <c r="M1384"/>
      <c r="N1384"/>
    </row>
    <row r="1385" spans="13:14" x14ac:dyDescent="0.2">
      <c r="M1385"/>
      <c r="N1385"/>
    </row>
    <row r="1386" spans="13:14" x14ac:dyDescent="0.2">
      <c r="M1386"/>
      <c r="N1386"/>
    </row>
    <row r="1387" spans="13:14" x14ac:dyDescent="0.2">
      <c r="M1387"/>
      <c r="N1387"/>
    </row>
    <row r="1388" spans="13:14" x14ac:dyDescent="0.2">
      <c r="M1388"/>
      <c r="N1388"/>
    </row>
    <row r="1389" spans="13:14" x14ac:dyDescent="0.2">
      <c r="M1389"/>
      <c r="N1389"/>
    </row>
    <row r="1390" spans="13:14" x14ac:dyDescent="0.2">
      <c r="M1390"/>
      <c r="N1390"/>
    </row>
    <row r="1391" spans="13:14" x14ac:dyDescent="0.2">
      <c r="M1391"/>
      <c r="N1391"/>
    </row>
    <row r="1392" spans="13:14" x14ac:dyDescent="0.2">
      <c r="M1392"/>
      <c r="N1392"/>
    </row>
    <row r="1393" spans="13:14" x14ac:dyDescent="0.2">
      <c r="M1393"/>
      <c r="N1393"/>
    </row>
    <row r="1394" spans="13:14" x14ac:dyDescent="0.2">
      <c r="M1394"/>
      <c r="N1394"/>
    </row>
    <row r="1395" spans="13:14" x14ac:dyDescent="0.2">
      <c r="M1395"/>
      <c r="N1395"/>
    </row>
    <row r="1396" spans="13:14" x14ac:dyDescent="0.2">
      <c r="M1396"/>
      <c r="N1396"/>
    </row>
    <row r="1397" spans="13:14" x14ac:dyDescent="0.2">
      <c r="M1397"/>
      <c r="N1397"/>
    </row>
    <row r="1398" spans="13:14" x14ac:dyDescent="0.2">
      <c r="M1398"/>
      <c r="N1398"/>
    </row>
    <row r="1399" spans="13:14" x14ac:dyDescent="0.2">
      <c r="M1399"/>
      <c r="N1399"/>
    </row>
    <row r="1400" spans="13:14" x14ac:dyDescent="0.2">
      <c r="M1400"/>
      <c r="N1400"/>
    </row>
    <row r="1401" spans="13:14" x14ac:dyDescent="0.2">
      <c r="M1401"/>
      <c r="N1401"/>
    </row>
    <row r="1402" spans="13:14" x14ac:dyDescent="0.2">
      <c r="M1402"/>
      <c r="N1402"/>
    </row>
    <row r="1403" spans="13:14" x14ac:dyDescent="0.2">
      <c r="M1403"/>
      <c r="N1403"/>
    </row>
    <row r="1404" spans="13:14" x14ac:dyDescent="0.2">
      <c r="M1404"/>
      <c r="N1404"/>
    </row>
    <row r="1405" spans="13:14" x14ac:dyDescent="0.2">
      <c r="M1405"/>
      <c r="N1405"/>
    </row>
    <row r="1406" spans="13:14" x14ac:dyDescent="0.2">
      <c r="M1406"/>
      <c r="N1406"/>
    </row>
    <row r="1407" spans="13:14" x14ac:dyDescent="0.2">
      <c r="M1407"/>
      <c r="N1407"/>
    </row>
    <row r="1408" spans="13:14" x14ac:dyDescent="0.2">
      <c r="M1408"/>
      <c r="N1408"/>
    </row>
    <row r="1409" spans="13:14" x14ac:dyDescent="0.2">
      <c r="M1409"/>
      <c r="N1409"/>
    </row>
    <row r="1410" spans="13:14" x14ac:dyDescent="0.2">
      <c r="M1410"/>
      <c r="N1410"/>
    </row>
    <row r="1411" spans="13:14" x14ac:dyDescent="0.2">
      <c r="M1411"/>
      <c r="N1411"/>
    </row>
    <row r="1412" spans="13:14" x14ac:dyDescent="0.2">
      <c r="M1412"/>
      <c r="N1412"/>
    </row>
    <row r="1413" spans="13:14" x14ac:dyDescent="0.2">
      <c r="M1413"/>
      <c r="N1413"/>
    </row>
    <row r="1414" spans="13:14" x14ac:dyDescent="0.2">
      <c r="M1414"/>
      <c r="N1414"/>
    </row>
    <row r="1415" spans="13:14" x14ac:dyDescent="0.2">
      <c r="M1415"/>
      <c r="N1415"/>
    </row>
    <row r="1416" spans="13:14" x14ac:dyDescent="0.2">
      <c r="M1416"/>
      <c r="N1416"/>
    </row>
    <row r="1417" spans="13:14" x14ac:dyDescent="0.2">
      <c r="M1417"/>
      <c r="N1417"/>
    </row>
    <row r="1418" spans="13:14" x14ac:dyDescent="0.2">
      <c r="M1418"/>
      <c r="N1418"/>
    </row>
    <row r="1419" spans="13:14" x14ac:dyDescent="0.2">
      <c r="M1419"/>
      <c r="N1419"/>
    </row>
    <row r="1420" spans="13:14" x14ac:dyDescent="0.2">
      <c r="M1420"/>
      <c r="N1420"/>
    </row>
    <row r="1421" spans="13:14" x14ac:dyDescent="0.2">
      <c r="M1421"/>
      <c r="N1421"/>
    </row>
    <row r="1422" spans="13:14" x14ac:dyDescent="0.2">
      <c r="M1422"/>
      <c r="N1422"/>
    </row>
    <row r="1423" spans="13:14" x14ac:dyDescent="0.2">
      <c r="M1423"/>
      <c r="N1423"/>
    </row>
    <row r="1424" spans="13:14" x14ac:dyDescent="0.2">
      <c r="M1424"/>
      <c r="N1424"/>
    </row>
    <row r="1425" spans="13:14" x14ac:dyDescent="0.2">
      <c r="M1425"/>
      <c r="N1425"/>
    </row>
    <row r="1426" spans="13:14" x14ac:dyDescent="0.2">
      <c r="M1426"/>
      <c r="N1426"/>
    </row>
    <row r="1427" spans="13:14" x14ac:dyDescent="0.2">
      <c r="M1427"/>
      <c r="N1427"/>
    </row>
    <row r="1428" spans="13:14" x14ac:dyDescent="0.2">
      <c r="M1428"/>
      <c r="N1428"/>
    </row>
    <row r="1429" spans="13:14" x14ac:dyDescent="0.2">
      <c r="M1429"/>
      <c r="N1429"/>
    </row>
    <row r="1430" spans="13:14" x14ac:dyDescent="0.2">
      <c r="M1430"/>
      <c r="N1430"/>
    </row>
    <row r="1431" spans="13:14" x14ac:dyDescent="0.2">
      <c r="M1431"/>
      <c r="N1431"/>
    </row>
    <row r="1432" spans="13:14" x14ac:dyDescent="0.2">
      <c r="M1432"/>
      <c r="N1432"/>
    </row>
    <row r="1433" spans="13:14" x14ac:dyDescent="0.2">
      <c r="M1433"/>
      <c r="N1433"/>
    </row>
    <row r="1434" spans="13:14" x14ac:dyDescent="0.2">
      <c r="M1434"/>
      <c r="N1434"/>
    </row>
    <row r="1435" spans="13:14" x14ac:dyDescent="0.2">
      <c r="M1435"/>
      <c r="N1435"/>
    </row>
    <row r="1436" spans="13:14" x14ac:dyDescent="0.2">
      <c r="M1436"/>
      <c r="N1436"/>
    </row>
    <row r="1437" spans="13:14" x14ac:dyDescent="0.2">
      <c r="M1437"/>
      <c r="N1437"/>
    </row>
    <row r="1438" spans="13:14" x14ac:dyDescent="0.2">
      <c r="M1438"/>
      <c r="N1438"/>
    </row>
    <row r="1439" spans="13:14" x14ac:dyDescent="0.2">
      <c r="M1439"/>
      <c r="N1439"/>
    </row>
    <row r="1440" spans="13:14" x14ac:dyDescent="0.2">
      <c r="M1440"/>
      <c r="N1440"/>
    </row>
    <row r="1441" spans="13:14" x14ac:dyDescent="0.2">
      <c r="M1441"/>
      <c r="N1441"/>
    </row>
    <row r="1442" spans="13:14" x14ac:dyDescent="0.2">
      <c r="M1442"/>
      <c r="N1442"/>
    </row>
    <row r="1443" spans="13:14" x14ac:dyDescent="0.2">
      <c r="M1443"/>
      <c r="N1443"/>
    </row>
    <row r="1444" spans="13:14" x14ac:dyDescent="0.2">
      <c r="M1444"/>
      <c r="N1444"/>
    </row>
    <row r="1445" spans="13:14" x14ac:dyDescent="0.2">
      <c r="M1445"/>
      <c r="N1445"/>
    </row>
    <row r="1446" spans="13:14" x14ac:dyDescent="0.2">
      <c r="M1446"/>
      <c r="N1446"/>
    </row>
    <row r="1447" spans="13:14" x14ac:dyDescent="0.2">
      <c r="M1447"/>
      <c r="N1447"/>
    </row>
    <row r="1448" spans="13:14" x14ac:dyDescent="0.2">
      <c r="M1448"/>
      <c r="N1448"/>
    </row>
    <row r="1449" spans="13:14" x14ac:dyDescent="0.2">
      <c r="M1449"/>
      <c r="N1449"/>
    </row>
    <row r="1450" spans="13:14" x14ac:dyDescent="0.2">
      <c r="M1450"/>
      <c r="N1450"/>
    </row>
    <row r="1451" spans="13:14" x14ac:dyDescent="0.2">
      <c r="M1451"/>
      <c r="N1451"/>
    </row>
    <row r="1452" spans="13:14" x14ac:dyDescent="0.2">
      <c r="M1452"/>
      <c r="N1452"/>
    </row>
    <row r="1453" spans="13:14" x14ac:dyDescent="0.2">
      <c r="M1453"/>
      <c r="N1453"/>
    </row>
    <row r="1454" spans="13:14" x14ac:dyDescent="0.2">
      <c r="M1454"/>
      <c r="N1454"/>
    </row>
    <row r="1455" spans="13:14" x14ac:dyDescent="0.2">
      <c r="M1455"/>
      <c r="N1455"/>
    </row>
    <row r="1456" spans="13:14" x14ac:dyDescent="0.2">
      <c r="M1456"/>
      <c r="N1456"/>
    </row>
    <row r="1457" spans="13:14" x14ac:dyDescent="0.2">
      <c r="M1457"/>
      <c r="N1457"/>
    </row>
    <row r="1458" spans="13:14" x14ac:dyDescent="0.2">
      <c r="M1458"/>
      <c r="N1458"/>
    </row>
    <row r="1459" spans="13:14" x14ac:dyDescent="0.2">
      <c r="M1459"/>
      <c r="N1459"/>
    </row>
    <row r="1460" spans="13:14" x14ac:dyDescent="0.2">
      <c r="M1460"/>
      <c r="N1460"/>
    </row>
    <row r="1461" spans="13:14" x14ac:dyDescent="0.2">
      <c r="M1461"/>
      <c r="N1461"/>
    </row>
    <row r="1462" spans="13:14" x14ac:dyDescent="0.2">
      <c r="M1462"/>
      <c r="N1462"/>
    </row>
    <row r="1463" spans="13:14" x14ac:dyDescent="0.2">
      <c r="M1463"/>
      <c r="N1463"/>
    </row>
    <row r="1464" spans="13:14" x14ac:dyDescent="0.2">
      <c r="M1464"/>
      <c r="N1464"/>
    </row>
    <row r="1465" spans="13:14" x14ac:dyDescent="0.2">
      <c r="M1465"/>
      <c r="N1465"/>
    </row>
    <row r="1466" spans="13:14" x14ac:dyDescent="0.2">
      <c r="M1466"/>
      <c r="N1466"/>
    </row>
    <row r="1467" spans="13:14" x14ac:dyDescent="0.2">
      <c r="M1467"/>
      <c r="N1467"/>
    </row>
    <row r="1468" spans="13:14" x14ac:dyDescent="0.2">
      <c r="M1468"/>
      <c r="N1468"/>
    </row>
    <row r="1469" spans="13:14" x14ac:dyDescent="0.2">
      <c r="M1469"/>
      <c r="N1469"/>
    </row>
    <row r="1470" spans="13:14" x14ac:dyDescent="0.2">
      <c r="M1470"/>
      <c r="N1470"/>
    </row>
    <row r="1471" spans="13:14" x14ac:dyDescent="0.2">
      <c r="M1471"/>
      <c r="N1471"/>
    </row>
    <row r="1472" spans="13:14" x14ac:dyDescent="0.2">
      <c r="M1472"/>
      <c r="N1472"/>
    </row>
    <row r="1473" spans="13:14" x14ac:dyDescent="0.2">
      <c r="M1473"/>
      <c r="N1473"/>
    </row>
    <row r="1474" spans="13:14" x14ac:dyDescent="0.2">
      <c r="M1474"/>
      <c r="N1474"/>
    </row>
    <row r="1475" spans="13:14" x14ac:dyDescent="0.2">
      <c r="M1475"/>
      <c r="N1475"/>
    </row>
    <row r="1476" spans="13:14" x14ac:dyDescent="0.2">
      <c r="M1476"/>
      <c r="N1476"/>
    </row>
    <row r="1477" spans="13:14" x14ac:dyDescent="0.2">
      <c r="M1477"/>
      <c r="N1477"/>
    </row>
    <row r="1478" spans="13:14" x14ac:dyDescent="0.2">
      <c r="M1478"/>
      <c r="N1478"/>
    </row>
    <row r="1479" spans="13:14" x14ac:dyDescent="0.2">
      <c r="M1479"/>
      <c r="N1479"/>
    </row>
    <row r="1480" spans="13:14" x14ac:dyDescent="0.2">
      <c r="M1480"/>
      <c r="N1480"/>
    </row>
    <row r="1481" spans="13:14" x14ac:dyDescent="0.2">
      <c r="M1481"/>
      <c r="N1481"/>
    </row>
    <row r="1482" spans="13:14" x14ac:dyDescent="0.2">
      <c r="M1482"/>
      <c r="N1482"/>
    </row>
    <row r="1483" spans="13:14" x14ac:dyDescent="0.2">
      <c r="M1483"/>
      <c r="N1483"/>
    </row>
    <row r="1484" spans="13:14" x14ac:dyDescent="0.2">
      <c r="M1484"/>
      <c r="N1484"/>
    </row>
    <row r="1485" spans="13:14" x14ac:dyDescent="0.2">
      <c r="M1485"/>
      <c r="N1485"/>
    </row>
    <row r="1486" spans="13:14" x14ac:dyDescent="0.2">
      <c r="M1486"/>
      <c r="N1486"/>
    </row>
    <row r="1487" spans="13:14" x14ac:dyDescent="0.2">
      <c r="M1487"/>
      <c r="N1487"/>
    </row>
    <row r="1488" spans="13:14" x14ac:dyDescent="0.2">
      <c r="M1488"/>
      <c r="N1488"/>
    </row>
    <row r="1489" spans="13:14" x14ac:dyDescent="0.2">
      <c r="M1489"/>
      <c r="N1489"/>
    </row>
    <row r="1490" spans="13:14" x14ac:dyDescent="0.2">
      <c r="M1490"/>
      <c r="N1490"/>
    </row>
    <row r="1491" spans="13:14" x14ac:dyDescent="0.2">
      <c r="M1491"/>
      <c r="N1491"/>
    </row>
    <row r="1492" spans="13:14" x14ac:dyDescent="0.2">
      <c r="M1492"/>
      <c r="N1492"/>
    </row>
    <row r="1493" spans="13:14" x14ac:dyDescent="0.2">
      <c r="M1493"/>
      <c r="N1493"/>
    </row>
    <row r="1494" spans="13:14" x14ac:dyDescent="0.2">
      <c r="M1494"/>
      <c r="N1494"/>
    </row>
    <row r="1495" spans="13:14" x14ac:dyDescent="0.2">
      <c r="M1495"/>
      <c r="N1495"/>
    </row>
    <row r="1496" spans="13:14" x14ac:dyDescent="0.2">
      <c r="M1496"/>
      <c r="N1496"/>
    </row>
    <row r="1497" spans="13:14" x14ac:dyDescent="0.2">
      <c r="M1497"/>
      <c r="N1497"/>
    </row>
    <row r="1498" spans="13:14" x14ac:dyDescent="0.2">
      <c r="M1498"/>
      <c r="N1498"/>
    </row>
    <row r="1499" spans="13:14" x14ac:dyDescent="0.2">
      <c r="M1499"/>
      <c r="N1499"/>
    </row>
    <row r="1500" spans="13:14" x14ac:dyDescent="0.2">
      <c r="M1500"/>
      <c r="N1500"/>
    </row>
    <row r="1501" spans="13:14" x14ac:dyDescent="0.2">
      <c r="M1501"/>
      <c r="N1501"/>
    </row>
    <row r="1502" spans="13:14" x14ac:dyDescent="0.2">
      <c r="M1502"/>
      <c r="N1502"/>
    </row>
    <row r="1503" spans="13:14" x14ac:dyDescent="0.2">
      <c r="M1503"/>
      <c r="N1503"/>
    </row>
    <row r="1504" spans="13:14" x14ac:dyDescent="0.2">
      <c r="M1504"/>
      <c r="N1504"/>
    </row>
    <row r="1505" spans="13:14" x14ac:dyDescent="0.2">
      <c r="M1505"/>
      <c r="N1505"/>
    </row>
    <row r="1506" spans="13:14" x14ac:dyDescent="0.2">
      <c r="M1506"/>
      <c r="N1506"/>
    </row>
    <row r="1507" spans="13:14" x14ac:dyDescent="0.2">
      <c r="M1507"/>
      <c r="N1507"/>
    </row>
    <row r="1508" spans="13:14" x14ac:dyDescent="0.2">
      <c r="M1508"/>
      <c r="N1508"/>
    </row>
    <row r="1509" spans="13:14" x14ac:dyDescent="0.2">
      <c r="M1509"/>
      <c r="N1509"/>
    </row>
    <row r="1510" spans="13:14" x14ac:dyDescent="0.2">
      <c r="M1510"/>
      <c r="N1510"/>
    </row>
    <row r="1511" spans="13:14" x14ac:dyDescent="0.2">
      <c r="M1511"/>
      <c r="N1511"/>
    </row>
    <row r="1512" spans="13:14" x14ac:dyDescent="0.2">
      <c r="M1512"/>
      <c r="N1512"/>
    </row>
    <row r="1513" spans="13:14" x14ac:dyDescent="0.2">
      <c r="M1513"/>
      <c r="N1513"/>
    </row>
    <row r="1514" spans="13:14" x14ac:dyDescent="0.2">
      <c r="M1514"/>
      <c r="N1514"/>
    </row>
    <row r="1515" spans="13:14" x14ac:dyDescent="0.2">
      <c r="M1515"/>
      <c r="N1515"/>
    </row>
    <row r="1516" spans="13:14" x14ac:dyDescent="0.2">
      <c r="M1516"/>
      <c r="N1516"/>
    </row>
    <row r="1517" spans="13:14" x14ac:dyDescent="0.2">
      <c r="M1517"/>
      <c r="N1517"/>
    </row>
    <row r="1518" spans="13:14" x14ac:dyDescent="0.2">
      <c r="M1518"/>
      <c r="N1518"/>
    </row>
    <row r="1519" spans="13:14" x14ac:dyDescent="0.2">
      <c r="M1519"/>
      <c r="N1519"/>
    </row>
    <row r="1520" spans="13:14" x14ac:dyDescent="0.2">
      <c r="M1520"/>
      <c r="N1520"/>
    </row>
    <row r="1521" spans="13:14" x14ac:dyDescent="0.2">
      <c r="M1521"/>
      <c r="N1521"/>
    </row>
    <row r="1522" spans="13:14" x14ac:dyDescent="0.2">
      <c r="M1522"/>
      <c r="N1522"/>
    </row>
    <row r="1523" spans="13:14" x14ac:dyDescent="0.2">
      <c r="M1523"/>
      <c r="N1523"/>
    </row>
    <row r="1524" spans="13:14" x14ac:dyDescent="0.2">
      <c r="M1524"/>
      <c r="N1524"/>
    </row>
    <row r="1525" spans="13:14" x14ac:dyDescent="0.2">
      <c r="M1525"/>
      <c r="N1525"/>
    </row>
    <row r="1526" spans="13:14" x14ac:dyDescent="0.2">
      <c r="M1526"/>
      <c r="N1526"/>
    </row>
    <row r="1527" spans="13:14" x14ac:dyDescent="0.2">
      <c r="M1527"/>
      <c r="N1527"/>
    </row>
    <row r="1528" spans="13:14" x14ac:dyDescent="0.2">
      <c r="M1528"/>
      <c r="N1528"/>
    </row>
    <row r="1529" spans="13:14" x14ac:dyDescent="0.2">
      <c r="M1529"/>
      <c r="N1529"/>
    </row>
    <row r="1530" spans="13:14" x14ac:dyDescent="0.2">
      <c r="M1530"/>
      <c r="N1530"/>
    </row>
    <row r="1531" spans="13:14" x14ac:dyDescent="0.2">
      <c r="M1531"/>
      <c r="N1531"/>
    </row>
    <row r="1532" spans="13:14" x14ac:dyDescent="0.2">
      <c r="M1532"/>
      <c r="N1532"/>
    </row>
    <row r="1533" spans="13:14" x14ac:dyDescent="0.2">
      <c r="M1533"/>
      <c r="N1533"/>
    </row>
    <row r="1534" spans="13:14" x14ac:dyDescent="0.2">
      <c r="M1534"/>
      <c r="N1534"/>
    </row>
    <row r="1535" spans="13:14" x14ac:dyDescent="0.2">
      <c r="M1535"/>
      <c r="N1535"/>
    </row>
    <row r="1536" spans="13:14" x14ac:dyDescent="0.2">
      <c r="M1536"/>
      <c r="N1536"/>
    </row>
    <row r="1537" spans="13:14" x14ac:dyDescent="0.2">
      <c r="M1537"/>
      <c r="N1537"/>
    </row>
    <row r="1538" spans="13:14" x14ac:dyDescent="0.2">
      <c r="M1538"/>
      <c r="N1538"/>
    </row>
    <row r="1539" spans="13:14" x14ac:dyDescent="0.2">
      <c r="M1539"/>
      <c r="N1539"/>
    </row>
    <row r="1540" spans="13:14" x14ac:dyDescent="0.2">
      <c r="M1540"/>
      <c r="N1540"/>
    </row>
    <row r="1541" spans="13:14" x14ac:dyDescent="0.2">
      <c r="M1541"/>
      <c r="N1541"/>
    </row>
    <row r="1542" spans="13:14" x14ac:dyDescent="0.2">
      <c r="M1542"/>
      <c r="N1542"/>
    </row>
    <row r="1543" spans="13:14" x14ac:dyDescent="0.2">
      <c r="M1543"/>
      <c r="N1543"/>
    </row>
    <row r="1544" spans="13:14" x14ac:dyDescent="0.2">
      <c r="M1544"/>
      <c r="N1544"/>
    </row>
    <row r="1545" spans="13:14" x14ac:dyDescent="0.2">
      <c r="M1545"/>
      <c r="N1545"/>
    </row>
    <row r="1546" spans="13:14" x14ac:dyDescent="0.2">
      <c r="M1546"/>
      <c r="N1546"/>
    </row>
    <row r="1547" spans="13:14" x14ac:dyDescent="0.2">
      <c r="M1547"/>
      <c r="N1547"/>
    </row>
    <row r="1548" spans="13:14" x14ac:dyDescent="0.2">
      <c r="M1548"/>
      <c r="N1548"/>
    </row>
    <row r="1549" spans="13:14" x14ac:dyDescent="0.2">
      <c r="M1549"/>
      <c r="N1549"/>
    </row>
    <row r="1550" spans="13:14" x14ac:dyDescent="0.2">
      <c r="M1550"/>
      <c r="N1550"/>
    </row>
    <row r="1551" spans="13:14" x14ac:dyDescent="0.2">
      <c r="M1551"/>
      <c r="N1551"/>
    </row>
    <row r="1552" spans="13:14" x14ac:dyDescent="0.2">
      <c r="M1552"/>
      <c r="N1552"/>
    </row>
    <row r="1553" spans="13:14" x14ac:dyDescent="0.2">
      <c r="M1553"/>
      <c r="N1553"/>
    </row>
    <row r="1554" spans="13:14" x14ac:dyDescent="0.2">
      <c r="M1554"/>
      <c r="N1554"/>
    </row>
    <row r="1555" spans="13:14" x14ac:dyDescent="0.2">
      <c r="M1555"/>
      <c r="N1555"/>
    </row>
    <row r="1556" spans="13:14" x14ac:dyDescent="0.2">
      <c r="M1556"/>
      <c r="N1556"/>
    </row>
    <row r="1557" spans="13:14" x14ac:dyDescent="0.2">
      <c r="M1557"/>
      <c r="N1557"/>
    </row>
    <row r="1558" spans="13:14" x14ac:dyDescent="0.2">
      <c r="M1558"/>
      <c r="N1558"/>
    </row>
    <row r="1559" spans="13:14" x14ac:dyDescent="0.2">
      <c r="M1559"/>
      <c r="N1559"/>
    </row>
    <row r="1560" spans="13:14" x14ac:dyDescent="0.2">
      <c r="M1560"/>
      <c r="N1560"/>
    </row>
    <row r="1561" spans="13:14" x14ac:dyDescent="0.2">
      <c r="M1561"/>
      <c r="N1561"/>
    </row>
    <row r="1562" spans="13:14" x14ac:dyDescent="0.2">
      <c r="M1562"/>
      <c r="N1562"/>
    </row>
    <row r="1563" spans="13:14" x14ac:dyDescent="0.2">
      <c r="M1563"/>
      <c r="N1563"/>
    </row>
    <row r="1564" spans="13:14" x14ac:dyDescent="0.2">
      <c r="M1564"/>
      <c r="N1564"/>
    </row>
    <row r="1565" spans="13:14" x14ac:dyDescent="0.2">
      <c r="M1565"/>
      <c r="N1565"/>
    </row>
    <row r="1566" spans="13:14" x14ac:dyDescent="0.2">
      <c r="M1566"/>
      <c r="N1566"/>
    </row>
    <row r="1567" spans="13:14" x14ac:dyDescent="0.2">
      <c r="M1567"/>
      <c r="N1567"/>
    </row>
    <row r="1568" spans="13:14" x14ac:dyDescent="0.2">
      <c r="M1568"/>
      <c r="N1568"/>
    </row>
    <row r="1569" spans="13:14" x14ac:dyDescent="0.2">
      <c r="M1569"/>
      <c r="N1569"/>
    </row>
    <row r="1570" spans="13:14" x14ac:dyDescent="0.2">
      <c r="M1570"/>
      <c r="N1570"/>
    </row>
    <row r="1571" spans="13:14" x14ac:dyDescent="0.2">
      <c r="M1571"/>
      <c r="N1571"/>
    </row>
    <row r="1572" spans="13:14" x14ac:dyDescent="0.2">
      <c r="M1572"/>
      <c r="N1572"/>
    </row>
    <row r="1573" spans="13:14" x14ac:dyDescent="0.2">
      <c r="M1573"/>
      <c r="N1573"/>
    </row>
    <row r="1574" spans="13:14" x14ac:dyDescent="0.2">
      <c r="M1574"/>
      <c r="N1574"/>
    </row>
    <row r="1575" spans="13:14" x14ac:dyDescent="0.2">
      <c r="M1575"/>
      <c r="N1575"/>
    </row>
    <row r="1576" spans="13:14" x14ac:dyDescent="0.2">
      <c r="M1576"/>
      <c r="N1576"/>
    </row>
    <row r="1577" spans="13:14" x14ac:dyDescent="0.2">
      <c r="M1577"/>
      <c r="N1577"/>
    </row>
    <row r="1578" spans="13:14" x14ac:dyDescent="0.2">
      <c r="M1578"/>
      <c r="N1578"/>
    </row>
    <row r="1579" spans="13:14" x14ac:dyDescent="0.2">
      <c r="M1579"/>
      <c r="N1579"/>
    </row>
    <row r="1580" spans="13:14" x14ac:dyDescent="0.2">
      <c r="M1580"/>
      <c r="N1580"/>
    </row>
    <row r="1581" spans="13:14" x14ac:dyDescent="0.2">
      <c r="M1581"/>
      <c r="N1581"/>
    </row>
    <row r="1582" spans="13:14" x14ac:dyDescent="0.2">
      <c r="M1582"/>
      <c r="N1582"/>
    </row>
    <row r="1583" spans="13:14" x14ac:dyDescent="0.2">
      <c r="M1583"/>
      <c r="N1583"/>
    </row>
    <row r="1584" spans="13:14" x14ac:dyDescent="0.2">
      <c r="M1584"/>
      <c r="N1584"/>
    </row>
    <row r="1585" spans="13:14" x14ac:dyDescent="0.2">
      <c r="M1585"/>
      <c r="N1585"/>
    </row>
    <row r="1586" spans="13:14" x14ac:dyDescent="0.2">
      <c r="M1586"/>
      <c r="N1586"/>
    </row>
    <row r="1587" spans="13:14" x14ac:dyDescent="0.2">
      <c r="M1587"/>
      <c r="N1587"/>
    </row>
    <row r="1588" spans="13:14" x14ac:dyDescent="0.2">
      <c r="M1588"/>
      <c r="N1588"/>
    </row>
    <row r="1589" spans="13:14" x14ac:dyDescent="0.2">
      <c r="M1589"/>
      <c r="N1589"/>
    </row>
    <row r="1590" spans="13:14" x14ac:dyDescent="0.2">
      <c r="M1590"/>
      <c r="N1590"/>
    </row>
    <row r="1591" spans="13:14" x14ac:dyDescent="0.2">
      <c r="M1591"/>
      <c r="N1591"/>
    </row>
    <row r="1592" spans="13:14" x14ac:dyDescent="0.2">
      <c r="M1592"/>
      <c r="N1592"/>
    </row>
    <row r="1593" spans="13:14" x14ac:dyDescent="0.2">
      <c r="M1593"/>
      <c r="N1593"/>
    </row>
    <row r="1594" spans="13:14" x14ac:dyDescent="0.2">
      <c r="M1594"/>
      <c r="N1594"/>
    </row>
    <row r="1595" spans="13:14" x14ac:dyDescent="0.2">
      <c r="M1595"/>
      <c r="N1595"/>
    </row>
    <row r="1596" spans="13:14" x14ac:dyDescent="0.2">
      <c r="M1596"/>
      <c r="N1596"/>
    </row>
    <row r="1597" spans="13:14" x14ac:dyDescent="0.2">
      <c r="M1597"/>
      <c r="N1597"/>
    </row>
    <row r="1598" spans="13:14" x14ac:dyDescent="0.2">
      <c r="M1598"/>
      <c r="N1598"/>
    </row>
    <row r="1599" spans="13:14" x14ac:dyDescent="0.2">
      <c r="M1599"/>
      <c r="N1599"/>
    </row>
    <row r="1600" spans="13:14" x14ac:dyDescent="0.2">
      <c r="M1600"/>
      <c r="N1600"/>
    </row>
    <row r="1601" spans="13:14" x14ac:dyDescent="0.2">
      <c r="M1601"/>
      <c r="N1601"/>
    </row>
    <row r="1602" spans="13:14" x14ac:dyDescent="0.2">
      <c r="M1602"/>
      <c r="N1602"/>
    </row>
    <row r="1603" spans="13:14" x14ac:dyDescent="0.2">
      <c r="M1603"/>
      <c r="N1603"/>
    </row>
    <row r="1604" spans="13:14" x14ac:dyDescent="0.2">
      <c r="M1604"/>
      <c r="N1604"/>
    </row>
    <row r="1605" spans="13:14" x14ac:dyDescent="0.2">
      <c r="M1605"/>
      <c r="N1605"/>
    </row>
    <row r="1606" spans="13:14" x14ac:dyDescent="0.2">
      <c r="M1606"/>
      <c r="N1606"/>
    </row>
    <row r="1607" spans="13:14" x14ac:dyDescent="0.2">
      <c r="M1607"/>
      <c r="N1607"/>
    </row>
    <row r="1608" spans="13:14" x14ac:dyDescent="0.2">
      <c r="M1608"/>
      <c r="N1608"/>
    </row>
    <row r="1609" spans="13:14" x14ac:dyDescent="0.2">
      <c r="M1609"/>
      <c r="N1609"/>
    </row>
    <row r="1610" spans="13:14" x14ac:dyDescent="0.2">
      <c r="M1610"/>
      <c r="N1610"/>
    </row>
    <row r="1611" spans="13:14" x14ac:dyDescent="0.2">
      <c r="M1611"/>
      <c r="N1611"/>
    </row>
    <row r="1612" spans="13:14" x14ac:dyDescent="0.2">
      <c r="M1612"/>
      <c r="N1612"/>
    </row>
    <row r="1613" spans="13:14" x14ac:dyDescent="0.2">
      <c r="M1613"/>
      <c r="N1613"/>
    </row>
    <row r="1614" spans="13:14" x14ac:dyDescent="0.2">
      <c r="M1614"/>
      <c r="N1614"/>
    </row>
    <row r="1615" spans="13:14" x14ac:dyDescent="0.2">
      <c r="M1615"/>
      <c r="N1615"/>
    </row>
    <row r="1616" spans="13:14" x14ac:dyDescent="0.2">
      <c r="M1616"/>
      <c r="N1616"/>
    </row>
    <row r="1617" spans="13:14" x14ac:dyDescent="0.2">
      <c r="M1617"/>
      <c r="N1617"/>
    </row>
    <row r="1618" spans="13:14" x14ac:dyDescent="0.2">
      <c r="M1618"/>
      <c r="N1618"/>
    </row>
    <row r="1619" spans="13:14" x14ac:dyDescent="0.2">
      <c r="M1619"/>
      <c r="N1619"/>
    </row>
    <row r="1620" spans="13:14" x14ac:dyDescent="0.2">
      <c r="M1620"/>
      <c r="N1620"/>
    </row>
    <row r="1621" spans="13:14" x14ac:dyDescent="0.2">
      <c r="M1621"/>
      <c r="N1621"/>
    </row>
    <row r="1622" spans="13:14" x14ac:dyDescent="0.2">
      <c r="M1622"/>
      <c r="N1622"/>
    </row>
    <row r="1623" spans="13:14" x14ac:dyDescent="0.2">
      <c r="M1623"/>
      <c r="N1623"/>
    </row>
    <row r="1624" spans="13:14" x14ac:dyDescent="0.2">
      <c r="M1624"/>
      <c r="N1624"/>
    </row>
    <row r="1625" spans="13:14" x14ac:dyDescent="0.2">
      <c r="M1625"/>
      <c r="N1625"/>
    </row>
    <row r="1626" spans="13:14" x14ac:dyDescent="0.2">
      <c r="M1626"/>
      <c r="N1626"/>
    </row>
    <row r="1627" spans="13:14" x14ac:dyDescent="0.2">
      <c r="M1627"/>
      <c r="N1627"/>
    </row>
    <row r="1628" spans="13:14" x14ac:dyDescent="0.2">
      <c r="M1628"/>
      <c r="N1628"/>
    </row>
    <row r="1629" spans="13:14" x14ac:dyDescent="0.2">
      <c r="M1629"/>
      <c r="N1629"/>
    </row>
    <row r="1630" spans="13:14" x14ac:dyDescent="0.2">
      <c r="M1630"/>
      <c r="N1630"/>
    </row>
    <row r="1631" spans="13:14" x14ac:dyDescent="0.2">
      <c r="M1631"/>
      <c r="N1631"/>
    </row>
    <row r="1632" spans="13:14" x14ac:dyDescent="0.2">
      <c r="M1632"/>
      <c r="N1632"/>
    </row>
    <row r="1633" spans="13:14" x14ac:dyDescent="0.2">
      <c r="M1633"/>
      <c r="N1633"/>
    </row>
    <row r="1634" spans="13:14" x14ac:dyDescent="0.2">
      <c r="M1634"/>
      <c r="N1634"/>
    </row>
    <row r="1635" spans="13:14" x14ac:dyDescent="0.2">
      <c r="M1635"/>
      <c r="N1635"/>
    </row>
    <row r="1636" spans="13:14" x14ac:dyDescent="0.2">
      <c r="M1636"/>
      <c r="N1636"/>
    </row>
    <row r="1637" spans="13:14" x14ac:dyDescent="0.2">
      <c r="M1637"/>
      <c r="N1637"/>
    </row>
    <row r="1638" spans="13:14" x14ac:dyDescent="0.2">
      <c r="M1638"/>
      <c r="N1638"/>
    </row>
    <row r="1639" spans="13:14" x14ac:dyDescent="0.2">
      <c r="M1639"/>
      <c r="N1639"/>
    </row>
    <row r="1640" spans="13:14" x14ac:dyDescent="0.2">
      <c r="M1640"/>
      <c r="N1640"/>
    </row>
    <row r="1641" spans="13:14" x14ac:dyDescent="0.2">
      <c r="M1641"/>
      <c r="N1641"/>
    </row>
    <row r="1642" spans="13:14" x14ac:dyDescent="0.2">
      <c r="M1642"/>
      <c r="N1642"/>
    </row>
    <row r="1643" spans="13:14" x14ac:dyDescent="0.2">
      <c r="M1643"/>
      <c r="N1643"/>
    </row>
    <row r="1644" spans="13:14" x14ac:dyDescent="0.2">
      <c r="M1644"/>
      <c r="N1644"/>
    </row>
    <row r="1645" spans="13:14" x14ac:dyDescent="0.2">
      <c r="M1645"/>
      <c r="N1645"/>
    </row>
    <row r="1646" spans="13:14" x14ac:dyDescent="0.2">
      <c r="M1646"/>
      <c r="N1646"/>
    </row>
    <row r="1647" spans="13:14" x14ac:dyDescent="0.2">
      <c r="M1647"/>
      <c r="N1647"/>
    </row>
    <row r="1648" spans="13:14" x14ac:dyDescent="0.2">
      <c r="M1648"/>
      <c r="N1648"/>
    </row>
    <row r="1649" spans="13:14" x14ac:dyDescent="0.2">
      <c r="M1649"/>
      <c r="N1649"/>
    </row>
    <row r="1650" spans="13:14" x14ac:dyDescent="0.2">
      <c r="M1650"/>
      <c r="N1650"/>
    </row>
    <row r="1651" spans="13:14" x14ac:dyDescent="0.2">
      <c r="M1651"/>
      <c r="N1651"/>
    </row>
    <row r="1652" spans="13:14" x14ac:dyDescent="0.2">
      <c r="M1652"/>
      <c r="N1652"/>
    </row>
    <row r="1653" spans="13:14" x14ac:dyDescent="0.2">
      <c r="M1653"/>
      <c r="N1653"/>
    </row>
    <row r="1654" spans="13:14" x14ac:dyDescent="0.2">
      <c r="M1654"/>
      <c r="N1654"/>
    </row>
    <row r="1655" spans="13:14" x14ac:dyDescent="0.2">
      <c r="M1655"/>
      <c r="N1655"/>
    </row>
    <row r="1656" spans="13:14" x14ac:dyDescent="0.2">
      <c r="M1656"/>
      <c r="N1656"/>
    </row>
    <row r="1657" spans="13:14" x14ac:dyDescent="0.2">
      <c r="M1657"/>
      <c r="N1657"/>
    </row>
    <row r="1658" spans="13:14" x14ac:dyDescent="0.2">
      <c r="M1658"/>
      <c r="N1658"/>
    </row>
    <row r="1659" spans="13:14" x14ac:dyDescent="0.2">
      <c r="M1659"/>
      <c r="N1659"/>
    </row>
    <row r="1660" spans="13:14" x14ac:dyDescent="0.2">
      <c r="M1660"/>
      <c r="N1660"/>
    </row>
    <row r="1661" spans="13:14" x14ac:dyDescent="0.2">
      <c r="M1661"/>
      <c r="N1661"/>
    </row>
    <row r="1662" spans="13:14" x14ac:dyDescent="0.2">
      <c r="M1662"/>
      <c r="N1662"/>
    </row>
    <row r="1663" spans="13:14" x14ac:dyDescent="0.2">
      <c r="M1663"/>
      <c r="N1663"/>
    </row>
    <row r="1664" spans="13:14" x14ac:dyDescent="0.2">
      <c r="M1664"/>
      <c r="N1664"/>
    </row>
    <row r="1665" spans="13:14" x14ac:dyDescent="0.2">
      <c r="M1665"/>
      <c r="N1665"/>
    </row>
    <row r="1666" spans="13:14" x14ac:dyDescent="0.2">
      <c r="M1666"/>
      <c r="N1666"/>
    </row>
    <row r="1667" spans="13:14" x14ac:dyDescent="0.2">
      <c r="M1667"/>
      <c r="N1667"/>
    </row>
    <row r="1668" spans="13:14" x14ac:dyDescent="0.2">
      <c r="M1668"/>
      <c r="N1668"/>
    </row>
    <row r="1669" spans="13:14" x14ac:dyDescent="0.2">
      <c r="M1669"/>
      <c r="N1669"/>
    </row>
    <row r="1670" spans="13:14" x14ac:dyDescent="0.2">
      <c r="M1670"/>
      <c r="N1670"/>
    </row>
    <row r="1671" spans="13:14" x14ac:dyDescent="0.2">
      <c r="M1671"/>
      <c r="N1671"/>
    </row>
    <row r="1672" spans="13:14" x14ac:dyDescent="0.2">
      <c r="M1672"/>
      <c r="N1672"/>
    </row>
    <row r="1673" spans="13:14" x14ac:dyDescent="0.2">
      <c r="M1673"/>
      <c r="N1673"/>
    </row>
    <row r="1674" spans="13:14" x14ac:dyDescent="0.2">
      <c r="M1674"/>
      <c r="N1674"/>
    </row>
    <row r="1675" spans="13:14" x14ac:dyDescent="0.2">
      <c r="M1675"/>
      <c r="N1675"/>
    </row>
    <row r="1676" spans="13:14" x14ac:dyDescent="0.2">
      <c r="M1676"/>
      <c r="N1676"/>
    </row>
    <row r="1677" spans="13:14" x14ac:dyDescent="0.2">
      <c r="M1677"/>
      <c r="N1677"/>
    </row>
    <row r="1678" spans="13:14" x14ac:dyDescent="0.2">
      <c r="M1678"/>
      <c r="N1678"/>
    </row>
    <row r="1679" spans="13:14" x14ac:dyDescent="0.2">
      <c r="M1679"/>
      <c r="N1679"/>
    </row>
    <row r="1680" spans="13:14" x14ac:dyDescent="0.2">
      <c r="M1680"/>
      <c r="N1680"/>
    </row>
    <row r="1681" spans="13:14" x14ac:dyDescent="0.2">
      <c r="M1681"/>
      <c r="N1681"/>
    </row>
    <row r="1682" spans="13:14" x14ac:dyDescent="0.2">
      <c r="M1682"/>
      <c r="N1682"/>
    </row>
    <row r="1683" spans="13:14" x14ac:dyDescent="0.2">
      <c r="M1683"/>
      <c r="N1683"/>
    </row>
    <row r="1684" spans="13:14" x14ac:dyDescent="0.2">
      <c r="M1684"/>
      <c r="N1684"/>
    </row>
    <row r="1685" spans="13:14" x14ac:dyDescent="0.2">
      <c r="M1685"/>
      <c r="N1685"/>
    </row>
    <row r="1686" spans="13:14" x14ac:dyDescent="0.2">
      <c r="M1686"/>
      <c r="N1686"/>
    </row>
    <row r="1687" spans="13:14" x14ac:dyDescent="0.2">
      <c r="M1687"/>
      <c r="N1687"/>
    </row>
    <row r="1688" spans="13:14" x14ac:dyDescent="0.2">
      <c r="M1688"/>
      <c r="N1688"/>
    </row>
    <row r="1689" spans="13:14" x14ac:dyDescent="0.2">
      <c r="M1689"/>
      <c r="N1689"/>
    </row>
    <row r="1690" spans="13:14" x14ac:dyDescent="0.2">
      <c r="M1690"/>
      <c r="N1690"/>
    </row>
    <row r="1691" spans="13:14" x14ac:dyDescent="0.2">
      <c r="M1691"/>
      <c r="N1691"/>
    </row>
    <row r="1692" spans="13:14" x14ac:dyDescent="0.2">
      <c r="M1692"/>
      <c r="N1692"/>
    </row>
    <row r="1693" spans="13:14" x14ac:dyDescent="0.2">
      <c r="M1693"/>
      <c r="N1693"/>
    </row>
    <row r="1694" spans="13:14" x14ac:dyDescent="0.2">
      <c r="M1694"/>
      <c r="N1694"/>
    </row>
    <row r="1695" spans="13:14" x14ac:dyDescent="0.2">
      <c r="M1695"/>
      <c r="N1695"/>
    </row>
    <row r="1696" spans="13:14" x14ac:dyDescent="0.2">
      <c r="M1696"/>
      <c r="N1696"/>
    </row>
    <row r="1697" spans="13:14" x14ac:dyDescent="0.2">
      <c r="M1697"/>
      <c r="N1697"/>
    </row>
    <row r="1698" spans="13:14" x14ac:dyDescent="0.2">
      <c r="M1698"/>
      <c r="N1698"/>
    </row>
    <row r="1699" spans="13:14" x14ac:dyDescent="0.2">
      <c r="M1699"/>
      <c r="N1699"/>
    </row>
    <row r="1700" spans="13:14" x14ac:dyDescent="0.2">
      <c r="M1700"/>
      <c r="N1700"/>
    </row>
    <row r="1701" spans="13:14" x14ac:dyDescent="0.2">
      <c r="M1701"/>
      <c r="N1701"/>
    </row>
    <row r="1702" spans="13:14" x14ac:dyDescent="0.2">
      <c r="M1702"/>
      <c r="N1702"/>
    </row>
    <row r="1703" spans="13:14" x14ac:dyDescent="0.2">
      <c r="M1703"/>
      <c r="N1703"/>
    </row>
    <row r="1704" spans="13:14" x14ac:dyDescent="0.2">
      <c r="M1704"/>
      <c r="N1704"/>
    </row>
    <row r="1705" spans="13:14" x14ac:dyDescent="0.2">
      <c r="M1705"/>
      <c r="N1705"/>
    </row>
    <row r="1706" spans="13:14" x14ac:dyDescent="0.2">
      <c r="M1706"/>
      <c r="N1706"/>
    </row>
    <row r="1707" spans="13:14" x14ac:dyDescent="0.2">
      <c r="M1707"/>
      <c r="N1707"/>
    </row>
    <row r="1708" spans="13:14" x14ac:dyDescent="0.2">
      <c r="M1708"/>
      <c r="N1708"/>
    </row>
    <row r="1709" spans="13:14" x14ac:dyDescent="0.2">
      <c r="M1709"/>
      <c r="N1709"/>
    </row>
    <row r="1710" spans="13:14" x14ac:dyDescent="0.2">
      <c r="M1710"/>
      <c r="N1710"/>
    </row>
    <row r="1711" spans="13:14" x14ac:dyDescent="0.2">
      <c r="M1711"/>
      <c r="N1711"/>
    </row>
    <row r="1712" spans="13:14" x14ac:dyDescent="0.2">
      <c r="M1712"/>
      <c r="N1712"/>
    </row>
    <row r="1713" spans="13:14" x14ac:dyDescent="0.2">
      <c r="M1713"/>
      <c r="N1713"/>
    </row>
    <row r="1714" spans="13:14" x14ac:dyDescent="0.2">
      <c r="M1714"/>
      <c r="N1714"/>
    </row>
    <row r="1715" spans="13:14" x14ac:dyDescent="0.2">
      <c r="M1715"/>
      <c r="N1715"/>
    </row>
    <row r="1716" spans="13:14" x14ac:dyDescent="0.2">
      <c r="M1716"/>
      <c r="N1716"/>
    </row>
    <row r="1717" spans="13:14" x14ac:dyDescent="0.2">
      <c r="M1717"/>
      <c r="N1717"/>
    </row>
    <row r="1718" spans="13:14" x14ac:dyDescent="0.2">
      <c r="M1718"/>
      <c r="N1718"/>
    </row>
    <row r="1719" spans="13:14" x14ac:dyDescent="0.2">
      <c r="M1719"/>
      <c r="N1719"/>
    </row>
    <row r="1720" spans="13:14" x14ac:dyDescent="0.2">
      <c r="M1720"/>
      <c r="N1720"/>
    </row>
    <row r="1721" spans="13:14" x14ac:dyDescent="0.2">
      <c r="M1721"/>
      <c r="N1721"/>
    </row>
    <row r="1722" spans="13:14" x14ac:dyDescent="0.2">
      <c r="M1722"/>
      <c r="N1722"/>
    </row>
    <row r="1723" spans="13:14" x14ac:dyDescent="0.2">
      <c r="M1723"/>
      <c r="N1723"/>
    </row>
    <row r="1724" spans="13:14" x14ac:dyDescent="0.2">
      <c r="M1724"/>
      <c r="N1724"/>
    </row>
    <row r="1725" spans="13:14" x14ac:dyDescent="0.2">
      <c r="M1725"/>
      <c r="N1725"/>
    </row>
    <row r="1726" spans="13:14" x14ac:dyDescent="0.2">
      <c r="M1726"/>
      <c r="N1726"/>
    </row>
    <row r="1727" spans="13:14" x14ac:dyDescent="0.2">
      <c r="M1727"/>
      <c r="N1727"/>
    </row>
    <row r="1728" spans="13:14" x14ac:dyDescent="0.2">
      <c r="M1728"/>
      <c r="N1728"/>
    </row>
    <row r="1729" spans="13:14" x14ac:dyDescent="0.2">
      <c r="M1729"/>
      <c r="N1729"/>
    </row>
    <row r="1730" spans="13:14" x14ac:dyDescent="0.2">
      <c r="M1730"/>
      <c r="N1730"/>
    </row>
    <row r="1731" spans="13:14" x14ac:dyDescent="0.2">
      <c r="M1731"/>
      <c r="N1731"/>
    </row>
    <row r="1732" spans="13:14" x14ac:dyDescent="0.2">
      <c r="M1732"/>
      <c r="N1732"/>
    </row>
    <row r="1733" spans="13:14" x14ac:dyDescent="0.2">
      <c r="M1733"/>
      <c r="N1733"/>
    </row>
    <row r="1734" spans="13:14" x14ac:dyDescent="0.2">
      <c r="M1734"/>
      <c r="N1734"/>
    </row>
    <row r="1735" spans="13:14" x14ac:dyDescent="0.2">
      <c r="M1735"/>
      <c r="N1735"/>
    </row>
    <row r="1736" spans="13:14" x14ac:dyDescent="0.2">
      <c r="M1736"/>
      <c r="N1736"/>
    </row>
    <row r="1737" spans="13:14" x14ac:dyDescent="0.2">
      <c r="M1737"/>
      <c r="N1737"/>
    </row>
    <row r="1738" spans="13:14" x14ac:dyDescent="0.2">
      <c r="M1738"/>
      <c r="N1738"/>
    </row>
    <row r="1739" spans="13:14" x14ac:dyDescent="0.2">
      <c r="M1739"/>
      <c r="N1739"/>
    </row>
    <row r="1740" spans="13:14" x14ac:dyDescent="0.2">
      <c r="M1740"/>
      <c r="N1740"/>
    </row>
    <row r="1741" spans="13:14" x14ac:dyDescent="0.2">
      <c r="M1741"/>
      <c r="N1741"/>
    </row>
    <row r="1742" spans="13:14" x14ac:dyDescent="0.2">
      <c r="M1742"/>
      <c r="N1742"/>
    </row>
    <row r="1743" spans="13:14" x14ac:dyDescent="0.2">
      <c r="M1743"/>
      <c r="N1743"/>
    </row>
    <row r="1744" spans="13:14" x14ac:dyDescent="0.2">
      <c r="M1744"/>
      <c r="N1744"/>
    </row>
    <row r="1745" spans="13:14" x14ac:dyDescent="0.2">
      <c r="M1745"/>
      <c r="N1745"/>
    </row>
    <row r="1746" spans="13:14" x14ac:dyDescent="0.2">
      <c r="M1746"/>
      <c r="N1746"/>
    </row>
    <row r="1747" spans="13:14" x14ac:dyDescent="0.2">
      <c r="M1747"/>
      <c r="N1747"/>
    </row>
    <row r="1748" spans="13:14" x14ac:dyDescent="0.2">
      <c r="M1748"/>
      <c r="N1748"/>
    </row>
    <row r="1749" spans="13:14" x14ac:dyDescent="0.2">
      <c r="M1749"/>
      <c r="N1749"/>
    </row>
    <row r="1750" spans="13:14" x14ac:dyDescent="0.2">
      <c r="M1750"/>
      <c r="N1750"/>
    </row>
    <row r="1751" spans="13:14" x14ac:dyDescent="0.2">
      <c r="M1751"/>
      <c r="N1751"/>
    </row>
    <row r="1752" spans="13:14" x14ac:dyDescent="0.2">
      <c r="M1752"/>
      <c r="N1752"/>
    </row>
    <row r="1753" spans="13:14" x14ac:dyDescent="0.2">
      <c r="M1753"/>
      <c r="N1753"/>
    </row>
    <row r="1754" spans="13:14" x14ac:dyDescent="0.2">
      <c r="M1754"/>
      <c r="N1754"/>
    </row>
    <row r="1755" spans="13:14" x14ac:dyDescent="0.2">
      <c r="M1755"/>
      <c r="N1755"/>
    </row>
    <row r="1756" spans="13:14" x14ac:dyDescent="0.2">
      <c r="M1756"/>
      <c r="N1756"/>
    </row>
    <row r="1757" spans="13:14" x14ac:dyDescent="0.2">
      <c r="M1757"/>
      <c r="N1757"/>
    </row>
    <row r="1758" spans="13:14" x14ac:dyDescent="0.2">
      <c r="M1758"/>
      <c r="N1758"/>
    </row>
    <row r="1759" spans="13:14" x14ac:dyDescent="0.2">
      <c r="M1759"/>
      <c r="N1759"/>
    </row>
    <row r="1760" spans="13:14" x14ac:dyDescent="0.2">
      <c r="M1760"/>
      <c r="N1760"/>
    </row>
    <row r="1761" spans="13:14" x14ac:dyDescent="0.2">
      <c r="M1761"/>
      <c r="N1761"/>
    </row>
    <row r="1762" spans="13:14" x14ac:dyDescent="0.2">
      <c r="M1762"/>
      <c r="N1762"/>
    </row>
    <row r="1763" spans="13:14" x14ac:dyDescent="0.2">
      <c r="M1763"/>
      <c r="N1763"/>
    </row>
    <row r="1764" spans="13:14" x14ac:dyDescent="0.2">
      <c r="M1764"/>
      <c r="N1764"/>
    </row>
    <row r="1765" spans="13:14" x14ac:dyDescent="0.2">
      <c r="M1765"/>
      <c r="N1765"/>
    </row>
    <row r="1766" spans="13:14" x14ac:dyDescent="0.2">
      <c r="M1766"/>
      <c r="N1766"/>
    </row>
    <row r="1767" spans="13:14" x14ac:dyDescent="0.2">
      <c r="M1767"/>
      <c r="N1767"/>
    </row>
    <row r="1768" spans="13:14" x14ac:dyDescent="0.2">
      <c r="M1768"/>
      <c r="N1768"/>
    </row>
    <row r="1769" spans="13:14" x14ac:dyDescent="0.2">
      <c r="M1769"/>
      <c r="N1769"/>
    </row>
    <row r="1770" spans="13:14" x14ac:dyDescent="0.2">
      <c r="M1770"/>
      <c r="N1770"/>
    </row>
    <row r="1771" spans="13:14" x14ac:dyDescent="0.2">
      <c r="M1771"/>
      <c r="N1771"/>
    </row>
    <row r="1772" spans="13:14" x14ac:dyDescent="0.2">
      <c r="M1772"/>
      <c r="N1772"/>
    </row>
    <row r="1773" spans="13:14" x14ac:dyDescent="0.2">
      <c r="M1773"/>
      <c r="N1773"/>
    </row>
    <row r="1774" spans="13:14" x14ac:dyDescent="0.2">
      <c r="M1774"/>
      <c r="N1774"/>
    </row>
    <row r="1775" spans="13:14" x14ac:dyDescent="0.2">
      <c r="M1775"/>
      <c r="N1775"/>
    </row>
    <row r="1776" spans="13:14" x14ac:dyDescent="0.2">
      <c r="M1776"/>
      <c r="N1776"/>
    </row>
    <row r="1777" spans="13:14" x14ac:dyDescent="0.2">
      <c r="M1777"/>
      <c r="N1777"/>
    </row>
    <row r="1778" spans="13:14" x14ac:dyDescent="0.2">
      <c r="M1778"/>
      <c r="N1778"/>
    </row>
    <row r="1779" spans="13:14" x14ac:dyDescent="0.2">
      <c r="M1779"/>
      <c r="N1779"/>
    </row>
    <row r="1780" spans="13:14" x14ac:dyDescent="0.2">
      <c r="M1780"/>
      <c r="N1780"/>
    </row>
    <row r="1781" spans="13:14" x14ac:dyDescent="0.2">
      <c r="M1781"/>
      <c r="N1781"/>
    </row>
    <row r="1782" spans="13:14" x14ac:dyDescent="0.2">
      <c r="M1782"/>
      <c r="N1782"/>
    </row>
    <row r="1783" spans="13:14" x14ac:dyDescent="0.2">
      <c r="M1783"/>
      <c r="N1783"/>
    </row>
    <row r="1784" spans="13:14" x14ac:dyDescent="0.2">
      <c r="M1784"/>
      <c r="N1784"/>
    </row>
    <row r="1785" spans="13:14" x14ac:dyDescent="0.2">
      <c r="M1785"/>
      <c r="N1785"/>
    </row>
    <row r="1786" spans="13:14" x14ac:dyDescent="0.2">
      <c r="M1786"/>
      <c r="N1786"/>
    </row>
    <row r="1787" spans="13:14" x14ac:dyDescent="0.2">
      <c r="M1787"/>
      <c r="N1787"/>
    </row>
    <row r="1788" spans="13:14" x14ac:dyDescent="0.2">
      <c r="M1788"/>
      <c r="N1788"/>
    </row>
    <row r="1789" spans="13:14" x14ac:dyDescent="0.2">
      <c r="M1789"/>
      <c r="N1789"/>
    </row>
    <row r="1790" spans="13:14" x14ac:dyDescent="0.2">
      <c r="M1790"/>
      <c r="N1790"/>
    </row>
    <row r="1791" spans="13:14" x14ac:dyDescent="0.2">
      <c r="M1791"/>
      <c r="N1791"/>
    </row>
    <row r="1792" spans="13:14" x14ac:dyDescent="0.2">
      <c r="M1792"/>
      <c r="N1792"/>
    </row>
    <row r="1793" spans="13:14" x14ac:dyDescent="0.2">
      <c r="M1793"/>
      <c r="N1793"/>
    </row>
    <row r="1794" spans="13:14" x14ac:dyDescent="0.2">
      <c r="M1794"/>
      <c r="N1794"/>
    </row>
    <row r="1795" spans="13:14" x14ac:dyDescent="0.2">
      <c r="M1795"/>
      <c r="N1795"/>
    </row>
    <row r="1796" spans="13:14" x14ac:dyDescent="0.2">
      <c r="M1796"/>
      <c r="N1796"/>
    </row>
    <row r="1797" spans="13:14" x14ac:dyDescent="0.2">
      <c r="M1797"/>
      <c r="N1797"/>
    </row>
    <row r="1798" spans="13:14" x14ac:dyDescent="0.2">
      <c r="M1798"/>
      <c r="N1798"/>
    </row>
    <row r="1799" spans="13:14" x14ac:dyDescent="0.2">
      <c r="M1799"/>
      <c r="N1799"/>
    </row>
    <row r="1800" spans="13:14" x14ac:dyDescent="0.2">
      <c r="M1800"/>
      <c r="N1800"/>
    </row>
    <row r="1801" spans="13:14" x14ac:dyDescent="0.2">
      <c r="M1801"/>
      <c r="N1801"/>
    </row>
    <row r="1802" spans="13:14" x14ac:dyDescent="0.2">
      <c r="M1802"/>
      <c r="N1802"/>
    </row>
    <row r="1803" spans="13:14" x14ac:dyDescent="0.2">
      <c r="M1803"/>
      <c r="N1803"/>
    </row>
    <row r="1804" spans="13:14" x14ac:dyDescent="0.2">
      <c r="M1804"/>
      <c r="N1804"/>
    </row>
    <row r="1805" spans="13:14" x14ac:dyDescent="0.2">
      <c r="M1805"/>
      <c r="N1805"/>
    </row>
    <row r="1806" spans="13:14" x14ac:dyDescent="0.2">
      <c r="M1806"/>
      <c r="N1806"/>
    </row>
    <row r="1807" spans="13:14" x14ac:dyDescent="0.2">
      <c r="M1807"/>
      <c r="N1807"/>
    </row>
    <row r="1808" spans="13:14" x14ac:dyDescent="0.2">
      <c r="M1808"/>
      <c r="N1808"/>
    </row>
    <row r="1809" spans="13:14" x14ac:dyDescent="0.2">
      <c r="M1809"/>
      <c r="N1809"/>
    </row>
    <row r="1810" spans="13:14" x14ac:dyDescent="0.2">
      <c r="M1810"/>
      <c r="N1810"/>
    </row>
    <row r="1811" spans="13:14" x14ac:dyDescent="0.2">
      <c r="M1811"/>
      <c r="N1811"/>
    </row>
    <row r="1812" spans="13:14" x14ac:dyDescent="0.2">
      <c r="M1812"/>
      <c r="N1812"/>
    </row>
    <row r="1813" spans="13:14" x14ac:dyDescent="0.2">
      <c r="M1813"/>
      <c r="N1813"/>
    </row>
    <row r="1814" spans="13:14" x14ac:dyDescent="0.2">
      <c r="M1814"/>
      <c r="N1814"/>
    </row>
    <row r="1815" spans="13:14" x14ac:dyDescent="0.2">
      <c r="M1815"/>
      <c r="N1815"/>
    </row>
    <row r="1816" spans="13:14" x14ac:dyDescent="0.2">
      <c r="M1816"/>
      <c r="N1816"/>
    </row>
    <row r="1817" spans="13:14" x14ac:dyDescent="0.2">
      <c r="M1817"/>
      <c r="N1817"/>
    </row>
    <row r="1818" spans="13:14" x14ac:dyDescent="0.2">
      <c r="M1818"/>
      <c r="N1818"/>
    </row>
    <row r="1819" spans="13:14" x14ac:dyDescent="0.2">
      <c r="M1819"/>
      <c r="N1819"/>
    </row>
    <row r="1820" spans="13:14" x14ac:dyDescent="0.2">
      <c r="M1820"/>
      <c r="N1820"/>
    </row>
    <row r="1821" spans="13:14" x14ac:dyDescent="0.2">
      <c r="M1821"/>
      <c r="N1821"/>
    </row>
    <row r="1822" spans="13:14" x14ac:dyDescent="0.2">
      <c r="M1822"/>
      <c r="N1822"/>
    </row>
    <row r="1823" spans="13:14" x14ac:dyDescent="0.2">
      <c r="M1823"/>
      <c r="N1823"/>
    </row>
    <row r="1824" spans="13:14" x14ac:dyDescent="0.2">
      <c r="M1824"/>
      <c r="N1824"/>
    </row>
    <row r="1825" spans="13:14" x14ac:dyDescent="0.2">
      <c r="M1825"/>
      <c r="N1825"/>
    </row>
    <row r="1826" spans="13:14" x14ac:dyDescent="0.2">
      <c r="M1826"/>
      <c r="N1826"/>
    </row>
    <row r="1827" spans="13:14" x14ac:dyDescent="0.2">
      <c r="M1827"/>
      <c r="N1827"/>
    </row>
    <row r="1828" spans="13:14" x14ac:dyDescent="0.2">
      <c r="M1828"/>
      <c r="N1828"/>
    </row>
    <row r="1829" spans="13:14" x14ac:dyDescent="0.2">
      <c r="M1829"/>
      <c r="N1829"/>
    </row>
    <row r="1830" spans="13:14" x14ac:dyDescent="0.2">
      <c r="M1830"/>
      <c r="N1830"/>
    </row>
    <row r="1831" spans="13:14" x14ac:dyDescent="0.2">
      <c r="M1831"/>
      <c r="N1831"/>
    </row>
    <row r="1832" spans="13:14" x14ac:dyDescent="0.2">
      <c r="M1832"/>
      <c r="N1832"/>
    </row>
    <row r="1833" spans="13:14" x14ac:dyDescent="0.2">
      <c r="M1833"/>
      <c r="N1833"/>
    </row>
    <row r="1834" spans="13:14" x14ac:dyDescent="0.2">
      <c r="M1834"/>
      <c r="N1834"/>
    </row>
    <row r="1835" spans="13:14" x14ac:dyDescent="0.2">
      <c r="M1835"/>
      <c r="N1835"/>
    </row>
    <row r="1836" spans="13:14" x14ac:dyDescent="0.2">
      <c r="M1836"/>
      <c r="N1836"/>
    </row>
    <row r="1837" spans="13:14" x14ac:dyDescent="0.2">
      <c r="M1837"/>
      <c r="N1837"/>
    </row>
    <row r="1838" spans="13:14" x14ac:dyDescent="0.2">
      <c r="M1838"/>
      <c r="N1838"/>
    </row>
    <row r="1839" spans="13:14" x14ac:dyDescent="0.2">
      <c r="M1839"/>
      <c r="N1839"/>
    </row>
    <row r="1840" spans="13:14" x14ac:dyDescent="0.2">
      <c r="M1840"/>
      <c r="N1840"/>
    </row>
    <row r="1841" spans="13:14" x14ac:dyDescent="0.2">
      <c r="M1841"/>
      <c r="N1841"/>
    </row>
    <row r="1842" spans="13:14" x14ac:dyDescent="0.2">
      <c r="M1842"/>
      <c r="N1842"/>
    </row>
    <row r="1843" spans="13:14" x14ac:dyDescent="0.2">
      <c r="M1843"/>
      <c r="N1843"/>
    </row>
    <row r="1844" spans="13:14" x14ac:dyDescent="0.2">
      <c r="M1844"/>
      <c r="N1844"/>
    </row>
    <row r="1845" spans="13:14" x14ac:dyDescent="0.2">
      <c r="M1845"/>
      <c r="N1845"/>
    </row>
    <row r="1846" spans="13:14" x14ac:dyDescent="0.2">
      <c r="M1846"/>
      <c r="N1846"/>
    </row>
    <row r="1847" spans="13:14" x14ac:dyDescent="0.2">
      <c r="M1847"/>
      <c r="N1847"/>
    </row>
    <row r="1848" spans="13:14" x14ac:dyDescent="0.2">
      <c r="M1848"/>
      <c r="N1848"/>
    </row>
    <row r="1849" spans="13:14" x14ac:dyDescent="0.2">
      <c r="M1849"/>
      <c r="N1849"/>
    </row>
    <row r="1850" spans="13:14" x14ac:dyDescent="0.2">
      <c r="M1850"/>
      <c r="N1850"/>
    </row>
    <row r="1851" spans="13:14" x14ac:dyDescent="0.2">
      <c r="M1851"/>
      <c r="N1851"/>
    </row>
    <row r="1852" spans="13:14" x14ac:dyDescent="0.2">
      <c r="M1852"/>
      <c r="N1852"/>
    </row>
    <row r="1853" spans="13:14" x14ac:dyDescent="0.2">
      <c r="M1853"/>
      <c r="N1853"/>
    </row>
    <row r="1854" spans="13:14" x14ac:dyDescent="0.2">
      <c r="M1854"/>
      <c r="N1854"/>
    </row>
    <row r="1855" spans="13:14" x14ac:dyDescent="0.2">
      <c r="M1855"/>
      <c r="N1855"/>
    </row>
    <row r="1856" spans="13:14" x14ac:dyDescent="0.2">
      <c r="M1856"/>
      <c r="N1856"/>
    </row>
    <row r="1857" spans="13:14" x14ac:dyDescent="0.2">
      <c r="M1857"/>
      <c r="N1857"/>
    </row>
    <row r="1858" spans="13:14" x14ac:dyDescent="0.2">
      <c r="M1858"/>
      <c r="N1858"/>
    </row>
    <row r="1859" spans="13:14" x14ac:dyDescent="0.2">
      <c r="M1859"/>
      <c r="N1859"/>
    </row>
    <row r="1860" spans="13:14" x14ac:dyDescent="0.2">
      <c r="M1860"/>
      <c r="N1860"/>
    </row>
    <row r="1861" spans="13:14" x14ac:dyDescent="0.2">
      <c r="M1861"/>
      <c r="N1861"/>
    </row>
    <row r="1862" spans="13:14" x14ac:dyDescent="0.2">
      <c r="M1862"/>
      <c r="N1862"/>
    </row>
    <row r="1863" spans="13:14" x14ac:dyDescent="0.2">
      <c r="M1863"/>
      <c r="N1863"/>
    </row>
    <row r="1864" spans="13:14" x14ac:dyDescent="0.2">
      <c r="M1864"/>
      <c r="N1864"/>
    </row>
    <row r="1865" spans="13:14" x14ac:dyDescent="0.2">
      <c r="M1865"/>
      <c r="N1865"/>
    </row>
    <row r="1866" spans="13:14" x14ac:dyDescent="0.2">
      <c r="M1866"/>
      <c r="N1866"/>
    </row>
    <row r="1867" spans="13:14" x14ac:dyDescent="0.2">
      <c r="M1867"/>
      <c r="N1867"/>
    </row>
    <row r="1868" spans="13:14" x14ac:dyDescent="0.2">
      <c r="M1868"/>
      <c r="N1868"/>
    </row>
    <row r="1869" spans="13:14" x14ac:dyDescent="0.2">
      <c r="M1869"/>
      <c r="N1869"/>
    </row>
    <row r="1870" spans="13:14" x14ac:dyDescent="0.2">
      <c r="M1870"/>
      <c r="N1870"/>
    </row>
    <row r="1871" spans="13:14" x14ac:dyDescent="0.2">
      <c r="M1871"/>
      <c r="N1871"/>
    </row>
    <row r="1872" spans="13:14" x14ac:dyDescent="0.2">
      <c r="M1872"/>
      <c r="N1872"/>
    </row>
    <row r="1873" spans="13:14" x14ac:dyDescent="0.2">
      <c r="M1873"/>
      <c r="N1873"/>
    </row>
    <row r="1874" spans="13:14" x14ac:dyDescent="0.2">
      <c r="M1874"/>
      <c r="N1874"/>
    </row>
    <row r="1875" spans="13:14" x14ac:dyDescent="0.2">
      <c r="M1875"/>
      <c r="N1875"/>
    </row>
    <row r="1876" spans="13:14" x14ac:dyDescent="0.2">
      <c r="M1876"/>
      <c r="N1876"/>
    </row>
    <row r="1877" spans="13:14" x14ac:dyDescent="0.2">
      <c r="M1877"/>
      <c r="N1877"/>
    </row>
    <row r="1878" spans="13:14" x14ac:dyDescent="0.2">
      <c r="M1878"/>
      <c r="N1878"/>
    </row>
    <row r="1879" spans="13:14" x14ac:dyDescent="0.2">
      <c r="M1879"/>
      <c r="N1879"/>
    </row>
    <row r="1880" spans="13:14" x14ac:dyDescent="0.2">
      <c r="M1880"/>
      <c r="N1880"/>
    </row>
    <row r="1881" spans="13:14" x14ac:dyDescent="0.2">
      <c r="M1881"/>
      <c r="N1881"/>
    </row>
    <row r="1882" spans="13:14" x14ac:dyDescent="0.2">
      <c r="M1882"/>
      <c r="N1882"/>
    </row>
    <row r="1883" spans="13:14" x14ac:dyDescent="0.2">
      <c r="M1883"/>
      <c r="N1883"/>
    </row>
    <row r="1884" spans="13:14" x14ac:dyDescent="0.2">
      <c r="M1884"/>
      <c r="N1884"/>
    </row>
    <row r="1885" spans="13:14" x14ac:dyDescent="0.2">
      <c r="M1885"/>
      <c r="N1885"/>
    </row>
    <row r="1886" spans="13:14" x14ac:dyDescent="0.2">
      <c r="M1886"/>
      <c r="N1886"/>
    </row>
    <row r="1887" spans="13:14" x14ac:dyDescent="0.2">
      <c r="M1887"/>
      <c r="N1887"/>
    </row>
    <row r="1888" spans="13:14" x14ac:dyDescent="0.2">
      <c r="M1888"/>
      <c r="N1888"/>
    </row>
    <row r="1889" spans="13:14" x14ac:dyDescent="0.2">
      <c r="M1889"/>
      <c r="N1889"/>
    </row>
    <row r="1890" spans="13:14" x14ac:dyDescent="0.2">
      <c r="M1890"/>
      <c r="N1890"/>
    </row>
    <row r="1891" spans="13:14" x14ac:dyDescent="0.2">
      <c r="M1891"/>
      <c r="N1891"/>
    </row>
    <row r="1892" spans="13:14" x14ac:dyDescent="0.2">
      <c r="M1892"/>
      <c r="N1892"/>
    </row>
    <row r="1893" spans="13:14" x14ac:dyDescent="0.2">
      <c r="M1893"/>
      <c r="N1893"/>
    </row>
    <row r="1894" spans="13:14" x14ac:dyDescent="0.2">
      <c r="M1894"/>
      <c r="N1894"/>
    </row>
    <row r="1895" spans="13:14" x14ac:dyDescent="0.2">
      <c r="M1895"/>
      <c r="N1895"/>
    </row>
    <row r="1896" spans="13:14" x14ac:dyDescent="0.2">
      <c r="M1896"/>
      <c r="N1896"/>
    </row>
    <row r="1897" spans="13:14" x14ac:dyDescent="0.2">
      <c r="M1897"/>
      <c r="N1897"/>
    </row>
    <row r="1898" spans="13:14" x14ac:dyDescent="0.2">
      <c r="M1898"/>
      <c r="N1898"/>
    </row>
    <row r="1899" spans="13:14" x14ac:dyDescent="0.2">
      <c r="M1899"/>
      <c r="N1899"/>
    </row>
    <row r="1900" spans="13:14" x14ac:dyDescent="0.2">
      <c r="M1900"/>
      <c r="N1900"/>
    </row>
    <row r="1901" spans="13:14" x14ac:dyDescent="0.2">
      <c r="M1901"/>
      <c r="N1901"/>
    </row>
    <row r="1902" spans="13:14" x14ac:dyDescent="0.2">
      <c r="M1902"/>
      <c r="N1902"/>
    </row>
    <row r="1903" spans="13:14" x14ac:dyDescent="0.2">
      <c r="M1903"/>
      <c r="N1903"/>
    </row>
    <row r="1904" spans="13:14" x14ac:dyDescent="0.2">
      <c r="M1904"/>
      <c r="N1904"/>
    </row>
    <row r="1905" spans="13:14" x14ac:dyDescent="0.2">
      <c r="M1905"/>
      <c r="N1905"/>
    </row>
    <row r="1906" spans="13:14" x14ac:dyDescent="0.2">
      <c r="M1906"/>
      <c r="N1906"/>
    </row>
    <row r="1907" spans="13:14" x14ac:dyDescent="0.2">
      <c r="M1907"/>
      <c r="N1907"/>
    </row>
    <row r="1908" spans="13:14" x14ac:dyDescent="0.2">
      <c r="M1908"/>
      <c r="N1908"/>
    </row>
    <row r="1909" spans="13:14" x14ac:dyDescent="0.2">
      <c r="M1909"/>
      <c r="N1909"/>
    </row>
    <row r="1910" spans="13:14" x14ac:dyDescent="0.2">
      <c r="M1910"/>
      <c r="N1910"/>
    </row>
    <row r="1911" spans="13:14" x14ac:dyDescent="0.2">
      <c r="M1911"/>
      <c r="N1911"/>
    </row>
    <row r="1912" spans="13:14" x14ac:dyDescent="0.2">
      <c r="M1912"/>
      <c r="N1912"/>
    </row>
    <row r="1913" spans="13:14" x14ac:dyDescent="0.2">
      <c r="M1913"/>
      <c r="N1913"/>
    </row>
    <row r="1914" spans="13:14" x14ac:dyDescent="0.2">
      <c r="M1914"/>
      <c r="N1914"/>
    </row>
    <row r="1915" spans="13:14" x14ac:dyDescent="0.2">
      <c r="M1915"/>
      <c r="N1915"/>
    </row>
    <row r="1916" spans="13:14" x14ac:dyDescent="0.2">
      <c r="M1916"/>
      <c r="N1916"/>
    </row>
    <row r="1917" spans="13:14" x14ac:dyDescent="0.2">
      <c r="M1917"/>
      <c r="N1917"/>
    </row>
    <row r="1918" spans="13:14" x14ac:dyDescent="0.2">
      <c r="M1918"/>
      <c r="N1918"/>
    </row>
    <row r="1919" spans="13:14" x14ac:dyDescent="0.2">
      <c r="M1919"/>
      <c r="N1919"/>
    </row>
    <row r="1920" spans="13:14" x14ac:dyDescent="0.2">
      <c r="M1920"/>
      <c r="N1920"/>
    </row>
    <row r="1921" spans="13:14" x14ac:dyDescent="0.2">
      <c r="M1921"/>
      <c r="N1921"/>
    </row>
    <row r="1922" spans="13:14" x14ac:dyDescent="0.2">
      <c r="M1922"/>
      <c r="N1922"/>
    </row>
    <row r="1923" spans="13:14" x14ac:dyDescent="0.2">
      <c r="M1923"/>
      <c r="N1923"/>
    </row>
    <row r="1924" spans="13:14" x14ac:dyDescent="0.2">
      <c r="M1924"/>
      <c r="N1924"/>
    </row>
    <row r="1925" spans="13:14" x14ac:dyDescent="0.2">
      <c r="M1925"/>
      <c r="N1925"/>
    </row>
    <row r="1926" spans="13:14" x14ac:dyDescent="0.2">
      <c r="M1926"/>
      <c r="N1926"/>
    </row>
    <row r="1927" spans="13:14" x14ac:dyDescent="0.2">
      <c r="M1927"/>
      <c r="N1927"/>
    </row>
    <row r="1928" spans="13:14" x14ac:dyDescent="0.2">
      <c r="M1928"/>
      <c r="N1928"/>
    </row>
    <row r="1929" spans="13:14" x14ac:dyDescent="0.2">
      <c r="M1929"/>
      <c r="N1929"/>
    </row>
    <row r="1930" spans="13:14" x14ac:dyDescent="0.2">
      <c r="M1930"/>
      <c r="N1930"/>
    </row>
    <row r="1931" spans="13:14" x14ac:dyDescent="0.2">
      <c r="M1931"/>
      <c r="N1931"/>
    </row>
    <row r="1932" spans="13:14" x14ac:dyDescent="0.2">
      <c r="M1932"/>
      <c r="N1932"/>
    </row>
    <row r="1933" spans="13:14" x14ac:dyDescent="0.2">
      <c r="M1933"/>
      <c r="N1933"/>
    </row>
    <row r="1934" spans="13:14" x14ac:dyDescent="0.2">
      <c r="M1934"/>
      <c r="N1934"/>
    </row>
    <row r="1935" spans="13:14" x14ac:dyDescent="0.2">
      <c r="M1935"/>
      <c r="N1935"/>
    </row>
    <row r="1936" spans="13:14" x14ac:dyDescent="0.2">
      <c r="M1936"/>
      <c r="N1936"/>
    </row>
    <row r="1937" spans="13:14" x14ac:dyDescent="0.2">
      <c r="M1937"/>
      <c r="N1937"/>
    </row>
    <row r="1938" spans="13:14" x14ac:dyDescent="0.2">
      <c r="M1938"/>
      <c r="N1938"/>
    </row>
    <row r="1939" spans="13:14" x14ac:dyDescent="0.2">
      <c r="M1939"/>
      <c r="N1939"/>
    </row>
    <row r="1940" spans="13:14" x14ac:dyDescent="0.2">
      <c r="M1940"/>
      <c r="N1940"/>
    </row>
    <row r="1941" spans="13:14" x14ac:dyDescent="0.2">
      <c r="M1941"/>
      <c r="N1941"/>
    </row>
    <row r="1942" spans="13:14" x14ac:dyDescent="0.2">
      <c r="M1942"/>
      <c r="N1942"/>
    </row>
    <row r="1943" spans="13:14" x14ac:dyDescent="0.2">
      <c r="M1943"/>
      <c r="N1943"/>
    </row>
    <row r="1944" spans="13:14" x14ac:dyDescent="0.2">
      <c r="M1944"/>
      <c r="N1944"/>
    </row>
    <row r="1945" spans="13:14" x14ac:dyDescent="0.2">
      <c r="M1945"/>
      <c r="N1945"/>
    </row>
    <row r="1946" spans="13:14" x14ac:dyDescent="0.2">
      <c r="M1946"/>
      <c r="N1946"/>
    </row>
    <row r="1947" spans="13:14" x14ac:dyDescent="0.2">
      <c r="M1947"/>
      <c r="N1947"/>
    </row>
    <row r="1948" spans="13:14" x14ac:dyDescent="0.2">
      <c r="M1948"/>
      <c r="N1948"/>
    </row>
    <row r="1949" spans="13:14" x14ac:dyDescent="0.2">
      <c r="M1949"/>
      <c r="N1949"/>
    </row>
    <row r="1950" spans="13:14" x14ac:dyDescent="0.2">
      <c r="M1950"/>
      <c r="N1950"/>
    </row>
    <row r="1951" spans="13:14" x14ac:dyDescent="0.2">
      <c r="M1951"/>
      <c r="N1951"/>
    </row>
    <row r="1952" spans="13:14" x14ac:dyDescent="0.2">
      <c r="M1952"/>
      <c r="N1952"/>
    </row>
    <row r="1953" spans="13:14" x14ac:dyDescent="0.2">
      <c r="M1953"/>
      <c r="N1953"/>
    </row>
    <row r="1954" spans="13:14" x14ac:dyDescent="0.2">
      <c r="M1954"/>
      <c r="N1954"/>
    </row>
    <row r="1955" spans="13:14" x14ac:dyDescent="0.2">
      <c r="M1955"/>
      <c r="N1955"/>
    </row>
    <row r="1956" spans="13:14" x14ac:dyDescent="0.2">
      <c r="M1956"/>
      <c r="N1956"/>
    </row>
    <row r="1957" spans="13:14" x14ac:dyDescent="0.2">
      <c r="M1957"/>
      <c r="N1957"/>
    </row>
    <row r="1958" spans="13:14" x14ac:dyDescent="0.2">
      <c r="M1958"/>
      <c r="N1958"/>
    </row>
    <row r="1959" spans="13:14" x14ac:dyDescent="0.2">
      <c r="M1959"/>
      <c r="N1959"/>
    </row>
    <row r="1960" spans="13:14" x14ac:dyDescent="0.2">
      <c r="M1960"/>
      <c r="N1960"/>
    </row>
    <row r="1961" spans="13:14" x14ac:dyDescent="0.2">
      <c r="M1961"/>
      <c r="N1961"/>
    </row>
    <row r="1962" spans="13:14" x14ac:dyDescent="0.2">
      <c r="M1962"/>
      <c r="N1962"/>
    </row>
    <row r="1963" spans="13:14" x14ac:dyDescent="0.2">
      <c r="M1963"/>
      <c r="N1963"/>
    </row>
    <row r="1964" spans="13:14" x14ac:dyDescent="0.2">
      <c r="M1964"/>
      <c r="N1964"/>
    </row>
    <row r="1965" spans="13:14" x14ac:dyDescent="0.2">
      <c r="M1965"/>
      <c r="N1965"/>
    </row>
    <row r="1966" spans="13:14" x14ac:dyDescent="0.2">
      <c r="M1966"/>
      <c r="N1966"/>
    </row>
    <row r="1967" spans="13:14" x14ac:dyDescent="0.2">
      <c r="M1967"/>
      <c r="N1967"/>
    </row>
    <row r="1968" spans="13:14" x14ac:dyDescent="0.2">
      <c r="M1968"/>
      <c r="N1968"/>
    </row>
    <row r="1969" spans="13:14" x14ac:dyDescent="0.2">
      <c r="M1969"/>
      <c r="N1969"/>
    </row>
    <row r="1970" spans="13:14" x14ac:dyDescent="0.2">
      <c r="M1970"/>
      <c r="N1970"/>
    </row>
    <row r="1971" spans="13:14" x14ac:dyDescent="0.2">
      <c r="M1971"/>
      <c r="N1971"/>
    </row>
    <row r="1972" spans="13:14" x14ac:dyDescent="0.2">
      <c r="M1972"/>
      <c r="N1972"/>
    </row>
    <row r="1973" spans="13:14" x14ac:dyDescent="0.2">
      <c r="M1973"/>
      <c r="N1973"/>
    </row>
    <row r="1974" spans="13:14" x14ac:dyDescent="0.2">
      <c r="M1974"/>
      <c r="N1974"/>
    </row>
    <row r="1975" spans="13:14" x14ac:dyDescent="0.2">
      <c r="M1975"/>
      <c r="N1975"/>
    </row>
    <row r="1976" spans="13:14" x14ac:dyDescent="0.2">
      <c r="M1976"/>
      <c r="N1976"/>
    </row>
    <row r="1977" spans="13:14" x14ac:dyDescent="0.2">
      <c r="M1977"/>
      <c r="N1977"/>
    </row>
    <row r="1978" spans="13:14" x14ac:dyDescent="0.2">
      <c r="M1978"/>
      <c r="N1978"/>
    </row>
    <row r="1979" spans="13:14" x14ac:dyDescent="0.2">
      <c r="M1979"/>
      <c r="N1979"/>
    </row>
    <row r="1980" spans="13:14" x14ac:dyDescent="0.2">
      <c r="M1980"/>
      <c r="N1980"/>
    </row>
    <row r="1981" spans="13:14" x14ac:dyDescent="0.2">
      <c r="M1981"/>
      <c r="N1981"/>
    </row>
    <row r="1982" spans="13:14" x14ac:dyDescent="0.2">
      <c r="M1982"/>
      <c r="N1982"/>
    </row>
    <row r="1983" spans="13:14" x14ac:dyDescent="0.2">
      <c r="M1983"/>
      <c r="N1983"/>
    </row>
    <row r="1984" spans="13:14" x14ac:dyDescent="0.2">
      <c r="M1984"/>
      <c r="N1984"/>
    </row>
    <row r="1985" spans="13:14" x14ac:dyDescent="0.2">
      <c r="M1985"/>
      <c r="N1985"/>
    </row>
    <row r="1986" spans="13:14" x14ac:dyDescent="0.2">
      <c r="M1986"/>
      <c r="N1986"/>
    </row>
    <row r="1987" spans="13:14" x14ac:dyDescent="0.2">
      <c r="M1987"/>
      <c r="N1987"/>
    </row>
    <row r="1988" spans="13:14" x14ac:dyDescent="0.2">
      <c r="M1988"/>
      <c r="N1988"/>
    </row>
    <row r="1989" spans="13:14" x14ac:dyDescent="0.2">
      <c r="M1989"/>
      <c r="N1989"/>
    </row>
    <row r="1990" spans="13:14" x14ac:dyDescent="0.2">
      <c r="M1990"/>
      <c r="N1990"/>
    </row>
    <row r="1991" spans="13:14" x14ac:dyDescent="0.2">
      <c r="M1991"/>
      <c r="N1991"/>
    </row>
    <row r="1992" spans="13:14" x14ac:dyDescent="0.2">
      <c r="M1992"/>
      <c r="N1992"/>
    </row>
    <row r="1993" spans="13:14" x14ac:dyDescent="0.2">
      <c r="M1993"/>
      <c r="N1993"/>
    </row>
    <row r="1994" spans="13:14" x14ac:dyDescent="0.2">
      <c r="M1994"/>
      <c r="N1994"/>
    </row>
    <row r="1995" spans="13:14" x14ac:dyDescent="0.2">
      <c r="M1995"/>
      <c r="N1995"/>
    </row>
    <row r="1996" spans="13:14" x14ac:dyDescent="0.2">
      <c r="M1996"/>
      <c r="N1996"/>
    </row>
    <row r="1997" spans="13:14" x14ac:dyDescent="0.2">
      <c r="M1997"/>
      <c r="N1997"/>
    </row>
    <row r="1998" spans="13:14" x14ac:dyDescent="0.2">
      <c r="M1998"/>
      <c r="N1998"/>
    </row>
    <row r="1999" spans="13:14" x14ac:dyDescent="0.2">
      <c r="M1999"/>
      <c r="N1999"/>
    </row>
    <row r="2000" spans="13:14" x14ac:dyDescent="0.2">
      <c r="M2000"/>
      <c r="N2000"/>
    </row>
    <row r="2001" spans="13:14" x14ac:dyDescent="0.2">
      <c r="M2001"/>
      <c r="N2001"/>
    </row>
    <row r="2002" spans="13:14" x14ac:dyDescent="0.2">
      <c r="M2002"/>
      <c r="N2002"/>
    </row>
    <row r="2003" spans="13:14" x14ac:dyDescent="0.2">
      <c r="M2003"/>
      <c r="N2003"/>
    </row>
    <row r="2004" spans="13:14" x14ac:dyDescent="0.2">
      <c r="M2004"/>
      <c r="N2004"/>
    </row>
    <row r="2005" spans="13:14" x14ac:dyDescent="0.2">
      <c r="M2005"/>
      <c r="N2005"/>
    </row>
    <row r="2006" spans="13:14" x14ac:dyDescent="0.2">
      <c r="M2006"/>
      <c r="N2006"/>
    </row>
    <row r="2007" spans="13:14" x14ac:dyDescent="0.2">
      <c r="M2007"/>
      <c r="N2007"/>
    </row>
    <row r="2008" spans="13:14" x14ac:dyDescent="0.2">
      <c r="M2008"/>
      <c r="N2008"/>
    </row>
    <row r="2009" spans="13:14" x14ac:dyDescent="0.2">
      <c r="M2009"/>
      <c r="N2009"/>
    </row>
    <row r="2010" spans="13:14" x14ac:dyDescent="0.2">
      <c r="M2010"/>
      <c r="N2010"/>
    </row>
    <row r="2011" spans="13:14" x14ac:dyDescent="0.2">
      <c r="M2011"/>
      <c r="N2011"/>
    </row>
    <row r="2012" spans="13:14" x14ac:dyDescent="0.2">
      <c r="M2012"/>
      <c r="N2012"/>
    </row>
    <row r="2013" spans="13:14" x14ac:dyDescent="0.2">
      <c r="M2013"/>
      <c r="N2013"/>
    </row>
    <row r="2014" spans="13:14" x14ac:dyDescent="0.2">
      <c r="M2014"/>
      <c r="N2014"/>
    </row>
    <row r="2015" spans="13:14" x14ac:dyDescent="0.2">
      <c r="M2015"/>
      <c r="N2015"/>
    </row>
    <row r="2016" spans="13:14" x14ac:dyDescent="0.2">
      <c r="M2016"/>
      <c r="N2016"/>
    </row>
    <row r="2017" spans="13:14" x14ac:dyDescent="0.2">
      <c r="M2017"/>
      <c r="N2017"/>
    </row>
    <row r="2018" spans="13:14" x14ac:dyDescent="0.2">
      <c r="M2018"/>
      <c r="N2018"/>
    </row>
    <row r="2019" spans="13:14" x14ac:dyDescent="0.2">
      <c r="M2019"/>
      <c r="N2019"/>
    </row>
    <row r="2020" spans="13:14" x14ac:dyDescent="0.2">
      <c r="M2020"/>
      <c r="N2020"/>
    </row>
    <row r="2021" spans="13:14" x14ac:dyDescent="0.2">
      <c r="M2021"/>
      <c r="N2021"/>
    </row>
    <row r="2022" spans="13:14" x14ac:dyDescent="0.2">
      <c r="M2022"/>
      <c r="N2022"/>
    </row>
    <row r="2023" spans="13:14" x14ac:dyDescent="0.2">
      <c r="M2023"/>
      <c r="N2023"/>
    </row>
    <row r="2024" spans="13:14" x14ac:dyDescent="0.2">
      <c r="M2024"/>
      <c r="N2024"/>
    </row>
    <row r="2025" spans="13:14" x14ac:dyDescent="0.2">
      <c r="M2025"/>
      <c r="N2025"/>
    </row>
    <row r="2026" spans="13:14" x14ac:dyDescent="0.2">
      <c r="M2026"/>
      <c r="N2026"/>
    </row>
    <row r="2027" spans="13:14" x14ac:dyDescent="0.2">
      <c r="M2027"/>
      <c r="N2027"/>
    </row>
    <row r="2028" spans="13:14" x14ac:dyDescent="0.2">
      <c r="M2028"/>
      <c r="N2028"/>
    </row>
    <row r="2029" spans="13:14" x14ac:dyDescent="0.2">
      <c r="M2029"/>
      <c r="N2029"/>
    </row>
    <row r="2030" spans="13:14" x14ac:dyDescent="0.2">
      <c r="M2030"/>
      <c r="N2030"/>
    </row>
    <row r="2031" spans="13:14" x14ac:dyDescent="0.2">
      <c r="M2031"/>
      <c r="N2031"/>
    </row>
    <row r="2032" spans="13:14" x14ac:dyDescent="0.2">
      <c r="M2032"/>
      <c r="N2032"/>
    </row>
    <row r="2033" spans="13:14" x14ac:dyDescent="0.2">
      <c r="M2033"/>
      <c r="N2033"/>
    </row>
    <row r="2034" spans="13:14" x14ac:dyDescent="0.2">
      <c r="M2034"/>
      <c r="N2034"/>
    </row>
    <row r="2035" spans="13:14" x14ac:dyDescent="0.2">
      <c r="M2035"/>
      <c r="N2035"/>
    </row>
    <row r="2036" spans="13:14" x14ac:dyDescent="0.2">
      <c r="M2036"/>
      <c r="N2036"/>
    </row>
    <row r="2037" spans="13:14" x14ac:dyDescent="0.2">
      <c r="M2037"/>
      <c r="N2037"/>
    </row>
    <row r="2038" spans="13:14" x14ac:dyDescent="0.2">
      <c r="M2038"/>
      <c r="N2038"/>
    </row>
    <row r="2039" spans="13:14" x14ac:dyDescent="0.2">
      <c r="M2039"/>
      <c r="N2039"/>
    </row>
    <row r="2040" spans="13:14" x14ac:dyDescent="0.2">
      <c r="M2040"/>
      <c r="N2040"/>
    </row>
    <row r="2041" spans="13:14" x14ac:dyDescent="0.2">
      <c r="M2041"/>
      <c r="N2041"/>
    </row>
    <row r="2042" spans="13:14" x14ac:dyDescent="0.2">
      <c r="M2042"/>
      <c r="N2042"/>
    </row>
    <row r="2043" spans="13:14" x14ac:dyDescent="0.2">
      <c r="M2043"/>
      <c r="N2043"/>
    </row>
    <row r="2044" spans="13:14" x14ac:dyDescent="0.2">
      <c r="M2044"/>
      <c r="N2044"/>
    </row>
    <row r="2045" spans="13:14" x14ac:dyDescent="0.2">
      <c r="M2045"/>
      <c r="N2045"/>
    </row>
    <row r="2046" spans="13:14" x14ac:dyDescent="0.2">
      <c r="M2046"/>
      <c r="N2046"/>
    </row>
    <row r="2047" spans="13:14" x14ac:dyDescent="0.2">
      <c r="M2047"/>
      <c r="N2047"/>
    </row>
    <row r="2048" spans="13:14" x14ac:dyDescent="0.2">
      <c r="M2048"/>
      <c r="N2048"/>
    </row>
    <row r="2049" spans="13:14" x14ac:dyDescent="0.2">
      <c r="M2049"/>
      <c r="N2049"/>
    </row>
    <row r="2050" spans="13:14" x14ac:dyDescent="0.2">
      <c r="M2050"/>
      <c r="N2050"/>
    </row>
    <row r="2051" spans="13:14" x14ac:dyDescent="0.2">
      <c r="M2051"/>
      <c r="N2051"/>
    </row>
    <row r="2052" spans="13:14" x14ac:dyDescent="0.2">
      <c r="M2052"/>
      <c r="N2052"/>
    </row>
    <row r="2053" spans="13:14" x14ac:dyDescent="0.2">
      <c r="M2053"/>
      <c r="N2053"/>
    </row>
    <row r="2054" spans="13:14" x14ac:dyDescent="0.2">
      <c r="M2054"/>
      <c r="N2054"/>
    </row>
    <row r="2055" spans="13:14" x14ac:dyDescent="0.2">
      <c r="M2055"/>
      <c r="N2055"/>
    </row>
    <row r="2056" spans="13:14" x14ac:dyDescent="0.2">
      <c r="M2056"/>
      <c r="N2056"/>
    </row>
    <row r="2057" spans="13:14" x14ac:dyDescent="0.2">
      <c r="M2057"/>
      <c r="N2057"/>
    </row>
    <row r="2058" spans="13:14" x14ac:dyDescent="0.2">
      <c r="M2058"/>
      <c r="N2058"/>
    </row>
    <row r="2059" spans="13:14" x14ac:dyDescent="0.2">
      <c r="M2059"/>
      <c r="N2059"/>
    </row>
    <row r="2060" spans="13:14" x14ac:dyDescent="0.2">
      <c r="M2060"/>
      <c r="N2060"/>
    </row>
    <row r="2061" spans="13:14" x14ac:dyDescent="0.2">
      <c r="M2061"/>
      <c r="N2061"/>
    </row>
    <row r="2062" spans="13:14" x14ac:dyDescent="0.2">
      <c r="M2062"/>
      <c r="N2062"/>
    </row>
    <row r="2063" spans="13:14" x14ac:dyDescent="0.2">
      <c r="M2063"/>
      <c r="N2063"/>
    </row>
    <row r="2064" spans="13:14" x14ac:dyDescent="0.2">
      <c r="M2064"/>
      <c r="N2064"/>
    </row>
    <row r="2065" spans="13:14" x14ac:dyDescent="0.2">
      <c r="M2065"/>
      <c r="N2065"/>
    </row>
    <row r="2066" spans="13:14" x14ac:dyDescent="0.2">
      <c r="M2066"/>
      <c r="N2066"/>
    </row>
    <row r="2067" spans="13:14" x14ac:dyDescent="0.2">
      <c r="M2067"/>
      <c r="N2067"/>
    </row>
    <row r="2068" spans="13:14" x14ac:dyDescent="0.2">
      <c r="M2068"/>
      <c r="N2068"/>
    </row>
    <row r="2069" spans="13:14" x14ac:dyDescent="0.2">
      <c r="M2069"/>
      <c r="N2069"/>
    </row>
    <row r="2070" spans="13:14" x14ac:dyDescent="0.2">
      <c r="M2070"/>
      <c r="N2070"/>
    </row>
    <row r="2071" spans="13:14" x14ac:dyDescent="0.2">
      <c r="M2071"/>
      <c r="N2071"/>
    </row>
    <row r="2072" spans="13:14" x14ac:dyDescent="0.2">
      <c r="M2072"/>
      <c r="N2072"/>
    </row>
    <row r="2073" spans="13:14" x14ac:dyDescent="0.2">
      <c r="M2073"/>
      <c r="N2073"/>
    </row>
    <row r="2074" spans="13:14" x14ac:dyDescent="0.2">
      <c r="M2074"/>
      <c r="N2074"/>
    </row>
    <row r="2075" spans="13:14" x14ac:dyDescent="0.2">
      <c r="M2075"/>
      <c r="N2075"/>
    </row>
    <row r="2076" spans="13:14" x14ac:dyDescent="0.2">
      <c r="M2076"/>
      <c r="N2076"/>
    </row>
    <row r="2077" spans="13:14" x14ac:dyDescent="0.2">
      <c r="M2077"/>
      <c r="N2077"/>
    </row>
    <row r="2078" spans="13:14" x14ac:dyDescent="0.2">
      <c r="M2078"/>
      <c r="N2078"/>
    </row>
    <row r="2079" spans="13:14" x14ac:dyDescent="0.2">
      <c r="M2079"/>
      <c r="N2079"/>
    </row>
    <row r="2080" spans="13:14" x14ac:dyDescent="0.2">
      <c r="M2080"/>
      <c r="N2080"/>
    </row>
    <row r="2081" spans="13:14" x14ac:dyDescent="0.2">
      <c r="M2081"/>
      <c r="N2081"/>
    </row>
    <row r="2082" spans="13:14" x14ac:dyDescent="0.2">
      <c r="M2082"/>
      <c r="N2082"/>
    </row>
    <row r="2083" spans="13:14" x14ac:dyDescent="0.2">
      <c r="M2083"/>
      <c r="N2083"/>
    </row>
    <row r="2084" spans="13:14" x14ac:dyDescent="0.2">
      <c r="M2084"/>
      <c r="N2084"/>
    </row>
    <row r="2085" spans="13:14" x14ac:dyDescent="0.2">
      <c r="M2085"/>
      <c r="N2085"/>
    </row>
    <row r="2086" spans="13:14" x14ac:dyDescent="0.2">
      <c r="M2086"/>
      <c r="N2086"/>
    </row>
    <row r="2087" spans="13:14" x14ac:dyDescent="0.2">
      <c r="M2087"/>
      <c r="N2087"/>
    </row>
    <row r="2088" spans="13:14" x14ac:dyDescent="0.2">
      <c r="M2088"/>
      <c r="N2088"/>
    </row>
    <row r="2089" spans="13:14" x14ac:dyDescent="0.2">
      <c r="M2089"/>
      <c r="N2089"/>
    </row>
    <row r="2090" spans="13:14" x14ac:dyDescent="0.2">
      <c r="M2090"/>
      <c r="N2090"/>
    </row>
    <row r="2091" spans="13:14" x14ac:dyDescent="0.2">
      <c r="M2091"/>
      <c r="N2091"/>
    </row>
    <row r="2092" spans="13:14" x14ac:dyDescent="0.2">
      <c r="M2092"/>
      <c r="N2092"/>
    </row>
    <row r="2093" spans="13:14" x14ac:dyDescent="0.2">
      <c r="M2093"/>
      <c r="N2093"/>
    </row>
    <row r="2094" spans="13:14" x14ac:dyDescent="0.2">
      <c r="M2094"/>
      <c r="N2094"/>
    </row>
    <row r="2095" spans="13:14" x14ac:dyDescent="0.2">
      <c r="M2095"/>
      <c r="N2095"/>
    </row>
    <row r="2096" spans="13:14" x14ac:dyDescent="0.2">
      <c r="M2096"/>
      <c r="N2096"/>
    </row>
    <row r="2097" spans="13:14" x14ac:dyDescent="0.2">
      <c r="M2097"/>
      <c r="N2097"/>
    </row>
    <row r="2098" spans="13:14" x14ac:dyDescent="0.2">
      <c r="M2098"/>
      <c r="N2098"/>
    </row>
    <row r="2099" spans="13:14" x14ac:dyDescent="0.2">
      <c r="M2099"/>
      <c r="N2099"/>
    </row>
    <row r="2100" spans="13:14" x14ac:dyDescent="0.2">
      <c r="M2100"/>
      <c r="N2100"/>
    </row>
    <row r="2101" spans="13:14" x14ac:dyDescent="0.2">
      <c r="M2101"/>
      <c r="N2101"/>
    </row>
    <row r="2102" spans="13:14" x14ac:dyDescent="0.2">
      <c r="M2102"/>
      <c r="N2102"/>
    </row>
    <row r="2103" spans="13:14" x14ac:dyDescent="0.2">
      <c r="M2103"/>
      <c r="N2103"/>
    </row>
    <row r="2104" spans="13:14" x14ac:dyDescent="0.2">
      <c r="M2104"/>
      <c r="N2104"/>
    </row>
    <row r="2105" spans="13:14" x14ac:dyDescent="0.2">
      <c r="M2105"/>
      <c r="N2105"/>
    </row>
    <row r="2106" spans="13:14" x14ac:dyDescent="0.2">
      <c r="M2106"/>
      <c r="N2106"/>
    </row>
    <row r="2107" spans="13:14" x14ac:dyDescent="0.2">
      <c r="M2107"/>
      <c r="N2107"/>
    </row>
    <row r="2108" spans="13:14" x14ac:dyDescent="0.2">
      <c r="M2108"/>
      <c r="N2108"/>
    </row>
    <row r="2109" spans="13:14" x14ac:dyDescent="0.2">
      <c r="M2109"/>
      <c r="N2109"/>
    </row>
    <row r="2110" spans="13:14" x14ac:dyDescent="0.2">
      <c r="M2110"/>
      <c r="N2110"/>
    </row>
    <row r="2111" spans="13:14" x14ac:dyDescent="0.2">
      <c r="M2111"/>
      <c r="N2111"/>
    </row>
    <row r="2112" spans="13:14" x14ac:dyDescent="0.2">
      <c r="M2112"/>
      <c r="N2112"/>
    </row>
    <row r="2113" spans="13:14" x14ac:dyDescent="0.2">
      <c r="M2113"/>
      <c r="N2113"/>
    </row>
    <row r="2114" spans="13:14" x14ac:dyDescent="0.2">
      <c r="M2114"/>
      <c r="N2114"/>
    </row>
    <row r="2115" spans="13:14" x14ac:dyDescent="0.2">
      <c r="M2115"/>
      <c r="N2115"/>
    </row>
    <row r="2116" spans="13:14" x14ac:dyDescent="0.2">
      <c r="M2116"/>
      <c r="N2116"/>
    </row>
    <row r="2117" spans="13:14" x14ac:dyDescent="0.2">
      <c r="M2117"/>
      <c r="N2117"/>
    </row>
    <row r="2118" spans="13:14" x14ac:dyDescent="0.2">
      <c r="M2118"/>
      <c r="N2118"/>
    </row>
    <row r="2119" spans="13:14" x14ac:dyDescent="0.2">
      <c r="M2119"/>
      <c r="N2119"/>
    </row>
    <row r="2120" spans="13:14" x14ac:dyDescent="0.2">
      <c r="M2120"/>
      <c r="N2120"/>
    </row>
    <row r="2121" spans="13:14" x14ac:dyDescent="0.2">
      <c r="M2121"/>
      <c r="N2121"/>
    </row>
    <row r="2122" spans="13:14" x14ac:dyDescent="0.2">
      <c r="M2122"/>
      <c r="N2122"/>
    </row>
    <row r="2123" spans="13:14" x14ac:dyDescent="0.2">
      <c r="M2123"/>
      <c r="N2123"/>
    </row>
    <row r="2124" spans="13:14" x14ac:dyDescent="0.2">
      <c r="M2124"/>
      <c r="N2124"/>
    </row>
    <row r="2125" spans="13:14" x14ac:dyDescent="0.2">
      <c r="M2125"/>
      <c r="N2125"/>
    </row>
    <row r="2126" spans="13:14" x14ac:dyDescent="0.2">
      <c r="M2126"/>
      <c r="N2126"/>
    </row>
    <row r="2127" spans="13:14" x14ac:dyDescent="0.2">
      <c r="M2127"/>
      <c r="N2127"/>
    </row>
    <row r="2128" spans="13:14" x14ac:dyDescent="0.2">
      <c r="M2128"/>
      <c r="N2128"/>
    </row>
    <row r="2129" spans="13:14" x14ac:dyDescent="0.2">
      <c r="M2129"/>
      <c r="N2129"/>
    </row>
    <row r="2130" spans="13:14" x14ac:dyDescent="0.2">
      <c r="M2130"/>
      <c r="N2130"/>
    </row>
    <row r="2131" spans="13:14" x14ac:dyDescent="0.2">
      <c r="M2131"/>
      <c r="N2131"/>
    </row>
    <row r="2132" spans="13:14" x14ac:dyDescent="0.2">
      <c r="M2132"/>
      <c r="N2132"/>
    </row>
    <row r="2133" spans="13:14" x14ac:dyDescent="0.2">
      <c r="M2133"/>
      <c r="N2133"/>
    </row>
    <row r="2134" spans="13:14" x14ac:dyDescent="0.2">
      <c r="M2134"/>
      <c r="N2134"/>
    </row>
    <row r="2135" spans="13:14" x14ac:dyDescent="0.2">
      <c r="M2135"/>
      <c r="N2135"/>
    </row>
    <row r="2136" spans="13:14" x14ac:dyDescent="0.2">
      <c r="M2136"/>
      <c r="N2136"/>
    </row>
    <row r="2137" spans="13:14" x14ac:dyDescent="0.2">
      <c r="M2137"/>
      <c r="N2137"/>
    </row>
    <row r="2138" spans="13:14" x14ac:dyDescent="0.2">
      <c r="M2138"/>
      <c r="N2138"/>
    </row>
    <row r="2139" spans="13:14" x14ac:dyDescent="0.2">
      <c r="M2139"/>
      <c r="N2139"/>
    </row>
    <row r="2140" spans="13:14" x14ac:dyDescent="0.2">
      <c r="M2140"/>
      <c r="N2140"/>
    </row>
    <row r="2141" spans="13:14" x14ac:dyDescent="0.2">
      <c r="M2141"/>
      <c r="N2141"/>
    </row>
    <row r="2142" spans="13:14" x14ac:dyDescent="0.2">
      <c r="M2142"/>
      <c r="N2142"/>
    </row>
    <row r="2143" spans="13:14" x14ac:dyDescent="0.2">
      <c r="M2143"/>
      <c r="N2143"/>
    </row>
    <row r="2144" spans="13:14" x14ac:dyDescent="0.2">
      <c r="M2144"/>
      <c r="N2144"/>
    </row>
    <row r="2145" spans="13:14" x14ac:dyDescent="0.2">
      <c r="M2145"/>
      <c r="N2145"/>
    </row>
    <row r="2146" spans="13:14" x14ac:dyDescent="0.2">
      <c r="M2146"/>
      <c r="N2146"/>
    </row>
    <row r="2147" spans="13:14" x14ac:dyDescent="0.2">
      <c r="M2147"/>
      <c r="N2147"/>
    </row>
    <row r="2148" spans="13:14" x14ac:dyDescent="0.2">
      <c r="M2148"/>
      <c r="N2148"/>
    </row>
    <row r="2149" spans="13:14" x14ac:dyDescent="0.2">
      <c r="M2149"/>
      <c r="N2149"/>
    </row>
    <row r="2150" spans="13:14" x14ac:dyDescent="0.2">
      <c r="M2150"/>
      <c r="N2150"/>
    </row>
    <row r="2151" spans="13:14" x14ac:dyDescent="0.2">
      <c r="M2151"/>
      <c r="N2151"/>
    </row>
    <row r="2152" spans="13:14" x14ac:dyDescent="0.2">
      <c r="M2152"/>
      <c r="N2152"/>
    </row>
    <row r="2153" spans="13:14" x14ac:dyDescent="0.2">
      <c r="M2153"/>
      <c r="N2153"/>
    </row>
    <row r="2154" spans="13:14" x14ac:dyDescent="0.2">
      <c r="M2154"/>
      <c r="N2154"/>
    </row>
    <row r="2155" spans="13:14" x14ac:dyDescent="0.2">
      <c r="M2155"/>
      <c r="N2155"/>
    </row>
    <row r="2156" spans="13:14" x14ac:dyDescent="0.2">
      <c r="M2156"/>
      <c r="N2156"/>
    </row>
    <row r="2157" spans="13:14" x14ac:dyDescent="0.2">
      <c r="M2157"/>
      <c r="N2157"/>
    </row>
    <row r="2158" spans="13:14" x14ac:dyDescent="0.2">
      <c r="M2158"/>
      <c r="N2158"/>
    </row>
    <row r="2159" spans="13:14" x14ac:dyDescent="0.2">
      <c r="M2159"/>
      <c r="N2159"/>
    </row>
    <row r="2160" spans="13:14" x14ac:dyDescent="0.2">
      <c r="M2160"/>
      <c r="N2160"/>
    </row>
    <row r="2161" spans="13:14" x14ac:dyDescent="0.2">
      <c r="M2161"/>
      <c r="N2161"/>
    </row>
    <row r="2162" spans="13:14" x14ac:dyDescent="0.2">
      <c r="M2162"/>
      <c r="N2162"/>
    </row>
    <row r="2163" spans="13:14" x14ac:dyDescent="0.2">
      <c r="M2163"/>
      <c r="N2163"/>
    </row>
    <row r="2164" spans="13:14" x14ac:dyDescent="0.2">
      <c r="M2164"/>
      <c r="N2164"/>
    </row>
    <row r="2165" spans="13:14" x14ac:dyDescent="0.2">
      <c r="M2165"/>
      <c r="N2165"/>
    </row>
    <row r="2166" spans="13:14" x14ac:dyDescent="0.2">
      <c r="M2166"/>
      <c r="N2166"/>
    </row>
    <row r="2167" spans="13:14" x14ac:dyDescent="0.2">
      <c r="M2167"/>
      <c r="N2167"/>
    </row>
    <row r="2168" spans="13:14" x14ac:dyDescent="0.2">
      <c r="M2168"/>
      <c r="N2168"/>
    </row>
    <row r="2169" spans="13:14" x14ac:dyDescent="0.2">
      <c r="M2169"/>
      <c r="N2169"/>
    </row>
    <row r="2170" spans="13:14" x14ac:dyDescent="0.2">
      <c r="M2170"/>
      <c r="N2170"/>
    </row>
    <row r="2171" spans="13:14" x14ac:dyDescent="0.2">
      <c r="M2171"/>
      <c r="N2171"/>
    </row>
    <row r="2172" spans="13:14" x14ac:dyDescent="0.2">
      <c r="M2172"/>
      <c r="N2172"/>
    </row>
    <row r="2173" spans="13:14" x14ac:dyDescent="0.2">
      <c r="M2173"/>
      <c r="N2173"/>
    </row>
    <row r="2174" spans="13:14" x14ac:dyDescent="0.2">
      <c r="M2174"/>
      <c r="N2174"/>
    </row>
    <row r="2175" spans="13:14" x14ac:dyDescent="0.2">
      <c r="M2175"/>
      <c r="N2175"/>
    </row>
    <row r="2176" spans="13:14" x14ac:dyDescent="0.2">
      <c r="M2176"/>
      <c r="N2176"/>
    </row>
    <row r="2177" spans="13:14" x14ac:dyDescent="0.2">
      <c r="M2177"/>
      <c r="N2177"/>
    </row>
    <row r="2178" spans="13:14" x14ac:dyDescent="0.2">
      <c r="M2178"/>
      <c r="N2178"/>
    </row>
    <row r="2179" spans="13:14" x14ac:dyDescent="0.2">
      <c r="M2179"/>
      <c r="N2179"/>
    </row>
    <row r="2180" spans="13:14" x14ac:dyDescent="0.2">
      <c r="M2180"/>
      <c r="N2180"/>
    </row>
    <row r="2181" spans="13:14" x14ac:dyDescent="0.2">
      <c r="M2181"/>
      <c r="N2181"/>
    </row>
    <row r="2182" spans="13:14" x14ac:dyDescent="0.2">
      <c r="M2182"/>
      <c r="N2182"/>
    </row>
    <row r="2183" spans="13:14" x14ac:dyDescent="0.2">
      <c r="M2183"/>
      <c r="N2183"/>
    </row>
    <row r="2184" spans="13:14" x14ac:dyDescent="0.2">
      <c r="M2184"/>
      <c r="N2184"/>
    </row>
    <row r="2185" spans="13:14" x14ac:dyDescent="0.2">
      <c r="M2185"/>
      <c r="N2185"/>
    </row>
    <row r="2186" spans="13:14" x14ac:dyDescent="0.2">
      <c r="M2186"/>
      <c r="N2186"/>
    </row>
    <row r="2187" spans="13:14" x14ac:dyDescent="0.2">
      <c r="M2187"/>
      <c r="N2187"/>
    </row>
    <row r="2188" spans="13:14" x14ac:dyDescent="0.2">
      <c r="M2188"/>
      <c r="N2188"/>
    </row>
    <row r="2189" spans="13:14" x14ac:dyDescent="0.2">
      <c r="M2189"/>
      <c r="N2189"/>
    </row>
    <row r="2190" spans="13:14" x14ac:dyDescent="0.2">
      <c r="M2190"/>
      <c r="N2190"/>
    </row>
    <row r="2191" spans="13:14" x14ac:dyDescent="0.2">
      <c r="M2191"/>
      <c r="N2191"/>
    </row>
    <row r="2192" spans="13:14" x14ac:dyDescent="0.2">
      <c r="M2192"/>
      <c r="N2192"/>
    </row>
    <row r="2193" spans="13:14" x14ac:dyDescent="0.2">
      <c r="M2193"/>
      <c r="N2193"/>
    </row>
    <row r="2194" spans="13:14" x14ac:dyDescent="0.2">
      <c r="M2194"/>
      <c r="N2194"/>
    </row>
    <row r="2195" spans="13:14" x14ac:dyDescent="0.2">
      <c r="M2195"/>
      <c r="N2195"/>
    </row>
    <row r="2196" spans="13:14" x14ac:dyDescent="0.2">
      <c r="M2196"/>
      <c r="N2196"/>
    </row>
    <row r="2197" spans="13:14" x14ac:dyDescent="0.2">
      <c r="M2197"/>
      <c r="N2197"/>
    </row>
    <row r="2198" spans="13:14" x14ac:dyDescent="0.2">
      <c r="M2198"/>
      <c r="N2198"/>
    </row>
    <row r="2199" spans="13:14" x14ac:dyDescent="0.2">
      <c r="M2199"/>
      <c r="N2199"/>
    </row>
    <row r="2200" spans="13:14" x14ac:dyDescent="0.2">
      <c r="M2200"/>
      <c r="N2200"/>
    </row>
    <row r="2201" spans="13:14" x14ac:dyDescent="0.2">
      <c r="M2201"/>
      <c r="N2201"/>
    </row>
    <row r="2202" spans="13:14" x14ac:dyDescent="0.2">
      <c r="M2202"/>
      <c r="N2202"/>
    </row>
    <row r="2203" spans="13:14" x14ac:dyDescent="0.2">
      <c r="M2203"/>
      <c r="N2203"/>
    </row>
    <row r="2204" spans="13:14" x14ac:dyDescent="0.2">
      <c r="M2204"/>
      <c r="N2204"/>
    </row>
    <row r="2205" spans="13:14" x14ac:dyDescent="0.2">
      <c r="M2205"/>
      <c r="N2205"/>
    </row>
    <row r="2206" spans="13:14" x14ac:dyDescent="0.2">
      <c r="M2206"/>
      <c r="N2206"/>
    </row>
    <row r="2207" spans="13:14" x14ac:dyDescent="0.2">
      <c r="M2207"/>
      <c r="N2207"/>
    </row>
    <row r="2208" spans="13:14" x14ac:dyDescent="0.2">
      <c r="M2208"/>
      <c r="N2208"/>
    </row>
    <row r="2209" spans="13:14" x14ac:dyDescent="0.2">
      <c r="M2209"/>
      <c r="N2209"/>
    </row>
    <row r="2210" spans="13:14" x14ac:dyDescent="0.2">
      <c r="M2210"/>
      <c r="N2210"/>
    </row>
    <row r="2211" spans="13:14" x14ac:dyDescent="0.2">
      <c r="M2211"/>
      <c r="N2211"/>
    </row>
    <row r="2212" spans="13:14" x14ac:dyDescent="0.2">
      <c r="M2212"/>
      <c r="N2212"/>
    </row>
    <row r="2213" spans="13:14" x14ac:dyDescent="0.2">
      <c r="M2213"/>
      <c r="N2213"/>
    </row>
    <row r="2214" spans="13:14" x14ac:dyDescent="0.2">
      <c r="M2214"/>
      <c r="N2214"/>
    </row>
    <row r="2215" spans="13:14" x14ac:dyDescent="0.2">
      <c r="M2215"/>
      <c r="N2215"/>
    </row>
    <row r="2216" spans="13:14" x14ac:dyDescent="0.2">
      <c r="M2216"/>
      <c r="N2216"/>
    </row>
    <row r="2217" spans="13:14" x14ac:dyDescent="0.2">
      <c r="M2217"/>
      <c r="N2217"/>
    </row>
    <row r="2218" spans="13:14" x14ac:dyDescent="0.2">
      <c r="M2218"/>
      <c r="N2218"/>
    </row>
    <row r="2219" spans="13:14" x14ac:dyDescent="0.2">
      <c r="M2219"/>
      <c r="N2219"/>
    </row>
    <row r="2220" spans="13:14" x14ac:dyDescent="0.2">
      <c r="M2220"/>
      <c r="N2220"/>
    </row>
    <row r="2221" spans="13:14" x14ac:dyDescent="0.2">
      <c r="M2221"/>
      <c r="N2221"/>
    </row>
    <row r="2222" spans="13:14" x14ac:dyDescent="0.2">
      <c r="M2222"/>
      <c r="N2222"/>
    </row>
    <row r="2223" spans="13:14" x14ac:dyDescent="0.2">
      <c r="M2223"/>
      <c r="N2223"/>
    </row>
    <row r="2224" spans="13:14" x14ac:dyDescent="0.2">
      <c r="M2224"/>
      <c r="N2224"/>
    </row>
    <row r="2225" spans="13:14" x14ac:dyDescent="0.2">
      <c r="M2225"/>
      <c r="N2225"/>
    </row>
    <row r="2226" spans="13:14" x14ac:dyDescent="0.2">
      <c r="M2226"/>
      <c r="N2226"/>
    </row>
    <row r="2227" spans="13:14" x14ac:dyDescent="0.2">
      <c r="M2227"/>
      <c r="N2227"/>
    </row>
    <row r="2228" spans="13:14" x14ac:dyDescent="0.2">
      <c r="M2228"/>
      <c r="N2228"/>
    </row>
    <row r="2229" spans="13:14" x14ac:dyDescent="0.2">
      <c r="M2229"/>
      <c r="N2229"/>
    </row>
    <row r="2230" spans="13:14" x14ac:dyDescent="0.2">
      <c r="M2230"/>
      <c r="N2230"/>
    </row>
    <row r="2231" spans="13:14" x14ac:dyDescent="0.2">
      <c r="M2231"/>
      <c r="N2231"/>
    </row>
    <row r="2232" spans="13:14" x14ac:dyDescent="0.2">
      <c r="M2232"/>
      <c r="N2232"/>
    </row>
    <row r="2233" spans="13:14" x14ac:dyDescent="0.2">
      <c r="M2233"/>
      <c r="N2233"/>
    </row>
    <row r="2234" spans="13:14" x14ac:dyDescent="0.2">
      <c r="M2234"/>
      <c r="N2234"/>
    </row>
    <row r="2235" spans="13:14" x14ac:dyDescent="0.2">
      <c r="M2235"/>
      <c r="N2235"/>
    </row>
    <row r="2236" spans="13:14" x14ac:dyDescent="0.2">
      <c r="M2236"/>
      <c r="N2236"/>
    </row>
    <row r="2237" spans="13:14" x14ac:dyDescent="0.2">
      <c r="M2237"/>
      <c r="N2237"/>
    </row>
    <row r="2238" spans="13:14" x14ac:dyDescent="0.2">
      <c r="M2238"/>
      <c r="N2238"/>
    </row>
    <row r="2239" spans="13:14" x14ac:dyDescent="0.2">
      <c r="M2239"/>
      <c r="N2239"/>
    </row>
    <row r="2240" spans="13:14" x14ac:dyDescent="0.2">
      <c r="M2240"/>
      <c r="N2240"/>
    </row>
    <row r="2241" spans="13:14" x14ac:dyDescent="0.2">
      <c r="M2241"/>
      <c r="N2241"/>
    </row>
    <row r="2242" spans="13:14" x14ac:dyDescent="0.2">
      <c r="M2242"/>
      <c r="N2242"/>
    </row>
    <row r="2243" spans="13:14" x14ac:dyDescent="0.2">
      <c r="M2243"/>
      <c r="N2243"/>
    </row>
    <row r="2244" spans="13:14" x14ac:dyDescent="0.2">
      <c r="M2244"/>
      <c r="N2244"/>
    </row>
    <row r="2245" spans="13:14" x14ac:dyDescent="0.2">
      <c r="M2245"/>
      <c r="N2245"/>
    </row>
    <row r="2246" spans="13:14" x14ac:dyDescent="0.2">
      <c r="M2246"/>
      <c r="N2246"/>
    </row>
    <row r="2247" spans="13:14" x14ac:dyDescent="0.2">
      <c r="M2247"/>
      <c r="N2247"/>
    </row>
    <row r="2248" spans="13:14" x14ac:dyDescent="0.2">
      <c r="M2248"/>
      <c r="N2248"/>
    </row>
    <row r="2249" spans="13:14" x14ac:dyDescent="0.2">
      <c r="M2249"/>
      <c r="N2249"/>
    </row>
    <row r="2250" spans="13:14" x14ac:dyDescent="0.2">
      <c r="M2250"/>
      <c r="N2250"/>
    </row>
    <row r="2251" spans="13:14" x14ac:dyDescent="0.2">
      <c r="M2251"/>
      <c r="N2251"/>
    </row>
    <row r="2252" spans="13:14" x14ac:dyDescent="0.2">
      <c r="M2252"/>
      <c r="N2252"/>
    </row>
    <row r="2253" spans="13:14" x14ac:dyDescent="0.2">
      <c r="M2253"/>
      <c r="N2253"/>
    </row>
    <row r="2254" spans="13:14" x14ac:dyDescent="0.2">
      <c r="M2254"/>
      <c r="N2254"/>
    </row>
    <row r="2255" spans="13:14" x14ac:dyDescent="0.2">
      <c r="M2255"/>
      <c r="N2255"/>
    </row>
    <row r="2256" spans="13:14" x14ac:dyDescent="0.2">
      <c r="M2256"/>
      <c r="N2256"/>
    </row>
    <row r="2257" spans="13:14" x14ac:dyDescent="0.2">
      <c r="M2257"/>
      <c r="N2257"/>
    </row>
    <row r="2258" spans="13:14" x14ac:dyDescent="0.2">
      <c r="M2258"/>
      <c r="N2258"/>
    </row>
    <row r="2259" spans="13:14" x14ac:dyDescent="0.2">
      <c r="M2259"/>
      <c r="N2259"/>
    </row>
    <row r="2260" spans="13:14" x14ac:dyDescent="0.2">
      <c r="M2260"/>
      <c r="N2260"/>
    </row>
    <row r="2261" spans="13:14" x14ac:dyDescent="0.2">
      <c r="M2261"/>
      <c r="N2261"/>
    </row>
    <row r="2262" spans="13:14" x14ac:dyDescent="0.2">
      <c r="M2262"/>
      <c r="N2262"/>
    </row>
    <row r="2263" spans="13:14" x14ac:dyDescent="0.2">
      <c r="M2263"/>
      <c r="N2263"/>
    </row>
    <row r="2264" spans="13:14" x14ac:dyDescent="0.2">
      <c r="M2264"/>
      <c r="N2264"/>
    </row>
    <row r="2265" spans="13:14" x14ac:dyDescent="0.2">
      <c r="M2265"/>
      <c r="N2265"/>
    </row>
    <row r="2266" spans="13:14" x14ac:dyDescent="0.2">
      <c r="M2266"/>
      <c r="N2266"/>
    </row>
    <row r="2267" spans="13:14" x14ac:dyDescent="0.2">
      <c r="M2267"/>
      <c r="N2267"/>
    </row>
    <row r="2268" spans="13:14" x14ac:dyDescent="0.2">
      <c r="M2268"/>
      <c r="N2268"/>
    </row>
    <row r="2269" spans="13:14" x14ac:dyDescent="0.2">
      <c r="M2269"/>
      <c r="N2269"/>
    </row>
    <row r="2270" spans="13:14" x14ac:dyDescent="0.2">
      <c r="M2270"/>
      <c r="N2270"/>
    </row>
    <row r="2271" spans="13:14" x14ac:dyDescent="0.2">
      <c r="M2271"/>
      <c r="N2271"/>
    </row>
    <row r="2272" spans="13:14" x14ac:dyDescent="0.2">
      <c r="M2272"/>
      <c r="N2272"/>
    </row>
    <row r="2273" spans="13:14" x14ac:dyDescent="0.2">
      <c r="M2273"/>
      <c r="N2273"/>
    </row>
    <row r="2274" spans="13:14" x14ac:dyDescent="0.2">
      <c r="M2274"/>
      <c r="N2274"/>
    </row>
    <row r="2275" spans="13:14" x14ac:dyDescent="0.2">
      <c r="M2275"/>
      <c r="N2275"/>
    </row>
    <row r="2276" spans="13:14" x14ac:dyDescent="0.2">
      <c r="M2276"/>
      <c r="N2276"/>
    </row>
    <row r="2277" spans="13:14" x14ac:dyDescent="0.2">
      <c r="M2277"/>
      <c r="N2277"/>
    </row>
    <row r="2278" spans="13:14" x14ac:dyDescent="0.2">
      <c r="M2278"/>
      <c r="N2278"/>
    </row>
    <row r="2279" spans="13:14" x14ac:dyDescent="0.2">
      <c r="M2279"/>
      <c r="N2279"/>
    </row>
    <row r="2280" spans="13:14" x14ac:dyDescent="0.2">
      <c r="M2280"/>
      <c r="N2280"/>
    </row>
    <row r="2281" spans="13:14" x14ac:dyDescent="0.2">
      <c r="M2281"/>
      <c r="N2281"/>
    </row>
    <row r="2282" spans="13:14" x14ac:dyDescent="0.2">
      <c r="M2282"/>
      <c r="N2282"/>
    </row>
    <row r="2283" spans="13:14" x14ac:dyDescent="0.2">
      <c r="M2283"/>
      <c r="N2283"/>
    </row>
    <row r="2284" spans="13:14" x14ac:dyDescent="0.2">
      <c r="M2284"/>
      <c r="N2284"/>
    </row>
    <row r="2285" spans="13:14" x14ac:dyDescent="0.2">
      <c r="M2285"/>
      <c r="N2285"/>
    </row>
    <row r="2286" spans="13:14" x14ac:dyDescent="0.2">
      <c r="M2286"/>
      <c r="N2286"/>
    </row>
    <row r="2287" spans="13:14" x14ac:dyDescent="0.2">
      <c r="M2287"/>
      <c r="N2287"/>
    </row>
    <row r="2288" spans="13:14" x14ac:dyDescent="0.2">
      <c r="M2288"/>
      <c r="N2288"/>
    </row>
    <row r="2289" spans="13:14" x14ac:dyDescent="0.2">
      <c r="M2289"/>
      <c r="N2289"/>
    </row>
    <row r="2290" spans="13:14" x14ac:dyDescent="0.2">
      <c r="M2290"/>
      <c r="N2290"/>
    </row>
    <row r="2291" spans="13:14" x14ac:dyDescent="0.2">
      <c r="M2291"/>
      <c r="N2291"/>
    </row>
    <row r="2292" spans="13:14" x14ac:dyDescent="0.2">
      <c r="M2292"/>
      <c r="N2292"/>
    </row>
    <row r="2293" spans="13:14" x14ac:dyDescent="0.2">
      <c r="M2293"/>
      <c r="N2293"/>
    </row>
    <row r="2294" spans="13:14" x14ac:dyDescent="0.2">
      <c r="M2294"/>
      <c r="N2294"/>
    </row>
    <row r="2295" spans="13:14" x14ac:dyDescent="0.2">
      <c r="M2295"/>
      <c r="N2295"/>
    </row>
    <row r="2296" spans="13:14" x14ac:dyDescent="0.2">
      <c r="M2296"/>
      <c r="N2296"/>
    </row>
    <row r="2297" spans="13:14" x14ac:dyDescent="0.2">
      <c r="M2297"/>
      <c r="N2297"/>
    </row>
    <row r="2298" spans="13:14" x14ac:dyDescent="0.2">
      <c r="M2298"/>
      <c r="N2298"/>
    </row>
    <row r="2299" spans="13:14" x14ac:dyDescent="0.2">
      <c r="M2299"/>
      <c r="N2299"/>
    </row>
    <row r="2300" spans="13:14" x14ac:dyDescent="0.2">
      <c r="M2300"/>
      <c r="N2300"/>
    </row>
    <row r="2301" spans="13:14" x14ac:dyDescent="0.2">
      <c r="M2301"/>
      <c r="N2301"/>
    </row>
    <row r="2302" spans="13:14" x14ac:dyDescent="0.2">
      <c r="M2302"/>
      <c r="N2302"/>
    </row>
    <row r="2303" spans="13:14" x14ac:dyDescent="0.2">
      <c r="M2303"/>
      <c r="N2303"/>
    </row>
    <row r="2304" spans="13:14" x14ac:dyDescent="0.2">
      <c r="M2304"/>
      <c r="N2304"/>
    </row>
    <row r="2305" spans="13:14" x14ac:dyDescent="0.2">
      <c r="M2305"/>
      <c r="N2305"/>
    </row>
    <row r="2306" spans="13:14" x14ac:dyDescent="0.2">
      <c r="M2306"/>
      <c r="N2306"/>
    </row>
    <row r="2307" spans="13:14" x14ac:dyDescent="0.2">
      <c r="M2307"/>
      <c r="N2307"/>
    </row>
    <row r="2308" spans="13:14" x14ac:dyDescent="0.2">
      <c r="M2308"/>
      <c r="N2308"/>
    </row>
    <row r="2309" spans="13:14" x14ac:dyDescent="0.2">
      <c r="M2309"/>
      <c r="N2309"/>
    </row>
    <row r="2310" spans="13:14" x14ac:dyDescent="0.2">
      <c r="M2310"/>
      <c r="N2310"/>
    </row>
    <row r="2311" spans="13:14" x14ac:dyDescent="0.2">
      <c r="M2311"/>
      <c r="N2311"/>
    </row>
    <row r="2312" spans="13:14" x14ac:dyDescent="0.2">
      <c r="M2312"/>
      <c r="N2312"/>
    </row>
    <row r="2313" spans="13:14" x14ac:dyDescent="0.2">
      <c r="M2313"/>
      <c r="N2313"/>
    </row>
    <row r="2314" spans="13:14" x14ac:dyDescent="0.2">
      <c r="M2314"/>
      <c r="N2314"/>
    </row>
    <row r="2315" spans="13:14" x14ac:dyDescent="0.2">
      <c r="M2315"/>
      <c r="N2315"/>
    </row>
    <row r="2316" spans="13:14" x14ac:dyDescent="0.2">
      <c r="M2316"/>
      <c r="N2316"/>
    </row>
    <row r="2317" spans="13:14" x14ac:dyDescent="0.2">
      <c r="M2317"/>
      <c r="N2317"/>
    </row>
    <row r="2318" spans="13:14" x14ac:dyDescent="0.2">
      <c r="M2318"/>
      <c r="N2318"/>
    </row>
    <row r="2319" spans="13:14" x14ac:dyDescent="0.2">
      <c r="M2319"/>
      <c r="N2319"/>
    </row>
    <row r="2320" spans="13:14" x14ac:dyDescent="0.2">
      <c r="M2320"/>
      <c r="N2320"/>
    </row>
    <row r="2321" spans="13:14" x14ac:dyDescent="0.2">
      <c r="M2321"/>
      <c r="N2321"/>
    </row>
    <row r="2322" spans="13:14" x14ac:dyDescent="0.2">
      <c r="M2322"/>
      <c r="N2322"/>
    </row>
    <row r="2323" spans="13:14" x14ac:dyDescent="0.2">
      <c r="M2323"/>
      <c r="N2323"/>
    </row>
    <row r="2324" spans="13:14" x14ac:dyDescent="0.2">
      <c r="M2324"/>
      <c r="N2324"/>
    </row>
    <row r="2325" spans="13:14" x14ac:dyDescent="0.2">
      <c r="M2325"/>
      <c r="N2325"/>
    </row>
    <row r="2326" spans="13:14" x14ac:dyDescent="0.2">
      <c r="M2326"/>
      <c r="N2326"/>
    </row>
    <row r="2327" spans="13:14" x14ac:dyDescent="0.2">
      <c r="M2327"/>
      <c r="N2327"/>
    </row>
    <row r="2328" spans="13:14" x14ac:dyDescent="0.2">
      <c r="M2328"/>
      <c r="N2328"/>
    </row>
    <row r="2329" spans="13:14" x14ac:dyDescent="0.2">
      <c r="M2329"/>
      <c r="N2329"/>
    </row>
    <row r="2330" spans="13:14" x14ac:dyDescent="0.2">
      <c r="M2330"/>
      <c r="N2330"/>
    </row>
    <row r="2331" spans="13:14" x14ac:dyDescent="0.2">
      <c r="M2331"/>
      <c r="N2331"/>
    </row>
    <row r="2332" spans="13:14" x14ac:dyDescent="0.2">
      <c r="M2332"/>
      <c r="N2332"/>
    </row>
    <row r="2333" spans="13:14" x14ac:dyDescent="0.2">
      <c r="M2333"/>
      <c r="N2333"/>
    </row>
    <row r="2334" spans="13:14" x14ac:dyDescent="0.2">
      <c r="M2334"/>
      <c r="N2334"/>
    </row>
    <row r="2335" spans="13:14" x14ac:dyDescent="0.2">
      <c r="M2335"/>
      <c r="N2335"/>
    </row>
    <row r="2336" spans="13:14" x14ac:dyDescent="0.2">
      <c r="M2336"/>
      <c r="N2336"/>
    </row>
    <row r="2337" spans="13:14" x14ac:dyDescent="0.2">
      <c r="M2337"/>
      <c r="N2337"/>
    </row>
    <row r="2338" spans="13:14" x14ac:dyDescent="0.2">
      <c r="M2338"/>
      <c r="N2338"/>
    </row>
    <row r="2339" spans="13:14" x14ac:dyDescent="0.2">
      <c r="M2339"/>
      <c r="N2339"/>
    </row>
    <row r="2340" spans="13:14" x14ac:dyDescent="0.2">
      <c r="M2340"/>
      <c r="N2340"/>
    </row>
    <row r="2341" spans="13:14" x14ac:dyDescent="0.2">
      <c r="M2341"/>
      <c r="N2341"/>
    </row>
    <row r="2342" spans="13:14" x14ac:dyDescent="0.2">
      <c r="M2342"/>
      <c r="N2342"/>
    </row>
    <row r="2343" spans="13:14" x14ac:dyDescent="0.2">
      <c r="M2343"/>
      <c r="N2343"/>
    </row>
    <row r="2344" spans="13:14" x14ac:dyDescent="0.2">
      <c r="M2344"/>
      <c r="N2344"/>
    </row>
    <row r="2345" spans="13:14" x14ac:dyDescent="0.2">
      <c r="M2345"/>
      <c r="N2345"/>
    </row>
    <row r="2346" spans="13:14" x14ac:dyDescent="0.2">
      <c r="M2346"/>
      <c r="N2346"/>
    </row>
    <row r="2347" spans="13:14" x14ac:dyDescent="0.2">
      <c r="M2347"/>
      <c r="N2347"/>
    </row>
    <row r="2348" spans="13:14" x14ac:dyDescent="0.2">
      <c r="M2348"/>
      <c r="N2348"/>
    </row>
    <row r="2349" spans="13:14" x14ac:dyDescent="0.2">
      <c r="M2349"/>
      <c r="N2349"/>
    </row>
    <row r="2350" spans="13:14" x14ac:dyDescent="0.2">
      <c r="M2350"/>
      <c r="N2350"/>
    </row>
    <row r="2351" spans="13:14" x14ac:dyDescent="0.2">
      <c r="M2351"/>
      <c r="N2351"/>
    </row>
    <row r="2352" spans="13:14" x14ac:dyDescent="0.2">
      <c r="M2352"/>
      <c r="N2352"/>
    </row>
    <row r="2353" spans="13:14" x14ac:dyDescent="0.2">
      <c r="M2353"/>
      <c r="N2353"/>
    </row>
    <row r="2354" spans="13:14" x14ac:dyDescent="0.2">
      <c r="M2354"/>
      <c r="N2354"/>
    </row>
    <row r="2355" spans="13:14" x14ac:dyDescent="0.2">
      <c r="M2355"/>
      <c r="N2355"/>
    </row>
    <row r="2356" spans="13:14" x14ac:dyDescent="0.2">
      <c r="M2356"/>
      <c r="N2356"/>
    </row>
    <row r="2357" spans="13:14" x14ac:dyDescent="0.2">
      <c r="M2357"/>
      <c r="N2357"/>
    </row>
    <row r="2358" spans="13:14" x14ac:dyDescent="0.2">
      <c r="M2358"/>
      <c r="N2358"/>
    </row>
    <row r="2359" spans="13:14" x14ac:dyDescent="0.2">
      <c r="M2359"/>
      <c r="N2359"/>
    </row>
    <row r="2360" spans="13:14" x14ac:dyDescent="0.2">
      <c r="M2360"/>
      <c r="N2360"/>
    </row>
    <row r="2361" spans="13:14" x14ac:dyDescent="0.2">
      <c r="M2361"/>
      <c r="N2361"/>
    </row>
    <row r="2362" spans="13:14" x14ac:dyDescent="0.2">
      <c r="M2362"/>
      <c r="N2362"/>
    </row>
    <row r="2363" spans="13:14" x14ac:dyDescent="0.2">
      <c r="M2363"/>
      <c r="N2363"/>
    </row>
    <row r="2364" spans="13:14" x14ac:dyDescent="0.2">
      <c r="M2364"/>
      <c r="N2364"/>
    </row>
    <row r="2365" spans="13:14" x14ac:dyDescent="0.2">
      <c r="M2365"/>
      <c r="N2365"/>
    </row>
    <row r="2366" spans="13:14" x14ac:dyDescent="0.2">
      <c r="M2366"/>
      <c r="N2366"/>
    </row>
    <row r="2367" spans="13:14" x14ac:dyDescent="0.2">
      <c r="M2367"/>
      <c r="N2367"/>
    </row>
    <row r="2368" spans="13:14" x14ac:dyDescent="0.2">
      <c r="M2368"/>
      <c r="N2368"/>
    </row>
    <row r="2369" spans="13:14" x14ac:dyDescent="0.2">
      <c r="M2369"/>
      <c r="N2369"/>
    </row>
    <row r="2370" spans="13:14" x14ac:dyDescent="0.2">
      <c r="M2370"/>
      <c r="N2370"/>
    </row>
    <row r="2371" spans="13:14" x14ac:dyDescent="0.2">
      <c r="M2371"/>
      <c r="N2371"/>
    </row>
    <row r="2372" spans="13:14" x14ac:dyDescent="0.2">
      <c r="M2372"/>
      <c r="N2372"/>
    </row>
    <row r="2373" spans="13:14" x14ac:dyDescent="0.2">
      <c r="M2373"/>
      <c r="N2373"/>
    </row>
    <row r="2374" spans="13:14" x14ac:dyDescent="0.2">
      <c r="M2374"/>
      <c r="N2374"/>
    </row>
    <row r="2375" spans="13:14" x14ac:dyDescent="0.2">
      <c r="M2375"/>
      <c r="N2375"/>
    </row>
    <row r="2376" spans="13:14" x14ac:dyDescent="0.2">
      <c r="M2376"/>
      <c r="N2376"/>
    </row>
    <row r="2377" spans="13:14" x14ac:dyDescent="0.2">
      <c r="M2377"/>
      <c r="N2377"/>
    </row>
    <row r="2378" spans="13:14" x14ac:dyDescent="0.2">
      <c r="M2378"/>
      <c r="N2378"/>
    </row>
    <row r="2379" spans="13:14" x14ac:dyDescent="0.2">
      <c r="M2379"/>
      <c r="N2379"/>
    </row>
    <row r="2380" spans="13:14" x14ac:dyDescent="0.2">
      <c r="M2380"/>
      <c r="N2380"/>
    </row>
    <row r="2381" spans="13:14" x14ac:dyDescent="0.2">
      <c r="M2381"/>
      <c r="N2381"/>
    </row>
    <row r="2382" spans="13:14" x14ac:dyDescent="0.2">
      <c r="M2382"/>
      <c r="N2382"/>
    </row>
    <row r="2383" spans="13:14" x14ac:dyDescent="0.2">
      <c r="M2383"/>
      <c r="N2383"/>
    </row>
    <row r="2384" spans="13:14" x14ac:dyDescent="0.2">
      <c r="M2384"/>
      <c r="N2384"/>
    </row>
    <row r="2385" spans="13:14" x14ac:dyDescent="0.2">
      <c r="M2385"/>
      <c r="N2385"/>
    </row>
    <row r="2386" spans="13:14" x14ac:dyDescent="0.2">
      <c r="M2386"/>
      <c r="N2386"/>
    </row>
    <row r="2387" spans="13:14" x14ac:dyDescent="0.2">
      <c r="M2387"/>
      <c r="N2387"/>
    </row>
    <row r="2388" spans="13:14" x14ac:dyDescent="0.2">
      <c r="M2388"/>
      <c r="N2388"/>
    </row>
    <row r="2389" spans="13:14" x14ac:dyDescent="0.2">
      <c r="M2389"/>
      <c r="N2389"/>
    </row>
    <row r="2390" spans="13:14" x14ac:dyDescent="0.2">
      <c r="M2390"/>
      <c r="N2390"/>
    </row>
    <row r="2391" spans="13:14" x14ac:dyDescent="0.2">
      <c r="M2391"/>
      <c r="N2391"/>
    </row>
    <row r="2392" spans="13:14" x14ac:dyDescent="0.2">
      <c r="M2392"/>
      <c r="N2392"/>
    </row>
    <row r="2393" spans="13:14" x14ac:dyDescent="0.2">
      <c r="M2393"/>
      <c r="N2393"/>
    </row>
    <row r="2394" spans="13:14" x14ac:dyDescent="0.2">
      <c r="M2394"/>
      <c r="N2394"/>
    </row>
    <row r="2395" spans="13:14" x14ac:dyDescent="0.2">
      <c r="M2395"/>
      <c r="N2395"/>
    </row>
    <row r="2396" spans="13:14" x14ac:dyDescent="0.2">
      <c r="M2396"/>
      <c r="N2396"/>
    </row>
    <row r="2397" spans="13:14" x14ac:dyDescent="0.2">
      <c r="M2397"/>
      <c r="N2397"/>
    </row>
    <row r="2398" spans="13:14" x14ac:dyDescent="0.2">
      <c r="M2398"/>
      <c r="N2398"/>
    </row>
    <row r="2399" spans="13:14" x14ac:dyDescent="0.2">
      <c r="M2399"/>
      <c r="N2399"/>
    </row>
    <row r="2400" spans="13:14" x14ac:dyDescent="0.2">
      <c r="M2400"/>
      <c r="N2400"/>
    </row>
    <row r="2401" spans="13:14" x14ac:dyDescent="0.2">
      <c r="M2401"/>
      <c r="N2401"/>
    </row>
    <row r="2402" spans="13:14" x14ac:dyDescent="0.2">
      <c r="M2402"/>
      <c r="N2402"/>
    </row>
    <row r="2403" spans="13:14" x14ac:dyDescent="0.2">
      <c r="M2403"/>
      <c r="N2403"/>
    </row>
    <row r="2404" spans="13:14" x14ac:dyDescent="0.2">
      <c r="M2404"/>
      <c r="N2404"/>
    </row>
    <row r="2405" spans="13:14" x14ac:dyDescent="0.2">
      <c r="M2405"/>
      <c r="N2405"/>
    </row>
    <row r="2406" spans="13:14" x14ac:dyDescent="0.2">
      <c r="M2406"/>
      <c r="N2406"/>
    </row>
    <row r="2407" spans="13:14" x14ac:dyDescent="0.2">
      <c r="M2407"/>
      <c r="N2407"/>
    </row>
    <row r="2408" spans="13:14" x14ac:dyDescent="0.2">
      <c r="M2408"/>
      <c r="N2408"/>
    </row>
    <row r="2409" spans="13:14" x14ac:dyDescent="0.2">
      <c r="M2409"/>
      <c r="N2409"/>
    </row>
    <row r="2410" spans="13:14" x14ac:dyDescent="0.2">
      <c r="M2410"/>
      <c r="N2410"/>
    </row>
    <row r="2411" spans="13:14" x14ac:dyDescent="0.2">
      <c r="M2411"/>
      <c r="N2411"/>
    </row>
    <row r="2412" spans="13:14" x14ac:dyDescent="0.2">
      <c r="M2412"/>
      <c r="N2412"/>
    </row>
    <row r="2413" spans="13:14" x14ac:dyDescent="0.2">
      <c r="M2413"/>
      <c r="N2413"/>
    </row>
    <row r="2414" spans="13:14" x14ac:dyDescent="0.2">
      <c r="M2414"/>
      <c r="N2414"/>
    </row>
    <row r="2415" spans="13:14" x14ac:dyDescent="0.2">
      <c r="M2415"/>
      <c r="N2415"/>
    </row>
    <row r="2416" spans="13:14" x14ac:dyDescent="0.2">
      <c r="M2416"/>
      <c r="N2416"/>
    </row>
    <row r="2417" spans="13:14" x14ac:dyDescent="0.2">
      <c r="M2417"/>
      <c r="N2417"/>
    </row>
    <row r="2418" spans="13:14" x14ac:dyDescent="0.2">
      <c r="M2418"/>
      <c r="N2418"/>
    </row>
    <row r="2419" spans="13:14" x14ac:dyDescent="0.2">
      <c r="M2419"/>
      <c r="N2419"/>
    </row>
    <row r="2420" spans="13:14" x14ac:dyDescent="0.2">
      <c r="M2420"/>
      <c r="N2420"/>
    </row>
    <row r="2421" spans="13:14" x14ac:dyDescent="0.2">
      <c r="M2421"/>
      <c r="N2421"/>
    </row>
    <row r="2422" spans="13:14" x14ac:dyDescent="0.2">
      <c r="M2422"/>
      <c r="N2422"/>
    </row>
    <row r="2423" spans="13:14" x14ac:dyDescent="0.2">
      <c r="M2423"/>
      <c r="N2423"/>
    </row>
    <row r="2424" spans="13:14" x14ac:dyDescent="0.2">
      <c r="M2424"/>
      <c r="N2424"/>
    </row>
    <row r="2425" spans="13:14" x14ac:dyDescent="0.2">
      <c r="M2425"/>
      <c r="N2425"/>
    </row>
    <row r="2426" spans="13:14" x14ac:dyDescent="0.2">
      <c r="M2426"/>
      <c r="N2426"/>
    </row>
    <row r="2427" spans="13:14" x14ac:dyDescent="0.2">
      <c r="M2427"/>
      <c r="N2427"/>
    </row>
    <row r="2428" spans="13:14" x14ac:dyDescent="0.2">
      <c r="M2428"/>
      <c r="N2428"/>
    </row>
    <row r="2429" spans="13:14" x14ac:dyDescent="0.2">
      <c r="M2429"/>
      <c r="N2429"/>
    </row>
    <row r="2430" spans="13:14" x14ac:dyDescent="0.2">
      <c r="M2430"/>
      <c r="N2430"/>
    </row>
    <row r="2431" spans="13:14" x14ac:dyDescent="0.2">
      <c r="M2431"/>
      <c r="N2431"/>
    </row>
    <row r="2432" spans="13:14" x14ac:dyDescent="0.2">
      <c r="M2432"/>
      <c r="N2432"/>
    </row>
    <row r="2433" spans="13:14" x14ac:dyDescent="0.2">
      <c r="M2433"/>
      <c r="N2433"/>
    </row>
    <row r="2434" spans="13:14" x14ac:dyDescent="0.2">
      <c r="M2434"/>
      <c r="N2434"/>
    </row>
    <row r="2435" spans="13:14" x14ac:dyDescent="0.2">
      <c r="M2435"/>
      <c r="N2435"/>
    </row>
    <row r="2436" spans="13:14" x14ac:dyDescent="0.2">
      <c r="M2436"/>
      <c r="N2436"/>
    </row>
    <row r="2437" spans="13:14" x14ac:dyDescent="0.2">
      <c r="M2437"/>
      <c r="N2437"/>
    </row>
    <row r="2438" spans="13:14" x14ac:dyDescent="0.2">
      <c r="M2438"/>
      <c r="N2438"/>
    </row>
    <row r="2439" spans="13:14" x14ac:dyDescent="0.2">
      <c r="M2439"/>
      <c r="N2439"/>
    </row>
    <row r="2440" spans="13:14" x14ac:dyDescent="0.2">
      <c r="M2440"/>
      <c r="N2440"/>
    </row>
    <row r="2441" spans="13:14" x14ac:dyDescent="0.2">
      <c r="M2441"/>
      <c r="N2441"/>
    </row>
    <row r="2442" spans="13:14" x14ac:dyDescent="0.2">
      <c r="M2442"/>
      <c r="N2442"/>
    </row>
    <row r="2443" spans="13:14" x14ac:dyDescent="0.2">
      <c r="M2443"/>
      <c r="N2443"/>
    </row>
    <row r="2444" spans="13:14" x14ac:dyDescent="0.2">
      <c r="M2444"/>
      <c r="N2444"/>
    </row>
    <row r="2445" spans="13:14" x14ac:dyDescent="0.2">
      <c r="M2445"/>
      <c r="N2445"/>
    </row>
    <row r="2446" spans="13:14" x14ac:dyDescent="0.2">
      <c r="M2446"/>
      <c r="N2446"/>
    </row>
    <row r="2447" spans="13:14" x14ac:dyDescent="0.2">
      <c r="M2447"/>
      <c r="N2447"/>
    </row>
    <row r="2448" spans="13:14" x14ac:dyDescent="0.2">
      <c r="M2448"/>
      <c r="N2448"/>
    </row>
    <row r="2449" spans="13:14" x14ac:dyDescent="0.2">
      <c r="M2449"/>
      <c r="N2449"/>
    </row>
    <row r="2450" spans="13:14" x14ac:dyDescent="0.2">
      <c r="M2450"/>
      <c r="N2450"/>
    </row>
    <row r="2451" spans="13:14" x14ac:dyDescent="0.2">
      <c r="M2451"/>
      <c r="N2451"/>
    </row>
    <row r="2452" spans="13:14" x14ac:dyDescent="0.2">
      <c r="M2452"/>
      <c r="N2452"/>
    </row>
    <row r="2453" spans="13:14" x14ac:dyDescent="0.2">
      <c r="M2453"/>
      <c r="N2453"/>
    </row>
    <row r="2454" spans="13:14" x14ac:dyDescent="0.2">
      <c r="M2454"/>
      <c r="N2454"/>
    </row>
    <row r="2455" spans="13:14" x14ac:dyDescent="0.2">
      <c r="M2455"/>
      <c r="N2455"/>
    </row>
    <row r="2456" spans="13:14" x14ac:dyDescent="0.2">
      <c r="M2456"/>
      <c r="N2456"/>
    </row>
    <row r="2457" spans="13:14" x14ac:dyDescent="0.2">
      <c r="M2457"/>
      <c r="N2457"/>
    </row>
    <row r="2458" spans="13:14" x14ac:dyDescent="0.2">
      <c r="M2458"/>
      <c r="N2458"/>
    </row>
    <row r="2459" spans="13:14" x14ac:dyDescent="0.2">
      <c r="M2459"/>
      <c r="N2459"/>
    </row>
    <row r="2460" spans="13:14" x14ac:dyDescent="0.2">
      <c r="M2460"/>
      <c r="N2460"/>
    </row>
    <row r="2461" spans="13:14" x14ac:dyDescent="0.2">
      <c r="M2461"/>
      <c r="N2461"/>
    </row>
    <row r="2462" spans="13:14" x14ac:dyDescent="0.2">
      <c r="M2462"/>
      <c r="N2462"/>
    </row>
    <row r="2463" spans="13:14" x14ac:dyDescent="0.2">
      <c r="M2463"/>
      <c r="N2463"/>
    </row>
    <row r="2464" spans="13:14" x14ac:dyDescent="0.2">
      <c r="M2464"/>
      <c r="N2464"/>
    </row>
    <row r="2465" spans="13:14" x14ac:dyDescent="0.2">
      <c r="M2465"/>
      <c r="N2465"/>
    </row>
    <row r="2466" spans="13:14" x14ac:dyDescent="0.2">
      <c r="M2466"/>
      <c r="N2466"/>
    </row>
    <row r="2467" spans="13:14" x14ac:dyDescent="0.2">
      <c r="M2467"/>
      <c r="N2467"/>
    </row>
    <row r="2468" spans="13:14" x14ac:dyDescent="0.2">
      <c r="M2468"/>
      <c r="N2468"/>
    </row>
    <row r="2469" spans="13:14" x14ac:dyDescent="0.2">
      <c r="M2469"/>
      <c r="N2469"/>
    </row>
    <row r="2470" spans="13:14" x14ac:dyDescent="0.2">
      <c r="M2470"/>
      <c r="N2470"/>
    </row>
    <row r="2471" spans="13:14" x14ac:dyDescent="0.2">
      <c r="M2471"/>
      <c r="N2471"/>
    </row>
    <row r="2472" spans="13:14" x14ac:dyDescent="0.2">
      <c r="M2472"/>
      <c r="N2472"/>
    </row>
    <row r="2473" spans="13:14" x14ac:dyDescent="0.2">
      <c r="M2473"/>
      <c r="N2473"/>
    </row>
    <row r="2474" spans="13:14" x14ac:dyDescent="0.2">
      <c r="M2474"/>
      <c r="N2474"/>
    </row>
    <row r="2475" spans="13:14" x14ac:dyDescent="0.2">
      <c r="M2475"/>
      <c r="N2475"/>
    </row>
    <row r="2476" spans="13:14" x14ac:dyDescent="0.2">
      <c r="M2476"/>
      <c r="N2476"/>
    </row>
    <row r="2477" spans="13:14" x14ac:dyDescent="0.2">
      <c r="M2477"/>
      <c r="N2477"/>
    </row>
    <row r="2478" spans="13:14" x14ac:dyDescent="0.2">
      <c r="M2478"/>
      <c r="N2478"/>
    </row>
    <row r="2479" spans="13:14" x14ac:dyDescent="0.2">
      <c r="M2479"/>
      <c r="N2479"/>
    </row>
    <row r="2480" spans="13:14" x14ac:dyDescent="0.2">
      <c r="M2480"/>
      <c r="N2480"/>
    </row>
    <row r="2481" spans="13:14" x14ac:dyDescent="0.2">
      <c r="M2481"/>
      <c r="N2481"/>
    </row>
    <row r="2482" spans="13:14" x14ac:dyDescent="0.2">
      <c r="M2482"/>
      <c r="N2482"/>
    </row>
    <row r="2483" spans="13:14" x14ac:dyDescent="0.2">
      <c r="M2483"/>
      <c r="N2483"/>
    </row>
    <row r="2484" spans="13:14" x14ac:dyDescent="0.2">
      <c r="M2484"/>
      <c r="N2484"/>
    </row>
    <row r="2485" spans="13:14" x14ac:dyDescent="0.2">
      <c r="M2485"/>
      <c r="N2485"/>
    </row>
    <row r="2486" spans="13:14" x14ac:dyDescent="0.2">
      <c r="M2486"/>
      <c r="N2486"/>
    </row>
    <row r="2487" spans="13:14" x14ac:dyDescent="0.2">
      <c r="M2487"/>
      <c r="N2487"/>
    </row>
    <row r="2488" spans="13:14" x14ac:dyDescent="0.2">
      <c r="M2488"/>
      <c r="N2488"/>
    </row>
    <row r="2489" spans="13:14" x14ac:dyDescent="0.2">
      <c r="M2489"/>
      <c r="N2489"/>
    </row>
    <row r="2490" spans="13:14" x14ac:dyDescent="0.2">
      <c r="M2490"/>
      <c r="N2490"/>
    </row>
    <row r="2491" spans="13:14" x14ac:dyDescent="0.2">
      <c r="M2491"/>
      <c r="N2491"/>
    </row>
    <row r="2492" spans="13:14" x14ac:dyDescent="0.2">
      <c r="M2492"/>
      <c r="N2492"/>
    </row>
    <row r="2493" spans="13:14" x14ac:dyDescent="0.2">
      <c r="M2493"/>
      <c r="N2493"/>
    </row>
    <row r="2494" spans="13:14" x14ac:dyDescent="0.2">
      <c r="M2494"/>
      <c r="N2494"/>
    </row>
    <row r="2495" spans="13:14" x14ac:dyDescent="0.2">
      <c r="M2495"/>
      <c r="N2495"/>
    </row>
    <row r="2496" spans="13:14" x14ac:dyDescent="0.2">
      <c r="M2496"/>
      <c r="N2496"/>
    </row>
    <row r="2497" spans="13:14" x14ac:dyDescent="0.2">
      <c r="M2497"/>
      <c r="N2497"/>
    </row>
    <row r="2498" spans="13:14" x14ac:dyDescent="0.2">
      <c r="M2498"/>
      <c r="N2498"/>
    </row>
    <row r="2499" spans="13:14" x14ac:dyDescent="0.2">
      <c r="M2499"/>
      <c r="N2499"/>
    </row>
    <row r="2500" spans="13:14" x14ac:dyDescent="0.2">
      <c r="M2500"/>
      <c r="N2500"/>
    </row>
    <row r="2501" spans="13:14" x14ac:dyDescent="0.2">
      <c r="M2501"/>
      <c r="N2501"/>
    </row>
    <row r="2502" spans="13:14" x14ac:dyDescent="0.2">
      <c r="M2502"/>
      <c r="N2502"/>
    </row>
    <row r="2503" spans="13:14" x14ac:dyDescent="0.2">
      <c r="M2503"/>
      <c r="N2503"/>
    </row>
    <row r="2504" spans="13:14" x14ac:dyDescent="0.2">
      <c r="M2504"/>
      <c r="N2504"/>
    </row>
    <row r="2505" spans="13:14" x14ac:dyDescent="0.2">
      <c r="M2505"/>
      <c r="N2505"/>
    </row>
    <row r="2506" spans="13:14" x14ac:dyDescent="0.2">
      <c r="M2506"/>
      <c r="N2506"/>
    </row>
    <row r="2507" spans="13:14" x14ac:dyDescent="0.2">
      <c r="M2507"/>
      <c r="N2507"/>
    </row>
    <row r="2508" spans="13:14" x14ac:dyDescent="0.2">
      <c r="M2508"/>
      <c r="N2508"/>
    </row>
    <row r="2509" spans="13:14" x14ac:dyDescent="0.2">
      <c r="M2509"/>
      <c r="N2509"/>
    </row>
    <row r="2510" spans="13:14" x14ac:dyDescent="0.2">
      <c r="M2510"/>
      <c r="N2510"/>
    </row>
    <row r="2511" spans="13:14" x14ac:dyDescent="0.2">
      <c r="M2511"/>
      <c r="N2511"/>
    </row>
    <row r="2512" spans="13:14" x14ac:dyDescent="0.2">
      <c r="M2512"/>
      <c r="N2512"/>
    </row>
    <row r="2513" spans="13:14" x14ac:dyDescent="0.2">
      <c r="M2513"/>
      <c r="N2513"/>
    </row>
    <row r="2514" spans="13:14" x14ac:dyDescent="0.2">
      <c r="M2514"/>
      <c r="N2514"/>
    </row>
    <row r="2515" spans="13:14" x14ac:dyDescent="0.2">
      <c r="M2515"/>
      <c r="N2515"/>
    </row>
    <row r="2516" spans="13:14" x14ac:dyDescent="0.2">
      <c r="M2516"/>
      <c r="N2516"/>
    </row>
    <row r="2517" spans="13:14" x14ac:dyDescent="0.2">
      <c r="M2517"/>
      <c r="N2517"/>
    </row>
    <row r="2518" spans="13:14" x14ac:dyDescent="0.2">
      <c r="M2518"/>
      <c r="N2518"/>
    </row>
    <row r="2519" spans="13:14" x14ac:dyDescent="0.2">
      <c r="M2519"/>
      <c r="N2519"/>
    </row>
    <row r="2520" spans="13:14" x14ac:dyDescent="0.2">
      <c r="M2520"/>
      <c r="N2520"/>
    </row>
    <row r="2521" spans="13:14" x14ac:dyDescent="0.2">
      <c r="M2521"/>
      <c r="N2521"/>
    </row>
    <row r="2522" spans="13:14" x14ac:dyDescent="0.2">
      <c r="M2522"/>
      <c r="N2522"/>
    </row>
    <row r="2523" spans="13:14" x14ac:dyDescent="0.2">
      <c r="M2523"/>
      <c r="N2523"/>
    </row>
    <row r="2524" spans="13:14" x14ac:dyDescent="0.2">
      <c r="M2524"/>
      <c r="N2524"/>
    </row>
    <row r="2525" spans="13:14" x14ac:dyDescent="0.2">
      <c r="M2525"/>
      <c r="N2525"/>
    </row>
    <row r="2526" spans="13:14" x14ac:dyDescent="0.2">
      <c r="M2526"/>
      <c r="N2526"/>
    </row>
    <row r="2527" spans="13:14" x14ac:dyDescent="0.2">
      <c r="M2527"/>
      <c r="N2527"/>
    </row>
    <row r="2528" spans="13:14" x14ac:dyDescent="0.2">
      <c r="M2528"/>
      <c r="N2528"/>
    </row>
    <row r="2529" spans="13:14" x14ac:dyDescent="0.2">
      <c r="M2529"/>
      <c r="N2529"/>
    </row>
    <row r="2530" spans="13:14" x14ac:dyDescent="0.2">
      <c r="M2530"/>
      <c r="N2530"/>
    </row>
    <row r="2531" spans="13:14" x14ac:dyDescent="0.2">
      <c r="M2531"/>
      <c r="N2531"/>
    </row>
    <row r="2532" spans="13:14" x14ac:dyDescent="0.2">
      <c r="M2532"/>
      <c r="N2532"/>
    </row>
    <row r="2533" spans="13:14" x14ac:dyDescent="0.2">
      <c r="M2533"/>
      <c r="N2533"/>
    </row>
    <row r="2534" spans="13:14" x14ac:dyDescent="0.2">
      <c r="M2534"/>
      <c r="N2534"/>
    </row>
    <row r="2535" spans="13:14" x14ac:dyDescent="0.2">
      <c r="M2535"/>
      <c r="N2535"/>
    </row>
    <row r="2536" spans="13:14" x14ac:dyDescent="0.2">
      <c r="M2536"/>
      <c r="N2536"/>
    </row>
    <row r="2537" spans="13:14" x14ac:dyDescent="0.2">
      <c r="M2537"/>
      <c r="N2537"/>
    </row>
    <row r="2538" spans="13:14" x14ac:dyDescent="0.2">
      <c r="M2538"/>
      <c r="N2538"/>
    </row>
    <row r="2539" spans="13:14" x14ac:dyDescent="0.2">
      <c r="M2539"/>
      <c r="N2539"/>
    </row>
    <row r="2540" spans="13:14" x14ac:dyDescent="0.2">
      <c r="M2540"/>
      <c r="N2540"/>
    </row>
    <row r="2541" spans="13:14" x14ac:dyDescent="0.2">
      <c r="M2541"/>
      <c r="N2541"/>
    </row>
    <row r="2542" spans="13:14" x14ac:dyDescent="0.2">
      <c r="M2542"/>
      <c r="N2542"/>
    </row>
    <row r="2543" spans="13:14" x14ac:dyDescent="0.2">
      <c r="M2543"/>
      <c r="N2543"/>
    </row>
    <row r="2544" spans="13:14" x14ac:dyDescent="0.2">
      <c r="M2544"/>
      <c r="N2544"/>
    </row>
    <row r="2545" spans="13:14" x14ac:dyDescent="0.2">
      <c r="M2545"/>
      <c r="N2545"/>
    </row>
    <row r="2546" spans="13:14" x14ac:dyDescent="0.2">
      <c r="M2546"/>
      <c r="N2546"/>
    </row>
    <row r="2547" spans="13:14" x14ac:dyDescent="0.2">
      <c r="M2547"/>
      <c r="N2547"/>
    </row>
    <row r="2548" spans="13:14" x14ac:dyDescent="0.2">
      <c r="M2548"/>
      <c r="N2548"/>
    </row>
    <row r="2549" spans="13:14" x14ac:dyDescent="0.2">
      <c r="M2549"/>
      <c r="N2549"/>
    </row>
    <row r="2550" spans="13:14" x14ac:dyDescent="0.2">
      <c r="M2550"/>
      <c r="N2550"/>
    </row>
    <row r="2551" spans="13:14" x14ac:dyDescent="0.2">
      <c r="M2551"/>
      <c r="N2551"/>
    </row>
    <row r="2552" spans="13:14" x14ac:dyDescent="0.2">
      <c r="M2552"/>
      <c r="N2552"/>
    </row>
    <row r="2553" spans="13:14" x14ac:dyDescent="0.2">
      <c r="M2553"/>
      <c r="N2553"/>
    </row>
    <row r="2554" spans="13:14" x14ac:dyDescent="0.2">
      <c r="M2554"/>
      <c r="N2554"/>
    </row>
    <row r="2555" spans="13:14" x14ac:dyDescent="0.2">
      <c r="M2555"/>
      <c r="N2555"/>
    </row>
    <row r="2556" spans="13:14" x14ac:dyDescent="0.2">
      <c r="M2556"/>
      <c r="N2556"/>
    </row>
    <row r="2557" spans="13:14" x14ac:dyDescent="0.2">
      <c r="M2557"/>
      <c r="N2557"/>
    </row>
    <row r="2558" spans="13:14" x14ac:dyDescent="0.2">
      <c r="M2558"/>
      <c r="N2558"/>
    </row>
    <row r="2559" spans="13:14" x14ac:dyDescent="0.2">
      <c r="M2559"/>
      <c r="N2559"/>
    </row>
    <row r="2560" spans="13:14" x14ac:dyDescent="0.2">
      <c r="M2560"/>
      <c r="N2560"/>
    </row>
    <row r="2561" spans="13:14" x14ac:dyDescent="0.2">
      <c r="M2561"/>
      <c r="N2561"/>
    </row>
    <row r="2562" spans="13:14" x14ac:dyDescent="0.2">
      <c r="M2562"/>
      <c r="N2562"/>
    </row>
    <row r="2563" spans="13:14" x14ac:dyDescent="0.2">
      <c r="M2563"/>
      <c r="N2563"/>
    </row>
    <row r="2564" spans="13:14" x14ac:dyDescent="0.2">
      <c r="M2564"/>
      <c r="N2564"/>
    </row>
    <row r="2565" spans="13:14" x14ac:dyDescent="0.2">
      <c r="M2565"/>
      <c r="N2565"/>
    </row>
    <row r="2566" spans="13:14" x14ac:dyDescent="0.2">
      <c r="M2566"/>
      <c r="N2566"/>
    </row>
    <row r="2567" spans="13:14" x14ac:dyDescent="0.2">
      <c r="M2567"/>
      <c r="N2567"/>
    </row>
    <row r="2568" spans="13:14" x14ac:dyDescent="0.2">
      <c r="M2568"/>
      <c r="N2568"/>
    </row>
    <row r="2569" spans="13:14" x14ac:dyDescent="0.2">
      <c r="M2569"/>
      <c r="N2569"/>
    </row>
    <row r="2570" spans="13:14" x14ac:dyDescent="0.2">
      <c r="M2570"/>
      <c r="N2570"/>
    </row>
    <row r="2571" spans="13:14" x14ac:dyDescent="0.2">
      <c r="M2571"/>
      <c r="N2571"/>
    </row>
    <row r="2572" spans="13:14" x14ac:dyDescent="0.2">
      <c r="M2572"/>
      <c r="N2572"/>
    </row>
    <row r="2573" spans="13:14" x14ac:dyDescent="0.2">
      <c r="M2573"/>
      <c r="N2573"/>
    </row>
    <row r="2574" spans="13:14" x14ac:dyDescent="0.2">
      <c r="M2574"/>
      <c r="N2574"/>
    </row>
    <row r="2575" spans="13:14" x14ac:dyDescent="0.2">
      <c r="M2575"/>
      <c r="N2575"/>
    </row>
    <row r="2576" spans="13:14" x14ac:dyDescent="0.2">
      <c r="M2576"/>
      <c r="N2576"/>
    </row>
    <row r="2577" spans="13:14" x14ac:dyDescent="0.2">
      <c r="M2577"/>
      <c r="N2577"/>
    </row>
    <row r="2578" spans="13:14" x14ac:dyDescent="0.2">
      <c r="M2578"/>
      <c r="N2578"/>
    </row>
    <row r="2579" spans="13:14" x14ac:dyDescent="0.2">
      <c r="M2579"/>
      <c r="N2579"/>
    </row>
    <row r="2580" spans="13:14" x14ac:dyDescent="0.2">
      <c r="M2580"/>
      <c r="N2580"/>
    </row>
    <row r="2581" spans="13:14" x14ac:dyDescent="0.2">
      <c r="M2581"/>
      <c r="N2581"/>
    </row>
    <row r="2582" spans="13:14" x14ac:dyDescent="0.2">
      <c r="M2582"/>
      <c r="N2582"/>
    </row>
    <row r="2583" spans="13:14" x14ac:dyDescent="0.2">
      <c r="M2583"/>
      <c r="N2583"/>
    </row>
    <row r="2584" spans="13:14" x14ac:dyDescent="0.2">
      <c r="M2584"/>
      <c r="N2584"/>
    </row>
    <row r="2585" spans="13:14" x14ac:dyDescent="0.2">
      <c r="M2585"/>
      <c r="N2585"/>
    </row>
    <row r="2586" spans="13:14" x14ac:dyDescent="0.2">
      <c r="M2586"/>
      <c r="N2586"/>
    </row>
    <row r="2587" spans="13:14" x14ac:dyDescent="0.2">
      <c r="M2587"/>
      <c r="N2587"/>
    </row>
    <row r="2588" spans="13:14" x14ac:dyDescent="0.2">
      <c r="M2588"/>
      <c r="N2588"/>
    </row>
    <row r="2589" spans="13:14" x14ac:dyDescent="0.2">
      <c r="M2589"/>
      <c r="N2589"/>
    </row>
    <row r="2590" spans="13:14" x14ac:dyDescent="0.2">
      <c r="M2590"/>
      <c r="N2590"/>
    </row>
    <row r="2591" spans="13:14" x14ac:dyDescent="0.2">
      <c r="M2591"/>
      <c r="N2591"/>
    </row>
    <row r="2592" spans="13:14" x14ac:dyDescent="0.2">
      <c r="M2592"/>
      <c r="N2592"/>
    </row>
    <row r="2593" spans="13:14" x14ac:dyDescent="0.2">
      <c r="M2593"/>
      <c r="N2593"/>
    </row>
    <row r="2594" spans="13:14" x14ac:dyDescent="0.2">
      <c r="M2594"/>
      <c r="N2594"/>
    </row>
    <row r="2595" spans="13:14" x14ac:dyDescent="0.2">
      <c r="M2595"/>
      <c r="N2595"/>
    </row>
    <row r="2596" spans="13:14" x14ac:dyDescent="0.2">
      <c r="M2596"/>
      <c r="N2596"/>
    </row>
    <row r="2597" spans="13:14" x14ac:dyDescent="0.2">
      <c r="M2597"/>
      <c r="N2597"/>
    </row>
    <row r="2598" spans="13:14" x14ac:dyDescent="0.2">
      <c r="M2598"/>
      <c r="N2598"/>
    </row>
    <row r="2599" spans="13:14" x14ac:dyDescent="0.2">
      <c r="M2599"/>
      <c r="N2599"/>
    </row>
    <row r="2600" spans="13:14" x14ac:dyDescent="0.2">
      <c r="M2600"/>
      <c r="N2600"/>
    </row>
    <row r="2601" spans="13:14" x14ac:dyDescent="0.2">
      <c r="M2601"/>
      <c r="N2601"/>
    </row>
    <row r="2602" spans="13:14" x14ac:dyDescent="0.2">
      <c r="M2602"/>
      <c r="N2602"/>
    </row>
    <row r="2603" spans="13:14" x14ac:dyDescent="0.2">
      <c r="M2603"/>
      <c r="N2603"/>
    </row>
    <row r="2604" spans="13:14" x14ac:dyDescent="0.2">
      <c r="M2604"/>
      <c r="N2604"/>
    </row>
    <row r="2605" spans="13:14" x14ac:dyDescent="0.2">
      <c r="M2605"/>
      <c r="N2605"/>
    </row>
    <row r="2606" spans="13:14" x14ac:dyDescent="0.2">
      <c r="M2606"/>
      <c r="N2606"/>
    </row>
    <row r="2607" spans="13:14" x14ac:dyDescent="0.2">
      <c r="M2607"/>
      <c r="N2607"/>
    </row>
    <row r="2608" spans="13:14" x14ac:dyDescent="0.2">
      <c r="M2608"/>
      <c r="N2608"/>
    </row>
    <row r="2609" spans="13:14" x14ac:dyDescent="0.2">
      <c r="M2609"/>
      <c r="N2609"/>
    </row>
    <row r="2610" spans="13:14" x14ac:dyDescent="0.2">
      <c r="M2610"/>
      <c r="N2610"/>
    </row>
    <row r="2611" spans="13:14" x14ac:dyDescent="0.2">
      <c r="M2611"/>
      <c r="N2611"/>
    </row>
    <row r="2612" spans="13:14" x14ac:dyDescent="0.2">
      <c r="M2612"/>
      <c r="N2612"/>
    </row>
    <row r="2613" spans="13:14" x14ac:dyDescent="0.2">
      <c r="M2613"/>
      <c r="N2613"/>
    </row>
    <row r="2614" spans="13:14" x14ac:dyDescent="0.2">
      <c r="M2614"/>
      <c r="N2614"/>
    </row>
    <row r="2615" spans="13:14" x14ac:dyDescent="0.2">
      <c r="M2615"/>
      <c r="N2615"/>
    </row>
    <row r="2616" spans="13:14" x14ac:dyDescent="0.2">
      <c r="M2616"/>
      <c r="N2616"/>
    </row>
    <row r="2617" spans="13:14" x14ac:dyDescent="0.2">
      <c r="M2617"/>
      <c r="N2617"/>
    </row>
    <row r="2618" spans="13:14" x14ac:dyDescent="0.2">
      <c r="M2618"/>
      <c r="N2618"/>
    </row>
    <row r="2619" spans="13:14" x14ac:dyDescent="0.2">
      <c r="M2619"/>
      <c r="N2619"/>
    </row>
    <row r="2620" spans="13:14" x14ac:dyDescent="0.2">
      <c r="M2620"/>
      <c r="N2620"/>
    </row>
    <row r="2621" spans="13:14" x14ac:dyDescent="0.2">
      <c r="M2621"/>
      <c r="N2621"/>
    </row>
    <row r="2622" spans="13:14" x14ac:dyDescent="0.2">
      <c r="M2622"/>
      <c r="N2622"/>
    </row>
    <row r="2623" spans="13:14" x14ac:dyDescent="0.2">
      <c r="M2623"/>
      <c r="N2623"/>
    </row>
    <row r="2624" spans="13:14" x14ac:dyDescent="0.2">
      <c r="M2624"/>
      <c r="N2624"/>
    </row>
    <row r="2625" spans="13:14" x14ac:dyDescent="0.2">
      <c r="M2625"/>
      <c r="N2625"/>
    </row>
    <row r="2626" spans="13:14" x14ac:dyDescent="0.2">
      <c r="M2626"/>
      <c r="N2626"/>
    </row>
    <row r="2627" spans="13:14" x14ac:dyDescent="0.2">
      <c r="M2627"/>
      <c r="N2627"/>
    </row>
    <row r="2628" spans="13:14" x14ac:dyDescent="0.2">
      <c r="M2628"/>
      <c r="N2628"/>
    </row>
    <row r="2629" spans="13:14" x14ac:dyDescent="0.2">
      <c r="M2629"/>
      <c r="N2629"/>
    </row>
    <row r="2630" spans="13:14" x14ac:dyDescent="0.2">
      <c r="M2630"/>
      <c r="N2630"/>
    </row>
    <row r="2631" spans="13:14" x14ac:dyDescent="0.2">
      <c r="M2631"/>
      <c r="N2631"/>
    </row>
    <row r="2632" spans="13:14" x14ac:dyDescent="0.2">
      <c r="M2632"/>
      <c r="N2632"/>
    </row>
    <row r="2633" spans="13:14" x14ac:dyDescent="0.2">
      <c r="M2633"/>
      <c r="N2633"/>
    </row>
    <row r="2634" spans="13:14" x14ac:dyDescent="0.2">
      <c r="M2634"/>
      <c r="N2634"/>
    </row>
    <row r="2635" spans="13:14" x14ac:dyDescent="0.2">
      <c r="M2635"/>
      <c r="N2635"/>
    </row>
    <row r="2636" spans="13:14" x14ac:dyDescent="0.2">
      <c r="M2636"/>
      <c r="N2636"/>
    </row>
    <row r="2637" spans="13:14" x14ac:dyDescent="0.2">
      <c r="M2637"/>
      <c r="N2637"/>
    </row>
    <row r="2638" spans="13:14" x14ac:dyDescent="0.2">
      <c r="M2638"/>
      <c r="N2638"/>
    </row>
    <row r="2639" spans="13:14" x14ac:dyDescent="0.2">
      <c r="M2639"/>
      <c r="N2639"/>
    </row>
    <row r="2640" spans="13:14" x14ac:dyDescent="0.2">
      <c r="M2640"/>
      <c r="N2640"/>
    </row>
    <row r="2641" spans="13:14" x14ac:dyDescent="0.2">
      <c r="M2641"/>
      <c r="N2641"/>
    </row>
    <row r="2642" spans="13:14" x14ac:dyDescent="0.2">
      <c r="M2642"/>
      <c r="N2642"/>
    </row>
    <row r="2643" spans="13:14" x14ac:dyDescent="0.2">
      <c r="M2643"/>
      <c r="N2643"/>
    </row>
    <row r="2644" spans="13:14" x14ac:dyDescent="0.2">
      <c r="M2644"/>
      <c r="N2644"/>
    </row>
    <row r="2645" spans="13:14" x14ac:dyDescent="0.2">
      <c r="M2645"/>
      <c r="N2645"/>
    </row>
    <row r="2646" spans="13:14" x14ac:dyDescent="0.2">
      <c r="M2646"/>
      <c r="N2646"/>
    </row>
    <row r="2647" spans="13:14" x14ac:dyDescent="0.2">
      <c r="M2647"/>
      <c r="N2647"/>
    </row>
    <row r="2648" spans="13:14" x14ac:dyDescent="0.2">
      <c r="M2648"/>
      <c r="N2648"/>
    </row>
    <row r="2649" spans="13:14" x14ac:dyDescent="0.2">
      <c r="M2649"/>
      <c r="N2649"/>
    </row>
    <row r="2650" spans="13:14" x14ac:dyDescent="0.2">
      <c r="M2650"/>
      <c r="N2650"/>
    </row>
    <row r="2651" spans="13:14" x14ac:dyDescent="0.2">
      <c r="M2651"/>
      <c r="N2651"/>
    </row>
    <row r="2652" spans="13:14" x14ac:dyDescent="0.2">
      <c r="M2652"/>
      <c r="N2652"/>
    </row>
    <row r="2653" spans="13:14" x14ac:dyDescent="0.2">
      <c r="M2653"/>
      <c r="N2653"/>
    </row>
    <row r="2654" spans="13:14" x14ac:dyDescent="0.2">
      <c r="M2654"/>
      <c r="N2654"/>
    </row>
    <row r="2655" spans="13:14" x14ac:dyDescent="0.2">
      <c r="M2655"/>
      <c r="N2655"/>
    </row>
    <row r="2656" spans="13:14" x14ac:dyDescent="0.2">
      <c r="M2656"/>
      <c r="N2656"/>
    </row>
    <row r="2657" spans="13:14" x14ac:dyDescent="0.2">
      <c r="M2657"/>
      <c r="N2657"/>
    </row>
    <row r="2658" spans="13:14" x14ac:dyDescent="0.2">
      <c r="M2658"/>
      <c r="N2658"/>
    </row>
    <row r="2659" spans="13:14" x14ac:dyDescent="0.2">
      <c r="M2659"/>
      <c r="N2659"/>
    </row>
    <row r="2660" spans="13:14" x14ac:dyDescent="0.2">
      <c r="M2660"/>
      <c r="N2660"/>
    </row>
    <row r="2661" spans="13:14" x14ac:dyDescent="0.2">
      <c r="M2661"/>
      <c r="N2661"/>
    </row>
    <row r="2662" spans="13:14" x14ac:dyDescent="0.2">
      <c r="M2662"/>
      <c r="N2662"/>
    </row>
    <row r="2663" spans="13:14" x14ac:dyDescent="0.2">
      <c r="M2663"/>
      <c r="N2663"/>
    </row>
    <row r="2664" spans="13:14" x14ac:dyDescent="0.2">
      <c r="M2664"/>
      <c r="N2664"/>
    </row>
    <row r="2665" spans="13:14" x14ac:dyDescent="0.2">
      <c r="M2665"/>
      <c r="N2665"/>
    </row>
    <row r="2666" spans="13:14" x14ac:dyDescent="0.2">
      <c r="M2666"/>
      <c r="N2666"/>
    </row>
    <row r="2667" spans="13:14" x14ac:dyDescent="0.2">
      <c r="M2667"/>
      <c r="N2667"/>
    </row>
    <row r="2668" spans="13:14" x14ac:dyDescent="0.2">
      <c r="M2668"/>
      <c r="N2668"/>
    </row>
    <row r="2669" spans="13:14" x14ac:dyDescent="0.2">
      <c r="M2669"/>
      <c r="N2669"/>
    </row>
    <row r="2670" spans="13:14" x14ac:dyDescent="0.2">
      <c r="M2670"/>
      <c r="N2670"/>
    </row>
    <row r="2671" spans="13:14" x14ac:dyDescent="0.2">
      <c r="M2671"/>
      <c r="N2671"/>
    </row>
    <row r="2672" spans="13:14" x14ac:dyDescent="0.2">
      <c r="M2672"/>
      <c r="N2672"/>
    </row>
    <row r="2673" spans="13:14" x14ac:dyDescent="0.2">
      <c r="M2673"/>
      <c r="N2673"/>
    </row>
    <row r="2674" spans="13:14" x14ac:dyDescent="0.2">
      <c r="M2674"/>
      <c r="N2674"/>
    </row>
    <row r="2675" spans="13:14" x14ac:dyDescent="0.2">
      <c r="M2675"/>
      <c r="N2675"/>
    </row>
    <row r="2676" spans="13:14" x14ac:dyDescent="0.2">
      <c r="M2676"/>
      <c r="N2676"/>
    </row>
    <row r="2677" spans="13:14" x14ac:dyDescent="0.2">
      <c r="M2677"/>
      <c r="N2677"/>
    </row>
    <row r="2678" spans="13:14" x14ac:dyDescent="0.2">
      <c r="M2678"/>
      <c r="N2678"/>
    </row>
    <row r="2679" spans="13:14" x14ac:dyDescent="0.2">
      <c r="M2679"/>
      <c r="N2679"/>
    </row>
    <row r="2680" spans="13:14" x14ac:dyDescent="0.2">
      <c r="M2680"/>
      <c r="N2680"/>
    </row>
    <row r="2681" spans="13:14" x14ac:dyDescent="0.2">
      <c r="M2681"/>
      <c r="N2681"/>
    </row>
    <row r="2682" spans="13:14" x14ac:dyDescent="0.2">
      <c r="M2682"/>
      <c r="N2682"/>
    </row>
    <row r="2683" spans="13:14" x14ac:dyDescent="0.2">
      <c r="M2683"/>
      <c r="N2683"/>
    </row>
    <row r="2684" spans="13:14" x14ac:dyDescent="0.2">
      <c r="M2684"/>
      <c r="N2684"/>
    </row>
    <row r="2685" spans="13:14" x14ac:dyDescent="0.2">
      <c r="M2685"/>
      <c r="N2685"/>
    </row>
    <row r="2686" spans="13:14" x14ac:dyDescent="0.2">
      <c r="M2686"/>
      <c r="N2686"/>
    </row>
    <row r="2687" spans="13:14" x14ac:dyDescent="0.2">
      <c r="M2687"/>
      <c r="N2687"/>
    </row>
    <row r="2688" spans="13:14" x14ac:dyDescent="0.2">
      <c r="M2688"/>
      <c r="N2688"/>
    </row>
    <row r="2689" spans="13:14" x14ac:dyDescent="0.2">
      <c r="M2689"/>
      <c r="N2689"/>
    </row>
    <row r="2690" spans="13:14" x14ac:dyDescent="0.2">
      <c r="M2690"/>
      <c r="N2690"/>
    </row>
    <row r="2691" spans="13:14" x14ac:dyDescent="0.2">
      <c r="M2691"/>
      <c r="N2691"/>
    </row>
    <row r="2692" spans="13:14" x14ac:dyDescent="0.2">
      <c r="M2692"/>
      <c r="N2692"/>
    </row>
    <row r="2693" spans="13:14" x14ac:dyDescent="0.2">
      <c r="M2693"/>
      <c r="N2693"/>
    </row>
    <row r="2694" spans="13:14" x14ac:dyDescent="0.2">
      <c r="M2694"/>
      <c r="N2694"/>
    </row>
    <row r="2695" spans="13:14" x14ac:dyDescent="0.2">
      <c r="M2695"/>
      <c r="N2695"/>
    </row>
    <row r="2696" spans="13:14" x14ac:dyDescent="0.2">
      <c r="M2696"/>
      <c r="N2696"/>
    </row>
    <row r="2697" spans="13:14" x14ac:dyDescent="0.2">
      <c r="M2697"/>
      <c r="N2697"/>
    </row>
    <row r="2698" spans="13:14" x14ac:dyDescent="0.2">
      <c r="M2698"/>
      <c r="N2698"/>
    </row>
    <row r="2699" spans="13:14" x14ac:dyDescent="0.2">
      <c r="M2699"/>
      <c r="N2699"/>
    </row>
    <row r="2700" spans="13:14" x14ac:dyDescent="0.2">
      <c r="M2700"/>
      <c r="N2700"/>
    </row>
    <row r="2701" spans="13:14" x14ac:dyDescent="0.2">
      <c r="M2701"/>
      <c r="N2701"/>
    </row>
    <row r="2702" spans="13:14" x14ac:dyDescent="0.2">
      <c r="M2702"/>
      <c r="N2702"/>
    </row>
    <row r="2703" spans="13:14" x14ac:dyDescent="0.2">
      <c r="M2703"/>
      <c r="N2703"/>
    </row>
    <row r="2704" spans="13:14" x14ac:dyDescent="0.2">
      <c r="M2704"/>
      <c r="N2704"/>
    </row>
    <row r="2705" spans="13:14" x14ac:dyDescent="0.2">
      <c r="M2705"/>
      <c r="N2705"/>
    </row>
    <row r="2706" spans="13:14" x14ac:dyDescent="0.2">
      <c r="M2706"/>
      <c r="N2706"/>
    </row>
    <row r="2707" spans="13:14" x14ac:dyDescent="0.2">
      <c r="M2707"/>
      <c r="N2707"/>
    </row>
    <row r="2708" spans="13:14" x14ac:dyDescent="0.2">
      <c r="M2708"/>
      <c r="N2708"/>
    </row>
    <row r="2709" spans="13:14" x14ac:dyDescent="0.2">
      <c r="M2709"/>
      <c r="N2709"/>
    </row>
    <row r="2710" spans="13:14" x14ac:dyDescent="0.2">
      <c r="M2710"/>
      <c r="N2710"/>
    </row>
    <row r="2711" spans="13:14" x14ac:dyDescent="0.2">
      <c r="M2711"/>
      <c r="N2711"/>
    </row>
    <row r="2712" spans="13:14" x14ac:dyDescent="0.2">
      <c r="M2712"/>
      <c r="N2712"/>
    </row>
    <row r="2713" spans="13:14" x14ac:dyDescent="0.2">
      <c r="M2713"/>
      <c r="N2713"/>
    </row>
    <row r="2714" spans="13:14" x14ac:dyDescent="0.2">
      <c r="M2714"/>
      <c r="N2714"/>
    </row>
    <row r="2715" spans="13:14" x14ac:dyDescent="0.2">
      <c r="M2715"/>
      <c r="N2715"/>
    </row>
    <row r="2716" spans="13:14" x14ac:dyDescent="0.2">
      <c r="M2716"/>
      <c r="N2716"/>
    </row>
    <row r="2717" spans="13:14" x14ac:dyDescent="0.2">
      <c r="M2717"/>
      <c r="N2717"/>
    </row>
    <row r="2718" spans="13:14" x14ac:dyDescent="0.2">
      <c r="M2718"/>
      <c r="N2718"/>
    </row>
    <row r="2719" spans="13:14" x14ac:dyDescent="0.2">
      <c r="M2719"/>
      <c r="N2719"/>
    </row>
    <row r="2720" spans="13:14" x14ac:dyDescent="0.2">
      <c r="M2720"/>
      <c r="N2720"/>
    </row>
    <row r="2721" spans="13:14" x14ac:dyDescent="0.2">
      <c r="M2721"/>
      <c r="N2721"/>
    </row>
    <row r="2722" spans="13:14" x14ac:dyDescent="0.2">
      <c r="M2722"/>
      <c r="N2722"/>
    </row>
    <row r="2723" spans="13:14" x14ac:dyDescent="0.2">
      <c r="M2723"/>
      <c r="N2723"/>
    </row>
    <row r="2724" spans="13:14" x14ac:dyDescent="0.2">
      <c r="M2724"/>
      <c r="N2724"/>
    </row>
    <row r="2725" spans="13:14" x14ac:dyDescent="0.2">
      <c r="M2725"/>
      <c r="N2725"/>
    </row>
    <row r="2726" spans="13:14" x14ac:dyDescent="0.2">
      <c r="M2726"/>
      <c r="N2726"/>
    </row>
    <row r="2727" spans="13:14" x14ac:dyDescent="0.2">
      <c r="M2727"/>
      <c r="N2727"/>
    </row>
    <row r="2728" spans="13:14" x14ac:dyDescent="0.2">
      <c r="M2728"/>
      <c r="N2728"/>
    </row>
    <row r="2729" spans="13:14" x14ac:dyDescent="0.2">
      <c r="M2729"/>
      <c r="N2729"/>
    </row>
    <row r="2730" spans="13:14" x14ac:dyDescent="0.2">
      <c r="M2730"/>
      <c r="N2730"/>
    </row>
    <row r="2731" spans="13:14" x14ac:dyDescent="0.2">
      <c r="M2731"/>
      <c r="N2731"/>
    </row>
    <row r="2732" spans="13:14" x14ac:dyDescent="0.2">
      <c r="M2732"/>
      <c r="N2732"/>
    </row>
    <row r="2733" spans="13:14" x14ac:dyDescent="0.2">
      <c r="M2733"/>
      <c r="N2733"/>
    </row>
    <row r="2734" spans="13:14" x14ac:dyDescent="0.2">
      <c r="M2734"/>
      <c r="N2734"/>
    </row>
    <row r="2735" spans="13:14" x14ac:dyDescent="0.2">
      <c r="M2735"/>
      <c r="N2735"/>
    </row>
    <row r="2736" spans="13:14" x14ac:dyDescent="0.2">
      <c r="M2736"/>
      <c r="N2736"/>
    </row>
    <row r="2737" spans="13:14" x14ac:dyDescent="0.2">
      <c r="M2737"/>
      <c r="N2737"/>
    </row>
    <row r="2738" spans="13:14" x14ac:dyDescent="0.2">
      <c r="M2738"/>
      <c r="N2738"/>
    </row>
    <row r="2739" spans="13:14" x14ac:dyDescent="0.2">
      <c r="M2739"/>
      <c r="N2739"/>
    </row>
    <row r="2740" spans="13:14" x14ac:dyDescent="0.2">
      <c r="M2740"/>
      <c r="N2740"/>
    </row>
    <row r="2741" spans="13:14" x14ac:dyDescent="0.2">
      <c r="M2741"/>
      <c r="N2741"/>
    </row>
    <row r="2742" spans="13:14" x14ac:dyDescent="0.2">
      <c r="M2742"/>
      <c r="N2742"/>
    </row>
    <row r="2743" spans="13:14" x14ac:dyDescent="0.2">
      <c r="M2743"/>
      <c r="N2743"/>
    </row>
    <row r="2744" spans="13:14" x14ac:dyDescent="0.2">
      <c r="M2744"/>
      <c r="N2744"/>
    </row>
    <row r="2745" spans="13:14" x14ac:dyDescent="0.2">
      <c r="M2745"/>
      <c r="N2745"/>
    </row>
    <row r="2746" spans="13:14" x14ac:dyDescent="0.2">
      <c r="M2746"/>
      <c r="N2746"/>
    </row>
    <row r="2747" spans="13:14" x14ac:dyDescent="0.2">
      <c r="M2747"/>
      <c r="N2747"/>
    </row>
    <row r="2748" spans="13:14" x14ac:dyDescent="0.2">
      <c r="M2748"/>
      <c r="N2748"/>
    </row>
    <row r="2749" spans="13:14" x14ac:dyDescent="0.2">
      <c r="M2749"/>
      <c r="N2749"/>
    </row>
    <row r="2750" spans="13:14" x14ac:dyDescent="0.2">
      <c r="M2750"/>
      <c r="N2750"/>
    </row>
    <row r="2751" spans="13:14" x14ac:dyDescent="0.2">
      <c r="M2751"/>
      <c r="N2751"/>
    </row>
    <row r="2752" spans="13:14" x14ac:dyDescent="0.2">
      <c r="M2752"/>
      <c r="N2752"/>
    </row>
    <row r="2753" spans="13:14" x14ac:dyDescent="0.2">
      <c r="M2753"/>
      <c r="N2753"/>
    </row>
    <row r="2754" spans="13:14" x14ac:dyDescent="0.2">
      <c r="M2754"/>
      <c r="N2754"/>
    </row>
    <row r="2755" spans="13:14" x14ac:dyDescent="0.2">
      <c r="M2755"/>
      <c r="N2755"/>
    </row>
    <row r="2756" spans="13:14" x14ac:dyDescent="0.2">
      <c r="M2756"/>
      <c r="N2756"/>
    </row>
    <row r="2757" spans="13:14" x14ac:dyDescent="0.2">
      <c r="M2757"/>
      <c r="N2757"/>
    </row>
    <row r="2758" spans="13:14" x14ac:dyDescent="0.2">
      <c r="M2758"/>
      <c r="N2758"/>
    </row>
    <row r="2759" spans="13:14" x14ac:dyDescent="0.2">
      <c r="M2759"/>
      <c r="N2759"/>
    </row>
    <row r="2760" spans="13:14" x14ac:dyDescent="0.2">
      <c r="M2760"/>
      <c r="N2760"/>
    </row>
    <row r="2761" spans="13:14" x14ac:dyDescent="0.2">
      <c r="M2761"/>
      <c r="N2761"/>
    </row>
    <row r="2762" spans="13:14" x14ac:dyDescent="0.2">
      <c r="M2762"/>
      <c r="N2762"/>
    </row>
    <row r="2763" spans="13:14" x14ac:dyDescent="0.2">
      <c r="M2763"/>
      <c r="N2763"/>
    </row>
    <row r="2764" spans="13:14" x14ac:dyDescent="0.2">
      <c r="M2764"/>
      <c r="N2764"/>
    </row>
    <row r="2765" spans="13:14" x14ac:dyDescent="0.2">
      <c r="M2765"/>
      <c r="N2765"/>
    </row>
    <row r="2766" spans="13:14" x14ac:dyDescent="0.2">
      <c r="M2766"/>
      <c r="N2766"/>
    </row>
    <row r="2767" spans="13:14" x14ac:dyDescent="0.2">
      <c r="M2767"/>
      <c r="N2767"/>
    </row>
    <row r="2768" spans="13:14" x14ac:dyDescent="0.2">
      <c r="M2768"/>
      <c r="N2768"/>
    </row>
    <row r="2769" spans="13:14" x14ac:dyDescent="0.2">
      <c r="M2769"/>
      <c r="N2769"/>
    </row>
    <row r="2770" spans="13:14" x14ac:dyDescent="0.2">
      <c r="M2770"/>
      <c r="N2770"/>
    </row>
    <row r="2771" spans="13:14" x14ac:dyDescent="0.2">
      <c r="M2771"/>
      <c r="N2771"/>
    </row>
    <row r="2772" spans="13:14" x14ac:dyDescent="0.2">
      <c r="M2772"/>
      <c r="N2772"/>
    </row>
    <row r="2773" spans="13:14" x14ac:dyDescent="0.2">
      <c r="M2773"/>
      <c r="N2773"/>
    </row>
    <row r="2774" spans="13:14" x14ac:dyDescent="0.2">
      <c r="M2774"/>
      <c r="N2774"/>
    </row>
    <row r="2775" spans="13:14" x14ac:dyDescent="0.2">
      <c r="M2775"/>
      <c r="N2775"/>
    </row>
    <row r="2776" spans="13:14" x14ac:dyDescent="0.2">
      <c r="M2776"/>
      <c r="N2776"/>
    </row>
    <row r="2777" spans="13:14" x14ac:dyDescent="0.2">
      <c r="M2777"/>
      <c r="N2777"/>
    </row>
    <row r="2778" spans="13:14" x14ac:dyDescent="0.2">
      <c r="M2778"/>
      <c r="N2778"/>
    </row>
    <row r="2779" spans="13:14" x14ac:dyDescent="0.2">
      <c r="M2779"/>
      <c r="N2779"/>
    </row>
    <row r="2780" spans="13:14" x14ac:dyDescent="0.2">
      <c r="M2780"/>
      <c r="N2780"/>
    </row>
    <row r="2781" spans="13:14" x14ac:dyDescent="0.2">
      <c r="M2781"/>
      <c r="N2781"/>
    </row>
    <row r="2782" spans="13:14" x14ac:dyDescent="0.2">
      <c r="M2782"/>
      <c r="N2782"/>
    </row>
    <row r="2783" spans="13:14" x14ac:dyDescent="0.2">
      <c r="M2783"/>
      <c r="N2783"/>
    </row>
    <row r="2784" spans="13:14" x14ac:dyDescent="0.2">
      <c r="M2784"/>
      <c r="N2784"/>
    </row>
    <row r="2785" spans="13:14" x14ac:dyDescent="0.2">
      <c r="M2785"/>
      <c r="N2785"/>
    </row>
    <row r="2786" spans="13:14" x14ac:dyDescent="0.2">
      <c r="M2786"/>
      <c r="N2786"/>
    </row>
    <row r="2787" spans="13:14" x14ac:dyDescent="0.2">
      <c r="M2787"/>
      <c r="N2787"/>
    </row>
    <row r="2788" spans="13:14" x14ac:dyDescent="0.2">
      <c r="M2788"/>
      <c r="N2788"/>
    </row>
    <row r="2789" spans="13:14" x14ac:dyDescent="0.2">
      <c r="M2789"/>
      <c r="N2789"/>
    </row>
    <row r="2790" spans="13:14" x14ac:dyDescent="0.2">
      <c r="M2790"/>
      <c r="N2790"/>
    </row>
    <row r="2791" spans="13:14" x14ac:dyDescent="0.2">
      <c r="M2791"/>
      <c r="N2791"/>
    </row>
    <row r="2792" spans="13:14" x14ac:dyDescent="0.2">
      <c r="M2792"/>
      <c r="N2792"/>
    </row>
    <row r="2793" spans="13:14" x14ac:dyDescent="0.2">
      <c r="M2793"/>
      <c r="N2793"/>
    </row>
    <row r="2794" spans="13:14" x14ac:dyDescent="0.2">
      <c r="M2794"/>
      <c r="N2794"/>
    </row>
    <row r="2795" spans="13:14" x14ac:dyDescent="0.2">
      <c r="M2795"/>
      <c r="N2795"/>
    </row>
    <row r="2796" spans="13:14" x14ac:dyDescent="0.2">
      <c r="M2796"/>
      <c r="N2796"/>
    </row>
    <row r="2797" spans="13:14" x14ac:dyDescent="0.2">
      <c r="M2797"/>
      <c r="N2797"/>
    </row>
    <row r="2798" spans="13:14" x14ac:dyDescent="0.2">
      <c r="M2798"/>
      <c r="N2798"/>
    </row>
    <row r="2799" spans="13:14" x14ac:dyDescent="0.2">
      <c r="M2799"/>
      <c r="N2799"/>
    </row>
    <row r="2800" spans="13:14" x14ac:dyDescent="0.2">
      <c r="M2800"/>
      <c r="N2800"/>
    </row>
    <row r="2801" spans="13:14" x14ac:dyDescent="0.2">
      <c r="M2801"/>
      <c r="N2801"/>
    </row>
    <row r="2802" spans="13:14" x14ac:dyDescent="0.2">
      <c r="M2802"/>
      <c r="N2802"/>
    </row>
    <row r="2803" spans="13:14" x14ac:dyDescent="0.2">
      <c r="M2803"/>
      <c r="N2803"/>
    </row>
    <row r="2804" spans="13:14" x14ac:dyDescent="0.2">
      <c r="M2804"/>
      <c r="N2804"/>
    </row>
    <row r="2805" spans="13:14" x14ac:dyDescent="0.2">
      <c r="M2805"/>
      <c r="N2805"/>
    </row>
    <row r="2806" spans="13:14" x14ac:dyDescent="0.2">
      <c r="M2806"/>
      <c r="N2806"/>
    </row>
    <row r="2807" spans="13:14" x14ac:dyDescent="0.2">
      <c r="M2807"/>
      <c r="N2807"/>
    </row>
    <row r="2808" spans="13:14" x14ac:dyDescent="0.2">
      <c r="M2808"/>
      <c r="N2808"/>
    </row>
    <row r="2809" spans="13:14" x14ac:dyDescent="0.2">
      <c r="M2809"/>
      <c r="N2809"/>
    </row>
    <row r="2810" spans="13:14" x14ac:dyDescent="0.2">
      <c r="M2810"/>
      <c r="N2810"/>
    </row>
    <row r="2811" spans="13:14" x14ac:dyDescent="0.2">
      <c r="M2811"/>
      <c r="N2811"/>
    </row>
    <row r="2812" spans="13:14" x14ac:dyDescent="0.2">
      <c r="M2812"/>
      <c r="N2812"/>
    </row>
    <row r="2813" spans="13:14" x14ac:dyDescent="0.2">
      <c r="M2813"/>
      <c r="N2813"/>
    </row>
    <row r="2814" spans="13:14" x14ac:dyDescent="0.2">
      <c r="M2814"/>
      <c r="N2814"/>
    </row>
    <row r="2815" spans="13:14" x14ac:dyDescent="0.2">
      <c r="M2815"/>
      <c r="N2815"/>
    </row>
    <row r="2816" spans="13:14" x14ac:dyDescent="0.2">
      <c r="M2816"/>
      <c r="N2816"/>
    </row>
    <row r="2817" spans="13:14" x14ac:dyDescent="0.2">
      <c r="M2817"/>
      <c r="N2817"/>
    </row>
    <row r="2818" spans="13:14" x14ac:dyDescent="0.2">
      <c r="M2818"/>
      <c r="N2818"/>
    </row>
    <row r="2819" spans="13:14" x14ac:dyDescent="0.2">
      <c r="M2819"/>
      <c r="N2819"/>
    </row>
    <row r="2820" spans="13:14" x14ac:dyDescent="0.2">
      <c r="M2820"/>
      <c r="N2820"/>
    </row>
    <row r="2821" spans="13:14" x14ac:dyDescent="0.2">
      <c r="M2821"/>
      <c r="N2821"/>
    </row>
    <row r="2822" spans="13:14" x14ac:dyDescent="0.2">
      <c r="M2822"/>
      <c r="N2822"/>
    </row>
    <row r="2823" spans="13:14" x14ac:dyDescent="0.2">
      <c r="M2823"/>
      <c r="N2823"/>
    </row>
    <row r="2824" spans="13:14" x14ac:dyDescent="0.2">
      <c r="M2824"/>
      <c r="N2824"/>
    </row>
    <row r="2825" spans="13:14" x14ac:dyDescent="0.2">
      <c r="M2825"/>
      <c r="N2825"/>
    </row>
    <row r="2826" spans="13:14" x14ac:dyDescent="0.2">
      <c r="M2826"/>
      <c r="N2826"/>
    </row>
    <row r="2827" spans="13:14" x14ac:dyDescent="0.2">
      <c r="M2827"/>
      <c r="N2827"/>
    </row>
    <row r="2828" spans="13:14" x14ac:dyDescent="0.2">
      <c r="M2828"/>
      <c r="N2828"/>
    </row>
    <row r="2829" spans="13:14" x14ac:dyDescent="0.2">
      <c r="M2829"/>
      <c r="N2829"/>
    </row>
    <row r="2830" spans="13:14" x14ac:dyDescent="0.2">
      <c r="M2830"/>
      <c r="N2830"/>
    </row>
    <row r="2831" spans="13:14" x14ac:dyDescent="0.2">
      <c r="M2831"/>
      <c r="N2831"/>
    </row>
    <row r="2832" spans="13:14" x14ac:dyDescent="0.2">
      <c r="M2832"/>
      <c r="N2832"/>
    </row>
    <row r="2833" spans="13:14" x14ac:dyDescent="0.2">
      <c r="M2833"/>
      <c r="N2833"/>
    </row>
    <row r="2834" spans="13:14" x14ac:dyDescent="0.2">
      <c r="M2834"/>
      <c r="N2834"/>
    </row>
    <row r="2835" spans="13:14" x14ac:dyDescent="0.2">
      <c r="M2835"/>
      <c r="N2835"/>
    </row>
    <row r="2836" spans="13:14" x14ac:dyDescent="0.2">
      <c r="M2836"/>
      <c r="N2836"/>
    </row>
    <row r="2837" spans="13:14" x14ac:dyDescent="0.2">
      <c r="M2837"/>
      <c r="N2837"/>
    </row>
    <row r="2838" spans="13:14" x14ac:dyDescent="0.2">
      <c r="M2838"/>
      <c r="N2838"/>
    </row>
    <row r="2839" spans="13:14" x14ac:dyDescent="0.2">
      <c r="M2839"/>
      <c r="N2839"/>
    </row>
    <row r="2840" spans="13:14" x14ac:dyDescent="0.2">
      <c r="M2840"/>
      <c r="N2840"/>
    </row>
    <row r="2841" spans="13:14" x14ac:dyDescent="0.2">
      <c r="M2841"/>
      <c r="N2841"/>
    </row>
    <row r="2842" spans="13:14" x14ac:dyDescent="0.2">
      <c r="M2842"/>
      <c r="N2842"/>
    </row>
    <row r="2843" spans="13:14" x14ac:dyDescent="0.2">
      <c r="M2843"/>
      <c r="N2843"/>
    </row>
    <row r="2844" spans="13:14" x14ac:dyDescent="0.2">
      <c r="M2844"/>
      <c r="N2844"/>
    </row>
    <row r="2845" spans="13:14" x14ac:dyDescent="0.2">
      <c r="M2845"/>
      <c r="N2845"/>
    </row>
    <row r="2846" spans="13:14" x14ac:dyDescent="0.2">
      <c r="M2846"/>
      <c r="N2846"/>
    </row>
    <row r="2847" spans="13:14" x14ac:dyDescent="0.2">
      <c r="M2847"/>
      <c r="N2847"/>
    </row>
    <row r="2848" spans="13:14" x14ac:dyDescent="0.2">
      <c r="M2848"/>
      <c r="N2848"/>
    </row>
    <row r="2849" spans="13:14" x14ac:dyDescent="0.2">
      <c r="M2849"/>
      <c r="N2849"/>
    </row>
    <row r="2850" spans="13:14" x14ac:dyDescent="0.2">
      <c r="M2850"/>
      <c r="N2850"/>
    </row>
    <row r="2851" spans="13:14" x14ac:dyDescent="0.2">
      <c r="M2851"/>
      <c r="N2851"/>
    </row>
    <row r="2852" spans="13:14" x14ac:dyDescent="0.2">
      <c r="M2852"/>
      <c r="N2852"/>
    </row>
    <row r="2853" spans="13:14" x14ac:dyDescent="0.2">
      <c r="M2853"/>
      <c r="N2853"/>
    </row>
    <row r="2854" spans="13:14" x14ac:dyDescent="0.2">
      <c r="M2854"/>
      <c r="N2854"/>
    </row>
    <row r="2855" spans="13:14" x14ac:dyDescent="0.2">
      <c r="M2855"/>
      <c r="N2855"/>
    </row>
    <row r="2856" spans="13:14" x14ac:dyDescent="0.2">
      <c r="M2856"/>
      <c r="N2856"/>
    </row>
    <row r="2857" spans="13:14" x14ac:dyDescent="0.2">
      <c r="M2857"/>
      <c r="N2857"/>
    </row>
    <row r="2858" spans="13:14" x14ac:dyDescent="0.2">
      <c r="M2858"/>
      <c r="N2858"/>
    </row>
    <row r="2859" spans="13:14" x14ac:dyDescent="0.2">
      <c r="M2859"/>
      <c r="N2859"/>
    </row>
    <row r="2860" spans="13:14" x14ac:dyDescent="0.2">
      <c r="M2860"/>
      <c r="N2860"/>
    </row>
    <row r="2861" spans="13:14" x14ac:dyDescent="0.2">
      <c r="M2861"/>
      <c r="N2861"/>
    </row>
    <row r="2862" spans="13:14" x14ac:dyDescent="0.2">
      <c r="M2862"/>
      <c r="N2862"/>
    </row>
    <row r="2863" spans="13:14" x14ac:dyDescent="0.2">
      <c r="M2863"/>
      <c r="N2863"/>
    </row>
    <row r="2864" spans="13:14" x14ac:dyDescent="0.2">
      <c r="M2864"/>
      <c r="N2864"/>
    </row>
    <row r="2865" spans="13:14" x14ac:dyDescent="0.2">
      <c r="M2865"/>
      <c r="N2865"/>
    </row>
    <row r="2866" spans="13:14" x14ac:dyDescent="0.2">
      <c r="M2866"/>
      <c r="N2866"/>
    </row>
    <row r="2867" spans="13:14" x14ac:dyDescent="0.2">
      <c r="M2867"/>
      <c r="N2867"/>
    </row>
    <row r="2868" spans="13:14" x14ac:dyDescent="0.2">
      <c r="M2868"/>
      <c r="N2868"/>
    </row>
    <row r="2869" spans="13:14" x14ac:dyDescent="0.2">
      <c r="M2869"/>
      <c r="N2869"/>
    </row>
    <row r="2870" spans="13:14" x14ac:dyDescent="0.2">
      <c r="M2870"/>
      <c r="N2870"/>
    </row>
    <row r="2871" spans="13:14" x14ac:dyDescent="0.2">
      <c r="M2871"/>
      <c r="N2871"/>
    </row>
    <row r="2872" spans="13:14" x14ac:dyDescent="0.2">
      <c r="M2872"/>
      <c r="N2872"/>
    </row>
    <row r="2873" spans="13:14" x14ac:dyDescent="0.2">
      <c r="M2873"/>
      <c r="N2873"/>
    </row>
    <row r="2874" spans="13:14" x14ac:dyDescent="0.2">
      <c r="M2874"/>
      <c r="N2874"/>
    </row>
    <row r="2875" spans="13:14" x14ac:dyDescent="0.2">
      <c r="M2875"/>
      <c r="N2875"/>
    </row>
    <row r="2876" spans="13:14" x14ac:dyDescent="0.2">
      <c r="M2876"/>
      <c r="N2876"/>
    </row>
    <row r="2877" spans="13:14" x14ac:dyDescent="0.2">
      <c r="M2877"/>
      <c r="N2877"/>
    </row>
    <row r="2878" spans="13:14" x14ac:dyDescent="0.2">
      <c r="M2878"/>
      <c r="N2878"/>
    </row>
    <row r="2879" spans="13:14" x14ac:dyDescent="0.2">
      <c r="M2879"/>
      <c r="N2879"/>
    </row>
    <row r="2880" spans="13:14" x14ac:dyDescent="0.2">
      <c r="M2880"/>
      <c r="N2880"/>
    </row>
    <row r="2881" spans="13:14" x14ac:dyDescent="0.2">
      <c r="M2881"/>
      <c r="N2881"/>
    </row>
    <row r="2882" spans="13:14" x14ac:dyDescent="0.2">
      <c r="M2882"/>
      <c r="N2882"/>
    </row>
    <row r="2883" spans="13:14" x14ac:dyDescent="0.2">
      <c r="M2883"/>
      <c r="N2883"/>
    </row>
    <row r="2884" spans="13:14" x14ac:dyDescent="0.2">
      <c r="M2884"/>
      <c r="N2884"/>
    </row>
    <row r="2885" spans="13:14" x14ac:dyDescent="0.2">
      <c r="M2885"/>
      <c r="N2885"/>
    </row>
    <row r="2886" spans="13:14" x14ac:dyDescent="0.2">
      <c r="M2886"/>
      <c r="N2886"/>
    </row>
    <row r="2887" spans="13:14" x14ac:dyDescent="0.2">
      <c r="M2887"/>
      <c r="N2887"/>
    </row>
    <row r="2888" spans="13:14" x14ac:dyDescent="0.2">
      <c r="M2888"/>
      <c r="N2888"/>
    </row>
    <row r="2889" spans="13:14" x14ac:dyDescent="0.2">
      <c r="M2889"/>
      <c r="N2889"/>
    </row>
    <row r="2890" spans="13:14" x14ac:dyDescent="0.2">
      <c r="M2890"/>
      <c r="N2890"/>
    </row>
    <row r="2891" spans="13:14" x14ac:dyDescent="0.2">
      <c r="M2891"/>
      <c r="N2891"/>
    </row>
    <row r="2892" spans="13:14" x14ac:dyDescent="0.2">
      <c r="M2892"/>
      <c r="N2892"/>
    </row>
    <row r="2893" spans="13:14" x14ac:dyDescent="0.2">
      <c r="M2893"/>
      <c r="N2893"/>
    </row>
    <row r="2894" spans="13:14" x14ac:dyDescent="0.2">
      <c r="M2894"/>
      <c r="N2894"/>
    </row>
    <row r="2895" spans="13:14" x14ac:dyDescent="0.2">
      <c r="M2895"/>
      <c r="N2895"/>
    </row>
    <row r="2896" spans="13:14" x14ac:dyDescent="0.2">
      <c r="M2896"/>
      <c r="N2896"/>
    </row>
    <row r="2897" spans="13:14" x14ac:dyDescent="0.2">
      <c r="M2897"/>
      <c r="N2897"/>
    </row>
    <row r="2898" spans="13:14" x14ac:dyDescent="0.2">
      <c r="M2898"/>
      <c r="N2898"/>
    </row>
    <row r="2899" spans="13:14" x14ac:dyDescent="0.2">
      <c r="M2899"/>
      <c r="N2899"/>
    </row>
    <row r="2900" spans="13:14" x14ac:dyDescent="0.2">
      <c r="M2900"/>
      <c r="N2900"/>
    </row>
    <row r="2901" spans="13:14" x14ac:dyDescent="0.2">
      <c r="M2901"/>
      <c r="N2901"/>
    </row>
    <row r="2902" spans="13:14" x14ac:dyDescent="0.2">
      <c r="M2902"/>
      <c r="N2902"/>
    </row>
    <row r="2903" spans="13:14" x14ac:dyDescent="0.2">
      <c r="M2903"/>
      <c r="N2903"/>
    </row>
    <row r="2904" spans="13:14" x14ac:dyDescent="0.2">
      <c r="M2904"/>
      <c r="N2904"/>
    </row>
    <row r="2905" spans="13:14" x14ac:dyDescent="0.2">
      <c r="M2905"/>
      <c r="N2905"/>
    </row>
    <row r="2906" spans="13:14" x14ac:dyDescent="0.2">
      <c r="M2906"/>
      <c r="N2906"/>
    </row>
    <row r="2907" spans="13:14" x14ac:dyDescent="0.2">
      <c r="M2907"/>
      <c r="N2907"/>
    </row>
    <row r="2908" spans="13:14" x14ac:dyDescent="0.2">
      <c r="M2908"/>
      <c r="N2908"/>
    </row>
    <row r="2909" spans="13:14" x14ac:dyDescent="0.2">
      <c r="M2909"/>
      <c r="N2909"/>
    </row>
    <row r="2910" spans="13:14" x14ac:dyDescent="0.2">
      <c r="M2910"/>
      <c r="N2910"/>
    </row>
    <row r="2911" spans="13:14" x14ac:dyDescent="0.2">
      <c r="M2911"/>
      <c r="N2911"/>
    </row>
    <row r="2912" spans="13:14" x14ac:dyDescent="0.2">
      <c r="M2912"/>
      <c r="N2912"/>
    </row>
    <row r="2913" spans="13:14" x14ac:dyDescent="0.2">
      <c r="M2913"/>
      <c r="N2913"/>
    </row>
    <row r="2914" spans="13:14" x14ac:dyDescent="0.2">
      <c r="M2914"/>
      <c r="N2914"/>
    </row>
    <row r="2915" spans="13:14" x14ac:dyDescent="0.2">
      <c r="M2915"/>
      <c r="N2915"/>
    </row>
    <row r="2916" spans="13:14" x14ac:dyDescent="0.2">
      <c r="M2916"/>
      <c r="N2916"/>
    </row>
    <row r="2917" spans="13:14" x14ac:dyDescent="0.2">
      <c r="M2917"/>
      <c r="N2917"/>
    </row>
    <row r="2918" spans="13:14" x14ac:dyDescent="0.2">
      <c r="M2918"/>
      <c r="N2918"/>
    </row>
    <row r="2919" spans="13:14" x14ac:dyDescent="0.2">
      <c r="M2919"/>
      <c r="N2919"/>
    </row>
    <row r="2920" spans="13:14" x14ac:dyDescent="0.2">
      <c r="M2920"/>
      <c r="N2920"/>
    </row>
    <row r="2921" spans="13:14" x14ac:dyDescent="0.2">
      <c r="M2921"/>
      <c r="N2921"/>
    </row>
    <row r="2922" spans="13:14" x14ac:dyDescent="0.2">
      <c r="M2922"/>
      <c r="N2922"/>
    </row>
    <row r="2923" spans="13:14" x14ac:dyDescent="0.2">
      <c r="M2923"/>
      <c r="N2923"/>
    </row>
    <row r="2924" spans="13:14" x14ac:dyDescent="0.2">
      <c r="M2924"/>
      <c r="N2924"/>
    </row>
    <row r="2925" spans="13:14" x14ac:dyDescent="0.2">
      <c r="M2925"/>
      <c r="N2925"/>
    </row>
    <row r="2926" spans="13:14" x14ac:dyDescent="0.2">
      <c r="M2926"/>
      <c r="N2926"/>
    </row>
    <row r="2927" spans="13:14" x14ac:dyDescent="0.2">
      <c r="M2927"/>
      <c r="N2927"/>
    </row>
    <row r="2928" spans="13:14" x14ac:dyDescent="0.2">
      <c r="M2928"/>
      <c r="N2928"/>
    </row>
    <row r="2929" spans="13:14" x14ac:dyDescent="0.2">
      <c r="M2929"/>
      <c r="N2929"/>
    </row>
    <row r="2930" spans="13:14" x14ac:dyDescent="0.2">
      <c r="M2930"/>
      <c r="N2930"/>
    </row>
    <row r="2931" spans="13:14" x14ac:dyDescent="0.2">
      <c r="M2931"/>
      <c r="N2931"/>
    </row>
    <row r="2932" spans="13:14" x14ac:dyDescent="0.2">
      <c r="M2932"/>
      <c r="N2932"/>
    </row>
    <row r="2933" spans="13:14" x14ac:dyDescent="0.2">
      <c r="M2933"/>
      <c r="N2933"/>
    </row>
    <row r="2934" spans="13:14" x14ac:dyDescent="0.2">
      <c r="M2934"/>
      <c r="N2934"/>
    </row>
    <row r="2935" spans="13:14" x14ac:dyDescent="0.2">
      <c r="M2935"/>
      <c r="N2935"/>
    </row>
    <row r="2936" spans="13:14" x14ac:dyDescent="0.2">
      <c r="M2936"/>
      <c r="N2936"/>
    </row>
    <row r="2937" spans="13:14" x14ac:dyDescent="0.2">
      <c r="M2937"/>
      <c r="N2937"/>
    </row>
    <row r="2938" spans="13:14" x14ac:dyDescent="0.2">
      <c r="M2938"/>
      <c r="N2938"/>
    </row>
    <row r="2939" spans="13:14" x14ac:dyDescent="0.2">
      <c r="M2939"/>
      <c r="N2939"/>
    </row>
    <row r="2940" spans="13:14" x14ac:dyDescent="0.2">
      <c r="M2940"/>
      <c r="N2940"/>
    </row>
    <row r="2941" spans="13:14" x14ac:dyDescent="0.2">
      <c r="M2941"/>
      <c r="N2941"/>
    </row>
    <row r="2942" spans="13:14" x14ac:dyDescent="0.2">
      <c r="M2942"/>
      <c r="N2942"/>
    </row>
    <row r="2943" spans="13:14" x14ac:dyDescent="0.2">
      <c r="M2943"/>
      <c r="N2943"/>
    </row>
    <row r="2944" spans="13:14" x14ac:dyDescent="0.2">
      <c r="M2944"/>
      <c r="N2944"/>
    </row>
    <row r="2945" spans="13:14" x14ac:dyDescent="0.2">
      <c r="M2945"/>
      <c r="N2945"/>
    </row>
    <row r="2946" spans="13:14" x14ac:dyDescent="0.2">
      <c r="M2946"/>
      <c r="N2946"/>
    </row>
    <row r="2947" spans="13:14" x14ac:dyDescent="0.2">
      <c r="M2947"/>
      <c r="N2947"/>
    </row>
    <row r="2948" spans="13:14" x14ac:dyDescent="0.2">
      <c r="M2948"/>
      <c r="N2948"/>
    </row>
    <row r="2949" spans="13:14" x14ac:dyDescent="0.2">
      <c r="M2949"/>
      <c r="N2949"/>
    </row>
    <row r="2950" spans="13:14" x14ac:dyDescent="0.2">
      <c r="M2950"/>
      <c r="N2950"/>
    </row>
    <row r="2951" spans="13:14" x14ac:dyDescent="0.2">
      <c r="M2951"/>
      <c r="N2951"/>
    </row>
    <row r="2952" spans="13:14" x14ac:dyDescent="0.2">
      <c r="M2952"/>
      <c r="N2952"/>
    </row>
    <row r="2953" spans="13:14" x14ac:dyDescent="0.2">
      <c r="M2953"/>
      <c r="N2953"/>
    </row>
    <row r="2954" spans="13:14" x14ac:dyDescent="0.2">
      <c r="M2954"/>
      <c r="N2954"/>
    </row>
    <row r="2955" spans="13:14" x14ac:dyDescent="0.2">
      <c r="M2955"/>
      <c r="N2955"/>
    </row>
    <row r="2956" spans="13:14" x14ac:dyDescent="0.2">
      <c r="M2956"/>
      <c r="N2956"/>
    </row>
    <row r="2957" spans="13:14" x14ac:dyDescent="0.2">
      <c r="M2957"/>
      <c r="N2957"/>
    </row>
    <row r="2958" spans="13:14" x14ac:dyDescent="0.2">
      <c r="M2958"/>
      <c r="N2958"/>
    </row>
    <row r="2959" spans="13:14" x14ac:dyDescent="0.2">
      <c r="M2959"/>
      <c r="N2959"/>
    </row>
    <row r="2960" spans="13:14" x14ac:dyDescent="0.2">
      <c r="M2960"/>
      <c r="N2960"/>
    </row>
    <row r="2961" spans="13:14" x14ac:dyDescent="0.2">
      <c r="M2961"/>
      <c r="N2961"/>
    </row>
    <row r="2962" spans="13:14" x14ac:dyDescent="0.2">
      <c r="M2962"/>
      <c r="N2962"/>
    </row>
    <row r="2963" spans="13:14" x14ac:dyDescent="0.2">
      <c r="M2963"/>
      <c r="N2963"/>
    </row>
    <row r="2964" spans="13:14" x14ac:dyDescent="0.2">
      <c r="M2964"/>
      <c r="N2964"/>
    </row>
    <row r="2965" spans="13:14" x14ac:dyDescent="0.2">
      <c r="M2965"/>
      <c r="N2965"/>
    </row>
    <row r="2966" spans="13:14" x14ac:dyDescent="0.2">
      <c r="M2966"/>
      <c r="N2966"/>
    </row>
    <row r="2967" spans="13:14" x14ac:dyDescent="0.2">
      <c r="M2967"/>
      <c r="N2967"/>
    </row>
    <row r="2968" spans="13:14" x14ac:dyDescent="0.2">
      <c r="M2968"/>
      <c r="N2968"/>
    </row>
    <row r="2969" spans="13:14" x14ac:dyDescent="0.2">
      <c r="M2969"/>
      <c r="N2969"/>
    </row>
    <row r="2970" spans="13:14" x14ac:dyDescent="0.2">
      <c r="M2970"/>
      <c r="N2970"/>
    </row>
    <row r="2971" spans="13:14" x14ac:dyDescent="0.2">
      <c r="M2971"/>
      <c r="N2971"/>
    </row>
    <row r="2972" spans="13:14" x14ac:dyDescent="0.2">
      <c r="M2972"/>
      <c r="N2972"/>
    </row>
    <row r="2973" spans="13:14" x14ac:dyDescent="0.2">
      <c r="M2973"/>
      <c r="N2973"/>
    </row>
    <row r="2974" spans="13:14" x14ac:dyDescent="0.2">
      <c r="M2974"/>
      <c r="N2974"/>
    </row>
    <row r="2975" spans="13:14" x14ac:dyDescent="0.2">
      <c r="M2975"/>
      <c r="N2975"/>
    </row>
    <row r="2976" spans="13:14" x14ac:dyDescent="0.2">
      <c r="M2976"/>
      <c r="N2976"/>
    </row>
    <row r="2977" spans="13:14" x14ac:dyDescent="0.2">
      <c r="M2977"/>
      <c r="N2977"/>
    </row>
    <row r="2978" spans="13:14" x14ac:dyDescent="0.2">
      <c r="M2978"/>
      <c r="N2978"/>
    </row>
    <row r="2979" spans="13:14" x14ac:dyDescent="0.2">
      <c r="M2979"/>
      <c r="N2979"/>
    </row>
    <row r="2980" spans="13:14" x14ac:dyDescent="0.2">
      <c r="M2980"/>
      <c r="N2980"/>
    </row>
    <row r="2981" spans="13:14" x14ac:dyDescent="0.2">
      <c r="M2981"/>
      <c r="N2981"/>
    </row>
    <row r="2982" spans="13:14" x14ac:dyDescent="0.2">
      <c r="M2982"/>
      <c r="N2982"/>
    </row>
    <row r="2983" spans="13:14" x14ac:dyDescent="0.2">
      <c r="M2983"/>
      <c r="N2983"/>
    </row>
    <row r="2984" spans="13:14" x14ac:dyDescent="0.2">
      <c r="M2984"/>
      <c r="N2984"/>
    </row>
    <row r="2985" spans="13:14" x14ac:dyDescent="0.2">
      <c r="M2985"/>
      <c r="N2985"/>
    </row>
    <row r="2986" spans="13:14" x14ac:dyDescent="0.2">
      <c r="M2986"/>
      <c r="N2986"/>
    </row>
    <row r="2987" spans="13:14" x14ac:dyDescent="0.2">
      <c r="M2987"/>
      <c r="N2987"/>
    </row>
    <row r="2988" spans="13:14" x14ac:dyDescent="0.2">
      <c r="M2988"/>
      <c r="N2988"/>
    </row>
    <row r="2989" spans="13:14" x14ac:dyDescent="0.2">
      <c r="M2989"/>
      <c r="N2989"/>
    </row>
    <row r="2990" spans="13:14" x14ac:dyDescent="0.2">
      <c r="M2990"/>
      <c r="N2990"/>
    </row>
    <row r="2991" spans="13:14" x14ac:dyDescent="0.2">
      <c r="M2991"/>
      <c r="N2991"/>
    </row>
    <row r="2992" spans="13:14" x14ac:dyDescent="0.2">
      <c r="M2992"/>
      <c r="N2992"/>
    </row>
    <row r="2993" spans="13:14" x14ac:dyDescent="0.2">
      <c r="M2993"/>
      <c r="N2993"/>
    </row>
    <row r="2994" spans="13:14" x14ac:dyDescent="0.2">
      <c r="M2994"/>
      <c r="N2994"/>
    </row>
    <row r="2995" spans="13:14" x14ac:dyDescent="0.2">
      <c r="M2995"/>
      <c r="N2995"/>
    </row>
    <row r="2996" spans="13:14" x14ac:dyDescent="0.2">
      <c r="M2996"/>
      <c r="N2996"/>
    </row>
    <row r="2997" spans="13:14" x14ac:dyDescent="0.2">
      <c r="M2997"/>
      <c r="N2997"/>
    </row>
    <row r="2998" spans="13:14" x14ac:dyDescent="0.2">
      <c r="M2998"/>
      <c r="N2998"/>
    </row>
    <row r="2999" spans="13:14" x14ac:dyDescent="0.2">
      <c r="M2999"/>
      <c r="N2999"/>
    </row>
    <row r="3000" spans="13:14" x14ac:dyDescent="0.2">
      <c r="M3000"/>
      <c r="N3000"/>
    </row>
    <row r="3001" spans="13:14" x14ac:dyDescent="0.2">
      <c r="M3001"/>
      <c r="N3001"/>
    </row>
    <row r="3002" spans="13:14" x14ac:dyDescent="0.2">
      <c r="M3002"/>
      <c r="N3002"/>
    </row>
    <row r="3003" spans="13:14" x14ac:dyDescent="0.2">
      <c r="M3003"/>
      <c r="N3003"/>
    </row>
    <row r="3004" spans="13:14" x14ac:dyDescent="0.2">
      <c r="M3004"/>
      <c r="N3004"/>
    </row>
    <row r="3005" spans="13:14" x14ac:dyDescent="0.2">
      <c r="M3005"/>
      <c r="N3005"/>
    </row>
    <row r="3006" spans="13:14" x14ac:dyDescent="0.2">
      <c r="M3006"/>
      <c r="N3006"/>
    </row>
    <row r="3007" spans="13:14" x14ac:dyDescent="0.2">
      <c r="M3007"/>
      <c r="N3007"/>
    </row>
    <row r="3008" spans="13:14" x14ac:dyDescent="0.2">
      <c r="M3008"/>
      <c r="N3008"/>
    </row>
    <row r="3009" spans="13:14" x14ac:dyDescent="0.2">
      <c r="M3009"/>
      <c r="N3009"/>
    </row>
    <row r="3010" spans="13:14" x14ac:dyDescent="0.2">
      <c r="M3010"/>
      <c r="N3010"/>
    </row>
    <row r="3011" spans="13:14" x14ac:dyDescent="0.2">
      <c r="M3011"/>
      <c r="N3011"/>
    </row>
    <row r="3012" spans="13:14" x14ac:dyDescent="0.2">
      <c r="M3012"/>
      <c r="N3012"/>
    </row>
    <row r="3013" spans="13:14" x14ac:dyDescent="0.2">
      <c r="M3013"/>
      <c r="N3013"/>
    </row>
    <row r="3014" spans="13:14" x14ac:dyDescent="0.2">
      <c r="M3014"/>
      <c r="N3014"/>
    </row>
    <row r="3015" spans="13:14" x14ac:dyDescent="0.2">
      <c r="M3015"/>
      <c r="N3015"/>
    </row>
    <row r="3016" spans="13:14" x14ac:dyDescent="0.2">
      <c r="M3016"/>
      <c r="N3016"/>
    </row>
    <row r="3017" spans="13:14" x14ac:dyDescent="0.2">
      <c r="M3017"/>
      <c r="N3017"/>
    </row>
    <row r="3018" spans="13:14" x14ac:dyDescent="0.2">
      <c r="M3018"/>
      <c r="N3018"/>
    </row>
    <row r="3019" spans="13:14" x14ac:dyDescent="0.2">
      <c r="M3019"/>
      <c r="N3019"/>
    </row>
    <row r="3020" spans="13:14" x14ac:dyDescent="0.2">
      <c r="M3020"/>
      <c r="N3020"/>
    </row>
    <row r="3021" spans="13:14" x14ac:dyDescent="0.2">
      <c r="M3021"/>
      <c r="N3021"/>
    </row>
    <row r="3022" spans="13:14" x14ac:dyDescent="0.2">
      <c r="M3022"/>
      <c r="N3022"/>
    </row>
    <row r="3023" spans="13:14" x14ac:dyDescent="0.2">
      <c r="M3023"/>
      <c r="N3023"/>
    </row>
    <row r="3024" spans="13:14" x14ac:dyDescent="0.2">
      <c r="M3024"/>
      <c r="N3024"/>
    </row>
    <row r="3025" spans="13:14" x14ac:dyDescent="0.2">
      <c r="M3025"/>
      <c r="N3025"/>
    </row>
    <row r="3026" spans="13:14" x14ac:dyDescent="0.2">
      <c r="M3026"/>
      <c r="N3026"/>
    </row>
    <row r="3027" spans="13:14" x14ac:dyDescent="0.2">
      <c r="M3027"/>
      <c r="N3027"/>
    </row>
    <row r="3028" spans="13:14" x14ac:dyDescent="0.2">
      <c r="M3028"/>
      <c r="N3028"/>
    </row>
    <row r="3029" spans="13:14" x14ac:dyDescent="0.2">
      <c r="M3029"/>
      <c r="N3029"/>
    </row>
    <row r="3030" spans="13:14" x14ac:dyDescent="0.2">
      <c r="M3030"/>
      <c r="N3030"/>
    </row>
    <row r="3031" spans="13:14" x14ac:dyDescent="0.2">
      <c r="M3031"/>
      <c r="N3031"/>
    </row>
    <row r="3032" spans="13:14" x14ac:dyDescent="0.2">
      <c r="M3032"/>
      <c r="N3032"/>
    </row>
    <row r="3033" spans="13:14" x14ac:dyDescent="0.2">
      <c r="M3033"/>
      <c r="N3033"/>
    </row>
    <row r="3034" spans="13:14" x14ac:dyDescent="0.2">
      <c r="M3034"/>
      <c r="N3034"/>
    </row>
    <row r="3035" spans="13:14" x14ac:dyDescent="0.2">
      <c r="M3035"/>
      <c r="N3035"/>
    </row>
    <row r="3036" spans="13:14" x14ac:dyDescent="0.2">
      <c r="M3036"/>
      <c r="N3036"/>
    </row>
    <row r="3037" spans="13:14" x14ac:dyDescent="0.2">
      <c r="M3037"/>
      <c r="N3037"/>
    </row>
    <row r="3038" spans="13:14" x14ac:dyDescent="0.2">
      <c r="M3038"/>
      <c r="N3038"/>
    </row>
    <row r="3039" spans="13:14" x14ac:dyDescent="0.2">
      <c r="M3039"/>
      <c r="N3039"/>
    </row>
    <row r="3040" spans="13:14" x14ac:dyDescent="0.2">
      <c r="M3040"/>
      <c r="N3040"/>
    </row>
    <row r="3041" spans="13:14" x14ac:dyDescent="0.2">
      <c r="M3041"/>
      <c r="N3041"/>
    </row>
    <row r="3042" spans="13:14" x14ac:dyDescent="0.2">
      <c r="M3042"/>
      <c r="N3042"/>
    </row>
    <row r="3043" spans="13:14" x14ac:dyDescent="0.2">
      <c r="M3043"/>
      <c r="N3043"/>
    </row>
    <row r="3044" spans="13:14" x14ac:dyDescent="0.2">
      <c r="M3044"/>
      <c r="N3044"/>
    </row>
    <row r="3045" spans="13:14" x14ac:dyDescent="0.2">
      <c r="M3045"/>
      <c r="N3045"/>
    </row>
    <row r="3046" spans="13:14" x14ac:dyDescent="0.2">
      <c r="M3046"/>
      <c r="N3046"/>
    </row>
    <row r="3047" spans="13:14" x14ac:dyDescent="0.2">
      <c r="M3047"/>
      <c r="N3047"/>
    </row>
    <row r="3048" spans="13:14" x14ac:dyDescent="0.2">
      <c r="M3048"/>
      <c r="N3048"/>
    </row>
    <row r="3049" spans="13:14" x14ac:dyDescent="0.2">
      <c r="M3049"/>
      <c r="N3049"/>
    </row>
    <row r="3050" spans="13:14" x14ac:dyDescent="0.2">
      <c r="M3050"/>
      <c r="N3050"/>
    </row>
    <row r="3051" spans="13:14" x14ac:dyDescent="0.2">
      <c r="M3051"/>
      <c r="N3051"/>
    </row>
    <row r="3052" spans="13:14" x14ac:dyDescent="0.2">
      <c r="M3052"/>
      <c r="N3052"/>
    </row>
    <row r="3053" spans="13:14" x14ac:dyDescent="0.2">
      <c r="M3053"/>
      <c r="N3053"/>
    </row>
    <row r="3054" spans="13:14" x14ac:dyDescent="0.2">
      <c r="M3054"/>
      <c r="N3054"/>
    </row>
    <row r="3055" spans="13:14" x14ac:dyDescent="0.2">
      <c r="M3055"/>
      <c r="N3055"/>
    </row>
    <row r="3056" spans="13:14" x14ac:dyDescent="0.2">
      <c r="M3056"/>
      <c r="N3056"/>
    </row>
    <row r="3057" spans="13:14" x14ac:dyDescent="0.2">
      <c r="M3057"/>
      <c r="N3057"/>
    </row>
    <row r="3058" spans="13:14" x14ac:dyDescent="0.2">
      <c r="M3058"/>
      <c r="N3058"/>
    </row>
    <row r="3059" spans="13:14" x14ac:dyDescent="0.2">
      <c r="M3059"/>
      <c r="N3059"/>
    </row>
    <row r="3060" spans="13:14" x14ac:dyDescent="0.2">
      <c r="M3060"/>
      <c r="N3060"/>
    </row>
    <row r="3061" spans="13:14" x14ac:dyDescent="0.2">
      <c r="M3061"/>
      <c r="N3061"/>
    </row>
    <row r="3062" spans="13:14" x14ac:dyDescent="0.2">
      <c r="M3062"/>
      <c r="N3062"/>
    </row>
    <row r="3063" spans="13:14" x14ac:dyDescent="0.2">
      <c r="M3063"/>
      <c r="N3063"/>
    </row>
    <row r="3064" spans="13:14" x14ac:dyDescent="0.2">
      <c r="M3064"/>
      <c r="N3064"/>
    </row>
    <row r="3065" spans="13:14" x14ac:dyDescent="0.2">
      <c r="M3065"/>
      <c r="N3065"/>
    </row>
    <row r="3066" spans="13:14" x14ac:dyDescent="0.2">
      <c r="M3066"/>
      <c r="N3066"/>
    </row>
    <row r="3067" spans="13:14" x14ac:dyDescent="0.2">
      <c r="M3067"/>
      <c r="N3067"/>
    </row>
    <row r="3068" spans="13:14" x14ac:dyDescent="0.2">
      <c r="M3068"/>
      <c r="N3068"/>
    </row>
    <row r="3069" spans="13:14" x14ac:dyDescent="0.2">
      <c r="M3069"/>
      <c r="N3069"/>
    </row>
    <row r="3070" spans="13:14" x14ac:dyDescent="0.2">
      <c r="M3070"/>
      <c r="N3070"/>
    </row>
    <row r="3071" spans="13:14" x14ac:dyDescent="0.2">
      <c r="M3071"/>
      <c r="N3071"/>
    </row>
    <row r="3072" spans="13:14" x14ac:dyDescent="0.2">
      <c r="M3072"/>
      <c r="N3072"/>
    </row>
    <row r="3073" spans="13:14" x14ac:dyDescent="0.2">
      <c r="M3073"/>
      <c r="N3073"/>
    </row>
    <row r="3074" spans="13:14" x14ac:dyDescent="0.2">
      <c r="M3074"/>
      <c r="N3074"/>
    </row>
    <row r="3075" spans="13:14" x14ac:dyDescent="0.2">
      <c r="M3075"/>
      <c r="N3075"/>
    </row>
    <row r="3076" spans="13:14" x14ac:dyDescent="0.2">
      <c r="M3076"/>
      <c r="N3076"/>
    </row>
    <row r="3077" spans="13:14" x14ac:dyDescent="0.2">
      <c r="M3077"/>
      <c r="N3077"/>
    </row>
    <row r="3078" spans="13:14" x14ac:dyDescent="0.2">
      <c r="M3078"/>
      <c r="N3078"/>
    </row>
    <row r="3079" spans="13:14" x14ac:dyDescent="0.2">
      <c r="M3079"/>
      <c r="N3079"/>
    </row>
    <row r="3080" spans="13:14" x14ac:dyDescent="0.2">
      <c r="M3080"/>
      <c r="N3080"/>
    </row>
    <row r="3081" spans="13:14" x14ac:dyDescent="0.2">
      <c r="M3081"/>
      <c r="N3081"/>
    </row>
    <row r="3082" spans="13:14" x14ac:dyDescent="0.2">
      <c r="M3082"/>
      <c r="N3082"/>
    </row>
    <row r="3083" spans="13:14" x14ac:dyDescent="0.2">
      <c r="M3083"/>
      <c r="N3083"/>
    </row>
    <row r="3084" spans="13:14" x14ac:dyDescent="0.2">
      <c r="M3084"/>
      <c r="N3084"/>
    </row>
    <row r="3085" spans="13:14" x14ac:dyDescent="0.2">
      <c r="M3085"/>
      <c r="N3085"/>
    </row>
    <row r="3086" spans="13:14" x14ac:dyDescent="0.2">
      <c r="M3086"/>
      <c r="N3086"/>
    </row>
    <row r="3087" spans="13:14" x14ac:dyDescent="0.2">
      <c r="M3087"/>
      <c r="N3087"/>
    </row>
    <row r="3088" spans="13:14" x14ac:dyDescent="0.2">
      <c r="M3088"/>
      <c r="N3088"/>
    </row>
    <row r="3089" spans="13:14" x14ac:dyDescent="0.2">
      <c r="M3089"/>
      <c r="N3089"/>
    </row>
    <row r="3090" spans="13:14" x14ac:dyDescent="0.2">
      <c r="M3090"/>
      <c r="N3090"/>
    </row>
    <row r="3091" spans="13:14" x14ac:dyDescent="0.2">
      <c r="M3091"/>
      <c r="N3091"/>
    </row>
    <row r="3092" spans="13:14" x14ac:dyDescent="0.2">
      <c r="M3092"/>
      <c r="N3092"/>
    </row>
    <row r="3093" spans="13:14" x14ac:dyDescent="0.2">
      <c r="M3093"/>
      <c r="N3093"/>
    </row>
    <row r="3094" spans="13:14" x14ac:dyDescent="0.2">
      <c r="M3094"/>
      <c r="N3094"/>
    </row>
    <row r="3095" spans="13:14" x14ac:dyDescent="0.2">
      <c r="M3095"/>
      <c r="N3095"/>
    </row>
    <row r="3096" spans="13:14" x14ac:dyDescent="0.2">
      <c r="M3096"/>
      <c r="N3096"/>
    </row>
    <row r="3097" spans="13:14" x14ac:dyDescent="0.2">
      <c r="M3097"/>
      <c r="N3097"/>
    </row>
    <row r="3098" spans="13:14" x14ac:dyDescent="0.2">
      <c r="M3098"/>
      <c r="N3098"/>
    </row>
    <row r="3099" spans="13:14" x14ac:dyDescent="0.2">
      <c r="M3099"/>
      <c r="N3099"/>
    </row>
    <row r="3100" spans="13:14" x14ac:dyDescent="0.2">
      <c r="M3100"/>
      <c r="N3100"/>
    </row>
    <row r="3101" spans="13:14" x14ac:dyDescent="0.2">
      <c r="M3101"/>
      <c r="N3101"/>
    </row>
    <row r="3102" spans="13:14" x14ac:dyDescent="0.2">
      <c r="M3102"/>
      <c r="N3102"/>
    </row>
    <row r="3103" spans="13:14" x14ac:dyDescent="0.2">
      <c r="M3103"/>
      <c r="N3103"/>
    </row>
    <row r="3104" spans="13:14" x14ac:dyDescent="0.2">
      <c r="M3104"/>
      <c r="N3104"/>
    </row>
    <row r="3105" spans="13:14" x14ac:dyDescent="0.2">
      <c r="M3105"/>
      <c r="N3105"/>
    </row>
    <row r="3106" spans="13:14" x14ac:dyDescent="0.2">
      <c r="M3106"/>
      <c r="N3106"/>
    </row>
    <row r="3107" spans="13:14" x14ac:dyDescent="0.2">
      <c r="M3107"/>
      <c r="N3107"/>
    </row>
    <row r="3108" spans="13:14" x14ac:dyDescent="0.2">
      <c r="M3108"/>
      <c r="N3108"/>
    </row>
    <row r="3109" spans="13:14" x14ac:dyDescent="0.2">
      <c r="M3109"/>
      <c r="N3109"/>
    </row>
    <row r="3110" spans="13:14" x14ac:dyDescent="0.2">
      <c r="M3110"/>
      <c r="N3110"/>
    </row>
    <row r="3111" spans="13:14" x14ac:dyDescent="0.2">
      <c r="M3111"/>
      <c r="N3111"/>
    </row>
    <row r="3112" spans="13:14" x14ac:dyDescent="0.2">
      <c r="M3112"/>
      <c r="N3112"/>
    </row>
    <row r="3113" spans="13:14" x14ac:dyDescent="0.2">
      <c r="M3113"/>
      <c r="N3113"/>
    </row>
    <row r="3114" spans="13:14" x14ac:dyDescent="0.2">
      <c r="M3114"/>
      <c r="N3114"/>
    </row>
    <row r="3115" spans="13:14" x14ac:dyDescent="0.2">
      <c r="M3115"/>
      <c r="N3115"/>
    </row>
    <row r="3116" spans="13:14" x14ac:dyDescent="0.2">
      <c r="M3116"/>
      <c r="N3116"/>
    </row>
    <row r="3117" spans="13:14" x14ac:dyDescent="0.2">
      <c r="M3117"/>
      <c r="N3117"/>
    </row>
    <row r="3118" spans="13:14" x14ac:dyDescent="0.2">
      <c r="M3118"/>
      <c r="N3118"/>
    </row>
    <row r="3119" spans="13:14" x14ac:dyDescent="0.2">
      <c r="M3119"/>
      <c r="N3119"/>
    </row>
    <row r="3120" spans="13:14" x14ac:dyDescent="0.2">
      <c r="M3120"/>
      <c r="N3120"/>
    </row>
    <row r="3121" spans="13:14" x14ac:dyDescent="0.2">
      <c r="M3121"/>
      <c r="N3121"/>
    </row>
    <row r="3122" spans="13:14" x14ac:dyDescent="0.2">
      <c r="M3122"/>
      <c r="N3122"/>
    </row>
    <row r="3123" spans="13:14" x14ac:dyDescent="0.2">
      <c r="M3123"/>
      <c r="N3123"/>
    </row>
    <row r="3124" spans="13:14" x14ac:dyDescent="0.2">
      <c r="M3124"/>
      <c r="N3124"/>
    </row>
    <row r="3125" spans="13:14" x14ac:dyDescent="0.2">
      <c r="M3125"/>
      <c r="N3125"/>
    </row>
    <row r="3126" spans="13:14" x14ac:dyDescent="0.2">
      <c r="M3126"/>
      <c r="N3126"/>
    </row>
    <row r="3127" spans="13:14" x14ac:dyDescent="0.2">
      <c r="M3127"/>
      <c r="N3127"/>
    </row>
    <row r="3128" spans="13:14" x14ac:dyDescent="0.2">
      <c r="M3128"/>
      <c r="N3128"/>
    </row>
    <row r="3129" spans="13:14" x14ac:dyDescent="0.2">
      <c r="M3129"/>
      <c r="N3129"/>
    </row>
    <row r="3130" spans="13:14" x14ac:dyDescent="0.2">
      <c r="M3130"/>
      <c r="N3130"/>
    </row>
    <row r="3131" spans="13:14" x14ac:dyDescent="0.2">
      <c r="M3131"/>
      <c r="N3131"/>
    </row>
    <row r="3132" spans="13:14" x14ac:dyDescent="0.2">
      <c r="M3132"/>
      <c r="N3132"/>
    </row>
    <row r="3133" spans="13:14" x14ac:dyDescent="0.2">
      <c r="M3133"/>
      <c r="N3133"/>
    </row>
    <row r="3134" spans="13:14" x14ac:dyDescent="0.2">
      <c r="M3134"/>
      <c r="N3134"/>
    </row>
    <row r="3135" spans="13:14" x14ac:dyDescent="0.2">
      <c r="M3135"/>
      <c r="N3135"/>
    </row>
    <row r="3136" spans="13:14" x14ac:dyDescent="0.2">
      <c r="M3136"/>
      <c r="N3136"/>
    </row>
    <row r="3137" spans="13:14" x14ac:dyDescent="0.2">
      <c r="M3137"/>
      <c r="N3137"/>
    </row>
    <row r="3138" spans="13:14" x14ac:dyDescent="0.2">
      <c r="M3138"/>
      <c r="N3138"/>
    </row>
    <row r="3139" spans="13:14" x14ac:dyDescent="0.2">
      <c r="M3139"/>
      <c r="N3139"/>
    </row>
    <row r="3140" spans="13:14" x14ac:dyDescent="0.2">
      <c r="M3140"/>
      <c r="N3140"/>
    </row>
    <row r="3141" spans="13:14" x14ac:dyDescent="0.2">
      <c r="M3141"/>
      <c r="N3141"/>
    </row>
    <row r="3142" spans="13:14" x14ac:dyDescent="0.2">
      <c r="M3142"/>
      <c r="N3142"/>
    </row>
    <row r="3143" spans="13:14" x14ac:dyDescent="0.2">
      <c r="M3143"/>
      <c r="N3143"/>
    </row>
    <row r="3144" spans="13:14" x14ac:dyDescent="0.2">
      <c r="M3144"/>
      <c r="N3144"/>
    </row>
    <row r="3145" spans="13:14" x14ac:dyDescent="0.2">
      <c r="M3145"/>
      <c r="N3145"/>
    </row>
    <row r="3146" spans="13:14" x14ac:dyDescent="0.2">
      <c r="M3146"/>
      <c r="N3146"/>
    </row>
    <row r="3147" spans="13:14" x14ac:dyDescent="0.2">
      <c r="M3147"/>
      <c r="N3147"/>
    </row>
    <row r="3148" spans="13:14" x14ac:dyDescent="0.2">
      <c r="M3148"/>
      <c r="N3148"/>
    </row>
    <row r="3149" spans="13:14" x14ac:dyDescent="0.2">
      <c r="M3149"/>
      <c r="N3149"/>
    </row>
    <row r="3150" spans="13:14" x14ac:dyDescent="0.2">
      <c r="M3150"/>
      <c r="N3150"/>
    </row>
    <row r="3151" spans="13:14" x14ac:dyDescent="0.2">
      <c r="M3151"/>
      <c r="N3151"/>
    </row>
    <row r="3152" spans="13:14" x14ac:dyDescent="0.2">
      <c r="M3152"/>
      <c r="N3152"/>
    </row>
    <row r="3153" spans="13:14" x14ac:dyDescent="0.2">
      <c r="M3153"/>
      <c r="N3153"/>
    </row>
    <row r="3154" spans="13:14" x14ac:dyDescent="0.2">
      <c r="M3154"/>
      <c r="N3154"/>
    </row>
    <row r="3155" spans="13:14" x14ac:dyDescent="0.2">
      <c r="M3155"/>
      <c r="N3155"/>
    </row>
    <row r="3156" spans="13:14" x14ac:dyDescent="0.2">
      <c r="M3156"/>
      <c r="N3156"/>
    </row>
    <row r="3157" spans="13:14" x14ac:dyDescent="0.2">
      <c r="M3157"/>
      <c r="N3157"/>
    </row>
    <row r="3158" spans="13:14" x14ac:dyDescent="0.2">
      <c r="M3158"/>
      <c r="N3158"/>
    </row>
    <row r="3159" spans="13:14" x14ac:dyDescent="0.2">
      <c r="M3159"/>
      <c r="N3159"/>
    </row>
    <row r="3160" spans="13:14" x14ac:dyDescent="0.2">
      <c r="M3160"/>
      <c r="N3160"/>
    </row>
    <row r="3161" spans="13:14" x14ac:dyDescent="0.2">
      <c r="M3161"/>
      <c r="N3161"/>
    </row>
    <row r="3162" spans="13:14" x14ac:dyDescent="0.2">
      <c r="M3162"/>
      <c r="N3162"/>
    </row>
    <row r="3163" spans="13:14" x14ac:dyDescent="0.2">
      <c r="M3163"/>
      <c r="N3163"/>
    </row>
    <row r="3164" spans="13:14" x14ac:dyDescent="0.2">
      <c r="M3164"/>
      <c r="N3164"/>
    </row>
    <row r="3165" spans="13:14" x14ac:dyDescent="0.2">
      <c r="M3165"/>
      <c r="N3165"/>
    </row>
    <row r="3166" spans="13:14" x14ac:dyDescent="0.2">
      <c r="M3166"/>
      <c r="N3166"/>
    </row>
    <row r="3167" spans="13:14" x14ac:dyDescent="0.2">
      <c r="M3167"/>
      <c r="N3167"/>
    </row>
    <row r="3168" spans="13:14" x14ac:dyDescent="0.2">
      <c r="M3168"/>
      <c r="N3168"/>
    </row>
    <row r="3169" spans="13:14" x14ac:dyDescent="0.2">
      <c r="M3169"/>
      <c r="N3169"/>
    </row>
    <row r="3170" spans="13:14" x14ac:dyDescent="0.2">
      <c r="M3170"/>
      <c r="N3170"/>
    </row>
    <row r="3171" spans="13:14" x14ac:dyDescent="0.2">
      <c r="M3171"/>
      <c r="N3171"/>
    </row>
    <row r="3172" spans="13:14" x14ac:dyDescent="0.2">
      <c r="M3172"/>
      <c r="N3172"/>
    </row>
    <row r="3173" spans="13:14" x14ac:dyDescent="0.2">
      <c r="M3173"/>
      <c r="N3173"/>
    </row>
    <row r="3174" spans="13:14" x14ac:dyDescent="0.2">
      <c r="M3174"/>
      <c r="N3174"/>
    </row>
    <row r="3175" spans="13:14" x14ac:dyDescent="0.2">
      <c r="M3175"/>
      <c r="N3175"/>
    </row>
    <row r="3176" spans="13:14" x14ac:dyDescent="0.2">
      <c r="M3176"/>
      <c r="N3176"/>
    </row>
    <row r="3177" spans="13:14" x14ac:dyDescent="0.2">
      <c r="M3177"/>
      <c r="N3177"/>
    </row>
    <row r="3178" spans="13:14" x14ac:dyDescent="0.2">
      <c r="M3178"/>
      <c r="N3178"/>
    </row>
    <row r="3179" spans="13:14" x14ac:dyDescent="0.2">
      <c r="M3179"/>
      <c r="N3179"/>
    </row>
    <row r="3180" spans="13:14" x14ac:dyDescent="0.2">
      <c r="M3180"/>
      <c r="N3180"/>
    </row>
    <row r="3181" spans="13:14" x14ac:dyDescent="0.2">
      <c r="M3181"/>
      <c r="N3181"/>
    </row>
    <row r="3182" spans="13:14" x14ac:dyDescent="0.2">
      <c r="M3182"/>
      <c r="N3182"/>
    </row>
    <row r="3183" spans="13:14" x14ac:dyDescent="0.2">
      <c r="M3183"/>
      <c r="N3183"/>
    </row>
    <row r="3184" spans="13:14" x14ac:dyDescent="0.2">
      <c r="M3184"/>
      <c r="N3184"/>
    </row>
    <row r="3185" spans="13:14" x14ac:dyDescent="0.2">
      <c r="M3185"/>
      <c r="N3185"/>
    </row>
    <row r="3186" spans="13:14" x14ac:dyDescent="0.2">
      <c r="M3186"/>
      <c r="N3186"/>
    </row>
    <row r="3187" spans="13:14" x14ac:dyDescent="0.2">
      <c r="M3187"/>
      <c r="N3187"/>
    </row>
    <row r="3188" spans="13:14" x14ac:dyDescent="0.2">
      <c r="M3188"/>
      <c r="N3188"/>
    </row>
    <row r="3189" spans="13:14" x14ac:dyDescent="0.2">
      <c r="M3189"/>
      <c r="N3189"/>
    </row>
    <row r="3190" spans="13:14" x14ac:dyDescent="0.2">
      <c r="M3190"/>
      <c r="N3190"/>
    </row>
    <row r="3191" spans="13:14" x14ac:dyDescent="0.2">
      <c r="M3191"/>
      <c r="N3191"/>
    </row>
    <row r="3192" spans="13:14" x14ac:dyDescent="0.2">
      <c r="M3192"/>
      <c r="N3192"/>
    </row>
    <row r="3193" spans="13:14" x14ac:dyDescent="0.2">
      <c r="M3193"/>
      <c r="N3193"/>
    </row>
    <row r="3194" spans="13:14" x14ac:dyDescent="0.2">
      <c r="M3194"/>
      <c r="N3194"/>
    </row>
    <row r="3195" spans="13:14" x14ac:dyDescent="0.2">
      <c r="M3195"/>
      <c r="N3195"/>
    </row>
    <row r="3196" spans="13:14" x14ac:dyDescent="0.2">
      <c r="M3196"/>
      <c r="N3196"/>
    </row>
    <row r="3197" spans="13:14" x14ac:dyDescent="0.2">
      <c r="M3197"/>
      <c r="N3197"/>
    </row>
    <row r="3198" spans="13:14" x14ac:dyDescent="0.2">
      <c r="M3198"/>
      <c r="N3198"/>
    </row>
    <row r="3199" spans="13:14" x14ac:dyDescent="0.2">
      <c r="M3199"/>
      <c r="N3199"/>
    </row>
    <row r="3200" spans="13:14" x14ac:dyDescent="0.2">
      <c r="M3200"/>
      <c r="N3200"/>
    </row>
    <row r="3201" spans="13:14" x14ac:dyDescent="0.2">
      <c r="M3201"/>
      <c r="N3201"/>
    </row>
    <row r="3202" spans="13:14" x14ac:dyDescent="0.2">
      <c r="M3202"/>
      <c r="N3202"/>
    </row>
    <row r="3203" spans="13:14" x14ac:dyDescent="0.2">
      <c r="M3203"/>
      <c r="N3203"/>
    </row>
    <row r="3204" spans="13:14" x14ac:dyDescent="0.2">
      <c r="M3204"/>
      <c r="N3204"/>
    </row>
    <row r="3205" spans="13:14" x14ac:dyDescent="0.2">
      <c r="M3205"/>
      <c r="N3205"/>
    </row>
    <row r="3206" spans="13:14" x14ac:dyDescent="0.2">
      <c r="M3206"/>
      <c r="N3206"/>
    </row>
    <row r="3207" spans="13:14" x14ac:dyDescent="0.2">
      <c r="M3207"/>
      <c r="N3207"/>
    </row>
    <row r="3208" spans="13:14" x14ac:dyDescent="0.2">
      <c r="M3208"/>
      <c r="N3208"/>
    </row>
    <row r="3209" spans="13:14" x14ac:dyDescent="0.2">
      <c r="M3209"/>
      <c r="N3209"/>
    </row>
    <row r="3210" spans="13:14" x14ac:dyDescent="0.2">
      <c r="M3210"/>
      <c r="N3210"/>
    </row>
    <row r="3211" spans="13:14" x14ac:dyDescent="0.2">
      <c r="M3211"/>
      <c r="N3211"/>
    </row>
    <row r="3212" spans="13:14" x14ac:dyDescent="0.2">
      <c r="M3212"/>
      <c r="N3212"/>
    </row>
    <row r="3213" spans="13:14" x14ac:dyDescent="0.2">
      <c r="M3213"/>
      <c r="N3213"/>
    </row>
    <row r="3214" spans="13:14" x14ac:dyDescent="0.2">
      <c r="M3214"/>
      <c r="N3214"/>
    </row>
    <row r="3215" spans="13:14" x14ac:dyDescent="0.2">
      <c r="M3215"/>
      <c r="N3215"/>
    </row>
    <row r="3216" spans="13:14" x14ac:dyDescent="0.2">
      <c r="M3216"/>
      <c r="N3216"/>
    </row>
    <row r="3217" spans="13:14" x14ac:dyDescent="0.2">
      <c r="M3217"/>
      <c r="N3217"/>
    </row>
    <row r="3218" spans="13:14" x14ac:dyDescent="0.2">
      <c r="M3218"/>
      <c r="N3218"/>
    </row>
    <row r="3219" spans="13:14" x14ac:dyDescent="0.2">
      <c r="M3219"/>
      <c r="N3219"/>
    </row>
    <row r="3220" spans="13:14" x14ac:dyDescent="0.2">
      <c r="M3220"/>
      <c r="N3220"/>
    </row>
    <row r="3221" spans="13:14" x14ac:dyDescent="0.2">
      <c r="M3221"/>
      <c r="N3221"/>
    </row>
    <row r="3222" spans="13:14" x14ac:dyDescent="0.2">
      <c r="M3222"/>
      <c r="N3222"/>
    </row>
    <row r="3223" spans="13:14" x14ac:dyDescent="0.2">
      <c r="M3223"/>
      <c r="N3223"/>
    </row>
    <row r="3224" spans="13:14" x14ac:dyDescent="0.2">
      <c r="M3224"/>
      <c r="N3224"/>
    </row>
    <row r="3225" spans="13:14" x14ac:dyDescent="0.2">
      <c r="M3225"/>
      <c r="N3225"/>
    </row>
    <row r="3226" spans="13:14" x14ac:dyDescent="0.2">
      <c r="M3226"/>
      <c r="N3226"/>
    </row>
    <row r="3227" spans="13:14" x14ac:dyDescent="0.2">
      <c r="M3227"/>
      <c r="N3227"/>
    </row>
    <row r="3228" spans="13:14" x14ac:dyDescent="0.2">
      <c r="M3228"/>
      <c r="N3228"/>
    </row>
    <row r="3229" spans="13:14" x14ac:dyDescent="0.2">
      <c r="M3229"/>
      <c r="N3229"/>
    </row>
    <row r="3230" spans="13:14" x14ac:dyDescent="0.2">
      <c r="M3230"/>
      <c r="N3230"/>
    </row>
    <row r="3231" spans="13:14" x14ac:dyDescent="0.2">
      <c r="M3231"/>
      <c r="N3231"/>
    </row>
    <row r="3232" spans="13:14" x14ac:dyDescent="0.2">
      <c r="M3232"/>
      <c r="N3232"/>
    </row>
    <row r="3233" spans="13:14" x14ac:dyDescent="0.2">
      <c r="M3233"/>
      <c r="N3233"/>
    </row>
    <row r="3234" spans="13:14" x14ac:dyDescent="0.2">
      <c r="M3234"/>
      <c r="N3234"/>
    </row>
    <row r="3235" spans="13:14" x14ac:dyDescent="0.2">
      <c r="M3235"/>
      <c r="N3235"/>
    </row>
    <row r="3236" spans="13:14" x14ac:dyDescent="0.2">
      <c r="M3236"/>
      <c r="N3236"/>
    </row>
    <row r="3237" spans="13:14" x14ac:dyDescent="0.2">
      <c r="M3237"/>
      <c r="N3237"/>
    </row>
    <row r="3238" spans="13:14" x14ac:dyDescent="0.2">
      <c r="M3238"/>
      <c r="N3238"/>
    </row>
    <row r="3239" spans="13:14" x14ac:dyDescent="0.2">
      <c r="M3239"/>
      <c r="N3239"/>
    </row>
    <row r="3240" spans="13:14" x14ac:dyDescent="0.2">
      <c r="M3240"/>
      <c r="N3240"/>
    </row>
    <row r="3241" spans="13:14" x14ac:dyDescent="0.2">
      <c r="M3241"/>
      <c r="N3241"/>
    </row>
    <row r="3242" spans="13:14" x14ac:dyDescent="0.2">
      <c r="M3242"/>
      <c r="N3242"/>
    </row>
    <row r="3243" spans="13:14" x14ac:dyDescent="0.2">
      <c r="M3243"/>
      <c r="N3243"/>
    </row>
    <row r="3244" spans="13:14" x14ac:dyDescent="0.2">
      <c r="M3244"/>
      <c r="N3244"/>
    </row>
    <row r="3245" spans="13:14" x14ac:dyDescent="0.2">
      <c r="M3245"/>
      <c r="N3245"/>
    </row>
    <row r="3246" spans="13:14" x14ac:dyDescent="0.2">
      <c r="M3246"/>
      <c r="N3246"/>
    </row>
    <row r="3247" spans="13:14" x14ac:dyDescent="0.2">
      <c r="M3247"/>
      <c r="N3247"/>
    </row>
    <row r="3248" spans="13:14" x14ac:dyDescent="0.2">
      <c r="M3248"/>
      <c r="N3248"/>
    </row>
    <row r="3249" spans="13:14" x14ac:dyDescent="0.2">
      <c r="M3249"/>
      <c r="N3249"/>
    </row>
    <row r="3250" spans="13:14" x14ac:dyDescent="0.2">
      <c r="M3250"/>
      <c r="N3250"/>
    </row>
    <row r="3251" spans="13:14" x14ac:dyDescent="0.2">
      <c r="M3251"/>
      <c r="N3251"/>
    </row>
    <row r="3252" spans="13:14" x14ac:dyDescent="0.2">
      <c r="M3252"/>
      <c r="N3252"/>
    </row>
    <row r="3253" spans="13:14" x14ac:dyDescent="0.2">
      <c r="M3253"/>
      <c r="N3253"/>
    </row>
    <row r="3254" spans="13:14" x14ac:dyDescent="0.2">
      <c r="M3254"/>
      <c r="N3254"/>
    </row>
    <row r="3255" spans="13:14" x14ac:dyDescent="0.2">
      <c r="M3255"/>
      <c r="N3255"/>
    </row>
    <row r="3256" spans="13:14" x14ac:dyDescent="0.2">
      <c r="M3256"/>
      <c r="N3256"/>
    </row>
    <row r="3257" spans="13:14" x14ac:dyDescent="0.2">
      <c r="M3257"/>
      <c r="N3257"/>
    </row>
    <row r="3258" spans="13:14" x14ac:dyDescent="0.2">
      <c r="M3258"/>
      <c r="N3258"/>
    </row>
    <row r="3259" spans="13:14" x14ac:dyDescent="0.2">
      <c r="M3259"/>
      <c r="N3259"/>
    </row>
    <row r="3260" spans="13:14" x14ac:dyDescent="0.2">
      <c r="M3260"/>
      <c r="N3260"/>
    </row>
    <row r="3261" spans="13:14" x14ac:dyDescent="0.2">
      <c r="M3261"/>
      <c r="N3261"/>
    </row>
    <row r="3262" spans="13:14" x14ac:dyDescent="0.2">
      <c r="M3262"/>
      <c r="N3262"/>
    </row>
    <row r="3263" spans="13:14" x14ac:dyDescent="0.2">
      <c r="M3263"/>
      <c r="N3263"/>
    </row>
    <row r="3264" spans="13:14" x14ac:dyDescent="0.2">
      <c r="M3264"/>
      <c r="N3264"/>
    </row>
    <row r="3265" spans="13:14" x14ac:dyDescent="0.2">
      <c r="M3265"/>
      <c r="N3265"/>
    </row>
    <row r="3266" spans="13:14" x14ac:dyDescent="0.2">
      <c r="M3266"/>
      <c r="N3266"/>
    </row>
    <row r="3267" spans="13:14" x14ac:dyDescent="0.2">
      <c r="M3267"/>
      <c r="N3267"/>
    </row>
    <row r="3268" spans="13:14" x14ac:dyDescent="0.2">
      <c r="M3268"/>
      <c r="N3268"/>
    </row>
    <row r="3269" spans="13:14" x14ac:dyDescent="0.2">
      <c r="M3269"/>
      <c r="N3269"/>
    </row>
    <row r="3270" spans="13:14" x14ac:dyDescent="0.2">
      <c r="M3270"/>
      <c r="N3270"/>
    </row>
    <row r="3271" spans="13:14" x14ac:dyDescent="0.2">
      <c r="M3271"/>
      <c r="N3271"/>
    </row>
    <row r="3272" spans="13:14" x14ac:dyDescent="0.2">
      <c r="M3272"/>
      <c r="N3272"/>
    </row>
    <row r="3273" spans="13:14" x14ac:dyDescent="0.2">
      <c r="M3273"/>
      <c r="N3273"/>
    </row>
    <row r="3274" spans="13:14" x14ac:dyDescent="0.2">
      <c r="M3274"/>
      <c r="N3274"/>
    </row>
    <row r="3275" spans="13:14" x14ac:dyDescent="0.2">
      <c r="M3275"/>
      <c r="N3275"/>
    </row>
    <row r="3276" spans="13:14" x14ac:dyDescent="0.2">
      <c r="M3276"/>
      <c r="N3276"/>
    </row>
    <row r="3277" spans="13:14" x14ac:dyDescent="0.2">
      <c r="M3277"/>
      <c r="N3277"/>
    </row>
    <row r="3278" spans="13:14" x14ac:dyDescent="0.2">
      <c r="M3278"/>
      <c r="N3278"/>
    </row>
    <row r="3279" spans="13:14" x14ac:dyDescent="0.2">
      <c r="M3279"/>
      <c r="N3279"/>
    </row>
    <row r="3280" spans="13:14" x14ac:dyDescent="0.2">
      <c r="M3280"/>
      <c r="N3280"/>
    </row>
    <row r="3281" spans="13:14" x14ac:dyDescent="0.2">
      <c r="M3281"/>
      <c r="N3281"/>
    </row>
    <row r="3282" spans="13:14" x14ac:dyDescent="0.2">
      <c r="M3282"/>
      <c r="N3282"/>
    </row>
    <row r="3283" spans="13:14" x14ac:dyDescent="0.2">
      <c r="M3283"/>
      <c r="N3283"/>
    </row>
    <row r="3284" spans="13:14" x14ac:dyDescent="0.2">
      <c r="M3284"/>
      <c r="N3284"/>
    </row>
    <row r="3285" spans="13:14" x14ac:dyDescent="0.2">
      <c r="M3285"/>
      <c r="N3285"/>
    </row>
    <row r="3286" spans="13:14" x14ac:dyDescent="0.2">
      <c r="M3286"/>
      <c r="N3286"/>
    </row>
    <row r="3287" spans="13:14" x14ac:dyDescent="0.2">
      <c r="M3287"/>
      <c r="N3287"/>
    </row>
    <row r="3288" spans="13:14" x14ac:dyDescent="0.2">
      <c r="M3288"/>
      <c r="N3288"/>
    </row>
    <row r="3289" spans="13:14" x14ac:dyDescent="0.2">
      <c r="M3289"/>
      <c r="N3289"/>
    </row>
    <row r="3290" spans="13:14" x14ac:dyDescent="0.2">
      <c r="M3290"/>
      <c r="N3290"/>
    </row>
    <row r="3291" spans="13:14" x14ac:dyDescent="0.2">
      <c r="M3291"/>
      <c r="N3291"/>
    </row>
    <row r="3292" spans="13:14" x14ac:dyDescent="0.2">
      <c r="M3292"/>
      <c r="N3292"/>
    </row>
    <row r="3293" spans="13:14" x14ac:dyDescent="0.2">
      <c r="M3293"/>
      <c r="N3293"/>
    </row>
    <row r="3294" spans="13:14" x14ac:dyDescent="0.2">
      <c r="M3294"/>
      <c r="N3294"/>
    </row>
    <row r="3295" spans="13:14" x14ac:dyDescent="0.2">
      <c r="M3295"/>
      <c r="N3295"/>
    </row>
    <row r="3296" spans="13:14" x14ac:dyDescent="0.2">
      <c r="M3296"/>
      <c r="N3296"/>
    </row>
    <row r="3297" spans="13:14" x14ac:dyDescent="0.2">
      <c r="M3297"/>
      <c r="N3297"/>
    </row>
    <row r="3298" spans="13:14" x14ac:dyDescent="0.2">
      <c r="M3298"/>
      <c r="N3298"/>
    </row>
    <row r="3299" spans="13:14" x14ac:dyDescent="0.2">
      <c r="M3299"/>
      <c r="N3299"/>
    </row>
    <row r="3300" spans="13:14" x14ac:dyDescent="0.2">
      <c r="M3300"/>
      <c r="N3300"/>
    </row>
    <row r="3301" spans="13:14" x14ac:dyDescent="0.2">
      <c r="M3301"/>
      <c r="N3301"/>
    </row>
    <row r="3302" spans="13:14" x14ac:dyDescent="0.2">
      <c r="M3302"/>
      <c r="N3302"/>
    </row>
    <row r="3303" spans="13:14" x14ac:dyDescent="0.2">
      <c r="M3303"/>
      <c r="N3303"/>
    </row>
    <row r="3304" spans="13:14" x14ac:dyDescent="0.2">
      <c r="M3304"/>
      <c r="N3304"/>
    </row>
    <row r="3305" spans="13:14" x14ac:dyDescent="0.2">
      <c r="M3305"/>
      <c r="N3305"/>
    </row>
    <row r="3306" spans="13:14" x14ac:dyDescent="0.2">
      <c r="M3306"/>
      <c r="N3306"/>
    </row>
    <row r="3307" spans="13:14" x14ac:dyDescent="0.2">
      <c r="M3307"/>
      <c r="N3307"/>
    </row>
    <row r="3308" spans="13:14" x14ac:dyDescent="0.2">
      <c r="M3308"/>
      <c r="N3308"/>
    </row>
    <row r="3309" spans="13:14" x14ac:dyDescent="0.2">
      <c r="M3309"/>
      <c r="N3309"/>
    </row>
    <row r="3310" spans="13:14" x14ac:dyDescent="0.2">
      <c r="M3310"/>
      <c r="N3310"/>
    </row>
    <row r="3311" spans="13:14" x14ac:dyDescent="0.2">
      <c r="M3311"/>
      <c r="N3311"/>
    </row>
    <row r="3312" spans="13:14" x14ac:dyDescent="0.2">
      <c r="M3312"/>
      <c r="N3312"/>
    </row>
    <row r="3313" spans="13:14" x14ac:dyDescent="0.2">
      <c r="M3313"/>
      <c r="N3313"/>
    </row>
    <row r="3314" spans="13:14" x14ac:dyDescent="0.2">
      <c r="M3314"/>
      <c r="N3314"/>
    </row>
    <row r="3315" spans="13:14" x14ac:dyDescent="0.2">
      <c r="M3315"/>
      <c r="N3315"/>
    </row>
    <row r="3316" spans="13:14" x14ac:dyDescent="0.2">
      <c r="M3316"/>
      <c r="N3316"/>
    </row>
    <row r="3317" spans="13:14" x14ac:dyDescent="0.2">
      <c r="M3317"/>
      <c r="N3317"/>
    </row>
    <row r="3318" spans="13:14" x14ac:dyDescent="0.2">
      <c r="M3318"/>
      <c r="N3318"/>
    </row>
    <row r="3319" spans="13:14" x14ac:dyDescent="0.2">
      <c r="M3319"/>
      <c r="N3319"/>
    </row>
    <row r="3320" spans="13:14" x14ac:dyDescent="0.2">
      <c r="M3320"/>
      <c r="N3320"/>
    </row>
    <row r="3321" spans="13:14" x14ac:dyDescent="0.2">
      <c r="M3321"/>
      <c r="N3321"/>
    </row>
    <row r="3322" spans="13:14" x14ac:dyDescent="0.2">
      <c r="M3322"/>
      <c r="N3322"/>
    </row>
    <row r="3323" spans="13:14" x14ac:dyDescent="0.2">
      <c r="M3323"/>
      <c r="N3323"/>
    </row>
    <row r="3324" spans="13:14" x14ac:dyDescent="0.2">
      <c r="M3324"/>
      <c r="N3324"/>
    </row>
    <row r="3325" spans="13:14" x14ac:dyDescent="0.2">
      <c r="M3325"/>
      <c r="N3325"/>
    </row>
    <row r="3326" spans="13:14" x14ac:dyDescent="0.2">
      <c r="M3326"/>
      <c r="N3326"/>
    </row>
    <row r="3327" spans="13:14" x14ac:dyDescent="0.2">
      <c r="M3327"/>
      <c r="N3327"/>
    </row>
    <row r="3328" spans="13:14" x14ac:dyDescent="0.2">
      <c r="M3328"/>
      <c r="N3328"/>
    </row>
    <row r="3329" spans="13:14" x14ac:dyDescent="0.2">
      <c r="M3329"/>
      <c r="N3329"/>
    </row>
    <row r="3330" spans="13:14" x14ac:dyDescent="0.2">
      <c r="M3330"/>
      <c r="N3330"/>
    </row>
    <row r="3331" spans="13:14" x14ac:dyDescent="0.2">
      <c r="M3331"/>
      <c r="N3331"/>
    </row>
    <row r="3332" spans="13:14" x14ac:dyDescent="0.2">
      <c r="M3332"/>
      <c r="N3332"/>
    </row>
    <row r="3333" spans="13:14" x14ac:dyDescent="0.2">
      <c r="M3333"/>
      <c r="N3333"/>
    </row>
    <row r="3334" spans="13:14" x14ac:dyDescent="0.2">
      <c r="M3334"/>
      <c r="N3334"/>
    </row>
    <row r="3335" spans="13:14" x14ac:dyDescent="0.2">
      <c r="M3335"/>
      <c r="N3335"/>
    </row>
    <row r="3336" spans="13:14" x14ac:dyDescent="0.2">
      <c r="M3336"/>
      <c r="N3336"/>
    </row>
    <row r="3337" spans="13:14" x14ac:dyDescent="0.2">
      <c r="M3337"/>
      <c r="N3337"/>
    </row>
    <row r="3338" spans="13:14" x14ac:dyDescent="0.2">
      <c r="M3338"/>
      <c r="N3338"/>
    </row>
    <row r="3339" spans="13:14" x14ac:dyDescent="0.2">
      <c r="M3339"/>
      <c r="N3339"/>
    </row>
    <row r="3340" spans="13:14" x14ac:dyDescent="0.2">
      <c r="M3340"/>
      <c r="N3340"/>
    </row>
    <row r="3341" spans="13:14" x14ac:dyDescent="0.2">
      <c r="M3341"/>
      <c r="N3341"/>
    </row>
    <row r="3342" spans="13:14" x14ac:dyDescent="0.2">
      <c r="M3342"/>
      <c r="N3342"/>
    </row>
    <row r="3343" spans="13:14" x14ac:dyDescent="0.2">
      <c r="M3343"/>
      <c r="N3343"/>
    </row>
    <row r="3344" spans="13:14" x14ac:dyDescent="0.2">
      <c r="M3344"/>
      <c r="N3344"/>
    </row>
    <row r="3345" spans="13:14" x14ac:dyDescent="0.2">
      <c r="M3345"/>
      <c r="N3345"/>
    </row>
    <row r="3346" spans="13:14" x14ac:dyDescent="0.2">
      <c r="M3346"/>
      <c r="N3346"/>
    </row>
    <row r="3347" spans="13:14" x14ac:dyDescent="0.2">
      <c r="M3347"/>
      <c r="N3347"/>
    </row>
    <row r="3348" spans="13:14" x14ac:dyDescent="0.2">
      <c r="M3348"/>
      <c r="N3348"/>
    </row>
    <row r="3349" spans="13:14" x14ac:dyDescent="0.2">
      <c r="M3349"/>
      <c r="N3349"/>
    </row>
    <row r="3350" spans="13:14" x14ac:dyDescent="0.2">
      <c r="M3350"/>
      <c r="N3350"/>
    </row>
    <row r="3351" spans="13:14" x14ac:dyDescent="0.2">
      <c r="M3351"/>
      <c r="N3351"/>
    </row>
    <row r="3352" spans="13:14" x14ac:dyDescent="0.2">
      <c r="M3352"/>
      <c r="N3352"/>
    </row>
    <row r="3353" spans="13:14" x14ac:dyDescent="0.2">
      <c r="M3353"/>
      <c r="N3353"/>
    </row>
    <row r="3354" spans="13:14" x14ac:dyDescent="0.2">
      <c r="M3354"/>
      <c r="N3354"/>
    </row>
    <row r="3355" spans="13:14" x14ac:dyDescent="0.2">
      <c r="M3355"/>
      <c r="N3355"/>
    </row>
    <row r="3356" spans="13:14" x14ac:dyDescent="0.2">
      <c r="M3356"/>
      <c r="N3356"/>
    </row>
    <row r="3357" spans="13:14" x14ac:dyDescent="0.2">
      <c r="M3357"/>
      <c r="N3357"/>
    </row>
    <row r="3358" spans="13:14" x14ac:dyDescent="0.2">
      <c r="M3358"/>
      <c r="N3358"/>
    </row>
    <row r="3359" spans="13:14" x14ac:dyDescent="0.2">
      <c r="M3359"/>
      <c r="N3359"/>
    </row>
    <row r="3360" spans="13:14" x14ac:dyDescent="0.2">
      <c r="M3360"/>
      <c r="N3360"/>
    </row>
    <row r="3361" spans="13:14" x14ac:dyDescent="0.2">
      <c r="M3361"/>
      <c r="N3361"/>
    </row>
    <row r="3362" spans="13:14" x14ac:dyDescent="0.2">
      <c r="M3362"/>
      <c r="N3362"/>
    </row>
    <row r="3363" spans="13:14" x14ac:dyDescent="0.2">
      <c r="M3363"/>
      <c r="N3363"/>
    </row>
    <row r="3364" spans="13:14" x14ac:dyDescent="0.2">
      <c r="M3364"/>
      <c r="N3364"/>
    </row>
    <row r="3365" spans="13:14" x14ac:dyDescent="0.2">
      <c r="M3365"/>
      <c r="N3365"/>
    </row>
    <row r="3366" spans="13:14" x14ac:dyDescent="0.2">
      <c r="M3366"/>
      <c r="N3366"/>
    </row>
    <row r="3367" spans="13:14" x14ac:dyDescent="0.2">
      <c r="M3367"/>
      <c r="N3367"/>
    </row>
    <row r="3368" spans="13:14" x14ac:dyDescent="0.2">
      <c r="M3368"/>
      <c r="N3368"/>
    </row>
    <row r="3369" spans="13:14" x14ac:dyDescent="0.2">
      <c r="M3369"/>
      <c r="N3369"/>
    </row>
    <row r="3370" spans="13:14" x14ac:dyDescent="0.2">
      <c r="M3370"/>
      <c r="N3370"/>
    </row>
    <row r="3371" spans="13:14" x14ac:dyDescent="0.2">
      <c r="M3371"/>
      <c r="N3371"/>
    </row>
    <row r="3372" spans="13:14" x14ac:dyDescent="0.2">
      <c r="M3372"/>
      <c r="N3372"/>
    </row>
    <row r="3373" spans="13:14" x14ac:dyDescent="0.2">
      <c r="M3373"/>
      <c r="N3373"/>
    </row>
    <row r="3374" spans="13:14" x14ac:dyDescent="0.2">
      <c r="M3374"/>
      <c r="N3374"/>
    </row>
    <row r="3375" spans="13:14" x14ac:dyDescent="0.2">
      <c r="M3375"/>
      <c r="N3375"/>
    </row>
    <row r="3376" spans="13:14" x14ac:dyDescent="0.2">
      <c r="M3376"/>
      <c r="N3376"/>
    </row>
    <row r="3377" spans="13:14" x14ac:dyDescent="0.2">
      <c r="M3377"/>
      <c r="N3377"/>
    </row>
    <row r="3378" spans="13:14" x14ac:dyDescent="0.2">
      <c r="M3378"/>
      <c r="N3378"/>
    </row>
    <row r="3379" spans="13:14" x14ac:dyDescent="0.2">
      <c r="M3379"/>
      <c r="N3379"/>
    </row>
    <row r="3380" spans="13:14" x14ac:dyDescent="0.2">
      <c r="M3380"/>
      <c r="N3380"/>
    </row>
    <row r="3381" spans="13:14" x14ac:dyDescent="0.2">
      <c r="M3381"/>
      <c r="N3381"/>
    </row>
    <row r="3382" spans="13:14" x14ac:dyDescent="0.2">
      <c r="M3382"/>
      <c r="N3382"/>
    </row>
    <row r="3383" spans="13:14" x14ac:dyDescent="0.2">
      <c r="M3383"/>
      <c r="N3383"/>
    </row>
    <row r="3384" spans="13:14" x14ac:dyDescent="0.2">
      <c r="M3384"/>
      <c r="N3384"/>
    </row>
    <row r="3385" spans="13:14" x14ac:dyDescent="0.2">
      <c r="M3385"/>
      <c r="N3385"/>
    </row>
    <row r="3386" spans="13:14" x14ac:dyDescent="0.2">
      <c r="M3386"/>
      <c r="N3386"/>
    </row>
    <row r="3387" spans="13:14" x14ac:dyDescent="0.2">
      <c r="M3387"/>
      <c r="N3387"/>
    </row>
    <row r="3388" spans="13:14" x14ac:dyDescent="0.2">
      <c r="M3388"/>
      <c r="N3388"/>
    </row>
    <row r="3389" spans="13:14" x14ac:dyDescent="0.2">
      <c r="M3389"/>
      <c r="N3389"/>
    </row>
    <row r="3390" spans="13:14" x14ac:dyDescent="0.2">
      <c r="M3390"/>
      <c r="N3390"/>
    </row>
    <row r="3391" spans="13:14" x14ac:dyDescent="0.2">
      <c r="M3391"/>
      <c r="N3391"/>
    </row>
    <row r="3392" spans="13:14" x14ac:dyDescent="0.2">
      <c r="M3392"/>
      <c r="N3392"/>
    </row>
    <row r="3393" spans="13:14" x14ac:dyDescent="0.2">
      <c r="M3393"/>
      <c r="N3393"/>
    </row>
    <row r="3394" spans="13:14" x14ac:dyDescent="0.2">
      <c r="M3394"/>
      <c r="N3394"/>
    </row>
    <row r="3395" spans="13:14" x14ac:dyDescent="0.2">
      <c r="M3395"/>
      <c r="N3395"/>
    </row>
    <row r="3396" spans="13:14" x14ac:dyDescent="0.2">
      <c r="M3396"/>
      <c r="N3396"/>
    </row>
    <row r="3397" spans="13:14" x14ac:dyDescent="0.2">
      <c r="M3397"/>
      <c r="N3397"/>
    </row>
    <row r="3398" spans="13:14" x14ac:dyDescent="0.2">
      <c r="M3398"/>
      <c r="N3398"/>
    </row>
    <row r="3399" spans="13:14" x14ac:dyDescent="0.2">
      <c r="M3399"/>
      <c r="N3399"/>
    </row>
    <row r="3400" spans="13:14" x14ac:dyDescent="0.2">
      <c r="M3400"/>
      <c r="N3400"/>
    </row>
    <row r="3401" spans="13:14" x14ac:dyDescent="0.2">
      <c r="M3401"/>
      <c r="N3401"/>
    </row>
    <row r="3402" spans="13:14" x14ac:dyDescent="0.2">
      <c r="M3402"/>
      <c r="N3402"/>
    </row>
    <row r="3403" spans="13:14" x14ac:dyDescent="0.2">
      <c r="M3403"/>
      <c r="N3403"/>
    </row>
    <row r="3404" spans="13:14" x14ac:dyDescent="0.2">
      <c r="M3404"/>
      <c r="N3404"/>
    </row>
    <row r="3405" spans="13:14" x14ac:dyDescent="0.2">
      <c r="M3405"/>
      <c r="N3405"/>
    </row>
    <row r="3406" spans="13:14" x14ac:dyDescent="0.2">
      <c r="M3406"/>
      <c r="N3406"/>
    </row>
    <row r="3407" spans="13:14" x14ac:dyDescent="0.2">
      <c r="M3407"/>
      <c r="N3407"/>
    </row>
    <row r="3408" spans="13:14" x14ac:dyDescent="0.2">
      <c r="M3408"/>
      <c r="N3408"/>
    </row>
    <row r="3409" spans="13:14" x14ac:dyDescent="0.2">
      <c r="M3409"/>
      <c r="N3409"/>
    </row>
    <row r="3410" spans="13:14" x14ac:dyDescent="0.2">
      <c r="M3410"/>
      <c r="N3410"/>
    </row>
    <row r="3411" spans="13:14" x14ac:dyDescent="0.2">
      <c r="M3411"/>
      <c r="N3411"/>
    </row>
    <row r="3412" spans="13:14" x14ac:dyDescent="0.2">
      <c r="M3412"/>
      <c r="N3412"/>
    </row>
    <row r="3413" spans="13:14" x14ac:dyDescent="0.2">
      <c r="M3413"/>
      <c r="N3413"/>
    </row>
    <row r="3414" spans="13:14" x14ac:dyDescent="0.2">
      <c r="M3414"/>
      <c r="N3414"/>
    </row>
    <row r="3415" spans="13:14" x14ac:dyDescent="0.2">
      <c r="M3415"/>
      <c r="N3415"/>
    </row>
    <row r="3416" spans="13:14" x14ac:dyDescent="0.2">
      <c r="M3416"/>
      <c r="N3416"/>
    </row>
    <row r="3417" spans="13:14" x14ac:dyDescent="0.2">
      <c r="M3417"/>
      <c r="N3417"/>
    </row>
    <row r="3418" spans="13:14" x14ac:dyDescent="0.2">
      <c r="M3418"/>
      <c r="N3418"/>
    </row>
    <row r="3419" spans="13:14" x14ac:dyDescent="0.2">
      <c r="M3419"/>
      <c r="N3419"/>
    </row>
    <row r="3420" spans="13:14" x14ac:dyDescent="0.2">
      <c r="M3420"/>
      <c r="N3420"/>
    </row>
    <row r="3421" spans="13:14" x14ac:dyDescent="0.2">
      <c r="M3421"/>
      <c r="N3421"/>
    </row>
    <row r="3422" spans="13:14" x14ac:dyDescent="0.2">
      <c r="M3422"/>
      <c r="N3422"/>
    </row>
    <row r="3423" spans="13:14" x14ac:dyDescent="0.2">
      <c r="M3423"/>
      <c r="N3423"/>
    </row>
    <row r="3424" spans="13:14" x14ac:dyDescent="0.2">
      <c r="M3424"/>
      <c r="N3424"/>
    </row>
    <row r="3425" spans="13:14" x14ac:dyDescent="0.2">
      <c r="M3425"/>
      <c r="N3425"/>
    </row>
    <row r="3426" spans="13:14" x14ac:dyDescent="0.2">
      <c r="M3426"/>
      <c r="N3426"/>
    </row>
    <row r="3427" spans="13:14" x14ac:dyDescent="0.2">
      <c r="M3427"/>
      <c r="N3427"/>
    </row>
    <row r="3428" spans="13:14" x14ac:dyDescent="0.2">
      <c r="M3428"/>
      <c r="N3428"/>
    </row>
    <row r="3429" spans="13:14" x14ac:dyDescent="0.2">
      <c r="M3429"/>
      <c r="N3429"/>
    </row>
    <row r="3430" spans="13:14" x14ac:dyDescent="0.2">
      <c r="M3430"/>
      <c r="N3430"/>
    </row>
    <row r="3431" spans="13:14" x14ac:dyDescent="0.2">
      <c r="M3431"/>
      <c r="N3431"/>
    </row>
    <row r="3432" spans="13:14" x14ac:dyDescent="0.2">
      <c r="M3432"/>
      <c r="N3432"/>
    </row>
    <row r="3433" spans="13:14" x14ac:dyDescent="0.2">
      <c r="M3433"/>
      <c r="N3433"/>
    </row>
    <row r="3434" spans="13:14" x14ac:dyDescent="0.2">
      <c r="M3434"/>
      <c r="N3434"/>
    </row>
    <row r="3435" spans="13:14" x14ac:dyDescent="0.2">
      <c r="M3435"/>
      <c r="N3435"/>
    </row>
    <row r="3436" spans="13:14" x14ac:dyDescent="0.2">
      <c r="M3436"/>
      <c r="N3436"/>
    </row>
    <row r="3437" spans="13:14" x14ac:dyDescent="0.2">
      <c r="M3437"/>
      <c r="N3437"/>
    </row>
    <row r="3438" spans="13:14" x14ac:dyDescent="0.2">
      <c r="M3438"/>
      <c r="N3438"/>
    </row>
    <row r="3439" spans="13:14" x14ac:dyDescent="0.2">
      <c r="M3439"/>
      <c r="N3439"/>
    </row>
    <row r="3440" spans="13:14" x14ac:dyDescent="0.2">
      <c r="M3440"/>
      <c r="N3440"/>
    </row>
    <row r="3441" spans="13:14" x14ac:dyDescent="0.2">
      <c r="M3441"/>
      <c r="N3441"/>
    </row>
    <row r="3442" spans="13:14" x14ac:dyDescent="0.2">
      <c r="M3442"/>
      <c r="N3442"/>
    </row>
    <row r="3443" spans="13:14" x14ac:dyDescent="0.2">
      <c r="M3443"/>
      <c r="N3443"/>
    </row>
    <row r="3444" spans="13:14" x14ac:dyDescent="0.2">
      <c r="M3444"/>
      <c r="N3444"/>
    </row>
    <row r="3445" spans="13:14" x14ac:dyDescent="0.2">
      <c r="M3445"/>
      <c r="N3445"/>
    </row>
    <row r="3446" spans="13:14" x14ac:dyDescent="0.2">
      <c r="M3446"/>
      <c r="N3446"/>
    </row>
    <row r="3447" spans="13:14" x14ac:dyDescent="0.2">
      <c r="M3447"/>
      <c r="N3447"/>
    </row>
    <row r="3448" spans="13:14" x14ac:dyDescent="0.2">
      <c r="M3448"/>
      <c r="N3448"/>
    </row>
    <row r="3449" spans="13:14" x14ac:dyDescent="0.2">
      <c r="M3449"/>
      <c r="N3449"/>
    </row>
    <row r="3450" spans="13:14" x14ac:dyDescent="0.2">
      <c r="M3450"/>
      <c r="N3450"/>
    </row>
    <row r="3451" spans="13:14" x14ac:dyDescent="0.2">
      <c r="M3451"/>
      <c r="N3451"/>
    </row>
    <row r="3452" spans="13:14" x14ac:dyDescent="0.2">
      <c r="M3452"/>
      <c r="N3452"/>
    </row>
    <row r="3453" spans="13:14" x14ac:dyDescent="0.2">
      <c r="M3453"/>
      <c r="N3453"/>
    </row>
    <row r="3454" spans="13:14" x14ac:dyDescent="0.2">
      <c r="M3454"/>
      <c r="N3454"/>
    </row>
    <row r="3455" spans="13:14" x14ac:dyDescent="0.2">
      <c r="M3455"/>
      <c r="N3455"/>
    </row>
    <row r="3456" spans="13:14" x14ac:dyDescent="0.2">
      <c r="M3456"/>
      <c r="N3456"/>
    </row>
    <row r="3457" spans="13:14" x14ac:dyDescent="0.2">
      <c r="M3457"/>
      <c r="N3457"/>
    </row>
    <row r="3458" spans="13:14" x14ac:dyDescent="0.2">
      <c r="M3458"/>
      <c r="N3458"/>
    </row>
    <row r="3459" spans="13:14" x14ac:dyDescent="0.2">
      <c r="M3459"/>
      <c r="N3459"/>
    </row>
    <row r="3460" spans="13:14" x14ac:dyDescent="0.2">
      <c r="M3460"/>
      <c r="N3460"/>
    </row>
    <row r="3461" spans="13:14" x14ac:dyDescent="0.2">
      <c r="M3461"/>
      <c r="N3461"/>
    </row>
    <row r="3462" spans="13:14" x14ac:dyDescent="0.2">
      <c r="M3462"/>
      <c r="N3462"/>
    </row>
    <row r="3463" spans="13:14" x14ac:dyDescent="0.2">
      <c r="M3463"/>
      <c r="N3463"/>
    </row>
    <row r="3464" spans="13:14" x14ac:dyDescent="0.2">
      <c r="M3464"/>
      <c r="N3464"/>
    </row>
    <row r="3465" spans="13:14" x14ac:dyDescent="0.2">
      <c r="M3465"/>
      <c r="N3465"/>
    </row>
    <row r="3466" spans="13:14" x14ac:dyDescent="0.2">
      <c r="M3466"/>
      <c r="N3466"/>
    </row>
    <row r="3467" spans="13:14" x14ac:dyDescent="0.2">
      <c r="M3467"/>
      <c r="N3467"/>
    </row>
    <row r="3468" spans="13:14" x14ac:dyDescent="0.2">
      <c r="M3468"/>
      <c r="N3468"/>
    </row>
    <row r="3469" spans="13:14" x14ac:dyDescent="0.2">
      <c r="M3469"/>
      <c r="N3469"/>
    </row>
    <row r="3470" spans="13:14" x14ac:dyDescent="0.2">
      <c r="M3470"/>
      <c r="N3470"/>
    </row>
    <row r="3471" spans="13:14" x14ac:dyDescent="0.2">
      <c r="M3471"/>
      <c r="N3471"/>
    </row>
    <row r="3472" spans="13:14" x14ac:dyDescent="0.2">
      <c r="M3472"/>
      <c r="N3472"/>
    </row>
    <row r="3473" spans="13:14" x14ac:dyDescent="0.2">
      <c r="M3473"/>
      <c r="N3473"/>
    </row>
    <row r="3474" spans="13:14" x14ac:dyDescent="0.2">
      <c r="M3474"/>
      <c r="N3474"/>
    </row>
    <row r="3475" spans="13:14" x14ac:dyDescent="0.2">
      <c r="M3475"/>
      <c r="N3475"/>
    </row>
    <row r="3476" spans="13:14" x14ac:dyDescent="0.2">
      <c r="M3476"/>
      <c r="N3476"/>
    </row>
    <row r="3477" spans="13:14" x14ac:dyDescent="0.2">
      <c r="M3477"/>
      <c r="N3477"/>
    </row>
    <row r="3478" spans="13:14" x14ac:dyDescent="0.2">
      <c r="M3478"/>
      <c r="N3478"/>
    </row>
    <row r="3479" spans="13:14" x14ac:dyDescent="0.2">
      <c r="M3479"/>
      <c r="N3479"/>
    </row>
    <row r="3480" spans="13:14" x14ac:dyDescent="0.2">
      <c r="M3480"/>
      <c r="N3480"/>
    </row>
    <row r="3481" spans="13:14" x14ac:dyDescent="0.2">
      <c r="M3481"/>
      <c r="N3481"/>
    </row>
    <row r="3482" spans="13:14" x14ac:dyDescent="0.2">
      <c r="M3482"/>
      <c r="N3482"/>
    </row>
    <row r="3483" spans="13:14" x14ac:dyDescent="0.2">
      <c r="M3483"/>
      <c r="N3483"/>
    </row>
    <row r="3484" spans="13:14" x14ac:dyDescent="0.2">
      <c r="M3484"/>
      <c r="N3484"/>
    </row>
    <row r="3485" spans="13:14" x14ac:dyDescent="0.2">
      <c r="M3485"/>
      <c r="N3485"/>
    </row>
    <row r="3486" spans="13:14" x14ac:dyDescent="0.2">
      <c r="M3486"/>
      <c r="N3486"/>
    </row>
    <row r="3487" spans="13:14" x14ac:dyDescent="0.2">
      <c r="M3487"/>
      <c r="N3487"/>
    </row>
    <row r="3488" spans="13:14" x14ac:dyDescent="0.2">
      <c r="M3488"/>
      <c r="N3488"/>
    </row>
    <row r="3489" spans="13:14" x14ac:dyDescent="0.2">
      <c r="M3489"/>
      <c r="N3489"/>
    </row>
    <row r="3490" spans="13:14" x14ac:dyDescent="0.2">
      <c r="M3490"/>
      <c r="N3490"/>
    </row>
    <row r="3491" spans="13:14" x14ac:dyDescent="0.2">
      <c r="M3491"/>
      <c r="N3491"/>
    </row>
    <row r="3492" spans="13:14" x14ac:dyDescent="0.2">
      <c r="M3492"/>
      <c r="N3492"/>
    </row>
    <row r="3493" spans="13:14" x14ac:dyDescent="0.2">
      <c r="M3493"/>
      <c r="N3493"/>
    </row>
    <row r="3494" spans="13:14" x14ac:dyDescent="0.2">
      <c r="M3494"/>
      <c r="N3494"/>
    </row>
    <row r="3495" spans="13:14" x14ac:dyDescent="0.2">
      <c r="M3495"/>
      <c r="N3495"/>
    </row>
    <row r="3496" spans="13:14" x14ac:dyDescent="0.2">
      <c r="M3496"/>
      <c r="N3496"/>
    </row>
    <row r="3497" spans="13:14" x14ac:dyDescent="0.2">
      <c r="M3497"/>
      <c r="N3497"/>
    </row>
    <row r="3498" spans="13:14" x14ac:dyDescent="0.2">
      <c r="M3498"/>
      <c r="N3498"/>
    </row>
    <row r="3499" spans="13:14" x14ac:dyDescent="0.2">
      <c r="M3499"/>
      <c r="N3499"/>
    </row>
    <row r="3500" spans="13:14" x14ac:dyDescent="0.2">
      <c r="M3500"/>
      <c r="N3500"/>
    </row>
    <row r="3501" spans="13:14" x14ac:dyDescent="0.2">
      <c r="M3501"/>
      <c r="N3501"/>
    </row>
    <row r="3502" spans="13:14" x14ac:dyDescent="0.2">
      <c r="M3502"/>
      <c r="N3502"/>
    </row>
    <row r="3503" spans="13:14" x14ac:dyDescent="0.2">
      <c r="M3503"/>
      <c r="N3503"/>
    </row>
    <row r="3504" spans="13:14" x14ac:dyDescent="0.2">
      <c r="M3504"/>
      <c r="N3504"/>
    </row>
    <row r="3505" spans="13:14" x14ac:dyDescent="0.2">
      <c r="M3505"/>
      <c r="N3505"/>
    </row>
    <row r="3506" spans="13:14" x14ac:dyDescent="0.2">
      <c r="M3506"/>
      <c r="N3506"/>
    </row>
    <row r="3507" spans="13:14" x14ac:dyDescent="0.2">
      <c r="M3507"/>
      <c r="N3507"/>
    </row>
    <row r="3508" spans="13:14" x14ac:dyDescent="0.2">
      <c r="M3508"/>
      <c r="N3508"/>
    </row>
    <row r="3509" spans="13:14" x14ac:dyDescent="0.2">
      <c r="M3509"/>
      <c r="N3509"/>
    </row>
    <row r="3510" spans="13:14" x14ac:dyDescent="0.2">
      <c r="M3510"/>
      <c r="N3510"/>
    </row>
    <row r="3511" spans="13:14" x14ac:dyDescent="0.2">
      <c r="M3511"/>
      <c r="N3511"/>
    </row>
    <row r="3512" spans="13:14" x14ac:dyDescent="0.2">
      <c r="M3512"/>
      <c r="N3512"/>
    </row>
    <row r="3513" spans="13:14" x14ac:dyDescent="0.2">
      <c r="M3513"/>
      <c r="N3513"/>
    </row>
    <row r="3514" spans="13:14" x14ac:dyDescent="0.2">
      <c r="M3514"/>
      <c r="N3514"/>
    </row>
    <row r="3515" spans="13:14" x14ac:dyDescent="0.2">
      <c r="M3515"/>
      <c r="N3515"/>
    </row>
    <row r="3516" spans="13:14" x14ac:dyDescent="0.2">
      <c r="M3516"/>
      <c r="N3516"/>
    </row>
    <row r="3517" spans="13:14" x14ac:dyDescent="0.2">
      <c r="M3517"/>
      <c r="N3517"/>
    </row>
    <row r="3518" spans="13:14" x14ac:dyDescent="0.2">
      <c r="M3518"/>
      <c r="N3518"/>
    </row>
    <row r="3519" spans="13:14" x14ac:dyDescent="0.2">
      <c r="M3519"/>
      <c r="N3519"/>
    </row>
    <row r="3520" spans="13:14" x14ac:dyDescent="0.2">
      <c r="M3520"/>
      <c r="N3520"/>
    </row>
    <row r="3521" spans="13:14" x14ac:dyDescent="0.2">
      <c r="M3521"/>
      <c r="N3521"/>
    </row>
    <row r="3522" spans="13:14" x14ac:dyDescent="0.2">
      <c r="M3522"/>
      <c r="N3522"/>
    </row>
    <row r="3523" spans="13:14" x14ac:dyDescent="0.2">
      <c r="M3523"/>
      <c r="N3523"/>
    </row>
    <row r="3524" spans="13:14" x14ac:dyDescent="0.2">
      <c r="M3524"/>
      <c r="N3524"/>
    </row>
    <row r="3525" spans="13:14" x14ac:dyDescent="0.2">
      <c r="M3525"/>
      <c r="N3525"/>
    </row>
    <row r="3526" spans="13:14" x14ac:dyDescent="0.2">
      <c r="M3526"/>
      <c r="N3526"/>
    </row>
    <row r="3527" spans="13:14" x14ac:dyDescent="0.2">
      <c r="M3527"/>
      <c r="N3527"/>
    </row>
    <row r="3528" spans="13:14" x14ac:dyDescent="0.2">
      <c r="M3528"/>
      <c r="N3528"/>
    </row>
    <row r="3529" spans="13:14" x14ac:dyDescent="0.2">
      <c r="M3529"/>
      <c r="N3529"/>
    </row>
    <row r="3530" spans="13:14" x14ac:dyDescent="0.2">
      <c r="M3530"/>
      <c r="N3530"/>
    </row>
    <row r="3531" spans="13:14" x14ac:dyDescent="0.2">
      <c r="M3531"/>
      <c r="N3531"/>
    </row>
    <row r="3532" spans="13:14" x14ac:dyDescent="0.2">
      <c r="M3532"/>
      <c r="N3532"/>
    </row>
    <row r="3533" spans="13:14" x14ac:dyDescent="0.2">
      <c r="M3533"/>
      <c r="N3533"/>
    </row>
    <row r="3534" spans="13:14" x14ac:dyDescent="0.2">
      <c r="M3534"/>
      <c r="N3534"/>
    </row>
    <row r="3535" spans="13:14" x14ac:dyDescent="0.2">
      <c r="M3535"/>
      <c r="N3535"/>
    </row>
    <row r="3536" spans="13:14" x14ac:dyDescent="0.2">
      <c r="M3536"/>
      <c r="N3536"/>
    </row>
    <row r="3537" spans="13:14" x14ac:dyDescent="0.2">
      <c r="M3537"/>
      <c r="N3537"/>
    </row>
    <row r="3538" spans="13:14" x14ac:dyDescent="0.2">
      <c r="M3538"/>
      <c r="N3538"/>
    </row>
    <row r="3539" spans="13:14" x14ac:dyDescent="0.2">
      <c r="M3539"/>
      <c r="N3539"/>
    </row>
    <row r="3540" spans="13:14" x14ac:dyDescent="0.2">
      <c r="M3540"/>
      <c r="N3540"/>
    </row>
    <row r="3541" spans="13:14" x14ac:dyDescent="0.2">
      <c r="M3541"/>
      <c r="N3541"/>
    </row>
    <row r="3542" spans="13:14" x14ac:dyDescent="0.2">
      <c r="M3542"/>
      <c r="N3542"/>
    </row>
    <row r="3543" spans="13:14" x14ac:dyDescent="0.2">
      <c r="M3543"/>
      <c r="N3543"/>
    </row>
    <row r="3544" spans="13:14" x14ac:dyDescent="0.2">
      <c r="M3544"/>
      <c r="N3544"/>
    </row>
    <row r="3545" spans="13:14" x14ac:dyDescent="0.2">
      <c r="M3545"/>
      <c r="N3545"/>
    </row>
    <row r="3546" spans="13:14" x14ac:dyDescent="0.2">
      <c r="M3546"/>
      <c r="N3546"/>
    </row>
    <row r="3547" spans="13:14" x14ac:dyDescent="0.2">
      <c r="M3547"/>
      <c r="N3547"/>
    </row>
    <row r="3548" spans="13:14" x14ac:dyDescent="0.2">
      <c r="M3548"/>
      <c r="N3548"/>
    </row>
    <row r="3549" spans="13:14" x14ac:dyDescent="0.2">
      <c r="M3549"/>
      <c r="N3549"/>
    </row>
    <row r="3550" spans="13:14" x14ac:dyDescent="0.2">
      <c r="M3550"/>
      <c r="N3550"/>
    </row>
    <row r="3551" spans="13:14" x14ac:dyDescent="0.2">
      <c r="M3551"/>
      <c r="N3551"/>
    </row>
    <row r="3552" spans="13:14" x14ac:dyDescent="0.2">
      <c r="M3552"/>
      <c r="N3552"/>
    </row>
    <row r="3553" spans="13:14" x14ac:dyDescent="0.2">
      <c r="M3553"/>
      <c r="N3553"/>
    </row>
    <row r="3554" spans="13:14" x14ac:dyDescent="0.2">
      <c r="M3554"/>
      <c r="N3554"/>
    </row>
    <row r="3555" spans="13:14" x14ac:dyDescent="0.2">
      <c r="M3555"/>
      <c r="N3555"/>
    </row>
    <row r="3556" spans="13:14" x14ac:dyDescent="0.2">
      <c r="M3556"/>
      <c r="N3556"/>
    </row>
    <row r="3557" spans="13:14" x14ac:dyDescent="0.2">
      <c r="M3557"/>
      <c r="N3557"/>
    </row>
    <row r="3558" spans="13:14" x14ac:dyDescent="0.2">
      <c r="M3558"/>
      <c r="N3558"/>
    </row>
    <row r="3559" spans="13:14" x14ac:dyDescent="0.2">
      <c r="M3559"/>
      <c r="N3559"/>
    </row>
    <row r="3560" spans="13:14" x14ac:dyDescent="0.2">
      <c r="M3560"/>
      <c r="N3560"/>
    </row>
    <row r="3561" spans="13:14" x14ac:dyDescent="0.2">
      <c r="M3561"/>
      <c r="N3561"/>
    </row>
    <row r="3562" spans="13:14" x14ac:dyDescent="0.2">
      <c r="M3562"/>
      <c r="N3562"/>
    </row>
    <row r="3563" spans="13:14" x14ac:dyDescent="0.2">
      <c r="M3563"/>
      <c r="N3563"/>
    </row>
    <row r="3564" spans="13:14" x14ac:dyDescent="0.2">
      <c r="M3564"/>
      <c r="N3564"/>
    </row>
    <row r="3565" spans="13:14" x14ac:dyDescent="0.2">
      <c r="M3565"/>
      <c r="N3565"/>
    </row>
    <row r="3566" spans="13:14" x14ac:dyDescent="0.2">
      <c r="M3566"/>
      <c r="N3566"/>
    </row>
    <row r="3567" spans="13:14" x14ac:dyDescent="0.2">
      <c r="M3567"/>
      <c r="N3567"/>
    </row>
    <row r="3568" spans="13:14" x14ac:dyDescent="0.2">
      <c r="M3568"/>
      <c r="N3568"/>
    </row>
    <row r="3569" spans="13:14" x14ac:dyDescent="0.2">
      <c r="M3569"/>
      <c r="N3569"/>
    </row>
    <row r="3570" spans="13:14" x14ac:dyDescent="0.2">
      <c r="M3570"/>
      <c r="N3570"/>
    </row>
    <row r="3571" spans="13:14" x14ac:dyDescent="0.2">
      <c r="M3571"/>
      <c r="N3571"/>
    </row>
    <row r="3572" spans="13:14" x14ac:dyDescent="0.2">
      <c r="M3572"/>
      <c r="N3572"/>
    </row>
    <row r="3573" spans="13:14" x14ac:dyDescent="0.2">
      <c r="M3573"/>
      <c r="N3573"/>
    </row>
    <row r="3574" spans="13:14" x14ac:dyDescent="0.2">
      <c r="M3574"/>
      <c r="N3574"/>
    </row>
    <row r="3575" spans="13:14" x14ac:dyDescent="0.2">
      <c r="M3575"/>
      <c r="N3575"/>
    </row>
    <row r="3576" spans="13:14" x14ac:dyDescent="0.2">
      <c r="M3576"/>
      <c r="N3576"/>
    </row>
    <row r="3577" spans="13:14" x14ac:dyDescent="0.2">
      <c r="M3577"/>
      <c r="N3577"/>
    </row>
    <row r="3578" spans="13:14" x14ac:dyDescent="0.2">
      <c r="M3578"/>
      <c r="N3578"/>
    </row>
    <row r="3579" spans="13:14" x14ac:dyDescent="0.2">
      <c r="M3579"/>
      <c r="N3579"/>
    </row>
    <row r="3580" spans="13:14" x14ac:dyDescent="0.2">
      <c r="M3580"/>
      <c r="N3580"/>
    </row>
    <row r="3581" spans="13:14" x14ac:dyDescent="0.2">
      <c r="M3581"/>
      <c r="N3581"/>
    </row>
    <row r="3582" spans="13:14" x14ac:dyDescent="0.2">
      <c r="M3582"/>
      <c r="N3582"/>
    </row>
    <row r="3583" spans="13:14" x14ac:dyDescent="0.2">
      <c r="M3583"/>
      <c r="N3583"/>
    </row>
    <row r="3584" spans="13:14" x14ac:dyDescent="0.2">
      <c r="M3584"/>
      <c r="N3584"/>
    </row>
    <row r="3585" spans="13:14" x14ac:dyDescent="0.2">
      <c r="M3585"/>
      <c r="N3585"/>
    </row>
    <row r="3586" spans="13:14" x14ac:dyDescent="0.2">
      <c r="M3586"/>
      <c r="N3586"/>
    </row>
    <row r="3587" spans="13:14" x14ac:dyDescent="0.2">
      <c r="M3587"/>
      <c r="N3587"/>
    </row>
    <row r="3588" spans="13:14" x14ac:dyDescent="0.2">
      <c r="M3588"/>
      <c r="N3588"/>
    </row>
    <row r="3589" spans="13:14" x14ac:dyDescent="0.2">
      <c r="M3589"/>
      <c r="N3589"/>
    </row>
    <row r="3590" spans="13:14" x14ac:dyDescent="0.2">
      <c r="M3590"/>
      <c r="N3590"/>
    </row>
    <row r="3591" spans="13:14" x14ac:dyDescent="0.2">
      <c r="M3591"/>
      <c r="N3591"/>
    </row>
    <row r="3592" spans="13:14" x14ac:dyDescent="0.2">
      <c r="M3592"/>
      <c r="N3592"/>
    </row>
    <row r="3593" spans="13:14" x14ac:dyDescent="0.2">
      <c r="M3593"/>
      <c r="N3593"/>
    </row>
    <row r="3594" spans="13:14" x14ac:dyDescent="0.2">
      <c r="M3594"/>
      <c r="N3594"/>
    </row>
    <row r="3595" spans="13:14" x14ac:dyDescent="0.2">
      <c r="M3595"/>
      <c r="N3595"/>
    </row>
    <row r="3596" spans="13:14" x14ac:dyDescent="0.2">
      <c r="M3596"/>
      <c r="N3596"/>
    </row>
    <row r="3597" spans="13:14" x14ac:dyDescent="0.2">
      <c r="M3597"/>
      <c r="N3597"/>
    </row>
    <row r="3598" spans="13:14" x14ac:dyDescent="0.2">
      <c r="M3598"/>
      <c r="N3598"/>
    </row>
    <row r="3599" spans="13:14" x14ac:dyDescent="0.2">
      <c r="M3599"/>
      <c r="N3599"/>
    </row>
    <row r="3600" spans="13:14" x14ac:dyDescent="0.2">
      <c r="M3600"/>
      <c r="N3600"/>
    </row>
    <row r="3601" spans="13:14" x14ac:dyDescent="0.2">
      <c r="M3601"/>
      <c r="N3601"/>
    </row>
    <row r="3602" spans="13:14" x14ac:dyDescent="0.2">
      <c r="M3602"/>
      <c r="N3602"/>
    </row>
    <row r="3603" spans="13:14" x14ac:dyDescent="0.2">
      <c r="M3603"/>
      <c r="N3603"/>
    </row>
    <row r="3604" spans="13:14" x14ac:dyDescent="0.2">
      <c r="M3604"/>
      <c r="N3604"/>
    </row>
    <row r="3605" spans="13:14" x14ac:dyDescent="0.2">
      <c r="M3605"/>
      <c r="N3605"/>
    </row>
    <row r="3606" spans="13:14" x14ac:dyDescent="0.2">
      <c r="M3606"/>
      <c r="N3606"/>
    </row>
    <row r="3607" spans="13:14" x14ac:dyDescent="0.2">
      <c r="M3607"/>
      <c r="N3607"/>
    </row>
    <row r="3608" spans="13:14" x14ac:dyDescent="0.2">
      <c r="M3608"/>
      <c r="N3608"/>
    </row>
    <row r="3609" spans="13:14" x14ac:dyDescent="0.2">
      <c r="M3609"/>
      <c r="N3609"/>
    </row>
    <row r="3610" spans="13:14" x14ac:dyDescent="0.2">
      <c r="M3610"/>
      <c r="N3610"/>
    </row>
    <row r="3611" spans="13:14" x14ac:dyDescent="0.2">
      <c r="M3611"/>
      <c r="N3611"/>
    </row>
    <row r="3612" spans="13:14" x14ac:dyDescent="0.2">
      <c r="M3612"/>
      <c r="N3612"/>
    </row>
    <row r="3613" spans="13:14" x14ac:dyDescent="0.2">
      <c r="M3613"/>
      <c r="N3613"/>
    </row>
    <row r="3614" spans="13:14" x14ac:dyDescent="0.2">
      <c r="M3614"/>
      <c r="N3614"/>
    </row>
    <row r="3615" spans="13:14" x14ac:dyDescent="0.2">
      <c r="M3615"/>
      <c r="N3615"/>
    </row>
    <row r="3616" spans="13:14" x14ac:dyDescent="0.2">
      <c r="M3616"/>
      <c r="N3616"/>
    </row>
    <row r="3617" spans="13:14" x14ac:dyDescent="0.2">
      <c r="M3617"/>
      <c r="N3617"/>
    </row>
    <row r="3618" spans="13:14" x14ac:dyDescent="0.2">
      <c r="M3618"/>
      <c r="N3618"/>
    </row>
    <row r="3619" spans="13:14" x14ac:dyDescent="0.2">
      <c r="M3619"/>
      <c r="N3619"/>
    </row>
    <row r="3620" spans="13:14" x14ac:dyDescent="0.2">
      <c r="M3620"/>
      <c r="N3620"/>
    </row>
    <row r="3621" spans="13:14" x14ac:dyDescent="0.2">
      <c r="M3621"/>
      <c r="N3621"/>
    </row>
    <row r="3622" spans="13:14" x14ac:dyDescent="0.2">
      <c r="M3622"/>
      <c r="N3622"/>
    </row>
    <row r="3623" spans="13:14" x14ac:dyDescent="0.2">
      <c r="M3623"/>
      <c r="N3623"/>
    </row>
    <row r="3624" spans="13:14" x14ac:dyDescent="0.2">
      <c r="M3624"/>
      <c r="N3624"/>
    </row>
    <row r="3625" spans="13:14" x14ac:dyDescent="0.2">
      <c r="M3625"/>
      <c r="N3625"/>
    </row>
    <row r="3626" spans="13:14" x14ac:dyDescent="0.2">
      <c r="M3626"/>
      <c r="N3626"/>
    </row>
    <row r="3627" spans="13:14" x14ac:dyDescent="0.2">
      <c r="M3627"/>
      <c r="N3627"/>
    </row>
    <row r="3628" spans="13:14" x14ac:dyDescent="0.2">
      <c r="M3628"/>
      <c r="N3628"/>
    </row>
    <row r="3629" spans="13:14" x14ac:dyDescent="0.2">
      <c r="M3629"/>
      <c r="N3629"/>
    </row>
    <row r="3630" spans="13:14" x14ac:dyDescent="0.2">
      <c r="M3630"/>
      <c r="N3630"/>
    </row>
    <row r="3631" spans="13:14" x14ac:dyDescent="0.2">
      <c r="M3631"/>
      <c r="N3631"/>
    </row>
    <row r="3632" spans="13:14" x14ac:dyDescent="0.2">
      <c r="M3632"/>
      <c r="N3632"/>
    </row>
    <row r="3633" spans="13:14" x14ac:dyDescent="0.2">
      <c r="M3633"/>
      <c r="N3633"/>
    </row>
    <row r="3634" spans="13:14" x14ac:dyDescent="0.2">
      <c r="M3634"/>
      <c r="N3634"/>
    </row>
    <row r="3635" spans="13:14" x14ac:dyDescent="0.2">
      <c r="M3635"/>
      <c r="N3635"/>
    </row>
    <row r="3636" spans="13:14" x14ac:dyDescent="0.2">
      <c r="M3636"/>
      <c r="N3636"/>
    </row>
    <row r="3637" spans="13:14" x14ac:dyDescent="0.2">
      <c r="M3637"/>
      <c r="N3637"/>
    </row>
    <row r="3638" spans="13:14" x14ac:dyDescent="0.2">
      <c r="M3638"/>
      <c r="N3638"/>
    </row>
    <row r="3639" spans="13:14" x14ac:dyDescent="0.2">
      <c r="M3639"/>
      <c r="N3639"/>
    </row>
    <row r="3640" spans="13:14" x14ac:dyDescent="0.2">
      <c r="M3640"/>
      <c r="N3640"/>
    </row>
    <row r="3641" spans="13:14" x14ac:dyDescent="0.2">
      <c r="M3641"/>
      <c r="N3641"/>
    </row>
    <row r="3642" spans="13:14" x14ac:dyDescent="0.2">
      <c r="M3642"/>
      <c r="N3642"/>
    </row>
    <row r="3643" spans="13:14" x14ac:dyDescent="0.2">
      <c r="M3643"/>
      <c r="N3643"/>
    </row>
    <row r="3644" spans="13:14" x14ac:dyDescent="0.2">
      <c r="M3644"/>
      <c r="N3644"/>
    </row>
    <row r="3645" spans="13:14" x14ac:dyDescent="0.2">
      <c r="M3645"/>
      <c r="N3645"/>
    </row>
    <row r="3646" spans="13:14" x14ac:dyDescent="0.2">
      <c r="M3646"/>
      <c r="N3646"/>
    </row>
    <row r="3647" spans="13:14" x14ac:dyDescent="0.2">
      <c r="M3647"/>
      <c r="N3647"/>
    </row>
    <row r="3648" spans="13:14" x14ac:dyDescent="0.2">
      <c r="M3648"/>
      <c r="N3648"/>
    </row>
    <row r="3649" spans="13:14" x14ac:dyDescent="0.2">
      <c r="M3649"/>
      <c r="N3649"/>
    </row>
    <row r="3650" spans="13:14" x14ac:dyDescent="0.2">
      <c r="M3650"/>
      <c r="N3650"/>
    </row>
    <row r="3651" spans="13:14" x14ac:dyDescent="0.2">
      <c r="M3651"/>
      <c r="N3651"/>
    </row>
    <row r="3652" spans="13:14" x14ac:dyDescent="0.2">
      <c r="M3652"/>
      <c r="N3652"/>
    </row>
    <row r="3653" spans="13:14" x14ac:dyDescent="0.2">
      <c r="M3653"/>
      <c r="N3653"/>
    </row>
    <row r="3654" spans="13:14" x14ac:dyDescent="0.2">
      <c r="M3654"/>
      <c r="N3654"/>
    </row>
    <row r="3655" spans="13:14" x14ac:dyDescent="0.2">
      <c r="M3655"/>
      <c r="N3655"/>
    </row>
    <row r="3656" spans="13:14" x14ac:dyDescent="0.2">
      <c r="M3656"/>
      <c r="N3656"/>
    </row>
    <row r="3657" spans="13:14" x14ac:dyDescent="0.2">
      <c r="M3657"/>
      <c r="N3657"/>
    </row>
    <row r="3658" spans="13:14" x14ac:dyDescent="0.2">
      <c r="M3658"/>
      <c r="N3658"/>
    </row>
    <row r="3659" spans="13:14" x14ac:dyDescent="0.2">
      <c r="M3659"/>
      <c r="N3659"/>
    </row>
    <row r="3660" spans="13:14" x14ac:dyDescent="0.2">
      <c r="M3660"/>
      <c r="N3660"/>
    </row>
    <row r="3661" spans="13:14" x14ac:dyDescent="0.2">
      <c r="M3661"/>
      <c r="N3661"/>
    </row>
    <row r="3662" spans="13:14" x14ac:dyDescent="0.2">
      <c r="M3662"/>
      <c r="N3662"/>
    </row>
    <row r="3663" spans="13:14" x14ac:dyDescent="0.2">
      <c r="M3663"/>
      <c r="N3663"/>
    </row>
    <row r="3664" spans="13:14" x14ac:dyDescent="0.2">
      <c r="M3664"/>
      <c r="N3664"/>
    </row>
    <row r="3665" spans="13:14" x14ac:dyDescent="0.2">
      <c r="M3665"/>
      <c r="N3665"/>
    </row>
    <row r="3666" spans="13:14" x14ac:dyDescent="0.2">
      <c r="M3666"/>
      <c r="N3666"/>
    </row>
    <row r="3667" spans="13:14" x14ac:dyDescent="0.2">
      <c r="M3667"/>
      <c r="N3667"/>
    </row>
    <row r="3668" spans="13:14" x14ac:dyDescent="0.2">
      <c r="M3668"/>
      <c r="N3668"/>
    </row>
    <row r="3669" spans="13:14" x14ac:dyDescent="0.2">
      <c r="M3669"/>
      <c r="N3669"/>
    </row>
    <row r="3670" spans="13:14" x14ac:dyDescent="0.2">
      <c r="M3670"/>
      <c r="N3670"/>
    </row>
    <row r="3671" spans="13:14" x14ac:dyDescent="0.2">
      <c r="M3671"/>
      <c r="N3671"/>
    </row>
    <row r="3672" spans="13:14" x14ac:dyDescent="0.2">
      <c r="M3672"/>
      <c r="N3672"/>
    </row>
    <row r="3673" spans="13:14" x14ac:dyDescent="0.2">
      <c r="M3673"/>
      <c r="N3673"/>
    </row>
    <row r="3674" spans="13:14" x14ac:dyDescent="0.2">
      <c r="M3674"/>
      <c r="N3674"/>
    </row>
    <row r="3675" spans="13:14" x14ac:dyDescent="0.2">
      <c r="M3675"/>
      <c r="N3675"/>
    </row>
    <row r="3676" spans="13:14" x14ac:dyDescent="0.2">
      <c r="M3676"/>
      <c r="N3676"/>
    </row>
    <row r="3677" spans="13:14" x14ac:dyDescent="0.2">
      <c r="M3677"/>
      <c r="N3677"/>
    </row>
    <row r="3678" spans="13:14" x14ac:dyDescent="0.2">
      <c r="M3678"/>
      <c r="N3678"/>
    </row>
    <row r="3679" spans="13:14" x14ac:dyDescent="0.2">
      <c r="M3679"/>
      <c r="N3679"/>
    </row>
    <row r="3680" spans="13:14" x14ac:dyDescent="0.2">
      <c r="M3680"/>
      <c r="N3680"/>
    </row>
    <row r="3681" spans="13:14" x14ac:dyDescent="0.2">
      <c r="M3681"/>
      <c r="N3681"/>
    </row>
    <row r="3682" spans="13:14" x14ac:dyDescent="0.2">
      <c r="M3682"/>
      <c r="N3682"/>
    </row>
    <row r="3683" spans="13:14" x14ac:dyDescent="0.2">
      <c r="M3683"/>
      <c r="N3683"/>
    </row>
    <row r="3684" spans="13:14" x14ac:dyDescent="0.2">
      <c r="M3684"/>
      <c r="N3684"/>
    </row>
    <row r="3685" spans="13:14" x14ac:dyDescent="0.2">
      <c r="M3685"/>
      <c r="N3685"/>
    </row>
    <row r="3686" spans="13:14" x14ac:dyDescent="0.2">
      <c r="M3686"/>
      <c r="N3686"/>
    </row>
    <row r="3687" spans="13:14" x14ac:dyDescent="0.2">
      <c r="M3687"/>
      <c r="N3687"/>
    </row>
    <row r="3688" spans="13:14" x14ac:dyDescent="0.2">
      <c r="M3688"/>
      <c r="N3688"/>
    </row>
    <row r="3689" spans="13:14" x14ac:dyDescent="0.2">
      <c r="M3689"/>
      <c r="N3689"/>
    </row>
    <row r="3690" spans="13:14" x14ac:dyDescent="0.2">
      <c r="M3690"/>
      <c r="N3690"/>
    </row>
    <row r="3691" spans="13:14" x14ac:dyDescent="0.2">
      <c r="M3691"/>
      <c r="N3691"/>
    </row>
    <row r="3692" spans="13:14" x14ac:dyDescent="0.2">
      <c r="M3692"/>
      <c r="N3692"/>
    </row>
    <row r="3693" spans="13:14" x14ac:dyDescent="0.2">
      <c r="M3693"/>
      <c r="N3693"/>
    </row>
    <row r="3694" spans="13:14" x14ac:dyDescent="0.2">
      <c r="M3694"/>
      <c r="N3694"/>
    </row>
    <row r="3695" spans="13:14" x14ac:dyDescent="0.2">
      <c r="M3695"/>
      <c r="N3695"/>
    </row>
    <row r="3696" spans="13:14" x14ac:dyDescent="0.2">
      <c r="M3696"/>
      <c r="N3696"/>
    </row>
    <row r="3697" spans="13:14" x14ac:dyDescent="0.2">
      <c r="M3697"/>
      <c r="N3697"/>
    </row>
    <row r="3698" spans="13:14" x14ac:dyDescent="0.2">
      <c r="M3698"/>
      <c r="N3698"/>
    </row>
    <row r="3699" spans="13:14" x14ac:dyDescent="0.2">
      <c r="M3699"/>
      <c r="N3699"/>
    </row>
    <row r="3700" spans="13:14" x14ac:dyDescent="0.2">
      <c r="M3700"/>
      <c r="N3700"/>
    </row>
    <row r="3701" spans="13:14" x14ac:dyDescent="0.2">
      <c r="M3701"/>
      <c r="N3701"/>
    </row>
    <row r="3702" spans="13:14" x14ac:dyDescent="0.2">
      <c r="M3702"/>
      <c r="N3702"/>
    </row>
    <row r="3703" spans="13:14" x14ac:dyDescent="0.2">
      <c r="M3703"/>
      <c r="N3703"/>
    </row>
    <row r="3704" spans="13:14" x14ac:dyDescent="0.2">
      <c r="M3704"/>
      <c r="N3704"/>
    </row>
    <row r="3705" spans="13:14" x14ac:dyDescent="0.2">
      <c r="M3705"/>
      <c r="N3705"/>
    </row>
    <row r="3706" spans="13:14" x14ac:dyDescent="0.2">
      <c r="M3706"/>
      <c r="N3706"/>
    </row>
    <row r="3707" spans="13:14" x14ac:dyDescent="0.2">
      <c r="M3707"/>
      <c r="N3707"/>
    </row>
    <row r="3708" spans="13:14" x14ac:dyDescent="0.2">
      <c r="M3708"/>
      <c r="N3708"/>
    </row>
    <row r="3709" spans="13:14" x14ac:dyDescent="0.2">
      <c r="M3709"/>
      <c r="N3709"/>
    </row>
    <row r="3710" spans="13:14" x14ac:dyDescent="0.2">
      <c r="M3710"/>
      <c r="N3710"/>
    </row>
    <row r="3711" spans="13:14" x14ac:dyDescent="0.2">
      <c r="M3711"/>
      <c r="N3711"/>
    </row>
    <row r="3712" spans="13:14" x14ac:dyDescent="0.2">
      <c r="M3712"/>
      <c r="N3712"/>
    </row>
    <row r="3713" spans="13:14" x14ac:dyDescent="0.2">
      <c r="M3713"/>
      <c r="N3713"/>
    </row>
    <row r="3714" spans="13:14" x14ac:dyDescent="0.2">
      <c r="M3714"/>
      <c r="N3714"/>
    </row>
    <row r="3715" spans="13:14" x14ac:dyDescent="0.2">
      <c r="M3715"/>
      <c r="N3715"/>
    </row>
    <row r="3716" spans="13:14" x14ac:dyDescent="0.2">
      <c r="M3716"/>
      <c r="N3716"/>
    </row>
    <row r="3717" spans="13:14" x14ac:dyDescent="0.2">
      <c r="M3717"/>
      <c r="N3717"/>
    </row>
    <row r="3718" spans="13:14" x14ac:dyDescent="0.2">
      <c r="M3718"/>
      <c r="N3718"/>
    </row>
    <row r="3719" spans="13:14" x14ac:dyDescent="0.2">
      <c r="M3719"/>
      <c r="N3719"/>
    </row>
    <row r="3720" spans="13:14" x14ac:dyDescent="0.2">
      <c r="M3720"/>
      <c r="N3720"/>
    </row>
    <row r="3721" spans="13:14" x14ac:dyDescent="0.2">
      <c r="M3721"/>
      <c r="N3721"/>
    </row>
    <row r="3722" spans="13:14" x14ac:dyDescent="0.2">
      <c r="M3722"/>
      <c r="N3722"/>
    </row>
    <row r="3723" spans="13:14" x14ac:dyDescent="0.2">
      <c r="M3723"/>
      <c r="N3723"/>
    </row>
    <row r="3724" spans="13:14" x14ac:dyDescent="0.2">
      <c r="M3724"/>
      <c r="N3724"/>
    </row>
    <row r="3725" spans="13:14" x14ac:dyDescent="0.2">
      <c r="M3725"/>
      <c r="N3725"/>
    </row>
    <row r="3726" spans="13:14" x14ac:dyDescent="0.2">
      <c r="M3726"/>
      <c r="N3726"/>
    </row>
    <row r="3727" spans="13:14" x14ac:dyDescent="0.2">
      <c r="M3727"/>
      <c r="N3727"/>
    </row>
    <row r="3728" spans="13:14" x14ac:dyDescent="0.2">
      <c r="M3728"/>
      <c r="N3728"/>
    </row>
    <row r="3729" spans="13:14" x14ac:dyDescent="0.2">
      <c r="M3729"/>
      <c r="N3729"/>
    </row>
    <row r="3730" spans="13:14" x14ac:dyDescent="0.2">
      <c r="M3730"/>
      <c r="N3730"/>
    </row>
    <row r="3731" spans="13:14" x14ac:dyDescent="0.2">
      <c r="M3731"/>
      <c r="N3731"/>
    </row>
    <row r="3732" spans="13:14" x14ac:dyDescent="0.2">
      <c r="M3732"/>
      <c r="N3732"/>
    </row>
    <row r="3733" spans="13:14" x14ac:dyDescent="0.2">
      <c r="M3733"/>
      <c r="N3733"/>
    </row>
    <row r="3734" spans="13:14" x14ac:dyDescent="0.2">
      <c r="M3734"/>
      <c r="N3734"/>
    </row>
    <row r="3735" spans="13:14" x14ac:dyDescent="0.2">
      <c r="M3735"/>
      <c r="N3735"/>
    </row>
    <row r="3736" spans="13:14" x14ac:dyDescent="0.2">
      <c r="M3736"/>
      <c r="N3736"/>
    </row>
    <row r="3737" spans="13:14" x14ac:dyDescent="0.2">
      <c r="M3737"/>
      <c r="N3737"/>
    </row>
    <row r="3738" spans="13:14" x14ac:dyDescent="0.2">
      <c r="M3738"/>
      <c r="N3738"/>
    </row>
    <row r="3739" spans="13:14" x14ac:dyDescent="0.2">
      <c r="M3739"/>
      <c r="N3739"/>
    </row>
    <row r="3740" spans="13:14" x14ac:dyDescent="0.2">
      <c r="M3740"/>
      <c r="N3740"/>
    </row>
    <row r="3741" spans="13:14" x14ac:dyDescent="0.2">
      <c r="M3741"/>
      <c r="N3741"/>
    </row>
    <row r="3742" spans="13:14" x14ac:dyDescent="0.2">
      <c r="M3742"/>
      <c r="N3742"/>
    </row>
    <row r="3743" spans="13:14" x14ac:dyDescent="0.2">
      <c r="M3743"/>
      <c r="N3743"/>
    </row>
    <row r="3744" spans="13:14" x14ac:dyDescent="0.2">
      <c r="M3744"/>
      <c r="N3744"/>
    </row>
    <row r="3745" spans="13:14" x14ac:dyDescent="0.2">
      <c r="M3745"/>
      <c r="N3745"/>
    </row>
    <row r="3746" spans="13:14" x14ac:dyDescent="0.2">
      <c r="M3746"/>
      <c r="N3746"/>
    </row>
    <row r="3747" spans="13:14" x14ac:dyDescent="0.2">
      <c r="M3747"/>
      <c r="N3747"/>
    </row>
    <row r="3748" spans="13:14" x14ac:dyDescent="0.2">
      <c r="M3748"/>
      <c r="N3748"/>
    </row>
    <row r="3749" spans="13:14" x14ac:dyDescent="0.2">
      <c r="M3749"/>
      <c r="N3749"/>
    </row>
    <row r="3750" spans="13:14" x14ac:dyDescent="0.2">
      <c r="M3750"/>
      <c r="N3750"/>
    </row>
    <row r="3751" spans="13:14" x14ac:dyDescent="0.2">
      <c r="M3751"/>
      <c r="N3751"/>
    </row>
    <row r="3752" spans="13:14" x14ac:dyDescent="0.2">
      <c r="M3752"/>
      <c r="N3752"/>
    </row>
    <row r="3753" spans="13:14" x14ac:dyDescent="0.2">
      <c r="M3753"/>
      <c r="N3753"/>
    </row>
    <row r="3754" spans="13:14" x14ac:dyDescent="0.2">
      <c r="M3754"/>
      <c r="N3754"/>
    </row>
    <row r="3755" spans="13:14" x14ac:dyDescent="0.2">
      <c r="M3755"/>
      <c r="N3755"/>
    </row>
    <row r="3756" spans="13:14" x14ac:dyDescent="0.2">
      <c r="M3756"/>
      <c r="N3756"/>
    </row>
    <row r="3757" spans="13:14" x14ac:dyDescent="0.2">
      <c r="M3757"/>
      <c r="N3757"/>
    </row>
    <row r="3758" spans="13:14" x14ac:dyDescent="0.2">
      <c r="M3758"/>
      <c r="N3758"/>
    </row>
    <row r="3759" spans="13:14" x14ac:dyDescent="0.2">
      <c r="M3759"/>
      <c r="N3759"/>
    </row>
    <row r="3760" spans="13:14" x14ac:dyDescent="0.2">
      <c r="M3760"/>
      <c r="N3760"/>
    </row>
    <row r="3761" spans="13:14" x14ac:dyDescent="0.2">
      <c r="M3761"/>
      <c r="N3761"/>
    </row>
    <row r="3762" spans="13:14" x14ac:dyDescent="0.2">
      <c r="M3762"/>
      <c r="N3762"/>
    </row>
    <row r="3763" spans="13:14" x14ac:dyDescent="0.2">
      <c r="M3763"/>
      <c r="N3763"/>
    </row>
    <row r="3764" spans="13:14" x14ac:dyDescent="0.2">
      <c r="M3764"/>
      <c r="N3764"/>
    </row>
    <row r="3765" spans="13:14" x14ac:dyDescent="0.2">
      <c r="M3765"/>
      <c r="N3765"/>
    </row>
    <row r="3766" spans="13:14" x14ac:dyDescent="0.2">
      <c r="M3766"/>
      <c r="N3766"/>
    </row>
    <row r="3767" spans="13:14" x14ac:dyDescent="0.2">
      <c r="M3767"/>
      <c r="N3767"/>
    </row>
    <row r="3768" spans="13:14" x14ac:dyDescent="0.2">
      <c r="M3768"/>
      <c r="N3768"/>
    </row>
    <row r="3769" spans="13:14" x14ac:dyDescent="0.2">
      <c r="M3769"/>
      <c r="N3769"/>
    </row>
    <row r="3770" spans="13:14" x14ac:dyDescent="0.2">
      <c r="M3770"/>
      <c r="N3770"/>
    </row>
    <row r="3771" spans="13:14" x14ac:dyDescent="0.2">
      <c r="M3771"/>
      <c r="N3771"/>
    </row>
    <row r="3772" spans="13:14" x14ac:dyDescent="0.2">
      <c r="M3772"/>
      <c r="N3772"/>
    </row>
    <row r="3773" spans="13:14" x14ac:dyDescent="0.2">
      <c r="M3773"/>
      <c r="N3773"/>
    </row>
    <row r="3774" spans="13:14" x14ac:dyDescent="0.2">
      <c r="M3774"/>
      <c r="N3774"/>
    </row>
    <row r="3775" spans="13:14" x14ac:dyDescent="0.2">
      <c r="M3775"/>
      <c r="N3775"/>
    </row>
    <row r="3776" spans="13:14" x14ac:dyDescent="0.2">
      <c r="M3776"/>
      <c r="N3776"/>
    </row>
    <row r="3777" spans="13:14" x14ac:dyDescent="0.2">
      <c r="M3777"/>
      <c r="N3777"/>
    </row>
    <row r="3778" spans="13:14" x14ac:dyDescent="0.2">
      <c r="M3778"/>
      <c r="N3778"/>
    </row>
    <row r="3779" spans="13:14" x14ac:dyDescent="0.2">
      <c r="M3779"/>
      <c r="N3779"/>
    </row>
    <row r="3780" spans="13:14" x14ac:dyDescent="0.2">
      <c r="M3780"/>
      <c r="N3780"/>
    </row>
    <row r="3781" spans="13:14" x14ac:dyDescent="0.2">
      <c r="M3781"/>
      <c r="N3781"/>
    </row>
    <row r="3782" spans="13:14" x14ac:dyDescent="0.2">
      <c r="M3782"/>
      <c r="N3782"/>
    </row>
    <row r="3783" spans="13:14" x14ac:dyDescent="0.2">
      <c r="M3783"/>
      <c r="N3783"/>
    </row>
    <row r="3784" spans="13:14" x14ac:dyDescent="0.2">
      <c r="M3784"/>
      <c r="N3784"/>
    </row>
    <row r="3785" spans="13:14" x14ac:dyDescent="0.2">
      <c r="M3785"/>
      <c r="N3785"/>
    </row>
    <row r="3786" spans="13:14" x14ac:dyDescent="0.2">
      <c r="M3786"/>
      <c r="N3786"/>
    </row>
    <row r="3787" spans="13:14" x14ac:dyDescent="0.2">
      <c r="M3787"/>
      <c r="N3787"/>
    </row>
    <row r="3788" spans="13:14" x14ac:dyDescent="0.2">
      <c r="M3788"/>
      <c r="N3788"/>
    </row>
    <row r="3789" spans="13:14" x14ac:dyDescent="0.2">
      <c r="M3789"/>
      <c r="N3789"/>
    </row>
    <row r="3790" spans="13:14" x14ac:dyDescent="0.2">
      <c r="M3790"/>
      <c r="N3790"/>
    </row>
    <row r="3791" spans="13:14" x14ac:dyDescent="0.2">
      <c r="M3791"/>
      <c r="N3791"/>
    </row>
    <row r="3792" spans="13:14" x14ac:dyDescent="0.2">
      <c r="M3792"/>
      <c r="N3792"/>
    </row>
    <row r="3793" spans="13:14" x14ac:dyDescent="0.2">
      <c r="M3793"/>
      <c r="N3793"/>
    </row>
    <row r="3794" spans="13:14" x14ac:dyDescent="0.2">
      <c r="M3794"/>
      <c r="N3794"/>
    </row>
    <row r="3795" spans="13:14" x14ac:dyDescent="0.2">
      <c r="M3795"/>
      <c r="N3795"/>
    </row>
    <row r="3796" spans="13:14" x14ac:dyDescent="0.2">
      <c r="M3796"/>
      <c r="N3796"/>
    </row>
    <row r="3797" spans="13:14" x14ac:dyDescent="0.2">
      <c r="M3797"/>
      <c r="N3797"/>
    </row>
    <row r="3798" spans="13:14" x14ac:dyDescent="0.2">
      <c r="M3798"/>
      <c r="N3798"/>
    </row>
    <row r="3799" spans="13:14" x14ac:dyDescent="0.2">
      <c r="M3799"/>
      <c r="N3799"/>
    </row>
    <row r="3800" spans="13:14" x14ac:dyDescent="0.2">
      <c r="M3800"/>
      <c r="N3800"/>
    </row>
    <row r="3801" spans="13:14" x14ac:dyDescent="0.2">
      <c r="M3801"/>
      <c r="N3801"/>
    </row>
    <row r="3802" spans="13:14" x14ac:dyDescent="0.2">
      <c r="M3802"/>
      <c r="N3802"/>
    </row>
    <row r="3803" spans="13:14" x14ac:dyDescent="0.2">
      <c r="M3803"/>
      <c r="N3803"/>
    </row>
    <row r="3804" spans="13:14" x14ac:dyDescent="0.2">
      <c r="M3804"/>
      <c r="N3804"/>
    </row>
    <row r="3805" spans="13:14" x14ac:dyDescent="0.2">
      <c r="M3805"/>
      <c r="N3805"/>
    </row>
    <row r="3806" spans="13:14" x14ac:dyDescent="0.2">
      <c r="M3806"/>
      <c r="N3806"/>
    </row>
    <row r="3807" spans="13:14" x14ac:dyDescent="0.2">
      <c r="M3807"/>
      <c r="N3807"/>
    </row>
    <row r="3808" spans="13:14" x14ac:dyDescent="0.2">
      <c r="M3808"/>
      <c r="N3808"/>
    </row>
    <row r="3809" spans="13:14" x14ac:dyDescent="0.2">
      <c r="M3809"/>
      <c r="N3809"/>
    </row>
    <row r="3810" spans="13:14" x14ac:dyDescent="0.2">
      <c r="M3810"/>
      <c r="N3810"/>
    </row>
    <row r="3811" spans="13:14" x14ac:dyDescent="0.2">
      <c r="M3811"/>
      <c r="N3811"/>
    </row>
    <row r="3812" spans="13:14" x14ac:dyDescent="0.2">
      <c r="M3812"/>
      <c r="N3812"/>
    </row>
    <row r="3813" spans="13:14" x14ac:dyDescent="0.2">
      <c r="M3813"/>
      <c r="N3813"/>
    </row>
    <row r="3814" spans="13:14" x14ac:dyDescent="0.2">
      <c r="M3814"/>
      <c r="N3814"/>
    </row>
    <row r="3815" spans="13:14" x14ac:dyDescent="0.2">
      <c r="M3815"/>
      <c r="N3815"/>
    </row>
    <row r="3816" spans="13:14" x14ac:dyDescent="0.2">
      <c r="M3816"/>
      <c r="N3816"/>
    </row>
    <row r="3817" spans="13:14" x14ac:dyDescent="0.2">
      <c r="M3817"/>
      <c r="N3817"/>
    </row>
    <row r="3818" spans="13:14" x14ac:dyDescent="0.2">
      <c r="M3818"/>
      <c r="N3818"/>
    </row>
    <row r="3819" spans="13:14" x14ac:dyDescent="0.2">
      <c r="M3819"/>
      <c r="N3819"/>
    </row>
    <row r="3820" spans="13:14" x14ac:dyDescent="0.2">
      <c r="M3820"/>
      <c r="N3820"/>
    </row>
    <row r="3821" spans="13:14" x14ac:dyDescent="0.2">
      <c r="M3821"/>
      <c r="N3821"/>
    </row>
    <row r="3822" spans="13:14" x14ac:dyDescent="0.2">
      <c r="M3822"/>
      <c r="N3822"/>
    </row>
    <row r="3823" spans="13:14" x14ac:dyDescent="0.2">
      <c r="M3823"/>
      <c r="N3823"/>
    </row>
    <row r="3824" spans="13:14" x14ac:dyDescent="0.2">
      <c r="M3824"/>
      <c r="N3824"/>
    </row>
    <row r="3825" spans="13:14" x14ac:dyDescent="0.2">
      <c r="M3825"/>
      <c r="N3825"/>
    </row>
    <row r="3826" spans="13:14" x14ac:dyDescent="0.2">
      <c r="M3826"/>
      <c r="N3826"/>
    </row>
    <row r="3827" spans="13:14" x14ac:dyDescent="0.2">
      <c r="M3827"/>
      <c r="N3827"/>
    </row>
    <row r="3828" spans="13:14" x14ac:dyDescent="0.2">
      <c r="M3828"/>
      <c r="N3828"/>
    </row>
    <row r="3829" spans="13:14" x14ac:dyDescent="0.2">
      <c r="M3829"/>
      <c r="N3829"/>
    </row>
    <row r="3830" spans="13:14" x14ac:dyDescent="0.2">
      <c r="M3830"/>
      <c r="N3830"/>
    </row>
    <row r="3831" spans="13:14" x14ac:dyDescent="0.2">
      <c r="M3831"/>
      <c r="N3831"/>
    </row>
    <row r="3832" spans="13:14" x14ac:dyDescent="0.2">
      <c r="M3832"/>
      <c r="N3832"/>
    </row>
    <row r="3833" spans="13:14" x14ac:dyDescent="0.2">
      <c r="M3833"/>
      <c r="N3833"/>
    </row>
    <row r="3834" spans="13:14" x14ac:dyDescent="0.2">
      <c r="M3834"/>
      <c r="N3834"/>
    </row>
    <row r="3835" spans="13:14" x14ac:dyDescent="0.2">
      <c r="M3835"/>
      <c r="N3835"/>
    </row>
    <row r="3836" spans="13:14" x14ac:dyDescent="0.2">
      <c r="M3836"/>
      <c r="N3836"/>
    </row>
    <row r="3837" spans="13:14" x14ac:dyDescent="0.2">
      <c r="M3837"/>
      <c r="N3837"/>
    </row>
    <row r="3838" spans="13:14" x14ac:dyDescent="0.2">
      <c r="M3838"/>
      <c r="N3838"/>
    </row>
    <row r="3839" spans="13:14" x14ac:dyDescent="0.2">
      <c r="M3839"/>
      <c r="N3839"/>
    </row>
    <row r="3840" spans="13:14" x14ac:dyDescent="0.2">
      <c r="M3840"/>
      <c r="N3840"/>
    </row>
    <row r="3841" spans="13:14" x14ac:dyDescent="0.2">
      <c r="M3841"/>
      <c r="N3841"/>
    </row>
    <row r="3842" spans="13:14" x14ac:dyDescent="0.2">
      <c r="M3842"/>
      <c r="N3842"/>
    </row>
    <row r="3843" spans="13:14" x14ac:dyDescent="0.2">
      <c r="M3843"/>
      <c r="N3843"/>
    </row>
    <row r="3844" spans="13:14" x14ac:dyDescent="0.2">
      <c r="M3844"/>
      <c r="N3844"/>
    </row>
    <row r="3845" spans="13:14" x14ac:dyDescent="0.2">
      <c r="M3845"/>
      <c r="N3845"/>
    </row>
    <row r="3846" spans="13:14" x14ac:dyDescent="0.2">
      <c r="M3846"/>
      <c r="N3846"/>
    </row>
    <row r="3847" spans="13:14" x14ac:dyDescent="0.2">
      <c r="M3847"/>
      <c r="N3847"/>
    </row>
    <row r="3848" spans="13:14" x14ac:dyDescent="0.2">
      <c r="M3848"/>
      <c r="N3848"/>
    </row>
    <row r="3849" spans="13:14" x14ac:dyDescent="0.2">
      <c r="M3849"/>
      <c r="N3849"/>
    </row>
    <row r="3850" spans="13:14" x14ac:dyDescent="0.2">
      <c r="M3850"/>
      <c r="N3850"/>
    </row>
    <row r="3851" spans="13:14" x14ac:dyDescent="0.2">
      <c r="M3851"/>
      <c r="N3851"/>
    </row>
    <row r="3852" spans="13:14" x14ac:dyDescent="0.2">
      <c r="M3852"/>
      <c r="N3852"/>
    </row>
    <row r="3853" spans="13:14" x14ac:dyDescent="0.2">
      <c r="M3853"/>
      <c r="N3853"/>
    </row>
    <row r="3854" spans="13:14" x14ac:dyDescent="0.2">
      <c r="M3854"/>
      <c r="N3854"/>
    </row>
    <row r="3855" spans="13:14" x14ac:dyDescent="0.2">
      <c r="M3855"/>
      <c r="N3855"/>
    </row>
    <row r="3856" spans="13:14" x14ac:dyDescent="0.2">
      <c r="M3856"/>
      <c r="N3856"/>
    </row>
    <row r="3857" spans="13:14" x14ac:dyDescent="0.2">
      <c r="M3857"/>
      <c r="N3857"/>
    </row>
    <row r="3858" spans="13:14" x14ac:dyDescent="0.2">
      <c r="M3858"/>
      <c r="N3858"/>
    </row>
    <row r="3859" spans="13:14" x14ac:dyDescent="0.2">
      <c r="M3859"/>
      <c r="N3859"/>
    </row>
    <row r="3860" spans="13:14" x14ac:dyDescent="0.2">
      <c r="M3860"/>
      <c r="N3860"/>
    </row>
    <row r="3861" spans="13:14" x14ac:dyDescent="0.2">
      <c r="M3861"/>
      <c r="N3861"/>
    </row>
    <row r="3862" spans="13:14" x14ac:dyDescent="0.2">
      <c r="M3862"/>
      <c r="N3862"/>
    </row>
    <row r="3863" spans="13:14" x14ac:dyDescent="0.2">
      <c r="M3863"/>
      <c r="N3863"/>
    </row>
    <row r="3864" spans="13:14" x14ac:dyDescent="0.2">
      <c r="M3864"/>
      <c r="N3864"/>
    </row>
    <row r="3865" spans="13:14" x14ac:dyDescent="0.2">
      <c r="M3865"/>
      <c r="N3865"/>
    </row>
    <row r="3866" spans="13:14" x14ac:dyDescent="0.2">
      <c r="M3866"/>
      <c r="N3866"/>
    </row>
    <row r="3867" spans="13:14" x14ac:dyDescent="0.2">
      <c r="M3867"/>
      <c r="N3867"/>
    </row>
    <row r="3868" spans="13:14" x14ac:dyDescent="0.2">
      <c r="M3868"/>
      <c r="N3868"/>
    </row>
    <row r="3869" spans="13:14" x14ac:dyDescent="0.2">
      <c r="M3869"/>
      <c r="N3869"/>
    </row>
    <row r="3870" spans="13:14" x14ac:dyDescent="0.2">
      <c r="M3870"/>
      <c r="N3870"/>
    </row>
    <row r="3871" spans="13:14" x14ac:dyDescent="0.2">
      <c r="M3871"/>
      <c r="N3871"/>
    </row>
    <row r="3872" spans="13:14" x14ac:dyDescent="0.2">
      <c r="M3872"/>
      <c r="N3872"/>
    </row>
    <row r="3873" spans="13:14" x14ac:dyDescent="0.2">
      <c r="M3873"/>
      <c r="N3873"/>
    </row>
    <row r="3874" spans="13:14" x14ac:dyDescent="0.2">
      <c r="M3874"/>
      <c r="N3874"/>
    </row>
    <row r="3875" spans="13:14" x14ac:dyDescent="0.2">
      <c r="M3875"/>
      <c r="N3875"/>
    </row>
    <row r="3876" spans="13:14" x14ac:dyDescent="0.2">
      <c r="M3876"/>
      <c r="N3876"/>
    </row>
    <row r="3877" spans="13:14" x14ac:dyDescent="0.2">
      <c r="M3877"/>
      <c r="N3877"/>
    </row>
    <row r="3878" spans="13:14" x14ac:dyDescent="0.2">
      <c r="M3878"/>
      <c r="N3878"/>
    </row>
    <row r="3879" spans="13:14" x14ac:dyDescent="0.2">
      <c r="M3879"/>
      <c r="N3879"/>
    </row>
    <row r="3880" spans="13:14" x14ac:dyDescent="0.2">
      <c r="M3880"/>
      <c r="N3880"/>
    </row>
    <row r="3881" spans="13:14" x14ac:dyDescent="0.2">
      <c r="M3881"/>
      <c r="N3881"/>
    </row>
    <row r="3882" spans="13:14" x14ac:dyDescent="0.2">
      <c r="M3882"/>
      <c r="N3882"/>
    </row>
    <row r="3883" spans="13:14" x14ac:dyDescent="0.2">
      <c r="M3883"/>
      <c r="N3883"/>
    </row>
    <row r="3884" spans="13:14" x14ac:dyDescent="0.2">
      <c r="M3884"/>
      <c r="N3884"/>
    </row>
    <row r="3885" spans="13:14" x14ac:dyDescent="0.2">
      <c r="M3885"/>
      <c r="N3885"/>
    </row>
    <row r="3886" spans="13:14" x14ac:dyDescent="0.2">
      <c r="M3886"/>
      <c r="N3886"/>
    </row>
    <row r="3887" spans="13:14" x14ac:dyDescent="0.2">
      <c r="M3887"/>
      <c r="N3887"/>
    </row>
    <row r="3888" spans="13:14" x14ac:dyDescent="0.2">
      <c r="M3888"/>
      <c r="N3888"/>
    </row>
    <row r="3889" spans="13:14" x14ac:dyDescent="0.2">
      <c r="M3889"/>
      <c r="N3889"/>
    </row>
    <row r="3890" spans="13:14" x14ac:dyDescent="0.2">
      <c r="M3890"/>
      <c r="N3890"/>
    </row>
    <row r="3891" spans="13:14" x14ac:dyDescent="0.2">
      <c r="M3891"/>
      <c r="N3891"/>
    </row>
    <row r="3892" spans="13:14" x14ac:dyDescent="0.2">
      <c r="M3892"/>
      <c r="N3892"/>
    </row>
    <row r="3893" spans="13:14" x14ac:dyDescent="0.2">
      <c r="M3893"/>
      <c r="N3893"/>
    </row>
    <row r="3894" spans="13:14" x14ac:dyDescent="0.2">
      <c r="M3894"/>
      <c r="N3894"/>
    </row>
    <row r="3895" spans="13:14" x14ac:dyDescent="0.2">
      <c r="M3895"/>
      <c r="N3895"/>
    </row>
    <row r="3896" spans="13:14" x14ac:dyDescent="0.2">
      <c r="M3896"/>
      <c r="N3896"/>
    </row>
    <row r="3897" spans="13:14" x14ac:dyDescent="0.2">
      <c r="M3897"/>
      <c r="N3897"/>
    </row>
    <row r="3898" spans="13:14" x14ac:dyDescent="0.2">
      <c r="M3898"/>
      <c r="N3898"/>
    </row>
    <row r="3899" spans="13:14" x14ac:dyDescent="0.2">
      <c r="M3899"/>
      <c r="N3899"/>
    </row>
    <row r="3900" spans="13:14" x14ac:dyDescent="0.2">
      <c r="M3900"/>
      <c r="N3900"/>
    </row>
    <row r="3901" spans="13:14" x14ac:dyDescent="0.2">
      <c r="M3901"/>
      <c r="N3901"/>
    </row>
    <row r="3902" spans="13:14" x14ac:dyDescent="0.2">
      <c r="M3902"/>
      <c r="N3902"/>
    </row>
    <row r="3903" spans="13:14" x14ac:dyDescent="0.2">
      <c r="M3903"/>
      <c r="N3903"/>
    </row>
    <row r="3904" spans="13:14" x14ac:dyDescent="0.2">
      <c r="M3904"/>
      <c r="N3904"/>
    </row>
    <row r="3905" spans="13:14" x14ac:dyDescent="0.2">
      <c r="M3905"/>
      <c r="N3905"/>
    </row>
    <row r="3906" spans="13:14" x14ac:dyDescent="0.2">
      <c r="M3906"/>
      <c r="N3906"/>
    </row>
    <row r="3907" spans="13:14" x14ac:dyDescent="0.2">
      <c r="M3907"/>
      <c r="N3907"/>
    </row>
    <row r="3908" spans="13:14" x14ac:dyDescent="0.2">
      <c r="M3908"/>
      <c r="N3908"/>
    </row>
    <row r="3909" spans="13:14" x14ac:dyDescent="0.2">
      <c r="M3909"/>
      <c r="N3909"/>
    </row>
    <row r="3910" spans="13:14" x14ac:dyDescent="0.2">
      <c r="M3910"/>
      <c r="N3910"/>
    </row>
    <row r="3911" spans="13:14" x14ac:dyDescent="0.2">
      <c r="M3911"/>
      <c r="N3911"/>
    </row>
    <row r="3912" spans="13:14" x14ac:dyDescent="0.2">
      <c r="M3912"/>
      <c r="N3912"/>
    </row>
    <row r="3913" spans="13:14" x14ac:dyDescent="0.2">
      <c r="M3913"/>
      <c r="N3913"/>
    </row>
    <row r="3914" spans="13:14" x14ac:dyDescent="0.2">
      <c r="M3914"/>
      <c r="N3914"/>
    </row>
    <row r="3915" spans="13:14" x14ac:dyDescent="0.2">
      <c r="M3915"/>
      <c r="N3915"/>
    </row>
    <row r="3916" spans="13:14" x14ac:dyDescent="0.2">
      <c r="M3916"/>
      <c r="N3916"/>
    </row>
    <row r="3917" spans="13:14" x14ac:dyDescent="0.2">
      <c r="M3917"/>
      <c r="N3917"/>
    </row>
    <row r="3918" spans="13:14" x14ac:dyDescent="0.2">
      <c r="M3918"/>
      <c r="N3918"/>
    </row>
    <row r="3919" spans="13:14" x14ac:dyDescent="0.2">
      <c r="M3919"/>
      <c r="N3919"/>
    </row>
    <row r="3920" spans="13:14" x14ac:dyDescent="0.2">
      <c r="M3920"/>
      <c r="N3920"/>
    </row>
    <row r="3921" spans="13:14" x14ac:dyDescent="0.2">
      <c r="M3921"/>
      <c r="N3921"/>
    </row>
    <row r="3922" spans="13:14" x14ac:dyDescent="0.2">
      <c r="M3922"/>
      <c r="N3922"/>
    </row>
    <row r="3923" spans="13:14" x14ac:dyDescent="0.2">
      <c r="M3923"/>
      <c r="N3923"/>
    </row>
    <row r="3924" spans="13:14" x14ac:dyDescent="0.2">
      <c r="M3924"/>
      <c r="N3924"/>
    </row>
    <row r="3925" spans="13:14" x14ac:dyDescent="0.2">
      <c r="M3925"/>
      <c r="N3925"/>
    </row>
    <row r="3926" spans="13:14" x14ac:dyDescent="0.2">
      <c r="M3926"/>
      <c r="N3926"/>
    </row>
    <row r="3927" spans="13:14" x14ac:dyDescent="0.2">
      <c r="M3927"/>
      <c r="N3927"/>
    </row>
    <row r="3928" spans="13:14" x14ac:dyDescent="0.2">
      <c r="M3928"/>
      <c r="N3928"/>
    </row>
    <row r="3929" spans="13:14" x14ac:dyDescent="0.2">
      <c r="M3929"/>
      <c r="N3929"/>
    </row>
    <row r="3930" spans="13:14" x14ac:dyDescent="0.2">
      <c r="M3930"/>
      <c r="N3930"/>
    </row>
    <row r="3931" spans="13:14" x14ac:dyDescent="0.2">
      <c r="M3931"/>
      <c r="N3931"/>
    </row>
    <row r="3932" spans="13:14" x14ac:dyDescent="0.2">
      <c r="M3932"/>
      <c r="N3932"/>
    </row>
    <row r="3933" spans="13:14" x14ac:dyDescent="0.2">
      <c r="M3933"/>
      <c r="N3933"/>
    </row>
    <row r="3934" spans="13:14" x14ac:dyDescent="0.2">
      <c r="M3934"/>
      <c r="N3934"/>
    </row>
    <row r="3935" spans="13:14" x14ac:dyDescent="0.2">
      <c r="M3935"/>
      <c r="N3935"/>
    </row>
    <row r="3936" spans="13:14" x14ac:dyDescent="0.2">
      <c r="M3936"/>
      <c r="N3936"/>
    </row>
    <row r="3937" spans="13:14" x14ac:dyDescent="0.2">
      <c r="M3937"/>
      <c r="N3937"/>
    </row>
    <row r="3938" spans="13:14" x14ac:dyDescent="0.2">
      <c r="M3938"/>
      <c r="N3938"/>
    </row>
    <row r="3939" spans="13:14" x14ac:dyDescent="0.2">
      <c r="M3939"/>
      <c r="N3939"/>
    </row>
    <row r="3940" spans="13:14" x14ac:dyDescent="0.2">
      <c r="M3940"/>
      <c r="N3940"/>
    </row>
    <row r="3941" spans="13:14" x14ac:dyDescent="0.2">
      <c r="M3941"/>
      <c r="N3941"/>
    </row>
    <row r="3942" spans="13:14" x14ac:dyDescent="0.2">
      <c r="M3942"/>
      <c r="N3942"/>
    </row>
    <row r="3943" spans="13:14" x14ac:dyDescent="0.2">
      <c r="M3943"/>
      <c r="N3943"/>
    </row>
    <row r="3944" spans="13:14" x14ac:dyDescent="0.2">
      <c r="M3944"/>
      <c r="N3944"/>
    </row>
    <row r="3945" spans="13:14" x14ac:dyDescent="0.2">
      <c r="M3945"/>
      <c r="N3945"/>
    </row>
    <row r="3946" spans="13:14" x14ac:dyDescent="0.2">
      <c r="M3946"/>
      <c r="N3946"/>
    </row>
    <row r="3947" spans="13:14" x14ac:dyDescent="0.2">
      <c r="M3947"/>
      <c r="N3947"/>
    </row>
    <row r="3948" spans="13:14" x14ac:dyDescent="0.2">
      <c r="M3948"/>
      <c r="N3948"/>
    </row>
    <row r="3949" spans="13:14" x14ac:dyDescent="0.2">
      <c r="M3949"/>
      <c r="N3949"/>
    </row>
    <row r="3950" spans="13:14" x14ac:dyDescent="0.2">
      <c r="M3950"/>
      <c r="N3950"/>
    </row>
    <row r="3951" spans="13:14" x14ac:dyDescent="0.2">
      <c r="M3951"/>
      <c r="N3951"/>
    </row>
    <row r="3952" spans="13:14" x14ac:dyDescent="0.2">
      <c r="M3952"/>
      <c r="N3952"/>
    </row>
    <row r="3953" spans="13:14" x14ac:dyDescent="0.2">
      <c r="M3953"/>
      <c r="N3953"/>
    </row>
    <row r="3954" spans="13:14" x14ac:dyDescent="0.2">
      <c r="M3954"/>
      <c r="N3954"/>
    </row>
    <row r="3955" spans="13:14" x14ac:dyDescent="0.2">
      <c r="M3955"/>
      <c r="N3955"/>
    </row>
    <row r="3956" spans="13:14" x14ac:dyDescent="0.2">
      <c r="M3956"/>
      <c r="N3956"/>
    </row>
    <row r="3957" spans="13:14" x14ac:dyDescent="0.2">
      <c r="M3957"/>
      <c r="N3957"/>
    </row>
    <row r="3958" spans="13:14" x14ac:dyDescent="0.2">
      <c r="M3958"/>
      <c r="N3958"/>
    </row>
    <row r="3959" spans="13:14" x14ac:dyDescent="0.2">
      <c r="M3959"/>
      <c r="N3959"/>
    </row>
    <row r="3960" spans="13:14" x14ac:dyDescent="0.2">
      <c r="M3960"/>
      <c r="N3960"/>
    </row>
    <row r="3961" spans="13:14" x14ac:dyDescent="0.2">
      <c r="M3961"/>
      <c r="N3961"/>
    </row>
    <row r="3962" spans="13:14" x14ac:dyDescent="0.2">
      <c r="M3962"/>
      <c r="N3962"/>
    </row>
    <row r="3963" spans="13:14" x14ac:dyDescent="0.2">
      <c r="M3963"/>
      <c r="N3963"/>
    </row>
    <row r="3964" spans="13:14" x14ac:dyDescent="0.2">
      <c r="M3964"/>
      <c r="N3964"/>
    </row>
    <row r="3965" spans="13:14" x14ac:dyDescent="0.2">
      <c r="M3965"/>
      <c r="N3965"/>
    </row>
    <row r="3966" spans="13:14" x14ac:dyDescent="0.2">
      <c r="M3966"/>
      <c r="N3966"/>
    </row>
    <row r="3967" spans="13:14" x14ac:dyDescent="0.2">
      <c r="M3967"/>
      <c r="N3967"/>
    </row>
    <row r="3968" spans="13:14" x14ac:dyDescent="0.2">
      <c r="M3968"/>
      <c r="N3968"/>
    </row>
    <row r="3969" spans="13:14" x14ac:dyDescent="0.2">
      <c r="M3969"/>
      <c r="N3969"/>
    </row>
    <row r="3970" spans="13:14" x14ac:dyDescent="0.2">
      <c r="M3970"/>
      <c r="N3970"/>
    </row>
    <row r="3971" spans="13:14" x14ac:dyDescent="0.2">
      <c r="M3971"/>
      <c r="N3971"/>
    </row>
    <row r="3972" spans="13:14" x14ac:dyDescent="0.2">
      <c r="M3972"/>
      <c r="N3972"/>
    </row>
    <row r="3973" spans="13:14" x14ac:dyDescent="0.2">
      <c r="M3973"/>
      <c r="N3973"/>
    </row>
    <row r="3974" spans="13:14" x14ac:dyDescent="0.2">
      <c r="M3974"/>
      <c r="N3974"/>
    </row>
    <row r="3975" spans="13:14" x14ac:dyDescent="0.2">
      <c r="M3975"/>
      <c r="N3975"/>
    </row>
    <row r="3976" spans="13:14" x14ac:dyDescent="0.2">
      <c r="M3976"/>
      <c r="N3976"/>
    </row>
    <row r="3977" spans="13:14" x14ac:dyDescent="0.2">
      <c r="M3977"/>
      <c r="N3977"/>
    </row>
    <row r="3978" spans="13:14" x14ac:dyDescent="0.2">
      <c r="M3978"/>
      <c r="N3978"/>
    </row>
    <row r="3979" spans="13:14" x14ac:dyDescent="0.2">
      <c r="M3979"/>
      <c r="N3979"/>
    </row>
    <row r="3980" spans="13:14" x14ac:dyDescent="0.2">
      <c r="M3980"/>
      <c r="N3980"/>
    </row>
    <row r="3981" spans="13:14" x14ac:dyDescent="0.2">
      <c r="M3981"/>
      <c r="N3981"/>
    </row>
    <row r="3982" spans="13:14" x14ac:dyDescent="0.2">
      <c r="M3982"/>
      <c r="N3982"/>
    </row>
    <row r="3983" spans="13:14" x14ac:dyDescent="0.2">
      <c r="M3983"/>
      <c r="N3983"/>
    </row>
    <row r="3984" spans="13:14" x14ac:dyDescent="0.2">
      <c r="M3984"/>
      <c r="N3984"/>
    </row>
    <row r="3985" spans="13:14" x14ac:dyDescent="0.2">
      <c r="M3985"/>
      <c r="N3985"/>
    </row>
    <row r="3986" spans="13:14" x14ac:dyDescent="0.2">
      <c r="M3986"/>
      <c r="N3986"/>
    </row>
    <row r="3987" spans="13:14" x14ac:dyDescent="0.2">
      <c r="M3987"/>
      <c r="N3987"/>
    </row>
    <row r="3988" spans="13:14" x14ac:dyDescent="0.2">
      <c r="M3988"/>
      <c r="N3988"/>
    </row>
    <row r="3989" spans="13:14" x14ac:dyDescent="0.2">
      <c r="M3989"/>
      <c r="N3989"/>
    </row>
    <row r="3990" spans="13:14" x14ac:dyDescent="0.2">
      <c r="M3990"/>
      <c r="N3990"/>
    </row>
    <row r="3991" spans="13:14" x14ac:dyDescent="0.2">
      <c r="M3991"/>
      <c r="N3991"/>
    </row>
    <row r="3992" spans="13:14" x14ac:dyDescent="0.2">
      <c r="M3992"/>
      <c r="N3992"/>
    </row>
    <row r="3993" spans="13:14" x14ac:dyDescent="0.2">
      <c r="M3993"/>
      <c r="N3993"/>
    </row>
    <row r="3994" spans="13:14" x14ac:dyDescent="0.2">
      <c r="M3994"/>
      <c r="N3994"/>
    </row>
    <row r="3995" spans="13:14" x14ac:dyDescent="0.2">
      <c r="M3995"/>
      <c r="N3995"/>
    </row>
    <row r="3996" spans="13:14" x14ac:dyDescent="0.2">
      <c r="M3996"/>
      <c r="N3996"/>
    </row>
    <row r="3997" spans="13:14" x14ac:dyDescent="0.2">
      <c r="M3997"/>
      <c r="N3997"/>
    </row>
    <row r="3998" spans="13:14" x14ac:dyDescent="0.2">
      <c r="M3998"/>
      <c r="N3998"/>
    </row>
    <row r="3999" spans="13:14" x14ac:dyDescent="0.2">
      <c r="M3999"/>
      <c r="N3999"/>
    </row>
    <row r="4000" spans="13:14" x14ac:dyDescent="0.2">
      <c r="M4000"/>
      <c r="N4000"/>
    </row>
    <row r="4001" spans="13:14" x14ac:dyDescent="0.2">
      <c r="M4001"/>
      <c r="N4001"/>
    </row>
    <row r="4002" spans="13:14" x14ac:dyDescent="0.2">
      <c r="M4002"/>
      <c r="N4002"/>
    </row>
    <row r="4003" spans="13:14" x14ac:dyDescent="0.2">
      <c r="M4003"/>
      <c r="N4003"/>
    </row>
    <row r="4004" spans="13:14" x14ac:dyDescent="0.2">
      <c r="M4004"/>
      <c r="N4004"/>
    </row>
    <row r="4005" spans="13:14" x14ac:dyDescent="0.2">
      <c r="M4005"/>
      <c r="N4005"/>
    </row>
    <row r="4006" spans="13:14" x14ac:dyDescent="0.2">
      <c r="M4006"/>
      <c r="N4006"/>
    </row>
    <row r="4007" spans="13:14" x14ac:dyDescent="0.2">
      <c r="M4007"/>
      <c r="N4007"/>
    </row>
    <row r="4008" spans="13:14" x14ac:dyDescent="0.2">
      <c r="M4008"/>
      <c r="N4008"/>
    </row>
    <row r="4009" spans="13:14" x14ac:dyDescent="0.2">
      <c r="M4009"/>
      <c r="N4009"/>
    </row>
    <row r="4010" spans="13:14" x14ac:dyDescent="0.2">
      <c r="M4010"/>
      <c r="N4010"/>
    </row>
    <row r="4011" spans="13:14" x14ac:dyDescent="0.2">
      <c r="M4011"/>
      <c r="N4011"/>
    </row>
    <row r="4012" spans="13:14" x14ac:dyDescent="0.2">
      <c r="M4012"/>
      <c r="N4012"/>
    </row>
    <row r="4013" spans="13:14" x14ac:dyDescent="0.2">
      <c r="M4013"/>
      <c r="N4013"/>
    </row>
    <row r="4014" spans="13:14" x14ac:dyDescent="0.2">
      <c r="M4014"/>
      <c r="N4014"/>
    </row>
    <row r="4015" spans="13:14" x14ac:dyDescent="0.2">
      <c r="M4015"/>
      <c r="N4015"/>
    </row>
    <row r="4016" spans="13:14" x14ac:dyDescent="0.2">
      <c r="M4016"/>
      <c r="N4016"/>
    </row>
    <row r="4017" spans="13:14" x14ac:dyDescent="0.2">
      <c r="M4017"/>
      <c r="N4017"/>
    </row>
    <row r="4018" spans="13:14" x14ac:dyDescent="0.2">
      <c r="M4018"/>
      <c r="N4018"/>
    </row>
    <row r="4019" spans="13:14" x14ac:dyDescent="0.2">
      <c r="M4019"/>
      <c r="N4019"/>
    </row>
    <row r="4020" spans="13:14" x14ac:dyDescent="0.2">
      <c r="M4020"/>
      <c r="N4020"/>
    </row>
    <row r="4021" spans="13:14" x14ac:dyDescent="0.2">
      <c r="M4021"/>
      <c r="N4021"/>
    </row>
    <row r="4022" spans="13:14" x14ac:dyDescent="0.2">
      <c r="M4022"/>
      <c r="N4022"/>
    </row>
    <row r="4023" spans="13:14" x14ac:dyDescent="0.2">
      <c r="M4023"/>
      <c r="N4023"/>
    </row>
    <row r="4024" spans="13:14" x14ac:dyDescent="0.2">
      <c r="M4024"/>
      <c r="N4024"/>
    </row>
    <row r="4025" spans="13:14" x14ac:dyDescent="0.2">
      <c r="M4025"/>
      <c r="N4025"/>
    </row>
    <row r="4026" spans="13:14" x14ac:dyDescent="0.2">
      <c r="M4026"/>
      <c r="N4026"/>
    </row>
    <row r="4027" spans="13:14" x14ac:dyDescent="0.2">
      <c r="M4027"/>
      <c r="N4027"/>
    </row>
    <row r="4028" spans="13:14" x14ac:dyDescent="0.2">
      <c r="M4028"/>
      <c r="N4028"/>
    </row>
    <row r="4029" spans="13:14" x14ac:dyDescent="0.2">
      <c r="M4029"/>
      <c r="N4029"/>
    </row>
    <row r="4030" spans="13:14" x14ac:dyDescent="0.2">
      <c r="M4030"/>
      <c r="N4030"/>
    </row>
    <row r="4031" spans="13:14" x14ac:dyDescent="0.2">
      <c r="M4031"/>
      <c r="N4031"/>
    </row>
    <row r="4032" spans="13:14" x14ac:dyDescent="0.2">
      <c r="M4032"/>
      <c r="N4032"/>
    </row>
    <row r="4033" spans="13:14" x14ac:dyDescent="0.2">
      <c r="M4033"/>
      <c r="N4033"/>
    </row>
    <row r="4034" spans="13:14" x14ac:dyDescent="0.2">
      <c r="M4034"/>
      <c r="N4034"/>
    </row>
    <row r="4035" spans="13:14" x14ac:dyDescent="0.2">
      <c r="M4035"/>
      <c r="N4035"/>
    </row>
    <row r="4036" spans="13:14" x14ac:dyDescent="0.2">
      <c r="M4036"/>
      <c r="N4036"/>
    </row>
    <row r="4037" spans="13:14" x14ac:dyDescent="0.2">
      <c r="M4037"/>
      <c r="N4037"/>
    </row>
    <row r="4038" spans="13:14" x14ac:dyDescent="0.2">
      <c r="M4038"/>
      <c r="N4038"/>
    </row>
    <row r="4039" spans="13:14" x14ac:dyDescent="0.2">
      <c r="M4039"/>
      <c r="N4039"/>
    </row>
    <row r="4040" spans="13:14" x14ac:dyDescent="0.2">
      <c r="M4040"/>
      <c r="N4040"/>
    </row>
    <row r="4041" spans="13:14" x14ac:dyDescent="0.2">
      <c r="M4041"/>
      <c r="N4041"/>
    </row>
    <row r="4042" spans="13:14" x14ac:dyDescent="0.2">
      <c r="M4042"/>
      <c r="N4042"/>
    </row>
    <row r="4043" spans="13:14" x14ac:dyDescent="0.2">
      <c r="M4043"/>
      <c r="N4043"/>
    </row>
    <row r="4044" spans="13:14" x14ac:dyDescent="0.2">
      <c r="M4044"/>
      <c r="N4044"/>
    </row>
    <row r="4045" spans="13:14" x14ac:dyDescent="0.2">
      <c r="M4045"/>
      <c r="N4045"/>
    </row>
    <row r="4046" spans="13:14" x14ac:dyDescent="0.2">
      <c r="M4046"/>
      <c r="N4046"/>
    </row>
    <row r="4047" spans="13:14" x14ac:dyDescent="0.2">
      <c r="M4047"/>
      <c r="N4047"/>
    </row>
    <row r="4048" spans="13:14" x14ac:dyDescent="0.2">
      <c r="M4048"/>
      <c r="N4048"/>
    </row>
    <row r="4049" spans="13:14" x14ac:dyDescent="0.2">
      <c r="M4049"/>
      <c r="N4049"/>
    </row>
    <row r="4050" spans="13:14" x14ac:dyDescent="0.2">
      <c r="M4050"/>
      <c r="N4050"/>
    </row>
    <row r="4051" spans="13:14" x14ac:dyDescent="0.2">
      <c r="M4051"/>
      <c r="N4051"/>
    </row>
    <row r="4052" spans="13:14" x14ac:dyDescent="0.2">
      <c r="M4052"/>
      <c r="N4052"/>
    </row>
    <row r="4053" spans="13:14" x14ac:dyDescent="0.2">
      <c r="M4053"/>
      <c r="N4053"/>
    </row>
    <row r="4054" spans="13:14" x14ac:dyDescent="0.2">
      <c r="M4054"/>
      <c r="N4054"/>
    </row>
    <row r="4055" spans="13:14" x14ac:dyDescent="0.2">
      <c r="M4055"/>
      <c r="N4055"/>
    </row>
    <row r="4056" spans="13:14" x14ac:dyDescent="0.2">
      <c r="M4056"/>
      <c r="N4056"/>
    </row>
    <row r="4057" spans="13:14" x14ac:dyDescent="0.2">
      <c r="M4057"/>
      <c r="N4057"/>
    </row>
    <row r="4058" spans="13:14" x14ac:dyDescent="0.2">
      <c r="M4058"/>
      <c r="N4058"/>
    </row>
    <row r="4059" spans="13:14" x14ac:dyDescent="0.2">
      <c r="M4059"/>
      <c r="N4059"/>
    </row>
    <row r="4060" spans="13:14" x14ac:dyDescent="0.2">
      <c r="M4060"/>
      <c r="N4060"/>
    </row>
    <row r="4061" spans="13:14" x14ac:dyDescent="0.2">
      <c r="M4061"/>
      <c r="N4061"/>
    </row>
    <row r="4062" spans="13:14" x14ac:dyDescent="0.2">
      <c r="M4062"/>
      <c r="N4062"/>
    </row>
    <row r="4063" spans="13:14" x14ac:dyDescent="0.2">
      <c r="M4063"/>
      <c r="N4063"/>
    </row>
    <row r="4064" spans="13:14" x14ac:dyDescent="0.2">
      <c r="M4064"/>
      <c r="N4064"/>
    </row>
    <row r="4065" spans="13:14" x14ac:dyDescent="0.2">
      <c r="M4065"/>
      <c r="N4065"/>
    </row>
    <row r="4066" spans="13:14" x14ac:dyDescent="0.2">
      <c r="M4066"/>
      <c r="N4066"/>
    </row>
    <row r="4067" spans="13:14" x14ac:dyDescent="0.2">
      <c r="M4067"/>
      <c r="N4067"/>
    </row>
    <row r="4068" spans="13:14" x14ac:dyDescent="0.2">
      <c r="M4068"/>
      <c r="N4068"/>
    </row>
    <row r="4069" spans="13:14" x14ac:dyDescent="0.2">
      <c r="M4069"/>
      <c r="N4069"/>
    </row>
    <row r="4070" spans="13:14" x14ac:dyDescent="0.2">
      <c r="M4070"/>
      <c r="N4070"/>
    </row>
    <row r="4071" spans="13:14" x14ac:dyDescent="0.2">
      <c r="M4071"/>
      <c r="N4071"/>
    </row>
    <row r="4072" spans="13:14" x14ac:dyDescent="0.2">
      <c r="M4072"/>
      <c r="N4072"/>
    </row>
    <row r="4073" spans="13:14" x14ac:dyDescent="0.2">
      <c r="M4073"/>
      <c r="N4073"/>
    </row>
    <row r="4074" spans="13:14" x14ac:dyDescent="0.2">
      <c r="M4074"/>
      <c r="N4074"/>
    </row>
    <row r="4075" spans="13:14" x14ac:dyDescent="0.2">
      <c r="M4075"/>
      <c r="N4075"/>
    </row>
    <row r="4076" spans="13:14" x14ac:dyDescent="0.2">
      <c r="M4076"/>
      <c r="N4076"/>
    </row>
    <row r="4077" spans="13:14" x14ac:dyDescent="0.2">
      <c r="M4077"/>
      <c r="N4077"/>
    </row>
    <row r="4078" spans="13:14" x14ac:dyDescent="0.2">
      <c r="M4078"/>
      <c r="N4078"/>
    </row>
    <row r="4079" spans="13:14" x14ac:dyDescent="0.2">
      <c r="M4079"/>
      <c r="N4079"/>
    </row>
    <row r="4080" spans="13:14" x14ac:dyDescent="0.2">
      <c r="M4080"/>
      <c r="N4080"/>
    </row>
    <row r="4081" spans="13:14" x14ac:dyDescent="0.2">
      <c r="M4081"/>
      <c r="N4081"/>
    </row>
    <row r="4082" spans="13:14" x14ac:dyDescent="0.2">
      <c r="M4082"/>
      <c r="N4082"/>
    </row>
    <row r="4083" spans="13:14" x14ac:dyDescent="0.2">
      <c r="M4083"/>
      <c r="N4083"/>
    </row>
    <row r="4084" spans="13:14" x14ac:dyDescent="0.2">
      <c r="M4084"/>
      <c r="N4084"/>
    </row>
    <row r="4085" spans="13:14" x14ac:dyDescent="0.2">
      <c r="M4085"/>
      <c r="N4085"/>
    </row>
    <row r="4086" spans="13:14" x14ac:dyDescent="0.2">
      <c r="M4086"/>
      <c r="N4086"/>
    </row>
    <row r="4087" spans="13:14" x14ac:dyDescent="0.2">
      <c r="M4087"/>
      <c r="N4087"/>
    </row>
    <row r="4088" spans="13:14" x14ac:dyDescent="0.2">
      <c r="M4088"/>
      <c r="N4088"/>
    </row>
    <row r="4089" spans="13:14" x14ac:dyDescent="0.2">
      <c r="M4089"/>
      <c r="N4089"/>
    </row>
    <row r="4090" spans="13:14" x14ac:dyDescent="0.2">
      <c r="M4090"/>
      <c r="N4090"/>
    </row>
    <row r="4091" spans="13:14" x14ac:dyDescent="0.2">
      <c r="M4091"/>
      <c r="N4091"/>
    </row>
    <row r="4092" spans="13:14" x14ac:dyDescent="0.2">
      <c r="M4092"/>
      <c r="N4092"/>
    </row>
    <row r="4093" spans="13:14" x14ac:dyDescent="0.2">
      <c r="M4093"/>
      <c r="N4093"/>
    </row>
    <row r="4094" spans="13:14" x14ac:dyDescent="0.2">
      <c r="M4094"/>
      <c r="N4094"/>
    </row>
    <row r="4095" spans="13:14" x14ac:dyDescent="0.2">
      <c r="M4095"/>
      <c r="N4095"/>
    </row>
    <row r="4096" spans="13:14" x14ac:dyDescent="0.2">
      <c r="M4096"/>
      <c r="N4096"/>
    </row>
    <row r="4097" spans="13:14" x14ac:dyDescent="0.2">
      <c r="M4097"/>
      <c r="N4097"/>
    </row>
    <row r="4098" spans="13:14" x14ac:dyDescent="0.2">
      <c r="M4098"/>
      <c r="N4098"/>
    </row>
    <row r="4099" spans="13:14" x14ac:dyDescent="0.2">
      <c r="M4099"/>
      <c r="N4099"/>
    </row>
    <row r="4100" spans="13:14" x14ac:dyDescent="0.2">
      <c r="M4100"/>
      <c r="N4100"/>
    </row>
    <row r="4101" spans="13:14" x14ac:dyDescent="0.2">
      <c r="M4101"/>
      <c r="N4101"/>
    </row>
    <row r="4102" spans="13:14" x14ac:dyDescent="0.2">
      <c r="M4102"/>
      <c r="N4102"/>
    </row>
    <row r="4103" spans="13:14" x14ac:dyDescent="0.2">
      <c r="M4103"/>
      <c r="N4103"/>
    </row>
    <row r="4104" spans="13:14" x14ac:dyDescent="0.2">
      <c r="M4104"/>
      <c r="N4104"/>
    </row>
    <row r="4105" spans="13:14" x14ac:dyDescent="0.2">
      <c r="M4105"/>
      <c r="N4105"/>
    </row>
    <row r="4106" spans="13:14" x14ac:dyDescent="0.2">
      <c r="M4106"/>
      <c r="N4106"/>
    </row>
    <row r="4107" spans="13:14" x14ac:dyDescent="0.2">
      <c r="M4107"/>
      <c r="N4107"/>
    </row>
    <row r="4108" spans="13:14" x14ac:dyDescent="0.2">
      <c r="M4108"/>
      <c r="N4108"/>
    </row>
    <row r="4109" spans="13:14" x14ac:dyDescent="0.2">
      <c r="M4109"/>
      <c r="N4109"/>
    </row>
    <row r="4110" spans="13:14" x14ac:dyDescent="0.2">
      <c r="M4110"/>
      <c r="N4110"/>
    </row>
    <row r="4111" spans="13:14" x14ac:dyDescent="0.2">
      <c r="M4111"/>
      <c r="N4111"/>
    </row>
    <row r="4112" spans="13:14" x14ac:dyDescent="0.2">
      <c r="M4112"/>
      <c r="N4112"/>
    </row>
    <row r="4113" spans="13:14" x14ac:dyDescent="0.2">
      <c r="M4113"/>
      <c r="N4113"/>
    </row>
    <row r="4114" spans="13:14" x14ac:dyDescent="0.2">
      <c r="M4114"/>
      <c r="N4114"/>
    </row>
    <row r="4115" spans="13:14" x14ac:dyDescent="0.2">
      <c r="M4115"/>
      <c r="N4115"/>
    </row>
    <row r="4116" spans="13:14" x14ac:dyDescent="0.2">
      <c r="M4116"/>
      <c r="N4116"/>
    </row>
    <row r="4117" spans="13:14" x14ac:dyDescent="0.2">
      <c r="M4117"/>
      <c r="N4117"/>
    </row>
    <row r="4118" spans="13:14" x14ac:dyDescent="0.2">
      <c r="M4118"/>
      <c r="N4118"/>
    </row>
    <row r="4119" spans="13:14" x14ac:dyDescent="0.2">
      <c r="M4119"/>
      <c r="N4119"/>
    </row>
    <row r="4120" spans="13:14" x14ac:dyDescent="0.2">
      <c r="M4120"/>
      <c r="N4120"/>
    </row>
    <row r="4121" spans="13:14" x14ac:dyDescent="0.2">
      <c r="M4121"/>
      <c r="N4121"/>
    </row>
    <row r="4122" spans="13:14" x14ac:dyDescent="0.2">
      <c r="M4122"/>
      <c r="N4122"/>
    </row>
    <row r="4123" spans="13:14" x14ac:dyDescent="0.2">
      <c r="M4123"/>
      <c r="N4123"/>
    </row>
    <row r="4124" spans="13:14" x14ac:dyDescent="0.2">
      <c r="M4124"/>
      <c r="N4124"/>
    </row>
    <row r="4125" spans="13:14" x14ac:dyDescent="0.2">
      <c r="M4125"/>
      <c r="N4125"/>
    </row>
    <row r="4126" spans="13:14" x14ac:dyDescent="0.2">
      <c r="M4126"/>
      <c r="N4126"/>
    </row>
    <row r="4127" spans="13:14" x14ac:dyDescent="0.2">
      <c r="M4127"/>
      <c r="N4127"/>
    </row>
    <row r="4128" spans="13:14" x14ac:dyDescent="0.2">
      <c r="M4128"/>
      <c r="N4128"/>
    </row>
    <row r="4129" spans="13:14" x14ac:dyDescent="0.2">
      <c r="M4129"/>
      <c r="N4129"/>
    </row>
    <row r="4130" spans="13:14" x14ac:dyDescent="0.2">
      <c r="M4130"/>
      <c r="N4130"/>
    </row>
    <row r="4131" spans="13:14" x14ac:dyDescent="0.2">
      <c r="M4131"/>
      <c r="N4131"/>
    </row>
    <row r="4132" spans="13:14" x14ac:dyDescent="0.2">
      <c r="M4132"/>
      <c r="N4132"/>
    </row>
    <row r="4133" spans="13:14" x14ac:dyDescent="0.2">
      <c r="M4133"/>
      <c r="N4133"/>
    </row>
    <row r="4134" spans="13:14" x14ac:dyDescent="0.2">
      <c r="M4134"/>
      <c r="N4134"/>
    </row>
    <row r="4135" spans="13:14" x14ac:dyDescent="0.2">
      <c r="M4135"/>
      <c r="N4135"/>
    </row>
    <row r="4136" spans="13:14" x14ac:dyDescent="0.2">
      <c r="M4136"/>
      <c r="N4136"/>
    </row>
    <row r="4137" spans="13:14" x14ac:dyDescent="0.2">
      <c r="M4137"/>
      <c r="N4137"/>
    </row>
    <row r="4138" spans="13:14" x14ac:dyDescent="0.2">
      <c r="M4138"/>
      <c r="N4138"/>
    </row>
    <row r="4139" spans="13:14" x14ac:dyDescent="0.2">
      <c r="M4139"/>
      <c r="N4139"/>
    </row>
    <row r="4140" spans="13:14" x14ac:dyDescent="0.2">
      <c r="M4140"/>
      <c r="N4140"/>
    </row>
    <row r="4141" spans="13:14" x14ac:dyDescent="0.2">
      <c r="M4141"/>
      <c r="N4141"/>
    </row>
    <row r="4142" spans="13:14" x14ac:dyDescent="0.2">
      <c r="M4142"/>
      <c r="N4142"/>
    </row>
    <row r="4143" spans="13:14" x14ac:dyDescent="0.2">
      <c r="M4143"/>
      <c r="N4143"/>
    </row>
    <row r="4144" spans="13:14" x14ac:dyDescent="0.2">
      <c r="M4144"/>
      <c r="N4144"/>
    </row>
    <row r="4145" spans="13:14" x14ac:dyDescent="0.2">
      <c r="M4145"/>
      <c r="N4145"/>
    </row>
    <row r="4146" spans="13:14" x14ac:dyDescent="0.2">
      <c r="M4146"/>
      <c r="N4146"/>
    </row>
    <row r="4147" spans="13:14" x14ac:dyDescent="0.2">
      <c r="M4147"/>
      <c r="N4147"/>
    </row>
    <row r="4148" spans="13:14" x14ac:dyDescent="0.2">
      <c r="M4148"/>
      <c r="N4148"/>
    </row>
    <row r="4149" spans="13:14" x14ac:dyDescent="0.2">
      <c r="M4149"/>
      <c r="N4149"/>
    </row>
    <row r="4150" spans="13:14" x14ac:dyDescent="0.2">
      <c r="M4150"/>
      <c r="N4150"/>
    </row>
    <row r="4151" spans="13:14" x14ac:dyDescent="0.2">
      <c r="M4151"/>
      <c r="N4151"/>
    </row>
    <row r="4152" spans="13:14" x14ac:dyDescent="0.2">
      <c r="M4152"/>
      <c r="N4152"/>
    </row>
    <row r="4153" spans="13:14" x14ac:dyDescent="0.2">
      <c r="M4153"/>
      <c r="N4153"/>
    </row>
    <row r="4154" spans="13:14" x14ac:dyDescent="0.2">
      <c r="M4154"/>
      <c r="N4154"/>
    </row>
    <row r="4155" spans="13:14" x14ac:dyDescent="0.2">
      <c r="M4155"/>
      <c r="N4155"/>
    </row>
    <row r="4156" spans="13:14" x14ac:dyDescent="0.2">
      <c r="M4156"/>
      <c r="N4156"/>
    </row>
    <row r="4157" spans="13:14" x14ac:dyDescent="0.2">
      <c r="M4157"/>
      <c r="N4157"/>
    </row>
    <row r="4158" spans="13:14" x14ac:dyDescent="0.2">
      <c r="M4158"/>
      <c r="N4158"/>
    </row>
    <row r="4159" spans="13:14" x14ac:dyDescent="0.2">
      <c r="M4159"/>
      <c r="N4159"/>
    </row>
    <row r="4160" spans="13:14" x14ac:dyDescent="0.2">
      <c r="M4160"/>
      <c r="N4160"/>
    </row>
    <row r="4161" spans="13:14" x14ac:dyDescent="0.2">
      <c r="M4161"/>
      <c r="N4161"/>
    </row>
    <row r="4162" spans="13:14" x14ac:dyDescent="0.2">
      <c r="M4162"/>
      <c r="N4162"/>
    </row>
    <row r="4163" spans="13:14" x14ac:dyDescent="0.2">
      <c r="M4163"/>
      <c r="N4163"/>
    </row>
    <row r="4164" spans="13:14" x14ac:dyDescent="0.2">
      <c r="M4164"/>
      <c r="N4164"/>
    </row>
    <row r="4165" spans="13:14" x14ac:dyDescent="0.2">
      <c r="M4165"/>
      <c r="N4165"/>
    </row>
    <row r="4166" spans="13:14" x14ac:dyDescent="0.2">
      <c r="M4166"/>
      <c r="N4166"/>
    </row>
    <row r="4167" spans="13:14" x14ac:dyDescent="0.2">
      <c r="M4167"/>
      <c r="N4167"/>
    </row>
    <row r="4168" spans="13:14" x14ac:dyDescent="0.2">
      <c r="M4168"/>
      <c r="N4168"/>
    </row>
    <row r="4169" spans="13:14" x14ac:dyDescent="0.2">
      <c r="M4169"/>
      <c r="N4169"/>
    </row>
    <row r="4170" spans="13:14" x14ac:dyDescent="0.2">
      <c r="M4170"/>
      <c r="N4170"/>
    </row>
    <row r="4171" spans="13:14" x14ac:dyDescent="0.2">
      <c r="M4171"/>
      <c r="N4171"/>
    </row>
    <row r="4172" spans="13:14" x14ac:dyDescent="0.2">
      <c r="M4172"/>
      <c r="N4172"/>
    </row>
    <row r="4173" spans="13:14" x14ac:dyDescent="0.2">
      <c r="M4173"/>
      <c r="N4173"/>
    </row>
    <row r="4174" spans="13:14" x14ac:dyDescent="0.2">
      <c r="M4174"/>
      <c r="N4174"/>
    </row>
    <row r="4175" spans="13:14" x14ac:dyDescent="0.2">
      <c r="M4175"/>
      <c r="N4175"/>
    </row>
    <row r="4176" spans="13:14" x14ac:dyDescent="0.2">
      <c r="M4176"/>
      <c r="N4176"/>
    </row>
    <row r="4177" spans="13:14" x14ac:dyDescent="0.2">
      <c r="M4177"/>
      <c r="N4177"/>
    </row>
    <row r="4178" spans="13:14" x14ac:dyDescent="0.2">
      <c r="M4178"/>
      <c r="N4178"/>
    </row>
    <row r="4179" spans="13:14" x14ac:dyDescent="0.2">
      <c r="M4179"/>
      <c r="N4179"/>
    </row>
    <row r="4180" spans="13:14" x14ac:dyDescent="0.2">
      <c r="M4180"/>
      <c r="N4180"/>
    </row>
    <row r="4181" spans="13:14" x14ac:dyDescent="0.2">
      <c r="M4181"/>
      <c r="N4181"/>
    </row>
    <row r="4182" spans="13:14" x14ac:dyDescent="0.2">
      <c r="M4182"/>
      <c r="N4182"/>
    </row>
    <row r="4183" spans="13:14" x14ac:dyDescent="0.2">
      <c r="M4183"/>
      <c r="N4183"/>
    </row>
    <row r="4184" spans="13:14" x14ac:dyDescent="0.2">
      <c r="M4184"/>
      <c r="N4184"/>
    </row>
    <row r="4185" spans="13:14" x14ac:dyDescent="0.2">
      <c r="M4185"/>
      <c r="N4185"/>
    </row>
    <row r="4186" spans="13:14" x14ac:dyDescent="0.2">
      <c r="M4186"/>
      <c r="N4186"/>
    </row>
    <row r="4187" spans="13:14" x14ac:dyDescent="0.2">
      <c r="M4187"/>
      <c r="N4187"/>
    </row>
    <row r="4188" spans="13:14" x14ac:dyDescent="0.2">
      <c r="M4188"/>
      <c r="N4188"/>
    </row>
    <row r="4189" spans="13:14" x14ac:dyDescent="0.2">
      <c r="M4189"/>
      <c r="N4189"/>
    </row>
    <row r="4190" spans="13:14" x14ac:dyDescent="0.2">
      <c r="M4190"/>
      <c r="N4190"/>
    </row>
    <row r="4191" spans="13:14" x14ac:dyDescent="0.2">
      <c r="M4191"/>
      <c r="N4191"/>
    </row>
    <row r="4192" spans="13:14" x14ac:dyDescent="0.2">
      <c r="M4192"/>
      <c r="N4192"/>
    </row>
    <row r="4193" spans="13:14" x14ac:dyDescent="0.2">
      <c r="M4193"/>
      <c r="N4193"/>
    </row>
    <row r="4194" spans="13:14" x14ac:dyDescent="0.2">
      <c r="M4194"/>
      <c r="N4194"/>
    </row>
    <row r="4195" spans="13:14" x14ac:dyDescent="0.2">
      <c r="M4195"/>
      <c r="N4195"/>
    </row>
    <row r="4196" spans="13:14" x14ac:dyDescent="0.2">
      <c r="M4196"/>
      <c r="N4196"/>
    </row>
    <row r="4197" spans="13:14" x14ac:dyDescent="0.2">
      <c r="M4197"/>
      <c r="N4197"/>
    </row>
    <row r="4198" spans="13:14" x14ac:dyDescent="0.2">
      <c r="M4198"/>
      <c r="N4198"/>
    </row>
    <row r="4199" spans="13:14" x14ac:dyDescent="0.2">
      <c r="M4199"/>
      <c r="N4199"/>
    </row>
    <row r="4200" spans="13:14" x14ac:dyDescent="0.2">
      <c r="M4200"/>
      <c r="N4200"/>
    </row>
    <row r="4201" spans="13:14" x14ac:dyDescent="0.2">
      <c r="M4201"/>
      <c r="N4201"/>
    </row>
    <row r="4202" spans="13:14" x14ac:dyDescent="0.2">
      <c r="M4202"/>
      <c r="N4202"/>
    </row>
    <row r="4203" spans="13:14" x14ac:dyDescent="0.2">
      <c r="M4203"/>
      <c r="N4203"/>
    </row>
    <row r="4204" spans="13:14" x14ac:dyDescent="0.2">
      <c r="M4204"/>
      <c r="N4204"/>
    </row>
    <row r="4205" spans="13:14" x14ac:dyDescent="0.2">
      <c r="M4205"/>
      <c r="N4205"/>
    </row>
    <row r="4206" spans="13:14" x14ac:dyDescent="0.2">
      <c r="M4206"/>
      <c r="N4206"/>
    </row>
    <row r="4207" spans="13:14" x14ac:dyDescent="0.2">
      <c r="M4207"/>
      <c r="N4207"/>
    </row>
    <row r="4208" spans="13:14" x14ac:dyDescent="0.2">
      <c r="M4208"/>
      <c r="N4208"/>
    </row>
    <row r="4209" spans="13:14" x14ac:dyDescent="0.2">
      <c r="M4209"/>
      <c r="N4209"/>
    </row>
    <row r="4210" spans="13:14" x14ac:dyDescent="0.2">
      <c r="M4210"/>
      <c r="N4210"/>
    </row>
    <row r="4211" spans="13:14" x14ac:dyDescent="0.2">
      <c r="M4211"/>
      <c r="N4211"/>
    </row>
    <row r="4212" spans="13:14" x14ac:dyDescent="0.2">
      <c r="M4212"/>
      <c r="N4212"/>
    </row>
    <row r="4213" spans="13:14" x14ac:dyDescent="0.2">
      <c r="M4213"/>
      <c r="N4213"/>
    </row>
    <row r="4214" spans="13:14" x14ac:dyDescent="0.2">
      <c r="M4214"/>
      <c r="N4214"/>
    </row>
    <row r="4215" spans="13:14" x14ac:dyDescent="0.2">
      <c r="M4215"/>
      <c r="N4215"/>
    </row>
    <row r="4216" spans="13:14" x14ac:dyDescent="0.2">
      <c r="M4216"/>
      <c r="N4216"/>
    </row>
    <row r="4217" spans="13:14" x14ac:dyDescent="0.2">
      <c r="M4217"/>
      <c r="N4217"/>
    </row>
    <row r="4218" spans="13:14" x14ac:dyDescent="0.2">
      <c r="M4218"/>
      <c r="N4218"/>
    </row>
    <row r="4219" spans="13:14" x14ac:dyDescent="0.2">
      <c r="M4219"/>
      <c r="N4219"/>
    </row>
    <row r="4220" spans="13:14" x14ac:dyDescent="0.2">
      <c r="M4220"/>
      <c r="N4220"/>
    </row>
    <row r="4221" spans="13:14" x14ac:dyDescent="0.2">
      <c r="M4221"/>
      <c r="N4221"/>
    </row>
    <row r="4222" spans="13:14" x14ac:dyDescent="0.2">
      <c r="M4222"/>
      <c r="N4222"/>
    </row>
    <row r="4223" spans="13:14" x14ac:dyDescent="0.2">
      <c r="M4223"/>
      <c r="N4223"/>
    </row>
    <row r="4224" spans="13:14" x14ac:dyDescent="0.2">
      <c r="M4224"/>
      <c r="N4224"/>
    </row>
    <row r="4225" spans="13:14" x14ac:dyDescent="0.2">
      <c r="M4225"/>
      <c r="N4225"/>
    </row>
    <row r="4226" spans="13:14" x14ac:dyDescent="0.2">
      <c r="M4226"/>
      <c r="N4226"/>
    </row>
    <row r="4227" spans="13:14" x14ac:dyDescent="0.2">
      <c r="M4227"/>
      <c r="N4227"/>
    </row>
    <row r="4228" spans="13:14" x14ac:dyDescent="0.2">
      <c r="M4228"/>
      <c r="N4228"/>
    </row>
    <row r="4229" spans="13:14" x14ac:dyDescent="0.2">
      <c r="M4229"/>
      <c r="N4229"/>
    </row>
    <row r="4230" spans="13:14" x14ac:dyDescent="0.2">
      <c r="M4230"/>
      <c r="N4230"/>
    </row>
    <row r="4231" spans="13:14" x14ac:dyDescent="0.2">
      <c r="M4231"/>
      <c r="N4231"/>
    </row>
    <row r="4232" spans="13:14" x14ac:dyDescent="0.2">
      <c r="M4232"/>
      <c r="N4232"/>
    </row>
    <row r="4233" spans="13:14" x14ac:dyDescent="0.2">
      <c r="M4233"/>
      <c r="N4233"/>
    </row>
    <row r="4234" spans="13:14" x14ac:dyDescent="0.2">
      <c r="M4234"/>
      <c r="N4234"/>
    </row>
    <row r="4235" spans="13:14" x14ac:dyDescent="0.2">
      <c r="M4235"/>
      <c r="N4235"/>
    </row>
    <row r="4236" spans="13:14" x14ac:dyDescent="0.2">
      <c r="M4236"/>
      <c r="N4236"/>
    </row>
    <row r="4237" spans="13:14" x14ac:dyDescent="0.2">
      <c r="M4237"/>
      <c r="N4237"/>
    </row>
    <row r="4238" spans="13:14" x14ac:dyDescent="0.2">
      <c r="M4238"/>
      <c r="N4238"/>
    </row>
    <row r="4239" spans="13:14" x14ac:dyDescent="0.2">
      <c r="M4239"/>
      <c r="N4239"/>
    </row>
    <row r="4240" spans="13:14" x14ac:dyDescent="0.2">
      <c r="M4240"/>
      <c r="N4240"/>
    </row>
    <row r="4241" spans="13:14" x14ac:dyDescent="0.2">
      <c r="M4241"/>
      <c r="N4241"/>
    </row>
    <row r="4242" spans="13:14" x14ac:dyDescent="0.2">
      <c r="M4242"/>
      <c r="N4242"/>
    </row>
    <row r="4243" spans="13:14" x14ac:dyDescent="0.2">
      <c r="M4243"/>
      <c r="N4243"/>
    </row>
    <row r="4244" spans="13:14" x14ac:dyDescent="0.2">
      <c r="M4244"/>
      <c r="N4244"/>
    </row>
    <row r="4245" spans="13:14" x14ac:dyDescent="0.2">
      <c r="M4245"/>
      <c r="N4245"/>
    </row>
    <row r="4246" spans="13:14" x14ac:dyDescent="0.2">
      <c r="M4246"/>
      <c r="N4246"/>
    </row>
    <row r="4247" spans="13:14" x14ac:dyDescent="0.2">
      <c r="M4247"/>
      <c r="N4247"/>
    </row>
    <row r="4248" spans="13:14" x14ac:dyDescent="0.2">
      <c r="M4248"/>
      <c r="N4248"/>
    </row>
    <row r="4249" spans="13:14" x14ac:dyDescent="0.2">
      <c r="M4249"/>
      <c r="N4249"/>
    </row>
    <row r="4250" spans="13:14" x14ac:dyDescent="0.2">
      <c r="M4250"/>
      <c r="N4250"/>
    </row>
    <row r="4251" spans="13:14" x14ac:dyDescent="0.2">
      <c r="M4251"/>
      <c r="N4251"/>
    </row>
    <row r="4252" spans="13:14" x14ac:dyDescent="0.2">
      <c r="M4252"/>
      <c r="N4252"/>
    </row>
    <row r="4253" spans="13:14" x14ac:dyDescent="0.2">
      <c r="M4253"/>
      <c r="N4253"/>
    </row>
    <row r="4254" spans="13:14" x14ac:dyDescent="0.2">
      <c r="M4254"/>
      <c r="N4254"/>
    </row>
    <row r="4255" spans="13:14" x14ac:dyDescent="0.2">
      <c r="M4255"/>
      <c r="N4255"/>
    </row>
    <row r="4256" spans="13:14" x14ac:dyDescent="0.2">
      <c r="M4256"/>
      <c r="N4256"/>
    </row>
    <row r="4257" spans="13:14" x14ac:dyDescent="0.2">
      <c r="M4257"/>
      <c r="N4257"/>
    </row>
    <row r="4258" spans="13:14" x14ac:dyDescent="0.2">
      <c r="M4258"/>
      <c r="N4258"/>
    </row>
    <row r="4259" spans="13:14" x14ac:dyDescent="0.2">
      <c r="M4259"/>
      <c r="N4259"/>
    </row>
    <row r="4260" spans="13:14" x14ac:dyDescent="0.2">
      <c r="M4260"/>
      <c r="N4260"/>
    </row>
    <row r="4261" spans="13:14" x14ac:dyDescent="0.2">
      <c r="M4261"/>
      <c r="N4261"/>
    </row>
    <row r="4262" spans="13:14" x14ac:dyDescent="0.2">
      <c r="M4262"/>
      <c r="N4262"/>
    </row>
    <row r="4263" spans="13:14" x14ac:dyDescent="0.2">
      <c r="M4263"/>
      <c r="N4263"/>
    </row>
    <row r="4264" spans="13:14" x14ac:dyDescent="0.2">
      <c r="M4264"/>
      <c r="N4264"/>
    </row>
    <row r="4265" spans="13:14" x14ac:dyDescent="0.2">
      <c r="M4265"/>
      <c r="N4265"/>
    </row>
    <row r="4266" spans="13:14" x14ac:dyDescent="0.2">
      <c r="M4266"/>
      <c r="N4266"/>
    </row>
    <row r="4267" spans="13:14" x14ac:dyDescent="0.2">
      <c r="M4267"/>
      <c r="N4267"/>
    </row>
    <row r="4268" spans="13:14" x14ac:dyDescent="0.2">
      <c r="M4268"/>
      <c r="N4268"/>
    </row>
    <row r="4269" spans="13:14" x14ac:dyDescent="0.2">
      <c r="M4269"/>
      <c r="N4269"/>
    </row>
    <row r="4270" spans="13:14" x14ac:dyDescent="0.2">
      <c r="M4270"/>
      <c r="N4270"/>
    </row>
    <row r="4271" spans="13:14" x14ac:dyDescent="0.2">
      <c r="M4271"/>
      <c r="N4271"/>
    </row>
    <row r="4272" spans="13:14" x14ac:dyDescent="0.2">
      <c r="M4272"/>
      <c r="N4272"/>
    </row>
    <row r="4273" spans="13:14" x14ac:dyDescent="0.2">
      <c r="M4273"/>
      <c r="N4273"/>
    </row>
    <row r="4274" spans="13:14" x14ac:dyDescent="0.2">
      <c r="M4274"/>
      <c r="N4274"/>
    </row>
    <row r="4275" spans="13:14" x14ac:dyDescent="0.2">
      <c r="M4275"/>
      <c r="N4275"/>
    </row>
    <row r="4276" spans="13:14" x14ac:dyDescent="0.2">
      <c r="M4276"/>
      <c r="N4276"/>
    </row>
    <row r="4277" spans="13:14" x14ac:dyDescent="0.2">
      <c r="M4277"/>
      <c r="N4277"/>
    </row>
    <row r="4278" spans="13:14" x14ac:dyDescent="0.2">
      <c r="M4278"/>
      <c r="N4278"/>
    </row>
    <row r="4279" spans="13:14" x14ac:dyDescent="0.2">
      <c r="M4279"/>
      <c r="N4279"/>
    </row>
    <row r="4280" spans="13:14" x14ac:dyDescent="0.2">
      <c r="M4280"/>
      <c r="N4280"/>
    </row>
    <row r="4281" spans="13:14" x14ac:dyDescent="0.2">
      <c r="M4281"/>
      <c r="N4281"/>
    </row>
    <row r="4282" spans="13:14" x14ac:dyDescent="0.2">
      <c r="M4282"/>
      <c r="N4282"/>
    </row>
    <row r="4283" spans="13:14" x14ac:dyDescent="0.2">
      <c r="M4283"/>
      <c r="N4283"/>
    </row>
    <row r="4284" spans="13:14" x14ac:dyDescent="0.2">
      <c r="M4284"/>
      <c r="N4284"/>
    </row>
    <row r="4285" spans="13:14" x14ac:dyDescent="0.2">
      <c r="M4285"/>
      <c r="N4285"/>
    </row>
    <row r="4286" spans="13:14" x14ac:dyDescent="0.2">
      <c r="M4286"/>
      <c r="N4286"/>
    </row>
    <row r="4287" spans="13:14" x14ac:dyDescent="0.2">
      <c r="M4287"/>
      <c r="N4287"/>
    </row>
    <row r="4288" spans="13:14" x14ac:dyDescent="0.2">
      <c r="M4288"/>
      <c r="N4288"/>
    </row>
    <row r="4289" spans="13:14" x14ac:dyDescent="0.2">
      <c r="M4289"/>
      <c r="N4289"/>
    </row>
    <row r="4290" spans="13:14" x14ac:dyDescent="0.2">
      <c r="M4290"/>
      <c r="N4290"/>
    </row>
    <row r="4291" spans="13:14" x14ac:dyDescent="0.2">
      <c r="M4291"/>
      <c r="N4291"/>
    </row>
    <row r="4292" spans="13:14" x14ac:dyDescent="0.2">
      <c r="M4292"/>
      <c r="N4292"/>
    </row>
    <row r="4293" spans="13:14" x14ac:dyDescent="0.2">
      <c r="M4293"/>
      <c r="N4293"/>
    </row>
    <row r="4294" spans="13:14" x14ac:dyDescent="0.2">
      <c r="M4294"/>
      <c r="N4294"/>
    </row>
    <row r="4295" spans="13:14" x14ac:dyDescent="0.2">
      <c r="M4295"/>
      <c r="N4295"/>
    </row>
    <row r="4296" spans="13:14" x14ac:dyDescent="0.2">
      <c r="M4296"/>
      <c r="N4296"/>
    </row>
    <row r="4297" spans="13:14" x14ac:dyDescent="0.2">
      <c r="M4297"/>
      <c r="N4297"/>
    </row>
    <row r="4298" spans="13:14" x14ac:dyDescent="0.2">
      <c r="M4298"/>
      <c r="N4298"/>
    </row>
    <row r="4299" spans="13:14" x14ac:dyDescent="0.2">
      <c r="M4299"/>
      <c r="N4299"/>
    </row>
    <row r="4300" spans="13:14" x14ac:dyDescent="0.2">
      <c r="M4300"/>
      <c r="N4300"/>
    </row>
    <row r="4301" spans="13:14" x14ac:dyDescent="0.2">
      <c r="M4301"/>
      <c r="N4301"/>
    </row>
    <row r="4302" spans="13:14" x14ac:dyDescent="0.2">
      <c r="M4302"/>
      <c r="N4302"/>
    </row>
    <row r="4303" spans="13:14" x14ac:dyDescent="0.2">
      <c r="M4303"/>
      <c r="N4303"/>
    </row>
    <row r="4304" spans="13:14" x14ac:dyDescent="0.2">
      <c r="M4304"/>
      <c r="N4304"/>
    </row>
    <row r="4305" spans="13:14" x14ac:dyDescent="0.2">
      <c r="M4305"/>
      <c r="N4305"/>
    </row>
    <row r="4306" spans="13:14" x14ac:dyDescent="0.2">
      <c r="M4306"/>
      <c r="N4306"/>
    </row>
    <row r="4307" spans="13:14" x14ac:dyDescent="0.2">
      <c r="M4307"/>
      <c r="N4307"/>
    </row>
    <row r="4308" spans="13:14" x14ac:dyDescent="0.2">
      <c r="M4308"/>
      <c r="N4308"/>
    </row>
    <row r="4309" spans="13:14" x14ac:dyDescent="0.2">
      <c r="M4309"/>
      <c r="N4309"/>
    </row>
    <row r="4310" spans="13:14" x14ac:dyDescent="0.2">
      <c r="M4310"/>
      <c r="N4310"/>
    </row>
    <row r="4311" spans="13:14" x14ac:dyDescent="0.2">
      <c r="M4311"/>
      <c r="N4311"/>
    </row>
    <row r="4312" spans="13:14" x14ac:dyDescent="0.2">
      <c r="M4312"/>
      <c r="N4312"/>
    </row>
    <row r="4313" spans="13:14" x14ac:dyDescent="0.2">
      <c r="M4313"/>
      <c r="N4313"/>
    </row>
    <row r="4314" spans="13:14" x14ac:dyDescent="0.2">
      <c r="M4314"/>
      <c r="N4314"/>
    </row>
    <row r="4315" spans="13:14" x14ac:dyDescent="0.2">
      <c r="M4315"/>
      <c r="N4315"/>
    </row>
    <row r="4316" spans="13:14" x14ac:dyDescent="0.2">
      <c r="M4316"/>
      <c r="N4316"/>
    </row>
    <row r="4317" spans="13:14" x14ac:dyDescent="0.2">
      <c r="M4317"/>
      <c r="N4317"/>
    </row>
    <row r="4318" spans="13:14" x14ac:dyDescent="0.2">
      <c r="M4318"/>
      <c r="N4318"/>
    </row>
    <row r="4319" spans="13:14" x14ac:dyDescent="0.2">
      <c r="M4319"/>
      <c r="N4319"/>
    </row>
    <row r="4320" spans="13:14" x14ac:dyDescent="0.2">
      <c r="M4320"/>
      <c r="N4320"/>
    </row>
    <row r="4321" spans="13:14" x14ac:dyDescent="0.2">
      <c r="M4321"/>
      <c r="N4321"/>
    </row>
    <row r="4322" spans="13:14" x14ac:dyDescent="0.2">
      <c r="M4322"/>
      <c r="N4322"/>
    </row>
    <row r="4323" spans="13:14" x14ac:dyDescent="0.2">
      <c r="M4323"/>
      <c r="N4323"/>
    </row>
    <row r="4324" spans="13:14" x14ac:dyDescent="0.2">
      <c r="M4324"/>
      <c r="N4324"/>
    </row>
    <row r="4325" spans="13:14" x14ac:dyDescent="0.2">
      <c r="M4325"/>
      <c r="N4325"/>
    </row>
    <row r="4326" spans="13:14" x14ac:dyDescent="0.2">
      <c r="M4326"/>
      <c r="N4326"/>
    </row>
    <row r="4327" spans="13:14" x14ac:dyDescent="0.2">
      <c r="M4327"/>
      <c r="N4327"/>
    </row>
    <row r="4328" spans="13:14" x14ac:dyDescent="0.2">
      <c r="M4328"/>
      <c r="N4328"/>
    </row>
    <row r="4329" spans="13:14" x14ac:dyDescent="0.2">
      <c r="M4329"/>
      <c r="N4329"/>
    </row>
    <row r="4330" spans="13:14" x14ac:dyDescent="0.2">
      <c r="M4330"/>
      <c r="N4330"/>
    </row>
    <row r="4331" spans="13:14" x14ac:dyDescent="0.2">
      <c r="M4331"/>
      <c r="N4331"/>
    </row>
    <row r="4332" spans="13:14" x14ac:dyDescent="0.2">
      <c r="M4332"/>
      <c r="N4332"/>
    </row>
    <row r="4333" spans="13:14" x14ac:dyDescent="0.2">
      <c r="M4333"/>
      <c r="N4333"/>
    </row>
    <row r="4334" spans="13:14" x14ac:dyDescent="0.2">
      <c r="M4334"/>
      <c r="N4334"/>
    </row>
    <row r="4335" spans="13:14" x14ac:dyDescent="0.2">
      <c r="M4335"/>
      <c r="N4335"/>
    </row>
    <row r="4336" spans="13:14" x14ac:dyDescent="0.2">
      <c r="M4336"/>
      <c r="N4336"/>
    </row>
    <row r="4337" spans="13:14" x14ac:dyDescent="0.2">
      <c r="M4337"/>
      <c r="N4337"/>
    </row>
    <row r="4338" spans="13:14" x14ac:dyDescent="0.2">
      <c r="M4338"/>
      <c r="N4338"/>
    </row>
    <row r="4339" spans="13:14" x14ac:dyDescent="0.2">
      <c r="M4339"/>
      <c r="N4339"/>
    </row>
    <row r="4340" spans="13:14" x14ac:dyDescent="0.2">
      <c r="M4340"/>
      <c r="N4340"/>
    </row>
    <row r="4341" spans="13:14" x14ac:dyDescent="0.2">
      <c r="M4341"/>
      <c r="N4341"/>
    </row>
    <row r="4342" spans="13:14" x14ac:dyDescent="0.2">
      <c r="M4342"/>
      <c r="N4342"/>
    </row>
    <row r="4343" spans="13:14" x14ac:dyDescent="0.2">
      <c r="M4343"/>
      <c r="N4343"/>
    </row>
    <row r="4344" spans="13:14" x14ac:dyDescent="0.2">
      <c r="M4344"/>
      <c r="N4344"/>
    </row>
    <row r="4345" spans="13:14" x14ac:dyDescent="0.2">
      <c r="M4345"/>
      <c r="N4345"/>
    </row>
    <row r="4346" spans="13:14" x14ac:dyDescent="0.2">
      <c r="M4346"/>
      <c r="N4346"/>
    </row>
    <row r="4347" spans="13:14" x14ac:dyDescent="0.2">
      <c r="M4347"/>
      <c r="N4347"/>
    </row>
    <row r="4348" spans="13:14" x14ac:dyDescent="0.2">
      <c r="M4348"/>
      <c r="N4348"/>
    </row>
    <row r="4349" spans="13:14" x14ac:dyDescent="0.2">
      <c r="M4349"/>
      <c r="N4349"/>
    </row>
    <row r="4350" spans="13:14" x14ac:dyDescent="0.2">
      <c r="M4350"/>
      <c r="N4350"/>
    </row>
    <row r="4351" spans="13:14" x14ac:dyDescent="0.2">
      <c r="M4351"/>
      <c r="N4351"/>
    </row>
    <row r="4352" spans="13:14" x14ac:dyDescent="0.2">
      <c r="M4352"/>
      <c r="N4352"/>
    </row>
    <row r="4353" spans="13:14" x14ac:dyDescent="0.2">
      <c r="M4353"/>
      <c r="N4353"/>
    </row>
    <row r="4354" spans="13:14" x14ac:dyDescent="0.2">
      <c r="M4354"/>
      <c r="N4354"/>
    </row>
    <row r="4355" spans="13:14" x14ac:dyDescent="0.2">
      <c r="M4355"/>
      <c r="N4355"/>
    </row>
    <row r="4356" spans="13:14" x14ac:dyDescent="0.2">
      <c r="M4356"/>
      <c r="N4356"/>
    </row>
    <row r="4357" spans="13:14" x14ac:dyDescent="0.2">
      <c r="M4357"/>
      <c r="N4357"/>
    </row>
    <row r="4358" spans="13:14" x14ac:dyDescent="0.2">
      <c r="M4358"/>
      <c r="N4358"/>
    </row>
    <row r="4359" spans="13:14" x14ac:dyDescent="0.2">
      <c r="M4359"/>
      <c r="N4359"/>
    </row>
    <row r="4360" spans="13:14" x14ac:dyDescent="0.2">
      <c r="M4360"/>
      <c r="N4360"/>
    </row>
    <row r="4361" spans="13:14" x14ac:dyDescent="0.2">
      <c r="M4361"/>
      <c r="N4361"/>
    </row>
    <row r="4362" spans="13:14" x14ac:dyDescent="0.2">
      <c r="M4362"/>
      <c r="N4362"/>
    </row>
    <row r="4363" spans="13:14" x14ac:dyDescent="0.2">
      <c r="M4363"/>
      <c r="N4363"/>
    </row>
    <row r="4364" spans="13:14" x14ac:dyDescent="0.2">
      <c r="M4364"/>
      <c r="N4364"/>
    </row>
    <row r="4365" spans="13:14" x14ac:dyDescent="0.2">
      <c r="M4365"/>
      <c r="N4365"/>
    </row>
    <row r="4366" spans="13:14" x14ac:dyDescent="0.2">
      <c r="M4366"/>
      <c r="N4366"/>
    </row>
    <row r="4367" spans="13:14" x14ac:dyDescent="0.2">
      <c r="M4367"/>
      <c r="N4367"/>
    </row>
    <row r="4368" spans="13:14" x14ac:dyDescent="0.2">
      <c r="M4368"/>
      <c r="N4368"/>
    </row>
    <row r="4369" spans="13:14" x14ac:dyDescent="0.2">
      <c r="M4369"/>
      <c r="N4369"/>
    </row>
    <row r="4370" spans="13:14" x14ac:dyDescent="0.2">
      <c r="M4370"/>
      <c r="N4370"/>
    </row>
    <row r="4371" spans="13:14" x14ac:dyDescent="0.2">
      <c r="M4371"/>
      <c r="N4371"/>
    </row>
    <row r="4372" spans="13:14" x14ac:dyDescent="0.2">
      <c r="M4372"/>
      <c r="N4372"/>
    </row>
    <row r="4373" spans="13:14" x14ac:dyDescent="0.2">
      <c r="M4373"/>
      <c r="N4373"/>
    </row>
    <row r="4374" spans="13:14" x14ac:dyDescent="0.2">
      <c r="M4374"/>
      <c r="N4374"/>
    </row>
    <row r="4375" spans="13:14" x14ac:dyDescent="0.2">
      <c r="M4375"/>
      <c r="N4375"/>
    </row>
    <row r="4376" spans="13:14" x14ac:dyDescent="0.2">
      <c r="M4376"/>
      <c r="N4376"/>
    </row>
    <row r="4377" spans="13:14" x14ac:dyDescent="0.2">
      <c r="M4377"/>
      <c r="N4377"/>
    </row>
    <row r="4378" spans="13:14" x14ac:dyDescent="0.2">
      <c r="M4378"/>
      <c r="N4378"/>
    </row>
    <row r="4379" spans="13:14" x14ac:dyDescent="0.2">
      <c r="M4379"/>
      <c r="N4379"/>
    </row>
    <row r="4380" spans="13:14" x14ac:dyDescent="0.2">
      <c r="M4380"/>
      <c r="N4380"/>
    </row>
    <row r="4381" spans="13:14" x14ac:dyDescent="0.2">
      <c r="M4381"/>
      <c r="N4381"/>
    </row>
    <row r="4382" spans="13:14" x14ac:dyDescent="0.2">
      <c r="M4382"/>
      <c r="N4382"/>
    </row>
    <row r="4383" spans="13:14" x14ac:dyDescent="0.2">
      <c r="M4383"/>
      <c r="N4383"/>
    </row>
    <row r="4384" spans="13:14" x14ac:dyDescent="0.2">
      <c r="M4384"/>
      <c r="N4384"/>
    </row>
    <row r="4385" spans="13:14" x14ac:dyDescent="0.2">
      <c r="M4385"/>
      <c r="N4385"/>
    </row>
    <row r="4386" spans="13:14" x14ac:dyDescent="0.2">
      <c r="M4386"/>
      <c r="N4386"/>
    </row>
    <row r="4387" spans="13:14" x14ac:dyDescent="0.2">
      <c r="M4387"/>
      <c r="N4387"/>
    </row>
    <row r="4388" spans="13:14" x14ac:dyDescent="0.2">
      <c r="M4388"/>
      <c r="N4388"/>
    </row>
    <row r="4389" spans="13:14" x14ac:dyDescent="0.2">
      <c r="M4389"/>
      <c r="N4389"/>
    </row>
    <row r="4390" spans="13:14" x14ac:dyDescent="0.2">
      <c r="M4390"/>
      <c r="N4390"/>
    </row>
    <row r="4391" spans="13:14" x14ac:dyDescent="0.2">
      <c r="M4391"/>
      <c r="N4391"/>
    </row>
    <row r="4392" spans="13:14" x14ac:dyDescent="0.2">
      <c r="M4392"/>
      <c r="N4392"/>
    </row>
    <row r="4393" spans="13:14" x14ac:dyDescent="0.2">
      <c r="M4393"/>
      <c r="N4393"/>
    </row>
    <row r="4394" spans="13:14" x14ac:dyDescent="0.2">
      <c r="M4394"/>
      <c r="N4394"/>
    </row>
    <row r="4395" spans="13:14" x14ac:dyDescent="0.2">
      <c r="M4395"/>
      <c r="N4395"/>
    </row>
    <row r="4396" spans="13:14" x14ac:dyDescent="0.2">
      <c r="M4396"/>
      <c r="N4396"/>
    </row>
    <row r="4397" spans="13:14" x14ac:dyDescent="0.2">
      <c r="M4397"/>
      <c r="N4397"/>
    </row>
    <row r="4398" spans="13:14" x14ac:dyDescent="0.2">
      <c r="M4398"/>
      <c r="N4398"/>
    </row>
    <row r="4399" spans="13:14" x14ac:dyDescent="0.2">
      <c r="M4399"/>
      <c r="N4399"/>
    </row>
    <row r="4400" spans="13:14" x14ac:dyDescent="0.2">
      <c r="M4400"/>
      <c r="N4400"/>
    </row>
    <row r="4401" spans="13:14" x14ac:dyDescent="0.2">
      <c r="M4401"/>
      <c r="N4401"/>
    </row>
    <row r="4402" spans="13:14" x14ac:dyDescent="0.2">
      <c r="M4402"/>
      <c r="N4402"/>
    </row>
    <row r="4403" spans="13:14" x14ac:dyDescent="0.2">
      <c r="M4403"/>
      <c r="N4403"/>
    </row>
    <row r="4404" spans="13:14" x14ac:dyDescent="0.2">
      <c r="M4404"/>
      <c r="N4404"/>
    </row>
    <row r="4405" spans="13:14" x14ac:dyDescent="0.2">
      <c r="M4405"/>
      <c r="N4405"/>
    </row>
    <row r="4406" spans="13:14" x14ac:dyDescent="0.2">
      <c r="M4406"/>
      <c r="N4406"/>
    </row>
    <row r="4407" spans="13:14" x14ac:dyDescent="0.2">
      <c r="M4407"/>
      <c r="N4407"/>
    </row>
    <row r="4408" spans="13:14" x14ac:dyDescent="0.2">
      <c r="M4408"/>
      <c r="N4408"/>
    </row>
    <row r="4409" spans="13:14" x14ac:dyDescent="0.2">
      <c r="M4409"/>
      <c r="N4409"/>
    </row>
    <row r="4410" spans="13:14" x14ac:dyDescent="0.2">
      <c r="M4410"/>
      <c r="N4410"/>
    </row>
    <row r="4411" spans="13:14" x14ac:dyDescent="0.2">
      <c r="M4411"/>
      <c r="N4411"/>
    </row>
    <row r="4412" spans="13:14" x14ac:dyDescent="0.2">
      <c r="M4412"/>
      <c r="N4412"/>
    </row>
    <row r="4413" spans="13:14" x14ac:dyDescent="0.2">
      <c r="M4413"/>
      <c r="N4413"/>
    </row>
    <row r="4414" spans="13:14" x14ac:dyDescent="0.2">
      <c r="M4414"/>
      <c r="N4414"/>
    </row>
    <row r="4415" spans="13:14" x14ac:dyDescent="0.2">
      <c r="M4415"/>
      <c r="N4415"/>
    </row>
    <row r="4416" spans="13:14" x14ac:dyDescent="0.2">
      <c r="M4416"/>
      <c r="N4416"/>
    </row>
    <row r="4417" spans="13:14" x14ac:dyDescent="0.2">
      <c r="M4417"/>
      <c r="N4417"/>
    </row>
    <row r="4418" spans="13:14" x14ac:dyDescent="0.2">
      <c r="M4418"/>
      <c r="N4418"/>
    </row>
    <row r="4419" spans="13:14" x14ac:dyDescent="0.2">
      <c r="M4419"/>
      <c r="N4419"/>
    </row>
    <row r="4420" spans="13:14" x14ac:dyDescent="0.2">
      <c r="M4420"/>
      <c r="N4420"/>
    </row>
    <row r="4421" spans="13:14" x14ac:dyDescent="0.2">
      <c r="M4421"/>
      <c r="N4421"/>
    </row>
    <row r="4422" spans="13:14" x14ac:dyDescent="0.2">
      <c r="M4422"/>
      <c r="N4422"/>
    </row>
    <row r="4423" spans="13:14" x14ac:dyDescent="0.2">
      <c r="M4423"/>
      <c r="N4423"/>
    </row>
    <row r="4424" spans="13:14" x14ac:dyDescent="0.2">
      <c r="M4424"/>
      <c r="N4424"/>
    </row>
    <row r="4425" spans="13:14" x14ac:dyDescent="0.2">
      <c r="M4425"/>
      <c r="N4425"/>
    </row>
    <row r="4426" spans="13:14" x14ac:dyDescent="0.2">
      <c r="M4426"/>
      <c r="N4426"/>
    </row>
    <row r="4427" spans="13:14" x14ac:dyDescent="0.2">
      <c r="M4427"/>
      <c r="N4427"/>
    </row>
    <row r="4428" spans="13:14" x14ac:dyDescent="0.2">
      <c r="M4428"/>
      <c r="N4428"/>
    </row>
    <row r="4429" spans="13:14" x14ac:dyDescent="0.2">
      <c r="M4429"/>
      <c r="N4429"/>
    </row>
    <row r="4430" spans="13:14" x14ac:dyDescent="0.2">
      <c r="M4430"/>
      <c r="N4430"/>
    </row>
    <row r="4431" spans="13:14" x14ac:dyDescent="0.2">
      <c r="M4431"/>
      <c r="N4431"/>
    </row>
    <row r="4432" spans="13:14" x14ac:dyDescent="0.2">
      <c r="M4432"/>
      <c r="N4432"/>
    </row>
    <row r="4433" spans="13:14" x14ac:dyDescent="0.2">
      <c r="M4433"/>
      <c r="N4433"/>
    </row>
    <row r="4434" spans="13:14" x14ac:dyDescent="0.2">
      <c r="M4434"/>
      <c r="N4434"/>
    </row>
    <row r="4435" spans="13:14" x14ac:dyDescent="0.2">
      <c r="M4435"/>
      <c r="N4435"/>
    </row>
    <row r="4436" spans="13:14" x14ac:dyDescent="0.2">
      <c r="M4436"/>
      <c r="N4436"/>
    </row>
    <row r="4437" spans="13:14" x14ac:dyDescent="0.2">
      <c r="M4437"/>
      <c r="N4437"/>
    </row>
    <row r="4438" spans="13:14" x14ac:dyDescent="0.2">
      <c r="M4438"/>
      <c r="N4438"/>
    </row>
    <row r="4439" spans="13:14" x14ac:dyDescent="0.2">
      <c r="M4439"/>
      <c r="N4439"/>
    </row>
    <row r="4440" spans="13:14" x14ac:dyDescent="0.2">
      <c r="M4440"/>
      <c r="N4440"/>
    </row>
    <row r="4441" spans="13:14" x14ac:dyDescent="0.2">
      <c r="M4441"/>
      <c r="N4441"/>
    </row>
    <row r="4442" spans="13:14" x14ac:dyDescent="0.2">
      <c r="M4442"/>
      <c r="N4442"/>
    </row>
    <row r="4443" spans="13:14" x14ac:dyDescent="0.2">
      <c r="M4443"/>
      <c r="N4443"/>
    </row>
    <row r="4444" spans="13:14" x14ac:dyDescent="0.2">
      <c r="M4444"/>
      <c r="N4444"/>
    </row>
    <row r="4445" spans="13:14" x14ac:dyDescent="0.2">
      <c r="M4445"/>
      <c r="N4445"/>
    </row>
    <row r="4446" spans="13:14" x14ac:dyDescent="0.2">
      <c r="M4446"/>
      <c r="N4446"/>
    </row>
    <row r="4447" spans="13:14" x14ac:dyDescent="0.2">
      <c r="M4447"/>
      <c r="N4447"/>
    </row>
    <row r="4448" spans="13:14" x14ac:dyDescent="0.2">
      <c r="M4448"/>
      <c r="N4448"/>
    </row>
    <row r="4449" spans="13:14" x14ac:dyDescent="0.2">
      <c r="M4449"/>
      <c r="N4449"/>
    </row>
    <row r="4450" spans="13:14" x14ac:dyDescent="0.2">
      <c r="M4450"/>
      <c r="N4450"/>
    </row>
    <row r="4451" spans="13:14" x14ac:dyDescent="0.2">
      <c r="M4451"/>
      <c r="N4451"/>
    </row>
    <row r="4452" spans="13:14" x14ac:dyDescent="0.2">
      <c r="M4452"/>
      <c r="N4452"/>
    </row>
    <row r="4453" spans="13:14" x14ac:dyDescent="0.2">
      <c r="M4453"/>
      <c r="N4453"/>
    </row>
    <row r="4454" spans="13:14" x14ac:dyDescent="0.2">
      <c r="M4454"/>
      <c r="N4454"/>
    </row>
    <row r="4455" spans="13:14" x14ac:dyDescent="0.2">
      <c r="M4455"/>
      <c r="N4455"/>
    </row>
    <row r="4456" spans="13:14" x14ac:dyDescent="0.2">
      <c r="M4456"/>
      <c r="N4456"/>
    </row>
    <row r="4457" spans="13:14" x14ac:dyDescent="0.2">
      <c r="M4457"/>
      <c r="N4457"/>
    </row>
    <row r="4458" spans="13:14" x14ac:dyDescent="0.2">
      <c r="M4458"/>
      <c r="N4458"/>
    </row>
    <row r="4459" spans="13:14" x14ac:dyDescent="0.2">
      <c r="M4459"/>
      <c r="N4459"/>
    </row>
    <row r="4460" spans="13:14" x14ac:dyDescent="0.2">
      <c r="M4460"/>
      <c r="N4460"/>
    </row>
    <row r="4461" spans="13:14" x14ac:dyDescent="0.2">
      <c r="M4461"/>
      <c r="N4461"/>
    </row>
    <row r="4462" spans="13:14" x14ac:dyDescent="0.2">
      <c r="M4462"/>
      <c r="N4462"/>
    </row>
    <row r="4463" spans="13:14" x14ac:dyDescent="0.2">
      <c r="M4463"/>
      <c r="N4463"/>
    </row>
    <row r="4464" spans="13:14" x14ac:dyDescent="0.2">
      <c r="M4464"/>
      <c r="N4464"/>
    </row>
    <row r="4465" spans="13:14" x14ac:dyDescent="0.2">
      <c r="M4465"/>
      <c r="N4465"/>
    </row>
    <row r="4466" spans="13:14" x14ac:dyDescent="0.2">
      <c r="M4466"/>
      <c r="N4466"/>
    </row>
    <row r="4467" spans="13:14" x14ac:dyDescent="0.2">
      <c r="M4467"/>
      <c r="N4467"/>
    </row>
    <row r="4468" spans="13:14" x14ac:dyDescent="0.2">
      <c r="M4468"/>
      <c r="N4468"/>
    </row>
    <row r="4469" spans="13:14" x14ac:dyDescent="0.2">
      <c r="M4469"/>
      <c r="N4469"/>
    </row>
    <row r="4470" spans="13:14" x14ac:dyDescent="0.2">
      <c r="M4470"/>
      <c r="N4470"/>
    </row>
    <row r="4471" spans="13:14" x14ac:dyDescent="0.2">
      <c r="M4471"/>
      <c r="N4471"/>
    </row>
    <row r="4472" spans="13:14" x14ac:dyDescent="0.2">
      <c r="M4472"/>
      <c r="N4472"/>
    </row>
    <row r="4473" spans="13:14" x14ac:dyDescent="0.2">
      <c r="M4473"/>
      <c r="N4473"/>
    </row>
    <row r="4474" spans="13:14" x14ac:dyDescent="0.2">
      <c r="M4474"/>
      <c r="N4474"/>
    </row>
    <row r="4475" spans="13:14" x14ac:dyDescent="0.2">
      <c r="M4475"/>
      <c r="N4475"/>
    </row>
    <row r="4476" spans="13:14" x14ac:dyDescent="0.2">
      <c r="M4476"/>
      <c r="N4476"/>
    </row>
    <row r="4477" spans="13:14" x14ac:dyDescent="0.2">
      <c r="M4477"/>
      <c r="N4477"/>
    </row>
    <row r="4478" spans="13:14" x14ac:dyDescent="0.2">
      <c r="M4478"/>
      <c r="N4478"/>
    </row>
    <row r="4479" spans="13:14" x14ac:dyDescent="0.2">
      <c r="M4479"/>
      <c r="N4479"/>
    </row>
    <row r="4480" spans="13:14" x14ac:dyDescent="0.2">
      <c r="M4480"/>
      <c r="N4480"/>
    </row>
    <row r="4481" spans="13:14" x14ac:dyDescent="0.2">
      <c r="M4481"/>
      <c r="N4481"/>
    </row>
    <row r="4482" spans="13:14" x14ac:dyDescent="0.2">
      <c r="M4482"/>
      <c r="N4482"/>
    </row>
    <row r="4483" spans="13:14" x14ac:dyDescent="0.2">
      <c r="M4483"/>
      <c r="N4483"/>
    </row>
    <row r="4484" spans="13:14" x14ac:dyDescent="0.2">
      <c r="M4484"/>
      <c r="N4484"/>
    </row>
    <row r="4485" spans="13:14" x14ac:dyDescent="0.2">
      <c r="M4485"/>
      <c r="N4485"/>
    </row>
    <row r="4486" spans="13:14" x14ac:dyDescent="0.2">
      <c r="M4486"/>
      <c r="N4486"/>
    </row>
    <row r="4487" spans="13:14" x14ac:dyDescent="0.2">
      <c r="M4487"/>
      <c r="N4487"/>
    </row>
    <row r="4488" spans="13:14" x14ac:dyDescent="0.2">
      <c r="M4488"/>
      <c r="N4488"/>
    </row>
    <row r="4489" spans="13:14" x14ac:dyDescent="0.2">
      <c r="M4489"/>
      <c r="N4489"/>
    </row>
    <row r="4490" spans="13:14" x14ac:dyDescent="0.2">
      <c r="M4490"/>
      <c r="N4490"/>
    </row>
    <row r="4491" spans="13:14" x14ac:dyDescent="0.2">
      <c r="M4491"/>
      <c r="N4491"/>
    </row>
    <row r="4492" spans="13:14" x14ac:dyDescent="0.2">
      <c r="M4492"/>
      <c r="N4492"/>
    </row>
    <row r="4493" spans="13:14" x14ac:dyDescent="0.2">
      <c r="M4493"/>
      <c r="N4493"/>
    </row>
    <row r="4494" spans="13:14" x14ac:dyDescent="0.2">
      <c r="M4494"/>
      <c r="N4494"/>
    </row>
    <row r="4495" spans="13:14" x14ac:dyDescent="0.2">
      <c r="M4495"/>
      <c r="N4495"/>
    </row>
    <row r="4496" spans="13:14" x14ac:dyDescent="0.2">
      <c r="M4496"/>
      <c r="N4496"/>
    </row>
    <row r="4497" spans="13:14" x14ac:dyDescent="0.2">
      <c r="M4497"/>
      <c r="N4497"/>
    </row>
    <row r="4498" spans="13:14" x14ac:dyDescent="0.2">
      <c r="M4498"/>
      <c r="N4498"/>
    </row>
    <row r="4499" spans="13:14" x14ac:dyDescent="0.2">
      <c r="M4499"/>
      <c r="N4499"/>
    </row>
    <row r="4500" spans="13:14" x14ac:dyDescent="0.2">
      <c r="M4500"/>
      <c r="N4500"/>
    </row>
    <row r="4501" spans="13:14" x14ac:dyDescent="0.2">
      <c r="M4501"/>
      <c r="N4501"/>
    </row>
    <row r="4502" spans="13:14" x14ac:dyDescent="0.2">
      <c r="M4502"/>
      <c r="N4502"/>
    </row>
    <row r="4503" spans="13:14" x14ac:dyDescent="0.2">
      <c r="M4503"/>
      <c r="N4503"/>
    </row>
    <row r="4504" spans="13:14" x14ac:dyDescent="0.2">
      <c r="M4504"/>
      <c r="N4504"/>
    </row>
    <row r="4505" spans="13:14" x14ac:dyDescent="0.2">
      <c r="M4505"/>
      <c r="N4505"/>
    </row>
    <row r="4506" spans="13:14" x14ac:dyDescent="0.2">
      <c r="M4506"/>
      <c r="N4506"/>
    </row>
    <row r="4507" spans="13:14" x14ac:dyDescent="0.2">
      <c r="M4507"/>
      <c r="N4507"/>
    </row>
    <row r="4508" spans="13:14" x14ac:dyDescent="0.2">
      <c r="M4508"/>
      <c r="N4508"/>
    </row>
    <row r="4509" spans="13:14" x14ac:dyDescent="0.2">
      <c r="M4509"/>
      <c r="N4509"/>
    </row>
    <row r="4510" spans="13:14" x14ac:dyDescent="0.2">
      <c r="M4510"/>
      <c r="N4510"/>
    </row>
    <row r="4511" spans="13:14" x14ac:dyDescent="0.2">
      <c r="M4511"/>
      <c r="N4511"/>
    </row>
    <row r="4512" spans="13:14" x14ac:dyDescent="0.2">
      <c r="M4512"/>
      <c r="N4512"/>
    </row>
    <row r="4513" spans="13:14" x14ac:dyDescent="0.2">
      <c r="M4513"/>
      <c r="N4513"/>
    </row>
    <row r="4514" spans="13:14" x14ac:dyDescent="0.2">
      <c r="M4514"/>
      <c r="N4514"/>
    </row>
    <row r="4515" spans="13:14" x14ac:dyDescent="0.2">
      <c r="M4515"/>
      <c r="N4515"/>
    </row>
    <row r="4516" spans="13:14" x14ac:dyDescent="0.2">
      <c r="M4516"/>
      <c r="N4516"/>
    </row>
    <row r="4517" spans="13:14" x14ac:dyDescent="0.2">
      <c r="M4517"/>
      <c r="N4517"/>
    </row>
    <row r="4518" spans="13:14" x14ac:dyDescent="0.2">
      <c r="M4518"/>
      <c r="N4518"/>
    </row>
    <row r="4519" spans="13:14" x14ac:dyDescent="0.2">
      <c r="M4519"/>
      <c r="N4519"/>
    </row>
    <row r="4520" spans="13:14" x14ac:dyDescent="0.2">
      <c r="M4520"/>
      <c r="N4520"/>
    </row>
    <row r="4521" spans="13:14" x14ac:dyDescent="0.2">
      <c r="M4521"/>
      <c r="N4521"/>
    </row>
    <row r="4522" spans="13:14" x14ac:dyDescent="0.2">
      <c r="M4522"/>
      <c r="N4522"/>
    </row>
    <row r="4523" spans="13:14" x14ac:dyDescent="0.2">
      <c r="M4523"/>
      <c r="N4523"/>
    </row>
    <row r="4524" spans="13:14" x14ac:dyDescent="0.2">
      <c r="M4524"/>
      <c r="N4524"/>
    </row>
    <row r="4525" spans="13:14" x14ac:dyDescent="0.2">
      <c r="M4525"/>
      <c r="N4525"/>
    </row>
    <row r="4526" spans="13:14" x14ac:dyDescent="0.2">
      <c r="M4526"/>
      <c r="N4526"/>
    </row>
    <row r="4527" spans="13:14" x14ac:dyDescent="0.2">
      <c r="M4527"/>
      <c r="N4527"/>
    </row>
    <row r="4528" spans="13:14" x14ac:dyDescent="0.2">
      <c r="M4528"/>
      <c r="N4528"/>
    </row>
    <row r="4529" spans="13:14" x14ac:dyDescent="0.2">
      <c r="M4529"/>
      <c r="N4529"/>
    </row>
    <row r="4530" spans="13:14" x14ac:dyDescent="0.2">
      <c r="M4530"/>
      <c r="N4530"/>
    </row>
    <row r="4531" spans="13:14" x14ac:dyDescent="0.2">
      <c r="M4531"/>
      <c r="N4531"/>
    </row>
    <row r="4532" spans="13:14" x14ac:dyDescent="0.2">
      <c r="M4532"/>
      <c r="N4532"/>
    </row>
    <row r="4533" spans="13:14" x14ac:dyDescent="0.2">
      <c r="M4533"/>
      <c r="N4533"/>
    </row>
    <row r="4534" spans="13:14" x14ac:dyDescent="0.2">
      <c r="M4534"/>
      <c r="N4534"/>
    </row>
    <row r="4535" spans="13:14" x14ac:dyDescent="0.2">
      <c r="M4535"/>
      <c r="N4535"/>
    </row>
    <row r="4536" spans="13:14" x14ac:dyDescent="0.2">
      <c r="M4536"/>
      <c r="N4536"/>
    </row>
    <row r="4537" spans="13:14" x14ac:dyDescent="0.2">
      <c r="M4537"/>
      <c r="N4537"/>
    </row>
    <row r="4538" spans="13:14" x14ac:dyDescent="0.2">
      <c r="M4538"/>
      <c r="N4538"/>
    </row>
    <row r="4539" spans="13:14" x14ac:dyDescent="0.2">
      <c r="M4539"/>
      <c r="N4539"/>
    </row>
    <row r="4540" spans="13:14" x14ac:dyDescent="0.2">
      <c r="M4540"/>
      <c r="N4540"/>
    </row>
    <row r="4541" spans="13:14" x14ac:dyDescent="0.2">
      <c r="M4541"/>
      <c r="N4541"/>
    </row>
    <row r="4542" spans="13:14" x14ac:dyDescent="0.2">
      <c r="M4542"/>
      <c r="N4542"/>
    </row>
    <row r="4543" spans="13:14" x14ac:dyDescent="0.2">
      <c r="M4543"/>
      <c r="N4543"/>
    </row>
    <row r="4544" spans="13:14" x14ac:dyDescent="0.2">
      <c r="M4544"/>
      <c r="N4544"/>
    </row>
    <row r="4545" spans="13:14" x14ac:dyDescent="0.2">
      <c r="M4545"/>
      <c r="N4545"/>
    </row>
    <row r="4546" spans="13:14" x14ac:dyDescent="0.2">
      <c r="M4546"/>
      <c r="N4546"/>
    </row>
    <row r="4547" spans="13:14" x14ac:dyDescent="0.2">
      <c r="M4547"/>
      <c r="N4547"/>
    </row>
    <row r="4548" spans="13:14" x14ac:dyDescent="0.2">
      <c r="M4548"/>
      <c r="N4548"/>
    </row>
    <row r="4549" spans="13:14" x14ac:dyDescent="0.2">
      <c r="M4549"/>
      <c r="N4549"/>
    </row>
    <row r="4550" spans="13:14" x14ac:dyDescent="0.2">
      <c r="M4550"/>
      <c r="N4550"/>
    </row>
    <row r="4551" spans="13:14" x14ac:dyDescent="0.2">
      <c r="M4551"/>
      <c r="N4551"/>
    </row>
    <row r="4552" spans="13:14" x14ac:dyDescent="0.2">
      <c r="M4552"/>
      <c r="N4552"/>
    </row>
    <row r="4553" spans="13:14" x14ac:dyDescent="0.2">
      <c r="M4553"/>
      <c r="N4553"/>
    </row>
    <row r="4554" spans="13:14" x14ac:dyDescent="0.2">
      <c r="M4554"/>
      <c r="N4554"/>
    </row>
    <row r="4555" spans="13:14" x14ac:dyDescent="0.2">
      <c r="M4555"/>
      <c r="N4555"/>
    </row>
    <row r="4556" spans="13:14" x14ac:dyDescent="0.2">
      <c r="M4556"/>
      <c r="N4556"/>
    </row>
    <row r="4557" spans="13:14" x14ac:dyDescent="0.2">
      <c r="M4557"/>
      <c r="N4557"/>
    </row>
    <row r="4558" spans="13:14" x14ac:dyDescent="0.2">
      <c r="M4558"/>
      <c r="N4558"/>
    </row>
    <row r="4559" spans="13:14" x14ac:dyDescent="0.2">
      <c r="M4559"/>
      <c r="N4559"/>
    </row>
    <row r="4560" spans="13:14" x14ac:dyDescent="0.2">
      <c r="M4560"/>
      <c r="N4560"/>
    </row>
    <row r="4561" spans="13:14" x14ac:dyDescent="0.2">
      <c r="M4561"/>
      <c r="N4561"/>
    </row>
    <row r="4562" spans="13:14" x14ac:dyDescent="0.2">
      <c r="M4562"/>
      <c r="N4562"/>
    </row>
    <row r="4563" spans="13:14" x14ac:dyDescent="0.2">
      <c r="M4563"/>
      <c r="N4563"/>
    </row>
    <row r="4564" spans="13:14" x14ac:dyDescent="0.2">
      <c r="M4564"/>
      <c r="N4564"/>
    </row>
    <row r="4565" spans="13:14" x14ac:dyDescent="0.2">
      <c r="M4565"/>
      <c r="N4565"/>
    </row>
    <row r="4566" spans="13:14" x14ac:dyDescent="0.2">
      <c r="M4566"/>
      <c r="N4566"/>
    </row>
    <row r="4567" spans="13:14" x14ac:dyDescent="0.2">
      <c r="M4567"/>
      <c r="N4567"/>
    </row>
    <row r="4568" spans="13:14" x14ac:dyDescent="0.2">
      <c r="M4568"/>
      <c r="N4568"/>
    </row>
    <row r="4569" spans="13:14" x14ac:dyDescent="0.2">
      <c r="M4569"/>
      <c r="N4569"/>
    </row>
    <row r="4570" spans="13:14" x14ac:dyDescent="0.2">
      <c r="M4570"/>
      <c r="N4570"/>
    </row>
    <row r="4571" spans="13:14" x14ac:dyDescent="0.2">
      <c r="M4571"/>
      <c r="N4571"/>
    </row>
    <row r="4572" spans="13:14" x14ac:dyDescent="0.2">
      <c r="M4572"/>
      <c r="N4572"/>
    </row>
    <row r="4573" spans="13:14" x14ac:dyDescent="0.2">
      <c r="M4573"/>
      <c r="N4573"/>
    </row>
    <row r="4574" spans="13:14" x14ac:dyDescent="0.2">
      <c r="M4574"/>
      <c r="N4574"/>
    </row>
    <row r="4575" spans="13:14" x14ac:dyDescent="0.2">
      <c r="M4575"/>
      <c r="N4575"/>
    </row>
    <row r="4576" spans="13:14" x14ac:dyDescent="0.2">
      <c r="M4576"/>
      <c r="N4576"/>
    </row>
    <row r="4577" spans="13:14" x14ac:dyDescent="0.2">
      <c r="M4577"/>
      <c r="N4577"/>
    </row>
    <row r="4578" spans="13:14" x14ac:dyDescent="0.2">
      <c r="M4578"/>
      <c r="N4578"/>
    </row>
    <row r="4579" spans="13:14" x14ac:dyDescent="0.2">
      <c r="M4579"/>
      <c r="N4579"/>
    </row>
    <row r="4580" spans="13:14" x14ac:dyDescent="0.2">
      <c r="M4580"/>
      <c r="N4580"/>
    </row>
    <row r="4581" spans="13:14" x14ac:dyDescent="0.2">
      <c r="M4581"/>
      <c r="N4581"/>
    </row>
    <row r="4582" spans="13:14" x14ac:dyDescent="0.2">
      <c r="M4582"/>
      <c r="N4582"/>
    </row>
    <row r="4583" spans="13:14" x14ac:dyDescent="0.2">
      <c r="M4583"/>
      <c r="N4583"/>
    </row>
    <row r="4584" spans="13:14" x14ac:dyDescent="0.2">
      <c r="M4584"/>
      <c r="N4584"/>
    </row>
    <row r="4585" spans="13:14" x14ac:dyDescent="0.2">
      <c r="M4585"/>
      <c r="N4585"/>
    </row>
    <row r="4586" spans="13:14" x14ac:dyDescent="0.2">
      <c r="M4586"/>
      <c r="N4586"/>
    </row>
    <row r="4587" spans="13:14" x14ac:dyDescent="0.2">
      <c r="M4587"/>
      <c r="N4587"/>
    </row>
    <row r="4588" spans="13:14" x14ac:dyDescent="0.2">
      <c r="M4588"/>
      <c r="N4588"/>
    </row>
    <row r="4589" spans="13:14" x14ac:dyDescent="0.2">
      <c r="M4589"/>
      <c r="N4589"/>
    </row>
    <row r="4590" spans="13:14" x14ac:dyDescent="0.2">
      <c r="M4590"/>
      <c r="N4590"/>
    </row>
    <row r="4591" spans="13:14" x14ac:dyDescent="0.2">
      <c r="M4591"/>
      <c r="N4591"/>
    </row>
    <row r="4592" spans="13:14" x14ac:dyDescent="0.2">
      <c r="M4592"/>
      <c r="N4592"/>
    </row>
    <row r="4593" spans="13:14" x14ac:dyDescent="0.2">
      <c r="M4593"/>
      <c r="N4593"/>
    </row>
    <row r="4594" spans="13:14" x14ac:dyDescent="0.2">
      <c r="M4594"/>
      <c r="N4594"/>
    </row>
    <row r="4595" spans="13:14" x14ac:dyDescent="0.2">
      <c r="M4595"/>
      <c r="N4595"/>
    </row>
    <row r="4596" spans="13:14" x14ac:dyDescent="0.2">
      <c r="M4596"/>
      <c r="N4596"/>
    </row>
    <row r="4597" spans="13:14" x14ac:dyDescent="0.2">
      <c r="M4597"/>
      <c r="N4597"/>
    </row>
    <row r="4598" spans="13:14" x14ac:dyDescent="0.2">
      <c r="M4598"/>
      <c r="N4598"/>
    </row>
    <row r="4599" spans="13:14" x14ac:dyDescent="0.2">
      <c r="M4599"/>
      <c r="N4599"/>
    </row>
    <row r="4600" spans="13:14" x14ac:dyDescent="0.2">
      <c r="M4600"/>
      <c r="N4600"/>
    </row>
    <row r="4601" spans="13:14" x14ac:dyDescent="0.2">
      <c r="M4601"/>
      <c r="N4601"/>
    </row>
    <row r="4602" spans="13:14" x14ac:dyDescent="0.2">
      <c r="M4602"/>
      <c r="N4602"/>
    </row>
    <row r="4603" spans="13:14" x14ac:dyDescent="0.2">
      <c r="M4603"/>
      <c r="N4603"/>
    </row>
    <row r="4604" spans="13:14" x14ac:dyDescent="0.2">
      <c r="M4604"/>
      <c r="N4604"/>
    </row>
    <row r="4605" spans="13:14" x14ac:dyDescent="0.2">
      <c r="M4605"/>
      <c r="N4605"/>
    </row>
    <row r="4606" spans="13:14" x14ac:dyDescent="0.2">
      <c r="M4606"/>
      <c r="N4606"/>
    </row>
    <row r="4607" spans="13:14" x14ac:dyDescent="0.2">
      <c r="M4607"/>
      <c r="N4607"/>
    </row>
    <row r="4608" spans="13:14" x14ac:dyDescent="0.2">
      <c r="M4608"/>
      <c r="N4608"/>
    </row>
    <row r="4609" spans="13:14" x14ac:dyDescent="0.2">
      <c r="M4609"/>
      <c r="N4609"/>
    </row>
    <row r="4610" spans="13:14" x14ac:dyDescent="0.2">
      <c r="M4610"/>
      <c r="N4610"/>
    </row>
    <row r="4611" spans="13:14" x14ac:dyDescent="0.2">
      <c r="M4611"/>
      <c r="N4611"/>
    </row>
    <row r="4612" spans="13:14" x14ac:dyDescent="0.2">
      <c r="M4612"/>
      <c r="N4612"/>
    </row>
    <row r="4613" spans="13:14" x14ac:dyDescent="0.2">
      <c r="M4613"/>
      <c r="N4613"/>
    </row>
    <row r="4614" spans="13:14" x14ac:dyDescent="0.2">
      <c r="M4614"/>
      <c r="N4614"/>
    </row>
    <row r="4615" spans="13:14" x14ac:dyDescent="0.2">
      <c r="M4615"/>
      <c r="N4615"/>
    </row>
    <row r="4616" spans="13:14" x14ac:dyDescent="0.2">
      <c r="M4616"/>
      <c r="N4616"/>
    </row>
    <row r="4617" spans="13:14" x14ac:dyDescent="0.2">
      <c r="M4617"/>
      <c r="N4617"/>
    </row>
    <row r="4618" spans="13:14" x14ac:dyDescent="0.2">
      <c r="M4618"/>
      <c r="N4618"/>
    </row>
    <row r="4619" spans="13:14" x14ac:dyDescent="0.2">
      <c r="M4619"/>
      <c r="N4619"/>
    </row>
    <row r="4620" spans="13:14" x14ac:dyDescent="0.2">
      <c r="M4620"/>
      <c r="N4620"/>
    </row>
    <row r="4621" spans="13:14" x14ac:dyDescent="0.2">
      <c r="M4621"/>
      <c r="N4621"/>
    </row>
    <row r="4622" spans="13:14" x14ac:dyDescent="0.2">
      <c r="M4622"/>
      <c r="N4622"/>
    </row>
    <row r="4623" spans="13:14" x14ac:dyDescent="0.2">
      <c r="M4623"/>
      <c r="N4623"/>
    </row>
    <row r="4624" spans="13:14" x14ac:dyDescent="0.2">
      <c r="M4624"/>
      <c r="N4624"/>
    </row>
    <row r="4625" spans="13:14" x14ac:dyDescent="0.2">
      <c r="M4625"/>
      <c r="N4625"/>
    </row>
    <row r="4626" spans="13:14" x14ac:dyDescent="0.2">
      <c r="M4626"/>
      <c r="N4626"/>
    </row>
    <row r="4627" spans="13:14" x14ac:dyDescent="0.2">
      <c r="M4627"/>
      <c r="N4627"/>
    </row>
    <row r="4628" spans="13:14" x14ac:dyDescent="0.2">
      <c r="M4628"/>
      <c r="N4628"/>
    </row>
    <row r="4629" spans="13:14" x14ac:dyDescent="0.2">
      <c r="M4629"/>
      <c r="N4629"/>
    </row>
    <row r="4630" spans="13:14" x14ac:dyDescent="0.2">
      <c r="M4630"/>
      <c r="N4630"/>
    </row>
    <row r="4631" spans="13:14" x14ac:dyDescent="0.2">
      <c r="M4631"/>
      <c r="N4631"/>
    </row>
    <row r="4632" spans="13:14" x14ac:dyDescent="0.2">
      <c r="M4632"/>
      <c r="N4632"/>
    </row>
    <row r="4633" spans="13:14" x14ac:dyDescent="0.2">
      <c r="M4633"/>
      <c r="N4633"/>
    </row>
    <row r="4634" spans="13:14" x14ac:dyDescent="0.2">
      <c r="M4634"/>
      <c r="N4634"/>
    </row>
    <row r="4635" spans="13:14" x14ac:dyDescent="0.2">
      <c r="M4635"/>
      <c r="N4635"/>
    </row>
    <row r="4636" spans="13:14" x14ac:dyDescent="0.2">
      <c r="M4636"/>
      <c r="N4636"/>
    </row>
    <row r="4637" spans="13:14" x14ac:dyDescent="0.2">
      <c r="M4637"/>
      <c r="N4637"/>
    </row>
    <row r="4638" spans="13:14" x14ac:dyDescent="0.2">
      <c r="M4638"/>
      <c r="N4638"/>
    </row>
    <row r="4639" spans="13:14" x14ac:dyDescent="0.2">
      <c r="M4639"/>
      <c r="N4639"/>
    </row>
    <row r="4640" spans="13:14" x14ac:dyDescent="0.2">
      <c r="M4640"/>
      <c r="N4640"/>
    </row>
    <row r="4641" spans="13:14" x14ac:dyDescent="0.2">
      <c r="M4641"/>
      <c r="N4641"/>
    </row>
    <row r="4642" spans="13:14" x14ac:dyDescent="0.2">
      <c r="M4642"/>
      <c r="N4642"/>
    </row>
    <row r="4643" spans="13:14" x14ac:dyDescent="0.2">
      <c r="M4643"/>
      <c r="N4643"/>
    </row>
    <row r="4644" spans="13:14" x14ac:dyDescent="0.2">
      <c r="M4644"/>
      <c r="N4644"/>
    </row>
    <row r="4645" spans="13:14" x14ac:dyDescent="0.2">
      <c r="M4645"/>
      <c r="N4645"/>
    </row>
    <row r="4646" spans="13:14" x14ac:dyDescent="0.2">
      <c r="M4646"/>
      <c r="N4646"/>
    </row>
    <row r="4647" spans="13:14" x14ac:dyDescent="0.2">
      <c r="M4647"/>
      <c r="N4647"/>
    </row>
    <row r="4648" spans="13:14" x14ac:dyDescent="0.2">
      <c r="M4648"/>
      <c r="N4648"/>
    </row>
    <row r="4649" spans="13:14" x14ac:dyDescent="0.2">
      <c r="M4649"/>
      <c r="N4649"/>
    </row>
    <row r="4650" spans="13:14" x14ac:dyDescent="0.2">
      <c r="M4650"/>
      <c r="N4650"/>
    </row>
    <row r="4651" spans="13:14" x14ac:dyDescent="0.2">
      <c r="M4651"/>
      <c r="N4651"/>
    </row>
    <row r="4652" spans="13:14" x14ac:dyDescent="0.2">
      <c r="M4652"/>
      <c r="N4652"/>
    </row>
    <row r="4653" spans="13:14" x14ac:dyDescent="0.2">
      <c r="M4653"/>
      <c r="N4653"/>
    </row>
    <row r="4654" spans="13:14" x14ac:dyDescent="0.2">
      <c r="M4654"/>
      <c r="N4654"/>
    </row>
    <row r="4655" spans="13:14" x14ac:dyDescent="0.2">
      <c r="M4655"/>
      <c r="N4655"/>
    </row>
    <row r="4656" spans="13:14" x14ac:dyDescent="0.2">
      <c r="M4656"/>
      <c r="N4656"/>
    </row>
    <row r="4657" spans="13:14" x14ac:dyDescent="0.2">
      <c r="M4657"/>
      <c r="N4657"/>
    </row>
    <row r="4658" spans="13:14" x14ac:dyDescent="0.2">
      <c r="M4658"/>
      <c r="N4658"/>
    </row>
    <row r="4659" spans="13:14" x14ac:dyDescent="0.2">
      <c r="M4659"/>
      <c r="N4659"/>
    </row>
    <row r="4660" spans="13:14" x14ac:dyDescent="0.2">
      <c r="M4660"/>
      <c r="N4660"/>
    </row>
    <row r="4661" spans="13:14" x14ac:dyDescent="0.2">
      <c r="M4661"/>
      <c r="N4661"/>
    </row>
    <row r="4662" spans="13:14" x14ac:dyDescent="0.2">
      <c r="M4662"/>
      <c r="N4662"/>
    </row>
    <row r="4663" spans="13:14" x14ac:dyDescent="0.2">
      <c r="M4663"/>
      <c r="N4663"/>
    </row>
    <row r="4664" spans="13:14" x14ac:dyDescent="0.2">
      <c r="M4664"/>
      <c r="N4664"/>
    </row>
    <row r="4665" spans="13:14" x14ac:dyDescent="0.2">
      <c r="M4665"/>
      <c r="N4665"/>
    </row>
    <row r="4666" spans="13:14" x14ac:dyDescent="0.2">
      <c r="M4666"/>
      <c r="N4666"/>
    </row>
    <row r="4667" spans="13:14" x14ac:dyDescent="0.2">
      <c r="M4667"/>
      <c r="N4667"/>
    </row>
    <row r="4668" spans="13:14" x14ac:dyDescent="0.2">
      <c r="M4668"/>
      <c r="N4668"/>
    </row>
    <row r="4669" spans="13:14" x14ac:dyDescent="0.2">
      <c r="M4669"/>
      <c r="N4669"/>
    </row>
    <row r="4670" spans="13:14" x14ac:dyDescent="0.2">
      <c r="M4670"/>
      <c r="N4670"/>
    </row>
    <row r="4671" spans="13:14" x14ac:dyDescent="0.2">
      <c r="M4671"/>
      <c r="N4671"/>
    </row>
    <row r="4672" spans="13:14" x14ac:dyDescent="0.2">
      <c r="M4672"/>
      <c r="N4672"/>
    </row>
    <row r="4673" spans="13:14" x14ac:dyDescent="0.2">
      <c r="M4673"/>
      <c r="N4673"/>
    </row>
    <row r="4674" spans="13:14" x14ac:dyDescent="0.2">
      <c r="M4674"/>
      <c r="N4674"/>
    </row>
    <row r="4675" spans="13:14" x14ac:dyDescent="0.2">
      <c r="M4675"/>
      <c r="N4675"/>
    </row>
    <row r="4676" spans="13:14" x14ac:dyDescent="0.2">
      <c r="M4676"/>
      <c r="N4676"/>
    </row>
    <row r="4677" spans="13:14" x14ac:dyDescent="0.2">
      <c r="M4677"/>
      <c r="N4677"/>
    </row>
    <row r="4678" spans="13:14" x14ac:dyDescent="0.2">
      <c r="M4678"/>
      <c r="N4678"/>
    </row>
    <row r="4679" spans="13:14" x14ac:dyDescent="0.2">
      <c r="M4679"/>
      <c r="N4679"/>
    </row>
    <row r="4680" spans="13:14" x14ac:dyDescent="0.2">
      <c r="M4680"/>
      <c r="N4680"/>
    </row>
    <row r="4681" spans="13:14" x14ac:dyDescent="0.2">
      <c r="M4681"/>
      <c r="N4681"/>
    </row>
    <row r="4682" spans="13:14" x14ac:dyDescent="0.2">
      <c r="M4682"/>
      <c r="N4682"/>
    </row>
    <row r="4683" spans="13:14" x14ac:dyDescent="0.2">
      <c r="M4683"/>
      <c r="N4683"/>
    </row>
    <row r="4684" spans="13:14" x14ac:dyDescent="0.2">
      <c r="M4684"/>
      <c r="N4684"/>
    </row>
    <row r="4685" spans="13:14" x14ac:dyDescent="0.2">
      <c r="M4685"/>
      <c r="N4685"/>
    </row>
    <row r="4686" spans="13:14" x14ac:dyDescent="0.2">
      <c r="M4686"/>
      <c r="N4686"/>
    </row>
    <row r="4687" spans="13:14" x14ac:dyDescent="0.2">
      <c r="M4687"/>
      <c r="N4687"/>
    </row>
    <row r="4688" spans="13:14" x14ac:dyDescent="0.2">
      <c r="M4688"/>
      <c r="N4688"/>
    </row>
    <row r="4689" spans="13:14" x14ac:dyDescent="0.2">
      <c r="M4689"/>
      <c r="N4689"/>
    </row>
    <row r="4690" spans="13:14" x14ac:dyDescent="0.2">
      <c r="M4690"/>
      <c r="N4690"/>
    </row>
    <row r="4691" spans="13:14" x14ac:dyDescent="0.2">
      <c r="M4691"/>
      <c r="N4691"/>
    </row>
    <row r="4692" spans="13:14" x14ac:dyDescent="0.2">
      <c r="M4692"/>
      <c r="N4692"/>
    </row>
    <row r="4693" spans="13:14" x14ac:dyDescent="0.2">
      <c r="M4693"/>
      <c r="N4693"/>
    </row>
    <row r="4694" spans="13:14" x14ac:dyDescent="0.2">
      <c r="M4694"/>
      <c r="N4694"/>
    </row>
    <row r="4695" spans="13:14" x14ac:dyDescent="0.2">
      <c r="M4695"/>
      <c r="N4695"/>
    </row>
    <row r="4696" spans="13:14" x14ac:dyDescent="0.2">
      <c r="M4696"/>
      <c r="N4696"/>
    </row>
    <row r="4697" spans="13:14" x14ac:dyDescent="0.2">
      <c r="M4697"/>
      <c r="N4697"/>
    </row>
    <row r="4698" spans="13:14" x14ac:dyDescent="0.2">
      <c r="M4698"/>
      <c r="N4698"/>
    </row>
    <row r="4699" spans="13:14" x14ac:dyDescent="0.2">
      <c r="M4699"/>
      <c r="N4699"/>
    </row>
    <row r="4700" spans="13:14" x14ac:dyDescent="0.2">
      <c r="M4700"/>
      <c r="N4700"/>
    </row>
    <row r="4701" spans="13:14" x14ac:dyDescent="0.2">
      <c r="M4701"/>
      <c r="N4701"/>
    </row>
    <row r="4702" spans="13:14" x14ac:dyDescent="0.2">
      <c r="M4702"/>
      <c r="N4702"/>
    </row>
    <row r="4703" spans="13:14" x14ac:dyDescent="0.2">
      <c r="M4703"/>
      <c r="N4703"/>
    </row>
    <row r="4704" spans="13:14" x14ac:dyDescent="0.2">
      <c r="M4704"/>
      <c r="N4704"/>
    </row>
    <row r="4705" spans="13:14" x14ac:dyDescent="0.2">
      <c r="M4705"/>
      <c r="N4705"/>
    </row>
    <row r="4706" spans="13:14" x14ac:dyDescent="0.2">
      <c r="M4706"/>
      <c r="N4706"/>
    </row>
    <row r="4707" spans="13:14" x14ac:dyDescent="0.2">
      <c r="M4707"/>
      <c r="N4707"/>
    </row>
    <row r="4708" spans="13:14" x14ac:dyDescent="0.2">
      <c r="M4708"/>
      <c r="N4708"/>
    </row>
    <row r="4709" spans="13:14" x14ac:dyDescent="0.2">
      <c r="M4709"/>
      <c r="N4709"/>
    </row>
    <row r="4710" spans="13:14" x14ac:dyDescent="0.2">
      <c r="M4710"/>
      <c r="N4710"/>
    </row>
    <row r="4711" spans="13:14" x14ac:dyDescent="0.2">
      <c r="M4711"/>
      <c r="N4711"/>
    </row>
    <row r="4712" spans="13:14" x14ac:dyDescent="0.2">
      <c r="M4712"/>
      <c r="N4712"/>
    </row>
    <row r="4713" spans="13:14" x14ac:dyDescent="0.2">
      <c r="M4713"/>
      <c r="N4713"/>
    </row>
    <row r="4714" spans="13:14" x14ac:dyDescent="0.2">
      <c r="M4714"/>
      <c r="N4714"/>
    </row>
    <row r="4715" spans="13:14" x14ac:dyDescent="0.2">
      <c r="M4715"/>
      <c r="N4715"/>
    </row>
    <row r="4716" spans="13:14" x14ac:dyDescent="0.2">
      <c r="M4716"/>
      <c r="N4716"/>
    </row>
    <row r="4717" spans="13:14" x14ac:dyDescent="0.2">
      <c r="M4717"/>
      <c r="N4717"/>
    </row>
    <row r="4718" spans="13:14" x14ac:dyDescent="0.2">
      <c r="M4718"/>
      <c r="N4718"/>
    </row>
    <row r="4719" spans="13:14" x14ac:dyDescent="0.2">
      <c r="M4719"/>
      <c r="N4719"/>
    </row>
    <row r="4720" spans="13:14" x14ac:dyDescent="0.2">
      <c r="M4720"/>
      <c r="N4720"/>
    </row>
    <row r="4721" spans="13:14" x14ac:dyDescent="0.2">
      <c r="M4721"/>
      <c r="N4721"/>
    </row>
    <row r="4722" spans="13:14" x14ac:dyDescent="0.2">
      <c r="M4722"/>
      <c r="N4722"/>
    </row>
    <row r="4723" spans="13:14" x14ac:dyDescent="0.2">
      <c r="M4723"/>
      <c r="N4723"/>
    </row>
    <row r="4724" spans="13:14" x14ac:dyDescent="0.2">
      <c r="M4724"/>
      <c r="N4724"/>
    </row>
    <row r="4725" spans="13:14" x14ac:dyDescent="0.2">
      <c r="M4725"/>
      <c r="N4725"/>
    </row>
    <row r="4726" spans="13:14" x14ac:dyDescent="0.2">
      <c r="M4726"/>
      <c r="N4726"/>
    </row>
    <row r="4727" spans="13:14" x14ac:dyDescent="0.2">
      <c r="M4727"/>
      <c r="N4727"/>
    </row>
    <row r="4728" spans="13:14" x14ac:dyDescent="0.2">
      <c r="M4728"/>
      <c r="N4728"/>
    </row>
    <row r="4729" spans="13:14" x14ac:dyDescent="0.2">
      <c r="M4729"/>
      <c r="N4729"/>
    </row>
    <row r="4730" spans="13:14" x14ac:dyDescent="0.2">
      <c r="M4730"/>
      <c r="N4730"/>
    </row>
    <row r="4731" spans="13:14" x14ac:dyDescent="0.2">
      <c r="M4731"/>
      <c r="N4731"/>
    </row>
    <row r="4732" spans="13:14" x14ac:dyDescent="0.2">
      <c r="M4732"/>
      <c r="N4732"/>
    </row>
    <row r="4733" spans="13:14" x14ac:dyDescent="0.2">
      <c r="M4733"/>
      <c r="N4733"/>
    </row>
    <row r="4734" spans="13:14" x14ac:dyDescent="0.2">
      <c r="M4734"/>
      <c r="N4734"/>
    </row>
    <row r="4735" spans="13:14" x14ac:dyDescent="0.2">
      <c r="M4735"/>
      <c r="N4735"/>
    </row>
    <row r="4736" spans="13:14" x14ac:dyDescent="0.2">
      <c r="M4736"/>
      <c r="N4736"/>
    </row>
    <row r="4737" spans="13:14" x14ac:dyDescent="0.2">
      <c r="M4737"/>
      <c r="N4737"/>
    </row>
    <row r="4738" spans="13:14" x14ac:dyDescent="0.2">
      <c r="M4738"/>
      <c r="N4738"/>
    </row>
    <row r="4739" spans="13:14" x14ac:dyDescent="0.2">
      <c r="M4739"/>
      <c r="N4739"/>
    </row>
    <row r="4740" spans="13:14" x14ac:dyDescent="0.2">
      <c r="M4740"/>
      <c r="N4740"/>
    </row>
    <row r="4741" spans="13:14" x14ac:dyDescent="0.2">
      <c r="M4741"/>
      <c r="N4741"/>
    </row>
    <row r="4742" spans="13:14" x14ac:dyDescent="0.2">
      <c r="M4742"/>
      <c r="N4742"/>
    </row>
    <row r="4743" spans="13:14" x14ac:dyDescent="0.2">
      <c r="M4743"/>
      <c r="N4743"/>
    </row>
    <row r="4744" spans="13:14" x14ac:dyDescent="0.2">
      <c r="M4744"/>
      <c r="N4744"/>
    </row>
    <row r="4745" spans="13:14" x14ac:dyDescent="0.2">
      <c r="M4745"/>
      <c r="N4745"/>
    </row>
    <row r="4746" spans="13:14" x14ac:dyDescent="0.2">
      <c r="M4746"/>
      <c r="N4746"/>
    </row>
    <row r="4747" spans="13:14" x14ac:dyDescent="0.2">
      <c r="M4747"/>
      <c r="N4747"/>
    </row>
    <row r="4748" spans="13:14" x14ac:dyDescent="0.2">
      <c r="M4748"/>
      <c r="N4748"/>
    </row>
    <row r="4749" spans="13:14" x14ac:dyDescent="0.2">
      <c r="M4749"/>
      <c r="N4749"/>
    </row>
    <row r="4750" spans="13:14" x14ac:dyDescent="0.2">
      <c r="M4750"/>
      <c r="N4750"/>
    </row>
    <row r="4751" spans="13:14" x14ac:dyDescent="0.2">
      <c r="M4751"/>
      <c r="N4751"/>
    </row>
    <row r="4752" spans="13:14" x14ac:dyDescent="0.2">
      <c r="M4752"/>
      <c r="N4752"/>
    </row>
    <row r="4753" spans="13:14" x14ac:dyDescent="0.2">
      <c r="M4753"/>
      <c r="N4753"/>
    </row>
    <row r="4754" spans="13:14" x14ac:dyDescent="0.2">
      <c r="M4754"/>
      <c r="N4754"/>
    </row>
    <row r="4755" spans="13:14" x14ac:dyDescent="0.2">
      <c r="M4755"/>
      <c r="N4755"/>
    </row>
    <row r="4756" spans="13:14" x14ac:dyDescent="0.2">
      <c r="M4756"/>
      <c r="N4756"/>
    </row>
    <row r="4757" spans="13:14" x14ac:dyDescent="0.2">
      <c r="M4757"/>
      <c r="N4757"/>
    </row>
    <row r="4758" spans="13:14" x14ac:dyDescent="0.2">
      <c r="M4758"/>
      <c r="N4758"/>
    </row>
    <row r="4759" spans="13:14" x14ac:dyDescent="0.2">
      <c r="M4759"/>
      <c r="N4759"/>
    </row>
    <row r="4760" spans="13:14" x14ac:dyDescent="0.2">
      <c r="M4760"/>
      <c r="N4760"/>
    </row>
    <row r="4761" spans="13:14" x14ac:dyDescent="0.2">
      <c r="M4761"/>
      <c r="N4761"/>
    </row>
    <row r="4762" spans="13:14" x14ac:dyDescent="0.2">
      <c r="M4762"/>
      <c r="N4762"/>
    </row>
    <row r="4763" spans="13:14" x14ac:dyDescent="0.2">
      <c r="M4763"/>
      <c r="N4763"/>
    </row>
    <row r="4764" spans="13:14" x14ac:dyDescent="0.2">
      <c r="M4764"/>
      <c r="N4764"/>
    </row>
    <row r="4765" spans="13:14" x14ac:dyDescent="0.2">
      <c r="M4765"/>
      <c r="N4765"/>
    </row>
    <row r="4766" spans="13:14" x14ac:dyDescent="0.2">
      <c r="M4766"/>
      <c r="N4766"/>
    </row>
    <row r="4767" spans="13:14" x14ac:dyDescent="0.2">
      <c r="M4767"/>
      <c r="N4767"/>
    </row>
    <row r="4768" spans="13:14" x14ac:dyDescent="0.2">
      <c r="M4768"/>
      <c r="N4768"/>
    </row>
    <row r="4769" spans="13:14" x14ac:dyDescent="0.2">
      <c r="M4769"/>
      <c r="N4769"/>
    </row>
    <row r="4770" spans="13:14" x14ac:dyDescent="0.2">
      <c r="M4770"/>
      <c r="N4770"/>
    </row>
    <row r="4771" spans="13:14" x14ac:dyDescent="0.2">
      <c r="M4771"/>
      <c r="N4771"/>
    </row>
    <row r="4772" spans="13:14" x14ac:dyDescent="0.2">
      <c r="M4772"/>
      <c r="N4772"/>
    </row>
    <row r="4773" spans="13:14" x14ac:dyDescent="0.2">
      <c r="M4773"/>
      <c r="N4773"/>
    </row>
    <row r="4774" spans="13:14" x14ac:dyDescent="0.2">
      <c r="M4774"/>
      <c r="N4774"/>
    </row>
    <row r="4775" spans="13:14" x14ac:dyDescent="0.2">
      <c r="M4775"/>
      <c r="N4775"/>
    </row>
    <row r="4776" spans="13:14" x14ac:dyDescent="0.2">
      <c r="M4776"/>
      <c r="N4776"/>
    </row>
    <row r="4777" spans="13:14" x14ac:dyDescent="0.2">
      <c r="M4777"/>
      <c r="N4777"/>
    </row>
    <row r="4778" spans="13:14" x14ac:dyDescent="0.2">
      <c r="M4778"/>
      <c r="N4778"/>
    </row>
    <row r="4779" spans="13:14" x14ac:dyDescent="0.2">
      <c r="M4779"/>
      <c r="N4779"/>
    </row>
    <row r="4780" spans="13:14" x14ac:dyDescent="0.2">
      <c r="M4780"/>
      <c r="N4780"/>
    </row>
    <row r="4781" spans="13:14" x14ac:dyDescent="0.2">
      <c r="M4781"/>
      <c r="N4781"/>
    </row>
    <row r="4782" spans="13:14" x14ac:dyDescent="0.2">
      <c r="M4782"/>
      <c r="N4782"/>
    </row>
    <row r="4783" spans="13:14" x14ac:dyDescent="0.2">
      <c r="M4783"/>
      <c r="N4783"/>
    </row>
    <row r="4784" spans="13:14" x14ac:dyDescent="0.2">
      <c r="M4784"/>
      <c r="N4784"/>
    </row>
    <row r="4785" spans="13:14" x14ac:dyDescent="0.2">
      <c r="M4785"/>
      <c r="N4785"/>
    </row>
    <row r="4786" spans="13:14" x14ac:dyDescent="0.2">
      <c r="M4786"/>
      <c r="N4786"/>
    </row>
    <row r="4787" spans="13:14" x14ac:dyDescent="0.2">
      <c r="M4787"/>
      <c r="N4787"/>
    </row>
    <row r="4788" spans="13:14" x14ac:dyDescent="0.2">
      <c r="M4788"/>
      <c r="N4788"/>
    </row>
    <row r="4789" spans="13:14" x14ac:dyDescent="0.2">
      <c r="M4789"/>
      <c r="N4789"/>
    </row>
    <row r="4790" spans="13:14" x14ac:dyDescent="0.2">
      <c r="M4790"/>
      <c r="N4790"/>
    </row>
    <row r="4791" spans="13:14" x14ac:dyDescent="0.2">
      <c r="M4791"/>
      <c r="N4791"/>
    </row>
    <row r="4792" spans="13:14" x14ac:dyDescent="0.2">
      <c r="M4792"/>
      <c r="N4792"/>
    </row>
    <row r="4793" spans="13:14" x14ac:dyDescent="0.2">
      <c r="M4793"/>
      <c r="N4793"/>
    </row>
    <row r="4794" spans="13:14" x14ac:dyDescent="0.2">
      <c r="M4794"/>
      <c r="N4794"/>
    </row>
    <row r="4795" spans="13:14" x14ac:dyDescent="0.2">
      <c r="M4795"/>
      <c r="N4795"/>
    </row>
    <row r="4796" spans="13:14" x14ac:dyDescent="0.2">
      <c r="M4796"/>
      <c r="N4796"/>
    </row>
    <row r="4797" spans="13:14" x14ac:dyDescent="0.2">
      <c r="M4797"/>
      <c r="N4797"/>
    </row>
    <row r="4798" spans="13:14" x14ac:dyDescent="0.2">
      <c r="M4798"/>
      <c r="N4798"/>
    </row>
    <row r="4799" spans="13:14" x14ac:dyDescent="0.2">
      <c r="M4799"/>
      <c r="N4799"/>
    </row>
    <row r="4800" spans="13:14" x14ac:dyDescent="0.2">
      <c r="M4800"/>
      <c r="N4800"/>
    </row>
    <row r="4801" spans="13:14" x14ac:dyDescent="0.2">
      <c r="M4801"/>
      <c r="N4801"/>
    </row>
    <row r="4802" spans="13:14" x14ac:dyDescent="0.2">
      <c r="M4802"/>
      <c r="N4802"/>
    </row>
    <row r="4803" spans="13:14" x14ac:dyDescent="0.2">
      <c r="M4803"/>
      <c r="N4803"/>
    </row>
    <row r="4804" spans="13:14" x14ac:dyDescent="0.2">
      <c r="M4804"/>
      <c r="N4804"/>
    </row>
    <row r="4805" spans="13:14" x14ac:dyDescent="0.2">
      <c r="M4805"/>
      <c r="N4805"/>
    </row>
    <row r="4806" spans="13:14" x14ac:dyDescent="0.2">
      <c r="M4806"/>
      <c r="N4806"/>
    </row>
    <row r="4807" spans="13:14" x14ac:dyDescent="0.2">
      <c r="M4807"/>
      <c r="N4807"/>
    </row>
    <row r="4808" spans="13:14" x14ac:dyDescent="0.2">
      <c r="M4808"/>
      <c r="N4808"/>
    </row>
    <row r="4809" spans="13:14" x14ac:dyDescent="0.2">
      <c r="M4809"/>
      <c r="N4809"/>
    </row>
    <row r="4810" spans="13:14" x14ac:dyDescent="0.2">
      <c r="M4810"/>
      <c r="N4810"/>
    </row>
    <row r="4811" spans="13:14" x14ac:dyDescent="0.2">
      <c r="M4811"/>
      <c r="N4811"/>
    </row>
    <row r="4812" spans="13:14" x14ac:dyDescent="0.2">
      <c r="M4812"/>
      <c r="N4812"/>
    </row>
    <row r="4813" spans="13:14" x14ac:dyDescent="0.2">
      <c r="M4813"/>
      <c r="N4813"/>
    </row>
    <row r="4814" spans="13:14" x14ac:dyDescent="0.2">
      <c r="M4814"/>
      <c r="N4814"/>
    </row>
    <row r="4815" spans="13:14" x14ac:dyDescent="0.2">
      <c r="M4815"/>
      <c r="N4815"/>
    </row>
    <row r="4816" spans="13:14" x14ac:dyDescent="0.2">
      <c r="M4816"/>
      <c r="N4816"/>
    </row>
    <row r="4817" spans="13:14" x14ac:dyDescent="0.2">
      <c r="M4817"/>
      <c r="N4817"/>
    </row>
    <row r="4818" spans="13:14" x14ac:dyDescent="0.2">
      <c r="M4818"/>
      <c r="N4818"/>
    </row>
    <row r="4819" spans="13:14" x14ac:dyDescent="0.2">
      <c r="M4819"/>
      <c r="N4819"/>
    </row>
    <row r="4820" spans="13:14" x14ac:dyDescent="0.2">
      <c r="M4820"/>
      <c r="N4820"/>
    </row>
    <row r="4821" spans="13:14" x14ac:dyDescent="0.2">
      <c r="M4821"/>
      <c r="N4821"/>
    </row>
    <row r="4822" spans="13:14" x14ac:dyDescent="0.2">
      <c r="M4822"/>
      <c r="N4822"/>
    </row>
    <row r="4823" spans="13:14" x14ac:dyDescent="0.2">
      <c r="M4823"/>
      <c r="N4823"/>
    </row>
    <row r="4824" spans="13:14" x14ac:dyDescent="0.2">
      <c r="M4824"/>
      <c r="N4824"/>
    </row>
    <row r="4825" spans="13:14" x14ac:dyDescent="0.2">
      <c r="M4825"/>
      <c r="N4825"/>
    </row>
    <row r="4826" spans="13:14" x14ac:dyDescent="0.2">
      <c r="M4826"/>
      <c r="N4826"/>
    </row>
    <row r="4827" spans="13:14" x14ac:dyDescent="0.2">
      <c r="M4827"/>
      <c r="N4827"/>
    </row>
    <row r="4828" spans="13:14" x14ac:dyDescent="0.2">
      <c r="M4828"/>
      <c r="N4828"/>
    </row>
    <row r="4829" spans="13:14" x14ac:dyDescent="0.2">
      <c r="M4829"/>
      <c r="N4829"/>
    </row>
    <row r="4830" spans="13:14" x14ac:dyDescent="0.2">
      <c r="M4830"/>
      <c r="N4830"/>
    </row>
    <row r="4831" spans="13:14" x14ac:dyDescent="0.2">
      <c r="M4831"/>
      <c r="N4831"/>
    </row>
    <row r="4832" spans="13:14" x14ac:dyDescent="0.2">
      <c r="M4832"/>
      <c r="N4832"/>
    </row>
    <row r="4833" spans="13:14" x14ac:dyDescent="0.2">
      <c r="M4833"/>
      <c r="N4833"/>
    </row>
    <row r="4834" spans="13:14" x14ac:dyDescent="0.2">
      <c r="M4834"/>
      <c r="N4834"/>
    </row>
    <row r="4835" spans="13:14" x14ac:dyDescent="0.2">
      <c r="M4835"/>
      <c r="N4835"/>
    </row>
    <row r="4836" spans="13:14" x14ac:dyDescent="0.2">
      <c r="M4836"/>
      <c r="N4836"/>
    </row>
    <row r="4837" spans="13:14" x14ac:dyDescent="0.2">
      <c r="M4837"/>
      <c r="N4837"/>
    </row>
    <row r="4838" spans="13:14" x14ac:dyDescent="0.2">
      <c r="M4838"/>
      <c r="N4838"/>
    </row>
    <row r="4839" spans="13:14" x14ac:dyDescent="0.2">
      <c r="M4839"/>
      <c r="N4839"/>
    </row>
    <row r="4840" spans="13:14" x14ac:dyDescent="0.2">
      <c r="M4840"/>
      <c r="N4840"/>
    </row>
    <row r="4841" spans="13:14" x14ac:dyDescent="0.2">
      <c r="M4841"/>
      <c r="N4841"/>
    </row>
    <row r="4842" spans="13:14" x14ac:dyDescent="0.2">
      <c r="M4842"/>
      <c r="N4842"/>
    </row>
    <row r="4843" spans="13:14" x14ac:dyDescent="0.2">
      <c r="M4843"/>
      <c r="N4843"/>
    </row>
    <row r="4844" spans="13:14" x14ac:dyDescent="0.2">
      <c r="M4844"/>
      <c r="N4844"/>
    </row>
    <row r="4845" spans="13:14" x14ac:dyDescent="0.2">
      <c r="M4845"/>
      <c r="N4845"/>
    </row>
    <row r="4846" spans="13:14" x14ac:dyDescent="0.2">
      <c r="M4846"/>
      <c r="N4846"/>
    </row>
    <row r="4847" spans="13:14" x14ac:dyDescent="0.2">
      <c r="M4847"/>
      <c r="N4847"/>
    </row>
    <row r="4848" spans="13:14" x14ac:dyDescent="0.2">
      <c r="M4848"/>
      <c r="N4848"/>
    </row>
    <row r="4849" spans="13:14" x14ac:dyDescent="0.2">
      <c r="M4849"/>
      <c r="N4849"/>
    </row>
    <row r="4850" spans="13:14" x14ac:dyDescent="0.2">
      <c r="M4850"/>
      <c r="N4850"/>
    </row>
    <row r="4851" spans="13:14" x14ac:dyDescent="0.2">
      <c r="M4851"/>
      <c r="N4851"/>
    </row>
    <row r="4852" spans="13:14" x14ac:dyDescent="0.2">
      <c r="M4852"/>
      <c r="N4852"/>
    </row>
    <row r="4853" spans="13:14" x14ac:dyDescent="0.2">
      <c r="M4853"/>
      <c r="N4853"/>
    </row>
    <row r="4854" spans="13:14" x14ac:dyDescent="0.2">
      <c r="M4854"/>
      <c r="N4854"/>
    </row>
    <row r="4855" spans="13:14" x14ac:dyDescent="0.2">
      <c r="M4855"/>
      <c r="N4855"/>
    </row>
    <row r="4856" spans="13:14" x14ac:dyDescent="0.2">
      <c r="M4856"/>
      <c r="N4856"/>
    </row>
    <row r="4857" spans="13:14" x14ac:dyDescent="0.2">
      <c r="M4857"/>
      <c r="N4857"/>
    </row>
    <row r="4858" spans="13:14" x14ac:dyDescent="0.2">
      <c r="M4858"/>
      <c r="N4858"/>
    </row>
    <row r="4859" spans="13:14" x14ac:dyDescent="0.2">
      <c r="M4859"/>
      <c r="N4859"/>
    </row>
    <row r="4860" spans="13:14" x14ac:dyDescent="0.2">
      <c r="M4860"/>
      <c r="N4860"/>
    </row>
    <row r="4861" spans="13:14" x14ac:dyDescent="0.2">
      <c r="M4861"/>
      <c r="N4861"/>
    </row>
    <row r="4862" spans="13:14" x14ac:dyDescent="0.2">
      <c r="M4862"/>
      <c r="N4862"/>
    </row>
    <row r="4863" spans="13:14" x14ac:dyDescent="0.2">
      <c r="M4863"/>
      <c r="N4863"/>
    </row>
    <row r="4864" spans="13:14" x14ac:dyDescent="0.2">
      <c r="M4864"/>
      <c r="N4864"/>
    </row>
    <row r="4865" spans="13:14" x14ac:dyDescent="0.2">
      <c r="M4865"/>
      <c r="N4865"/>
    </row>
    <row r="4866" spans="13:14" x14ac:dyDescent="0.2">
      <c r="M4866"/>
      <c r="N4866"/>
    </row>
    <row r="4867" spans="13:14" x14ac:dyDescent="0.2">
      <c r="M4867"/>
      <c r="N4867"/>
    </row>
    <row r="4868" spans="13:14" x14ac:dyDescent="0.2">
      <c r="M4868"/>
      <c r="N4868"/>
    </row>
    <row r="4869" spans="13:14" x14ac:dyDescent="0.2">
      <c r="M4869"/>
      <c r="N4869"/>
    </row>
    <row r="4870" spans="13:14" x14ac:dyDescent="0.2">
      <c r="M4870"/>
      <c r="N4870"/>
    </row>
    <row r="4871" spans="13:14" x14ac:dyDescent="0.2">
      <c r="M4871"/>
      <c r="N4871"/>
    </row>
    <row r="4872" spans="13:14" x14ac:dyDescent="0.2">
      <c r="M4872"/>
      <c r="N4872"/>
    </row>
    <row r="4873" spans="13:14" x14ac:dyDescent="0.2">
      <c r="M4873"/>
      <c r="N4873"/>
    </row>
    <row r="4874" spans="13:14" x14ac:dyDescent="0.2">
      <c r="M4874"/>
      <c r="N4874"/>
    </row>
    <row r="4875" spans="13:14" x14ac:dyDescent="0.2">
      <c r="M4875"/>
      <c r="N4875"/>
    </row>
    <row r="4876" spans="13:14" x14ac:dyDescent="0.2">
      <c r="M4876"/>
      <c r="N4876"/>
    </row>
    <row r="4877" spans="13:14" x14ac:dyDescent="0.2">
      <c r="M4877"/>
      <c r="N4877"/>
    </row>
    <row r="4878" spans="13:14" x14ac:dyDescent="0.2">
      <c r="M4878"/>
      <c r="N4878"/>
    </row>
    <row r="4879" spans="13:14" x14ac:dyDescent="0.2">
      <c r="M4879"/>
      <c r="N4879"/>
    </row>
    <row r="4880" spans="13:14" x14ac:dyDescent="0.2">
      <c r="M4880"/>
      <c r="N4880"/>
    </row>
    <row r="4881" spans="13:14" x14ac:dyDescent="0.2">
      <c r="M4881"/>
      <c r="N4881"/>
    </row>
    <row r="4882" spans="13:14" x14ac:dyDescent="0.2">
      <c r="M4882"/>
      <c r="N4882"/>
    </row>
    <row r="4883" spans="13:14" x14ac:dyDescent="0.2">
      <c r="M4883"/>
      <c r="N4883"/>
    </row>
    <row r="4884" spans="13:14" x14ac:dyDescent="0.2">
      <c r="M4884"/>
      <c r="N4884"/>
    </row>
    <row r="4885" spans="13:14" x14ac:dyDescent="0.2">
      <c r="M4885"/>
      <c r="N4885"/>
    </row>
    <row r="4886" spans="13:14" x14ac:dyDescent="0.2">
      <c r="M4886"/>
      <c r="N4886"/>
    </row>
    <row r="4887" spans="13:14" x14ac:dyDescent="0.2">
      <c r="M4887"/>
      <c r="N4887"/>
    </row>
    <row r="4888" spans="13:14" x14ac:dyDescent="0.2">
      <c r="M4888"/>
      <c r="N4888"/>
    </row>
    <row r="4889" spans="13:14" x14ac:dyDescent="0.2">
      <c r="M4889"/>
      <c r="N4889"/>
    </row>
    <row r="4890" spans="13:14" x14ac:dyDescent="0.2">
      <c r="M4890"/>
      <c r="N4890"/>
    </row>
    <row r="4891" spans="13:14" x14ac:dyDescent="0.2">
      <c r="M4891"/>
      <c r="N4891"/>
    </row>
    <row r="4892" spans="13:14" x14ac:dyDescent="0.2">
      <c r="M4892"/>
      <c r="N4892"/>
    </row>
    <row r="4893" spans="13:14" x14ac:dyDescent="0.2">
      <c r="M4893"/>
      <c r="N4893"/>
    </row>
    <row r="4894" spans="13:14" x14ac:dyDescent="0.2">
      <c r="M4894"/>
      <c r="N4894"/>
    </row>
    <row r="4895" spans="13:14" x14ac:dyDescent="0.2">
      <c r="M4895"/>
      <c r="N4895"/>
    </row>
    <row r="4896" spans="13:14" x14ac:dyDescent="0.2">
      <c r="M4896"/>
      <c r="N4896"/>
    </row>
    <row r="4897" spans="13:14" x14ac:dyDescent="0.2">
      <c r="M4897"/>
      <c r="N4897"/>
    </row>
    <row r="4898" spans="13:14" x14ac:dyDescent="0.2">
      <c r="M4898"/>
      <c r="N4898"/>
    </row>
    <row r="4899" spans="13:14" x14ac:dyDescent="0.2">
      <c r="M4899"/>
      <c r="N4899"/>
    </row>
    <row r="4900" spans="13:14" x14ac:dyDescent="0.2">
      <c r="M4900"/>
      <c r="N4900"/>
    </row>
    <row r="4901" spans="13:14" x14ac:dyDescent="0.2">
      <c r="M4901"/>
      <c r="N4901"/>
    </row>
    <row r="4902" spans="13:14" x14ac:dyDescent="0.2">
      <c r="M4902"/>
      <c r="N4902"/>
    </row>
    <row r="4903" spans="13:14" x14ac:dyDescent="0.2">
      <c r="M4903"/>
      <c r="N4903"/>
    </row>
    <row r="4904" spans="13:14" x14ac:dyDescent="0.2">
      <c r="M4904"/>
      <c r="N4904"/>
    </row>
    <row r="4905" spans="13:14" x14ac:dyDescent="0.2">
      <c r="M4905"/>
      <c r="N4905"/>
    </row>
    <row r="4906" spans="13:14" x14ac:dyDescent="0.2">
      <c r="M4906"/>
      <c r="N4906"/>
    </row>
    <row r="4907" spans="13:14" x14ac:dyDescent="0.2">
      <c r="M4907"/>
      <c r="N4907"/>
    </row>
    <row r="4908" spans="13:14" x14ac:dyDescent="0.2">
      <c r="M4908"/>
      <c r="N4908"/>
    </row>
    <row r="4909" spans="13:14" x14ac:dyDescent="0.2">
      <c r="M4909"/>
      <c r="N4909"/>
    </row>
    <row r="4910" spans="13:14" x14ac:dyDescent="0.2">
      <c r="M4910"/>
      <c r="N4910"/>
    </row>
    <row r="4911" spans="13:14" x14ac:dyDescent="0.2">
      <c r="M4911"/>
      <c r="N4911"/>
    </row>
    <row r="4912" spans="13:14" x14ac:dyDescent="0.2">
      <c r="M4912"/>
      <c r="N4912"/>
    </row>
    <row r="4913" spans="13:14" x14ac:dyDescent="0.2">
      <c r="M4913"/>
      <c r="N4913"/>
    </row>
    <row r="4914" spans="13:14" x14ac:dyDescent="0.2">
      <c r="M4914"/>
      <c r="N4914"/>
    </row>
    <row r="4915" spans="13:14" x14ac:dyDescent="0.2">
      <c r="M4915"/>
      <c r="N4915"/>
    </row>
    <row r="4916" spans="13:14" x14ac:dyDescent="0.2">
      <c r="M4916"/>
      <c r="N4916"/>
    </row>
    <row r="4917" spans="13:14" x14ac:dyDescent="0.2">
      <c r="M4917"/>
      <c r="N4917"/>
    </row>
    <row r="4918" spans="13:14" x14ac:dyDescent="0.2">
      <c r="M4918"/>
      <c r="N4918"/>
    </row>
    <row r="4919" spans="13:14" x14ac:dyDescent="0.2">
      <c r="M4919"/>
      <c r="N4919"/>
    </row>
    <row r="4920" spans="13:14" x14ac:dyDescent="0.2">
      <c r="M4920"/>
      <c r="N4920"/>
    </row>
    <row r="4921" spans="13:14" x14ac:dyDescent="0.2">
      <c r="M4921"/>
      <c r="N4921"/>
    </row>
    <row r="4922" spans="13:14" x14ac:dyDescent="0.2">
      <c r="M4922"/>
      <c r="N4922"/>
    </row>
    <row r="4923" spans="13:14" x14ac:dyDescent="0.2">
      <c r="M4923"/>
      <c r="N4923"/>
    </row>
    <row r="4924" spans="13:14" x14ac:dyDescent="0.2">
      <c r="M4924"/>
      <c r="N4924"/>
    </row>
    <row r="4925" spans="13:14" x14ac:dyDescent="0.2">
      <c r="M4925"/>
      <c r="N4925"/>
    </row>
    <row r="4926" spans="13:14" x14ac:dyDescent="0.2">
      <c r="M4926"/>
      <c r="N4926"/>
    </row>
    <row r="4927" spans="13:14" x14ac:dyDescent="0.2">
      <c r="M4927"/>
      <c r="N4927"/>
    </row>
    <row r="4928" spans="13:14" x14ac:dyDescent="0.2">
      <c r="M4928"/>
      <c r="N4928"/>
    </row>
    <row r="4929" spans="13:14" x14ac:dyDescent="0.2">
      <c r="M4929"/>
      <c r="N4929"/>
    </row>
    <row r="4930" spans="13:14" x14ac:dyDescent="0.2">
      <c r="M4930"/>
      <c r="N4930"/>
    </row>
    <row r="4931" spans="13:14" x14ac:dyDescent="0.2">
      <c r="M4931"/>
      <c r="N4931"/>
    </row>
    <row r="4932" spans="13:14" x14ac:dyDescent="0.2">
      <c r="M4932"/>
      <c r="N4932"/>
    </row>
    <row r="4933" spans="13:14" x14ac:dyDescent="0.2">
      <c r="M4933"/>
      <c r="N4933"/>
    </row>
    <row r="4934" spans="13:14" x14ac:dyDescent="0.2">
      <c r="M4934"/>
      <c r="N4934"/>
    </row>
    <row r="4935" spans="13:14" x14ac:dyDescent="0.2">
      <c r="M4935"/>
      <c r="N4935"/>
    </row>
    <row r="4936" spans="13:14" x14ac:dyDescent="0.2">
      <c r="M4936"/>
      <c r="N4936"/>
    </row>
    <row r="4937" spans="13:14" x14ac:dyDescent="0.2">
      <c r="M4937"/>
      <c r="N4937"/>
    </row>
    <row r="4938" spans="13:14" x14ac:dyDescent="0.2">
      <c r="M4938"/>
      <c r="N4938"/>
    </row>
    <row r="4939" spans="13:14" x14ac:dyDescent="0.2">
      <c r="M4939"/>
      <c r="N4939"/>
    </row>
    <row r="4940" spans="13:14" x14ac:dyDescent="0.2">
      <c r="M4940"/>
      <c r="N4940"/>
    </row>
    <row r="4941" spans="13:14" x14ac:dyDescent="0.2">
      <c r="M4941"/>
      <c r="N4941"/>
    </row>
    <row r="4942" spans="13:14" x14ac:dyDescent="0.2">
      <c r="M4942"/>
      <c r="N4942"/>
    </row>
    <row r="4943" spans="13:14" x14ac:dyDescent="0.2">
      <c r="M4943"/>
      <c r="N4943"/>
    </row>
    <row r="4944" spans="13:14" x14ac:dyDescent="0.2">
      <c r="M4944"/>
      <c r="N4944"/>
    </row>
    <row r="4945" spans="13:14" x14ac:dyDescent="0.2">
      <c r="M4945"/>
      <c r="N4945"/>
    </row>
    <row r="4946" spans="13:14" x14ac:dyDescent="0.2">
      <c r="M4946"/>
      <c r="N4946"/>
    </row>
    <row r="4947" spans="13:14" x14ac:dyDescent="0.2">
      <c r="M4947"/>
      <c r="N4947"/>
    </row>
    <row r="4948" spans="13:14" x14ac:dyDescent="0.2">
      <c r="M4948"/>
      <c r="N4948"/>
    </row>
    <row r="4949" spans="13:14" x14ac:dyDescent="0.2">
      <c r="M4949"/>
      <c r="N4949"/>
    </row>
    <row r="4950" spans="13:14" x14ac:dyDescent="0.2">
      <c r="M4950"/>
      <c r="N4950"/>
    </row>
    <row r="4951" spans="13:14" x14ac:dyDescent="0.2">
      <c r="M4951"/>
      <c r="N4951"/>
    </row>
    <row r="4952" spans="13:14" x14ac:dyDescent="0.2">
      <c r="M4952"/>
      <c r="N4952"/>
    </row>
    <row r="4953" spans="13:14" x14ac:dyDescent="0.2">
      <c r="M4953"/>
      <c r="N4953"/>
    </row>
    <row r="4954" spans="13:14" x14ac:dyDescent="0.2">
      <c r="M4954"/>
      <c r="N4954"/>
    </row>
    <row r="4955" spans="13:14" x14ac:dyDescent="0.2">
      <c r="M4955"/>
      <c r="N4955"/>
    </row>
    <row r="4956" spans="13:14" x14ac:dyDescent="0.2">
      <c r="M4956"/>
      <c r="N4956"/>
    </row>
    <row r="4957" spans="13:14" x14ac:dyDescent="0.2">
      <c r="M4957"/>
      <c r="N4957"/>
    </row>
    <row r="4958" spans="13:14" x14ac:dyDescent="0.2">
      <c r="M4958"/>
      <c r="N4958"/>
    </row>
    <row r="4959" spans="13:14" x14ac:dyDescent="0.2">
      <c r="M4959"/>
      <c r="N4959"/>
    </row>
    <row r="4960" spans="13:14" x14ac:dyDescent="0.2">
      <c r="M4960"/>
      <c r="N4960"/>
    </row>
    <row r="4961" spans="13:14" x14ac:dyDescent="0.2">
      <c r="M4961"/>
      <c r="N4961"/>
    </row>
    <row r="4962" spans="13:14" x14ac:dyDescent="0.2">
      <c r="M4962"/>
      <c r="N4962"/>
    </row>
    <row r="4963" spans="13:14" x14ac:dyDescent="0.2">
      <c r="M4963"/>
      <c r="N4963"/>
    </row>
    <row r="4964" spans="13:14" x14ac:dyDescent="0.2">
      <c r="M4964"/>
      <c r="N4964"/>
    </row>
    <row r="4965" spans="13:14" x14ac:dyDescent="0.2">
      <c r="M4965"/>
      <c r="N4965"/>
    </row>
    <row r="4966" spans="13:14" x14ac:dyDescent="0.2">
      <c r="M4966"/>
      <c r="N4966"/>
    </row>
    <row r="4967" spans="13:14" x14ac:dyDescent="0.2">
      <c r="M4967"/>
      <c r="N4967"/>
    </row>
    <row r="4968" spans="13:14" x14ac:dyDescent="0.2">
      <c r="M4968"/>
      <c r="N4968"/>
    </row>
    <row r="4969" spans="13:14" x14ac:dyDescent="0.2">
      <c r="M4969"/>
      <c r="N4969"/>
    </row>
    <row r="4970" spans="13:14" x14ac:dyDescent="0.2">
      <c r="M4970"/>
      <c r="N4970"/>
    </row>
    <row r="4971" spans="13:14" x14ac:dyDescent="0.2">
      <c r="M4971"/>
      <c r="N4971"/>
    </row>
    <row r="4972" spans="13:14" x14ac:dyDescent="0.2">
      <c r="M4972"/>
      <c r="N4972"/>
    </row>
    <row r="4973" spans="13:14" x14ac:dyDescent="0.2">
      <c r="M4973"/>
      <c r="N4973"/>
    </row>
    <row r="4974" spans="13:14" x14ac:dyDescent="0.2">
      <c r="M4974"/>
      <c r="N4974"/>
    </row>
    <row r="4975" spans="13:14" x14ac:dyDescent="0.2">
      <c r="M4975"/>
      <c r="N4975"/>
    </row>
    <row r="4976" spans="13:14" x14ac:dyDescent="0.2">
      <c r="M4976"/>
      <c r="N4976"/>
    </row>
    <row r="4977" spans="13:14" x14ac:dyDescent="0.2">
      <c r="M4977"/>
      <c r="N4977"/>
    </row>
    <row r="4978" spans="13:14" x14ac:dyDescent="0.2">
      <c r="M4978"/>
      <c r="N4978"/>
    </row>
    <row r="4979" spans="13:14" x14ac:dyDescent="0.2">
      <c r="M4979"/>
      <c r="N4979"/>
    </row>
    <row r="4980" spans="13:14" x14ac:dyDescent="0.2">
      <c r="M4980"/>
      <c r="N4980"/>
    </row>
    <row r="4981" spans="13:14" x14ac:dyDescent="0.2">
      <c r="M4981"/>
      <c r="N4981"/>
    </row>
    <row r="4982" spans="13:14" x14ac:dyDescent="0.2">
      <c r="M4982"/>
      <c r="N4982"/>
    </row>
    <row r="4983" spans="13:14" x14ac:dyDescent="0.2">
      <c r="M4983"/>
      <c r="N4983"/>
    </row>
    <row r="4984" spans="13:14" x14ac:dyDescent="0.2">
      <c r="M4984"/>
      <c r="N4984"/>
    </row>
    <row r="4985" spans="13:14" x14ac:dyDescent="0.2">
      <c r="M4985"/>
      <c r="N4985"/>
    </row>
    <row r="4986" spans="13:14" x14ac:dyDescent="0.2">
      <c r="M4986"/>
      <c r="N4986"/>
    </row>
    <row r="4987" spans="13:14" x14ac:dyDescent="0.2">
      <c r="M4987"/>
      <c r="N4987"/>
    </row>
    <row r="4988" spans="13:14" x14ac:dyDescent="0.2">
      <c r="M4988"/>
      <c r="N4988"/>
    </row>
    <row r="4989" spans="13:14" x14ac:dyDescent="0.2">
      <c r="M4989"/>
      <c r="N4989"/>
    </row>
    <row r="4990" spans="13:14" x14ac:dyDescent="0.2">
      <c r="M4990"/>
      <c r="N4990"/>
    </row>
    <row r="4991" spans="13:14" x14ac:dyDescent="0.2">
      <c r="M4991"/>
      <c r="N4991"/>
    </row>
    <row r="4992" spans="13:14" x14ac:dyDescent="0.2">
      <c r="M4992"/>
      <c r="N4992"/>
    </row>
    <row r="4993" spans="13:14" x14ac:dyDescent="0.2">
      <c r="M4993"/>
      <c r="N4993"/>
    </row>
    <row r="4994" spans="13:14" x14ac:dyDescent="0.2">
      <c r="M4994"/>
      <c r="N4994"/>
    </row>
    <row r="4995" spans="13:14" x14ac:dyDescent="0.2">
      <c r="M4995"/>
      <c r="N4995"/>
    </row>
    <row r="4996" spans="13:14" x14ac:dyDescent="0.2">
      <c r="M4996"/>
      <c r="N4996"/>
    </row>
    <row r="4997" spans="13:14" x14ac:dyDescent="0.2">
      <c r="M4997"/>
      <c r="N4997"/>
    </row>
    <row r="4998" spans="13:14" x14ac:dyDescent="0.2">
      <c r="M4998"/>
      <c r="N4998"/>
    </row>
    <row r="4999" spans="13:14" x14ac:dyDescent="0.2">
      <c r="M4999"/>
      <c r="N4999"/>
    </row>
    <row r="5000" spans="13:14" x14ac:dyDescent="0.2">
      <c r="M5000"/>
      <c r="N5000"/>
    </row>
    <row r="5001" spans="13:14" x14ac:dyDescent="0.2">
      <c r="M5001"/>
      <c r="N5001"/>
    </row>
    <row r="5002" spans="13:14" x14ac:dyDescent="0.2">
      <c r="M5002"/>
      <c r="N5002"/>
    </row>
    <row r="5003" spans="13:14" x14ac:dyDescent="0.2">
      <c r="M5003"/>
      <c r="N5003"/>
    </row>
    <row r="5004" spans="13:14" x14ac:dyDescent="0.2">
      <c r="M5004"/>
      <c r="N5004"/>
    </row>
    <row r="5005" spans="13:14" x14ac:dyDescent="0.2">
      <c r="M5005"/>
      <c r="N5005"/>
    </row>
    <row r="5006" spans="13:14" x14ac:dyDescent="0.2">
      <c r="M5006"/>
      <c r="N5006"/>
    </row>
    <row r="5007" spans="13:14" x14ac:dyDescent="0.2">
      <c r="M5007"/>
      <c r="N5007"/>
    </row>
    <row r="5008" spans="13:14" x14ac:dyDescent="0.2">
      <c r="M5008"/>
      <c r="N5008"/>
    </row>
    <row r="5009" spans="13:14" x14ac:dyDescent="0.2">
      <c r="M5009"/>
      <c r="N5009"/>
    </row>
    <row r="5010" spans="13:14" x14ac:dyDescent="0.2">
      <c r="M5010"/>
      <c r="N5010"/>
    </row>
    <row r="5011" spans="13:14" x14ac:dyDescent="0.2">
      <c r="M5011"/>
      <c r="N5011"/>
    </row>
    <row r="5012" spans="13:14" x14ac:dyDescent="0.2">
      <c r="M5012"/>
      <c r="N5012"/>
    </row>
    <row r="5013" spans="13:14" x14ac:dyDescent="0.2">
      <c r="M5013"/>
      <c r="N5013"/>
    </row>
    <row r="5014" spans="13:14" x14ac:dyDescent="0.2">
      <c r="M5014"/>
      <c r="N5014"/>
    </row>
    <row r="5015" spans="13:14" x14ac:dyDescent="0.2">
      <c r="M5015"/>
      <c r="N5015"/>
    </row>
    <row r="5016" spans="13:14" x14ac:dyDescent="0.2">
      <c r="M5016"/>
      <c r="N5016"/>
    </row>
    <row r="5017" spans="13:14" x14ac:dyDescent="0.2">
      <c r="M5017"/>
      <c r="N5017"/>
    </row>
    <row r="5018" spans="13:14" x14ac:dyDescent="0.2">
      <c r="M5018"/>
      <c r="N5018"/>
    </row>
    <row r="5019" spans="13:14" x14ac:dyDescent="0.2">
      <c r="M5019"/>
      <c r="N5019"/>
    </row>
    <row r="5020" spans="13:14" x14ac:dyDescent="0.2">
      <c r="M5020"/>
      <c r="N5020"/>
    </row>
    <row r="5021" spans="13:14" x14ac:dyDescent="0.2">
      <c r="M5021"/>
      <c r="N5021"/>
    </row>
    <row r="5022" spans="13:14" x14ac:dyDescent="0.2">
      <c r="M5022"/>
      <c r="N5022"/>
    </row>
    <row r="5023" spans="13:14" x14ac:dyDescent="0.2">
      <c r="M5023"/>
      <c r="N5023"/>
    </row>
    <row r="5024" spans="13:14" x14ac:dyDescent="0.2">
      <c r="M5024"/>
      <c r="N5024"/>
    </row>
    <row r="5025" spans="13:14" x14ac:dyDescent="0.2">
      <c r="M5025"/>
      <c r="N5025"/>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BD434-2C7D-7A4C-AF66-3C855C3563BA}">
  <dimension ref="A3:L9"/>
  <sheetViews>
    <sheetView workbookViewId="0">
      <selection activeCell="L9" sqref="L9"/>
    </sheetView>
  </sheetViews>
  <sheetFormatPr baseColWidth="10" defaultRowHeight="23" x14ac:dyDescent="0.25"/>
  <cols>
    <col min="1" max="1" width="18.5" style="5" bestFit="1" customWidth="1"/>
    <col min="2" max="3" width="18.1640625" style="5" bestFit="1" customWidth="1"/>
    <col min="4" max="4" width="22" style="5" bestFit="1" customWidth="1"/>
    <col min="5" max="5" width="24.33203125" style="5" bestFit="1" customWidth="1"/>
    <col min="6" max="6" width="28.1640625" style="5" bestFit="1" customWidth="1"/>
    <col min="7" max="7" width="10.83203125" style="5"/>
    <col min="8" max="8" width="14.6640625" style="5" customWidth="1"/>
    <col min="9" max="9" width="17" style="5" customWidth="1"/>
    <col min="10" max="10" width="15.1640625" style="5" customWidth="1"/>
    <col min="11" max="11" width="14.6640625" style="5" customWidth="1"/>
    <col min="12" max="12" width="15.6640625" style="5" customWidth="1"/>
    <col min="13" max="16384" width="10.83203125" style="5"/>
  </cols>
  <sheetData>
    <row r="3" spans="1:12" x14ac:dyDescent="0.25">
      <c r="A3" s="32" t="s">
        <v>10935</v>
      </c>
      <c r="B3" s="47" t="s">
        <v>10933</v>
      </c>
      <c r="C3" s="48" t="s">
        <v>10934</v>
      </c>
      <c r="D3" s="48" t="s">
        <v>10949</v>
      </c>
      <c r="E3" s="48" t="s">
        <v>10950</v>
      </c>
      <c r="F3" s="49" t="s">
        <v>10951</v>
      </c>
    </row>
    <row r="4" spans="1:12" x14ac:dyDescent="0.25">
      <c r="A4" s="34" t="s">
        <v>10952</v>
      </c>
      <c r="B4" s="67">
        <v>484247.49810000096</v>
      </c>
      <c r="C4" s="68">
        <v>49543.974100000007</v>
      </c>
      <c r="D4" s="68">
        <v>7581</v>
      </c>
      <c r="E4" s="68">
        <v>1993</v>
      </c>
      <c r="F4" s="69">
        <v>0.10231126499236715</v>
      </c>
    </row>
    <row r="5" spans="1:12" x14ac:dyDescent="0.25">
      <c r="A5" s="35" t="s">
        <v>10953</v>
      </c>
      <c r="B5" s="70">
        <v>470532.50899999985</v>
      </c>
      <c r="C5" s="71">
        <v>61618.603700000051</v>
      </c>
      <c r="D5" s="71">
        <v>7979</v>
      </c>
      <c r="E5" s="71">
        <v>2102</v>
      </c>
      <c r="F5" s="72">
        <v>0.13095504034557592</v>
      </c>
    </row>
    <row r="6" spans="1:12" x14ac:dyDescent="0.25">
      <c r="A6" s="35" t="s">
        <v>10954</v>
      </c>
      <c r="B6" s="70">
        <v>608473.83000000066</v>
      </c>
      <c r="C6" s="71">
        <v>81726.930800000177</v>
      </c>
      <c r="D6" s="71">
        <v>9810</v>
      </c>
      <c r="E6" s="71">
        <v>2580</v>
      </c>
      <c r="F6" s="72">
        <v>0.13431461924993568</v>
      </c>
    </row>
    <row r="7" spans="1:12" x14ac:dyDescent="0.25">
      <c r="A7" s="50" t="s">
        <v>10955</v>
      </c>
      <c r="B7" s="73">
        <v>733947.0231999997</v>
      </c>
      <c r="C7" s="74">
        <v>93507.513099999967</v>
      </c>
      <c r="D7" s="74">
        <v>12503</v>
      </c>
      <c r="E7" s="74">
        <v>3319</v>
      </c>
      <c r="F7" s="75">
        <v>0.12740362743390987</v>
      </c>
    </row>
    <row r="8" spans="1:12" x14ac:dyDescent="0.25">
      <c r="A8"/>
      <c r="B8"/>
      <c r="C8"/>
      <c r="D8"/>
      <c r="E8"/>
      <c r="F8"/>
    </row>
    <row r="9" spans="1:12" x14ac:dyDescent="0.25">
      <c r="H9" s="51">
        <f>(GETPIVOTDATA("Sum of Sales",$A$3,"Years",2014))/ (GETPIVOTDATA("Sum of Sales",$A$3,"Years",2013) ) -1</f>
        <v>0.20620967905883303</v>
      </c>
      <c r="I9" s="51">
        <f>(GETPIVOTDATA("Sum of Profit",$A$3,"Years",2014)) /(  GETPIVOTDATA("Sum of Profit",$A$3,"Years",2013)) -1</f>
        <v>0.14414565902185772</v>
      </c>
      <c r="J9" s="51">
        <f>(GETPIVOTDATA("Sum of Quantity",$A$3,"Years",2014)) / ( GETPIVOTDATA("Sum of Quantity",$A$3,"Years",2013) ) -1</f>
        <v>0.27451580020387367</v>
      </c>
      <c r="K9" s="51">
        <f>(GETPIVOTDATA("Count of Order ID",$A$3,"Years",2014))/ (GETPIVOTDATA("Count of Order ID",$A$3,"Years",2013)) -1</f>
        <v>0.2864341085271318</v>
      </c>
      <c r="L9" s="51">
        <f>(GETPIVOTDATA("Sum of Profit Margin",$A$3,"Years",2014))/(GETPIVOTDATA("Sum of Profit Margin",$A$3,"Years",2013)) -1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2E86F-5346-BD4F-A0C5-D485115D3FA8}">
  <dimension ref="A1"/>
  <sheetViews>
    <sheetView showGridLines="0" showRowColHeaders="0" tabSelected="1" zoomScaleNormal="100" workbookViewId="0">
      <selection activeCell="W34" sqref="W34"/>
    </sheetView>
  </sheetViews>
  <sheetFormatPr baseColWidth="10" defaultRowHeight="15" x14ac:dyDescent="0.2"/>
  <sheetData>
    <row r="1" spans="1:1" ht="16" x14ac:dyDescent="0.2">
      <c r="A1" s="52"/>
    </row>
  </sheetData>
  <pageMargins left="0.7" right="0.7" top="0.75" bottom="0.75" header="0.3" footer="0.3"/>
  <pageSetup orientation="portrait" horizontalDpi="0" verticalDpi="0"/>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21" sqref="E21"/>
    </sheetView>
  </sheetViews>
  <sheetFormatPr baseColWidth="10" defaultColWidth="14.5" defaultRowHeight="15" customHeight="1" x14ac:dyDescent="0.2"/>
  <cols>
    <col min="1" max="1" width="12.5" customWidth="1"/>
    <col min="2" max="2" width="28.5" customWidth="1"/>
    <col min="3" max="3" width="14" customWidth="1"/>
    <col min="4" max="4" width="12.5" customWidth="1"/>
    <col min="5" max="5" width="13.6640625" customWidth="1"/>
    <col min="6" max="6" width="15" customWidth="1"/>
    <col min="7" max="7" width="18.66406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22" width="12.5"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I28" sqref="I28"/>
    </sheetView>
  </sheetViews>
  <sheetFormatPr baseColWidth="10" defaultColWidth="14.5" defaultRowHeight="15" customHeight="1" x14ac:dyDescent="0.2"/>
  <cols>
    <col min="1" max="26" width="8.6640625" customWidth="1"/>
  </cols>
  <sheetData>
    <row r="1" spans="1:17" ht="14.25" customHeight="1" x14ac:dyDescent="0.2"/>
    <row r="2" spans="1:17" ht="14.25" customHeight="1" x14ac:dyDescent="0.2"/>
    <row r="3" spans="1:17" ht="14.25" customHeight="1" x14ac:dyDescent="0.2"/>
    <row r="4" spans="1:17" ht="14.25" customHeight="1" x14ac:dyDescent="0.2"/>
    <row r="5" spans="1:17" ht="14.25" customHeight="1" x14ac:dyDescent="0.2"/>
    <row r="6" spans="1:17" ht="14.25" customHeight="1" x14ac:dyDescent="0.2"/>
    <row r="7" spans="1:17" ht="14.25" customHeight="1" x14ac:dyDescent="0.2"/>
    <row r="8" spans="1:17" ht="14.25" customHeight="1" x14ac:dyDescent="0.2"/>
    <row r="9" spans="1:17" ht="14.25" customHeight="1" x14ac:dyDescent="0.2"/>
    <row r="10" spans="1:17" ht="14.25" customHeight="1" x14ac:dyDescent="0.2"/>
    <row r="11" spans="1:17" ht="14.25" customHeight="1" x14ac:dyDescent="0.2">
      <c r="A11" s="4" t="s">
        <v>10932</v>
      </c>
      <c r="B11" s="2" t="e">
        <f>#REF!</f>
        <v>#REF!</v>
      </c>
      <c r="Q11" s="4"/>
    </row>
    <row r="12" spans="1:17" ht="14.25" customHeight="1" x14ac:dyDescent="0.2"/>
    <row r="13" spans="1:17" ht="14.25" customHeight="1" x14ac:dyDescent="0.2"/>
    <row r="14" spans="1:17" ht="14.25" customHeight="1" x14ac:dyDescent="0.2"/>
    <row r="15" spans="1:17" ht="14.25" customHeight="1" x14ac:dyDescent="0.2"/>
    <row r="16" spans="1:17"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 </vt:lpstr>
      <vt:lpstr>Pie Chart </vt:lpstr>
      <vt:lpstr>Map Chart </vt:lpstr>
      <vt:lpstr>Top 5 Categoery </vt:lpstr>
      <vt:lpstr>KPI </vt:lpstr>
      <vt:lpstr>KPI Year on Year </vt:lpstr>
      <vt:lpstr>Ecommerce 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Asmita Deshpande</cp:lastModifiedBy>
  <dcterms:created xsi:type="dcterms:W3CDTF">2015-06-05T18:17:20Z</dcterms:created>
  <dcterms:modified xsi:type="dcterms:W3CDTF">2024-10-02T05:01:26Z</dcterms:modified>
</cp:coreProperties>
</file>