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dfront-Armeebogen 2018" sheetId="1" state="visible" r:id="rId2"/>
    <sheet name="Tabelle2" sheetId="2" state="visible" r:id="rId3"/>
    <sheet name="Tabel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<sst xmlns="http://schemas.openxmlformats.org/spreadsheetml/2006/main" count="271" uniqueCount="172">
  <si>
    <t xml:space="preserve">Spielername</t>
  </si>
  <si>
    <t xml:space="preserve">Nils Durke</t>
  </si>
  <si>
    <t xml:space="preserve">Gesamtpunkte</t>
  </si>
  <si>
    <t xml:space="preserve">Armeeanführer</t>
  </si>
  <si>
    <t xml:space="preserve">Lurtz</t>
  </si>
  <si>
    <t xml:space="preserve">Anzahl der Modelle</t>
  </si>
  <si>
    <t xml:space="preserve">Bündnisfarbe</t>
  </si>
  <si>
    <t xml:space="preserve">grün</t>
  </si>
  <si>
    <t xml:space="preserve">Bruchpunkt (Tod)</t>
  </si>
  <si>
    <t xml:space="preserve">max. Armeepunkte</t>
  </si>
  <si>
    <t xml:space="preserve">25%-Grenze (Tod)</t>
  </si>
  <si>
    <t xml:space="preserve">min. Modellanzahl</t>
  </si>
  <si>
    <t xml:space="preserve">Beschuss</t>
  </si>
  <si>
    <t xml:space="preserve">max. Modellanzahl</t>
  </si>
  <si>
    <t xml:space="preserve">Truppgröße OK?</t>
  </si>
  <si>
    <t xml:space="preserve">Hinweis? (Ja/Nein)</t>
  </si>
  <si>
    <t xml:space="preserve">nein</t>
  </si>
  <si>
    <t xml:space="preserve">Beschuss OK?</t>
  </si>
  <si>
    <t xml:space="preserve">Anzahl</t>
  </si>
  <si>
    <t xml:space="preserve">Name der Einheit</t>
  </si>
  <si>
    <t xml:space="preserve">Heldenlevel</t>
  </si>
  <si>
    <t xml:space="preserve">Zusätzliche Ausrüstung</t>
  </si>
  <si>
    <t xml:space="preserve">Fraktion</t>
  </si>
  <si>
    <t xml:space="preserve">Kriegertrupp</t>
  </si>
  <si>
    <t xml:space="preserve">Punkte pro Einheit</t>
  </si>
  <si>
    <t xml:space="preserve">Gesamt</t>
  </si>
  <si>
    <t xml:space="preserve">Ruhmreich (15)</t>
  </si>
  <si>
    <t xml:space="preserve">Bogen, Schild</t>
  </si>
  <si>
    <t xml:space="preserve">Isengart</t>
  </si>
  <si>
    <t xml:space="preserve">Krieger der Uruks</t>
  </si>
  <si>
    <t xml:space="preserve">Krieger (0)</t>
  </si>
  <si>
    <t xml:space="preserve">Schild</t>
  </si>
  <si>
    <t xml:space="preserve">Pike</t>
  </si>
  <si>
    <t xml:space="preserve">Armbrust</t>
  </si>
  <si>
    <t xml:space="preserve">Wargreiter</t>
  </si>
  <si>
    <t xml:space="preserve">Vraskû</t>
  </si>
  <si>
    <t xml:space="preserve">Mächtig (12)</t>
  </si>
  <si>
    <t xml:space="preserve">Mauhúr</t>
  </si>
  <si>
    <t xml:space="preserve">Trupp 1</t>
  </si>
  <si>
    <t xml:space="preserve">Trupp 2</t>
  </si>
  <si>
    <t xml:space="preserve">Trupp 3</t>
  </si>
  <si>
    <t xml:space="preserve">Trupp 4</t>
  </si>
  <si>
    <t xml:space="preserve">Trupp 5 </t>
  </si>
  <si>
    <t xml:space="preserve">Trupp 6</t>
  </si>
  <si>
    <t xml:space="preserve">Trupp 7</t>
  </si>
  <si>
    <t xml:space="preserve">Trupp 8</t>
  </si>
  <si>
    <t xml:space="preserve">Trupp 9</t>
  </si>
  <si>
    <t xml:space="preserve">Sauron (24)</t>
  </si>
  <si>
    <t xml:space="preserve">Trupp1 OK?</t>
  </si>
  <si>
    <t xml:space="preserve">Anzahl Krieger Trupp</t>
  </si>
  <si>
    <t xml:space="preserve">Legendär (18)</t>
  </si>
  <si>
    <t xml:space="preserve">Trupp2 OK?</t>
  </si>
  <si>
    <t xml:space="preserve">Trupp3 OK?</t>
  </si>
  <si>
    <t xml:space="preserve">Trupp4 OK?</t>
  </si>
  <si>
    <t xml:space="preserve">Gering (6)</t>
  </si>
  <si>
    <t xml:space="preserve">Trupp5 OK?</t>
  </si>
  <si>
    <t xml:space="preserve">Unabhängig (0)</t>
  </si>
  <si>
    <t xml:space="preserve">Trupp6 OK?</t>
  </si>
  <si>
    <t xml:space="preserve">Trupp7 OK?</t>
  </si>
  <si>
    <t xml:space="preserve">Trupp8 OK?</t>
  </si>
  <si>
    <t xml:space="preserve">Trupp9 OK?</t>
  </si>
  <si>
    <t xml:space="preserve">alle OK?</t>
  </si>
  <si>
    <t xml:space="preserve">Max. erl. Kr. Trupp</t>
  </si>
  <si>
    <t xml:space="preserve">Bündnisfarben:</t>
  </si>
  <si>
    <t xml:space="preserve">gelb</t>
  </si>
  <si>
    <t xml:space="preserve">rot</t>
  </si>
  <si>
    <t xml:space="preserve">Legendäre Legion</t>
  </si>
  <si>
    <t xml:space="preserve">Fraktionen:</t>
  </si>
  <si>
    <t xml:space="preserve">Armee von Seestadt</t>
  </si>
  <si>
    <t xml:space="preserve">Thrors Heer</t>
  </si>
  <si>
    <t xml:space="preserve">Arnor</t>
  </si>
  <si>
    <t xml:space="preserve">Die Toten von Dunharg</t>
  </si>
  <si>
    <t xml:space="preserve">Der wiedereroberte Erebor</t>
  </si>
  <si>
    <t xml:space="preserve">Fangorn</t>
  </si>
  <si>
    <t xml:space="preserve">Die Gefährten</t>
  </si>
  <si>
    <t xml:space="preserve">Die Lehen</t>
  </si>
  <si>
    <t xml:space="preserve">Garnision von Thal</t>
  </si>
  <si>
    <t xml:space="preserve">Thranduils Hallen</t>
  </si>
  <si>
    <t xml:space="preserve">Die Eisenberge</t>
  </si>
  <si>
    <t xml:space="preserve">Das Königreich von Kazad-dûm</t>
  </si>
  <si>
    <t xml:space="preserve">Lothlórien</t>
  </si>
  <si>
    <t xml:space="preserve">Minas Tirith</t>
  </si>
  <si>
    <t xml:space="preserve">Das Nebelgebirge</t>
  </si>
  <si>
    <t xml:space="preserve">Númenor</t>
  </si>
  <si>
    <t xml:space="preserve">Radagasts Bündnis</t>
  </si>
  <si>
    <t xml:space="preserve">Die Waldläufer</t>
  </si>
  <si>
    <t xml:space="preserve">Bruchtal</t>
  </si>
  <si>
    <t xml:space="preserve">Rohan</t>
  </si>
  <si>
    <t xml:space="preserve">Das Auenland</t>
  </si>
  <si>
    <t xml:space="preserve">Überlebende von See-Stadt</t>
  </si>
  <si>
    <t xml:space="preserve">Thorins Gefolgschaft</t>
  </si>
  <si>
    <t xml:space="preserve">Der Weiße Rat</t>
  </si>
  <si>
    <t xml:space="preserve">Wilde Menschen des Drúadan-Waldes</t>
  </si>
  <si>
    <t xml:space="preserve">Angmar</t>
  </si>
  <si>
    <t xml:space="preserve">Azogs Jäger</t>
  </si>
  <si>
    <t xml:space="preserve">Azogs Legionen</t>
  </si>
  <si>
    <t xml:space="preserve">Barad-dûr</t>
  </si>
  <si>
    <t xml:space="preserve">Kosaren von Umbar</t>
  </si>
  <si>
    <t xml:space="preserve">Finstere Bewohner des Düsterwaldes</t>
  </si>
  <si>
    <t xml:space="preserve">Dunkle Mächte von Dol Guldur</t>
  </si>
  <si>
    <t xml:space="preserve">Verwüster des Nordens</t>
  </si>
  <si>
    <t xml:space="preserve">Die Ostlinge</t>
  </si>
  <si>
    <t xml:space="preserve">Weit-Harad</t>
  </si>
  <si>
    <t xml:space="preserve">Goblinstadt</t>
  </si>
  <si>
    <t xml:space="preserve">Mordor</t>
  </si>
  <si>
    <t xml:space="preserve">Moria</t>
  </si>
  <si>
    <t xml:space="preserve">Die Schlangenhorde</t>
  </si>
  <si>
    <t xml:space="preserve">Sharkas Abtrünnige</t>
  </si>
  <si>
    <t xml:space="preserve">Die Trolle</t>
  </si>
  <si>
    <t xml:space="preserve">Variags von Khand</t>
  </si>
  <si>
    <t xml:space="preserve">Waldläufer von Ithilien</t>
  </si>
  <si>
    <t xml:space="preserve">Die graue Schar</t>
  </si>
  <si>
    <t xml:space="preserve">Die Rückkehr des Königs</t>
  </si>
  <si>
    <t xml:space="preserve">Théodens Reiter</t>
  </si>
  <si>
    <t xml:space="preserve">Die Menschen des Westens</t>
  </si>
  <si>
    <t xml:space="preserve">Verteidiger des Auenlandes</t>
  </si>
  <si>
    <t xml:space="preserve">Gothmogs Armee</t>
  </si>
  <si>
    <t xml:space="preserve">Große Armee des Südens</t>
  </si>
  <si>
    <t xml:space="preserve">Das schwarze Tor öffnet sich</t>
  </si>
  <si>
    <t xml:space="preserve">Die Raufbolde des Hauptmanns</t>
  </si>
  <si>
    <t xml:space="preserve">Beschuss Tabelle:</t>
  </si>
  <si>
    <t xml:space="preserve">Krieger-Fraktion-Bogenschützen:</t>
  </si>
  <si>
    <t xml:space="preserve">Arnor:</t>
  </si>
  <si>
    <t xml:space="preserve">Die Lehen:</t>
  </si>
  <si>
    <t xml:space="preserve">Das Königreich von Kazad-dûm:</t>
  </si>
  <si>
    <t xml:space="preserve">Lothlórien:</t>
  </si>
  <si>
    <t xml:space="preserve">Minas Tirith:</t>
  </si>
  <si>
    <t xml:space="preserve">Númenor:</t>
  </si>
  <si>
    <t xml:space="preserve">Bruchtal:</t>
  </si>
  <si>
    <t xml:space="preserve">Rohan:</t>
  </si>
  <si>
    <t xml:space="preserve">Das Auenland:</t>
  </si>
  <si>
    <t xml:space="preserve">Angmar:</t>
  </si>
  <si>
    <t xml:space="preserve">Barad-dûr:</t>
  </si>
  <si>
    <t xml:space="preserve">Kosaren von Umbar:</t>
  </si>
  <si>
    <t xml:space="preserve">Die Ostlinge:</t>
  </si>
  <si>
    <t xml:space="preserve">Isengart:</t>
  </si>
  <si>
    <t xml:space="preserve">Mordor:</t>
  </si>
  <si>
    <t xml:space="preserve">Moria:</t>
  </si>
  <si>
    <t xml:space="preserve">Die Schlangenhorde:</t>
  </si>
  <si>
    <t xml:space="preserve">Sharkas Abtrünnige:</t>
  </si>
  <si>
    <t xml:space="preserve">Variags von Khand:</t>
  </si>
  <si>
    <t xml:space="preserve">Erebor</t>
  </si>
  <si>
    <t xml:space="preserve">Thal</t>
  </si>
  <si>
    <t xml:space="preserve">Grünwald</t>
  </si>
  <si>
    <t xml:space="preserve">Eisenberge</t>
  </si>
  <si>
    <t xml:space="preserve">See-Stadt</t>
  </si>
  <si>
    <t xml:space="preserve">A. Jäger</t>
  </si>
  <si>
    <t xml:space="preserve">A. Legion</t>
  </si>
  <si>
    <t xml:space="preserve">Waldläufer</t>
  </si>
  <si>
    <t xml:space="preserve">M. Westen</t>
  </si>
  <si>
    <t xml:space="preserve">Gothmogs A</t>
  </si>
  <si>
    <t xml:space="preserve">A. Süden</t>
  </si>
  <si>
    <t xml:space="preserve">schwarze tor</t>
  </si>
  <si>
    <t xml:space="preserve">Verteidiger Auenland</t>
  </si>
  <si>
    <t xml:space="preserve">Raufbolde</t>
  </si>
  <si>
    <t xml:space="preserve">Summe:</t>
  </si>
  <si>
    <t xml:space="preserve">Prüfwert:</t>
  </si>
  <si>
    <t xml:space="preserve">Besondere Helden:</t>
  </si>
  <si>
    <t xml:space="preserve">Ausnahmen:</t>
  </si>
  <si>
    <t xml:space="preserve">R. Rohan</t>
  </si>
  <si>
    <t xml:space="preserve">Elrond</t>
  </si>
  <si>
    <t xml:space="preserve">R. Khand</t>
  </si>
  <si>
    <t xml:space="preserve">S. Khand</t>
  </si>
  <si>
    <t xml:space="preserve">Elrond 2.0</t>
  </si>
  <si>
    <t xml:space="preserve">Beschuss Gesamt:</t>
  </si>
  <si>
    <t xml:space="preserve">Legolas:</t>
  </si>
  <si>
    <t xml:space="preserve">Haldir</t>
  </si>
  <si>
    <t xml:space="preserve">Vraskû:</t>
  </si>
  <si>
    <t xml:space="preserve">Bard:</t>
  </si>
  <si>
    <t xml:space="preserve">W. Ithilien</t>
  </si>
  <si>
    <t xml:space="preserve">Faramir</t>
  </si>
  <si>
    <t xml:space="preserve">Schuss: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</si>
</sst>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8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12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13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14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15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5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294480</xdr:colOff>
      <xdr:row>0</xdr:row>
      <xdr:rowOff>55800</xdr:rowOff>
    </xdr:from>
    <xdr:to>
      <xdr:col>1</xdr:col>
      <xdr:colOff>1247040</xdr:colOff>
      <xdr:row>7</xdr:row>
      <xdr:rowOff>133200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294480" y="55800"/>
          <a:ext cx="1446480" cy="147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25.57"/>
    <col collapsed="false" customWidth="true" hidden="false" outlineLevel="0" max="3" min="3" style="0" width="18.12"/>
    <col collapsed="false" customWidth="true" hidden="false" outlineLevel="0" max="4" min="4" style="0" width="21.57"/>
    <col collapsed="false" customWidth="true" hidden="false" outlineLevel="0" max="5" min="5" style="0" width="24.57"/>
    <col collapsed="false" customWidth="true" hidden="false" outlineLevel="0" max="6" min="6" style="0" width="13.02"/>
    <col collapsed="false" customWidth="true" hidden="false" outlineLevel="0" max="7" min="7" style="0" width="18.42"/>
    <col collapsed="false" customWidth="true" hidden="false" outlineLevel="0" max="8" min="8" style="0" width="8.4"/>
    <col collapsed="false" customWidth="true" hidden="false" outlineLevel="0" max="9" min="9" style="0" width="6.01"/>
    <col collapsed="false" customWidth="true" hidden="false" outlineLevel="0" max="10" min="10" style="0" width="68.29"/>
    <col collapsed="false" customWidth="true" hidden="false" outlineLevel="0" max="11" min="11" style="0" width="19.57"/>
    <col collapsed="false" customWidth="true" hidden="false" outlineLevel="0" max="12" min="12" style="0" width="2.99"/>
    <col collapsed="false" customWidth="true" hidden="false" outlineLevel="0" max="1025" min="13" style="0" width="10.7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1"/>
      <c r="B2" s="1"/>
      <c r="C2" s="2" t="s">
        <v>0</v>
      </c>
      <c r="D2" s="3" t="s">
        <v>1</v>
      </c>
      <c r="E2" s="3"/>
      <c r="F2" s="1"/>
      <c r="G2" s="4" t="s">
        <v>2</v>
      </c>
      <c r="H2" s="5" t="n">
        <f aca="false">SUM(H11:H39)</f>
        <v>630</v>
      </c>
    </row>
    <row r="3" customFormat="false" ht="15.75" hidden="false" customHeight="false" outlineLevel="0" collapsed="false">
      <c r="A3" s="1"/>
      <c r="B3" s="1"/>
      <c r="C3" s="6" t="s">
        <v>3</v>
      </c>
      <c r="D3" s="3" t="s">
        <v>4</v>
      </c>
      <c r="E3" s="3"/>
      <c r="F3" s="1"/>
      <c r="G3" s="4" t="s">
        <v>5</v>
      </c>
      <c r="H3" s="4" t="n">
        <f aca="false">SUM(A11:A39)</f>
        <v>43</v>
      </c>
    </row>
    <row r="4" customFormat="false" ht="15.75" hidden="false" customHeight="false" outlineLevel="0" collapsed="false">
      <c r="A4" s="1"/>
      <c r="B4" s="1"/>
      <c r="C4" s="6" t="s">
        <v>6</v>
      </c>
      <c r="D4" s="3" t="s">
        <v>7</v>
      </c>
      <c r="E4" s="3"/>
      <c r="F4" s="1"/>
      <c r="G4" s="4" t="s">
        <v>8</v>
      </c>
      <c r="H4" s="4" t="n">
        <f aca="false">IF(AND(E11="Isengart",D4="blabla"),ROUNDUP(H3*0.33,0),ROUNDUP(H3/2,0))</f>
        <v>22</v>
      </c>
      <c r="J4" s="7"/>
    </row>
    <row r="5" customFormat="false" ht="15.75" hidden="false" customHeight="false" outlineLevel="0" collapsed="false">
      <c r="A5" s="1"/>
      <c r="B5" s="1"/>
      <c r="C5" s="6" t="s">
        <v>9</v>
      </c>
      <c r="D5" s="8" t="n">
        <v>619</v>
      </c>
      <c r="E5" s="1"/>
      <c r="F5" s="1"/>
      <c r="G5" s="9" t="s">
        <v>10</v>
      </c>
      <c r="H5" s="4" t="n">
        <f aca="false">ROUNDUP(H3/4+H4,0)</f>
        <v>33</v>
      </c>
      <c r="J5" s="7" t="str">
        <f aca="false">IF(D8="JA","Hinweis: Damit alles richtig funktioniert, muss alles ausgefüllt sein ","")</f>
        <v/>
      </c>
    </row>
    <row r="6" customFormat="false" ht="15.75" hidden="false" customHeight="false" outlineLevel="0" collapsed="false">
      <c r="A6" s="1"/>
      <c r="B6" s="1"/>
      <c r="C6" s="6" t="s">
        <v>11</v>
      </c>
      <c r="D6" s="10" t="n">
        <v>5</v>
      </c>
      <c r="E6" s="1"/>
      <c r="F6" s="1"/>
      <c r="G6" s="11" t="s">
        <v>12</v>
      </c>
      <c r="H6" s="11" t="n">
        <f aca="false">Tabelle1!H101</f>
        <v>17</v>
      </c>
      <c r="J6" s="7" t="str">
        <f aca="false">IF($D$8="JA","und die Namen der Waffen und Modelle müssen 1 zu 1 aus den Regelbüchern ","")</f>
        <v/>
      </c>
    </row>
    <row r="7" customFormat="false" ht="15.75" hidden="false" customHeight="false" outlineLevel="0" collapsed="false">
      <c r="A7" s="1"/>
      <c r="B7" s="1"/>
      <c r="C7" s="6" t="s">
        <v>13</v>
      </c>
      <c r="D7" s="10" t="n">
        <v>62</v>
      </c>
      <c r="E7" s="1"/>
      <c r="F7" s="1"/>
      <c r="G7" s="11" t="s">
        <v>14</v>
      </c>
      <c r="H7" s="11" t="str">
        <f aca="false">IF(Tabelle2!F11=1,"Ja","Nein")</f>
        <v>Nein</v>
      </c>
      <c r="J7" s="7" t="str">
        <f aca="false">IF($D$8="JA","übernommen werden. Außerdem muss der Bogen immer bei zusätzliche ","")</f>
        <v/>
      </c>
    </row>
    <row r="8" customFormat="false" ht="15.75" hidden="false" customHeight="false" outlineLevel="0" collapsed="false">
      <c r="A8" s="1"/>
      <c r="B8" s="1"/>
      <c r="C8" s="6" t="s">
        <v>15</v>
      </c>
      <c r="D8" s="10" t="s">
        <v>16</v>
      </c>
      <c r="F8" s="1"/>
      <c r="G8" s="11" t="s">
        <v>17</v>
      </c>
      <c r="H8" s="11" t="str">
        <f aca="false">IF(Tabelle1!B34=47,"Ja","Nein")</f>
        <v>Ja</v>
      </c>
      <c r="J8" s="7" t="str">
        <f aca="false">IF($D$8="JA","Ausrüstung angegeben werden, um rechts zu erscheinen. Auch wenn er im ","")</f>
        <v/>
      </c>
      <c r="K8" s="12"/>
      <c r="L8" s="12"/>
      <c r="M8" s="12"/>
      <c r="N8" s="12"/>
    </row>
    <row r="9" customFormat="false" ht="15.75" hidden="false" customHeight="false" outlineLevel="0" collapsed="false">
      <c r="B9" s="1"/>
      <c r="C9" s="13" t="str">
        <f aca="false">IF(D8="JA","Der Hinweis steht rechts=&gt;","")</f>
        <v/>
      </c>
      <c r="D9" s="1"/>
      <c r="E9" s="1"/>
      <c r="F9" s="1"/>
      <c r="G9" s="1"/>
      <c r="H9" s="12"/>
      <c r="J9" s="14" t="str">
        <f aca="false">IF($D$8="JA","Regelbuch standartmäßig ausgerüstet ist.","")</f>
        <v/>
      </c>
      <c r="K9" s="12"/>
      <c r="L9" s="12"/>
      <c r="M9" s="12"/>
      <c r="N9" s="12"/>
    </row>
    <row r="10" customFormat="false" ht="15.75" hidden="false" customHeight="false" outlineLevel="0" collapsed="false">
      <c r="A10" s="15" t="s">
        <v>18</v>
      </c>
      <c r="B10" s="16" t="s">
        <v>19</v>
      </c>
      <c r="C10" s="16" t="s">
        <v>20</v>
      </c>
      <c r="D10" s="16" t="s">
        <v>21</v>
      </c>
      <c r="E10" s="16" t="s">
        <v>22</v>
      </c>
      <c r="F10" s="16" t="s">
        <v>23</v>
      </c>
      <c r="G10" s="16" t="s">
        <v>24</v>
      </c>
      <c r="H10" s="17" t="s">
        <v>25</v>
      </c>
      <c r="J10" s="14" t="str">
        <f aca="false">IF($D$8="JA","Der Hinweis kann mit einem Nein in dem linken Kasten ausgeschaltet werden.","")</f>
        <v/>
      </c>
      <c r="K10" s="12"/>
      <c r="L10" s="12"/>
      <c r="M10" s="12"/>
      <c r="N10" s="12"/>
    </row>
    <row r="11" customFormat="false" ht="13.8" hidden="false" customHeight="false" outlineLevel="0" collapsed="false">
      <c r="A11" s="18" t="n">
        <v>1</v>
      </c>
      <c r="B11" s="19" t="s">
        <v>4</v>
      </c>
      <c r="C11" s="19" t="s">
        <v>26</v>
      </c>
      <c r="D11" s="19" t="s">
        <v>27</v>
      </c>
      <c r="E11" s="19" t="s">
        <v>28</v>
      </c>
      <c r="F11" s="19" t="n">
        <v>1</v>
      </c>
      <c r="G11" s="20" t="n">
        <v>90</v>
      </c>
      <c r="H11" s="21" t="n">
        <f aca="false">(A11*G11)</f>
        <v>90</v>
      </c>
      <c r="J11" s="12"/>
      <c r="K11" s="12"/>
      <c r="L11" s="12"/>
      <c r="M11" s="12"/>
      <c r="N11" s="12"/>
    </row>
    <row r="12" customFormat="false" ht="15" hidden="false" customHeight="false" outlineLevel="0" collapsed="false">
      <c r="A12" s="18" t="n">
        <v>4</v>
      </c>
      <c r="B12" s="19" t="s">
        <v>29</v>
      </c>
      <c r="C12" s="19" t="s">
        <v>30</v>
      </c>
      <c r="D12" s="19" t="s">
        <v>31</v>
      </c>
      <c r="E12" s="19" t="s">
        <v>28</v>
      </c>
      <c r="F12" s="19" t="n">
        <v>1</v>
      </c>
      <c r="G12" s="20" t="n">
        <v>10</v>
      </c>
      <c r="H12" s="22" t="n">
        <f aca="false">(A12*G12)</f>
        <v>40</v>
      </c>
      <c r="J12" s="12"/>
      <c r="K12" s="12"/>
      <c r="L12" s="12"/>
      <c r="M12" s="12"/>
      <c r="N12" s="12"/>
    </row>
    <row r="13" customFormat="false" ht="15" hidden="false" customHeight="false" outlineLevel="0" collapsed="false">
      <c r="A13" s="18" t="n">
        <v>5</v>
      </c>
      <c r="B13" s="19" t="s">
        <v>29</v>
      </c>
      <c r="C13" s="19" t="s">
        <v>30</v>
      </c>
      <c r="D13" s="19" t="s">
        <v>32</v>
      </c>
      <c r="E13" s="19" t="s">
        <v>28</v>
      </c>
      <c r="F13" s="19" t="n">
        <v>1</v>
      </c>
      <c r="G13" s="20" t="n">
        <v>10</v>
      </c>
      <c r="H13" s="22" t="n">
        <f aca="false">(A13*G13)</f>
        <v>50</v>
      </c>
      <c r="J13" s="12"/>
      <c r="K13" s="12"/>
      <c r="L13" s="12"/>
      <c r="M13" s="12"/>
      <c r="N13" s="12"/>
    </row>
    <row r="14" customFormat="false" ht="15" hidden="false" customHeight="false" outlineLevel="0" collapsed="false">
      <c r="A14" s="18" t="n">
        <v>5</v>
      </c>
      <c r="B14" s="19" t="s">
        <v>29</v>
      </c>
      <c r="C14" s="19" t="s">
        <v>30</v>
      </c>
      <c r="D14" s="19" t="s">
        <v>33</v>
      </c>
      <c r="E14" s="19" t="s">
        <v>28</v>
      </c>
      <c r="F14" s="19" t="n">
        <v>1</v>
      </c>
      <c r="G14" s="20" t="n">
        <v>11</v>
      </c>
      <c r="H14" s="22" t="n">
        <f aca="false">(A14*G14)</f>
        <v>55</v>
      </c>
      <c r="K14" s="12"/>
      <c r="L14" s="12"/>
      <c r="M14" s="12"/>
      <c r="N14" s="12"/>
    </row>
    <row r="15" customFormat="false" ht="15" hidden="false" customHeight="false" outlineLevel="0" collapsed="false">
      <c r="A15" s="18" t="n">
        <v>1</v>
      </c>
      <c r="B15" s="19" t="s">
        <v>34</v>
      </c>
      <c r="C15" s="19" t="s">
        <v>30</v>
      </c>
      <c r="D15" s="19"/>
      <c r="E15" s="19" t="s">
        <v>28</v>
      </c>
      <c r="F15" s="19" t="n">
        <v>1</v>
      </c>
      <c r="G15" s="20" t="n">
        <v>11</v>
      </c>
      <c r="H15" s="22" t="n">
        <f aca="false">(A15*G15)</f>
        <v>11</v>
      </c>
      <c r="J15" s="12"/>
      <c r="K15" s="12"/>
      <c r="L15" s="12"/>
      <c r="M15" s="12"/>
      <c r="N15" s="12"/>
    </row>
    <row r="16" customFormat="false" ht="15" hidden="false" customHeight="false" outlineLevel="0" collapsed="false">
      <c r="A16" s="18"/>
      <c r="B16" s="19"/>
      <c r="C16" s="19"/>
      <c r="D16" s="19"/>
      <c r="E16" s="19"/>
      <c r="F16" s="19"/>
      <c r="G16" s="20"/>
      <c r="H16" s="22" t="n">
        <f aca="false">(A16*G16)</f>
        <v>0</v>
      </c>
      <c r="J16" s="12"/>
      <c r="K16" s="12"/>
      <c r="L16" s="12"/>
      <c r="M16" s="12"/>
      <c r="N16" s="12"/>
    </row>
    <row r="17" customFormat="false" ht="13.8" hidden="false" customHeight="false" outlineLevel="0" collapsed="false">
      <c r="A17" s="18" t="n">
        <v>1</v>
      </c>
      <c r="B17" s="19" t="s">
        <v>35</v>
      </c>
      <c r="C17" s="19" t="s">
        <v>36</v>
      </c>
      <c r="D17" s="19" t="s">
        <v>33</v>
      </c>
      <c r="E17" s="19" t="s">
        <v>28</v>
      </c>
      <c r="F17" s="19" t="n">
        <v>2</v>
      </c>
      <c r="G17" s="20" t="n">
        <v>65</v>
      </c>
      <c r="H17" s="22" t="n">
        <f aca="false">(A17*G17)</f>
        <v>65</v>
      </c>
      <c r="J17" s="12"/>
      <c r="K17" s="12"/>
      <c r="L17" s="12"/>
      <c r="M17" s="12"/>
      <c r="N17" s="12"/>
    </row>
    <row r="18" customFormat="false" ht="15" hidden="false" customHeight="false" outlineLevel="0" collapsed="false">
      <c r="A18" s="18" t="n">
        <v>4</v>
      </c>
      <c r="B18" s="19" t="s">
        <v>29</v>
      </c>
      <c r="C18" s="19" t="s">
        <v>30</v>
      </c>
      <c r="D18" s="19" t="s">
        <v>31</v>
      </c>
      <c r="E18" s="19" t="s">
        <v>28</v>
      </c>
      <c r="F18" s="19" t="n">
        <v>2</v>
      </c>
      <c r="G18" s="20" t="n">
        <v>10</v>
      </c>
      <c r="H18" s="22" t="n">
        <f aca="false">(A18*G18)</f>
        <v>40</v>
      </c>
      <c r="J18" s="12"/>
      <c r="K18" s="12"/>
      <c r="L18" s="12"/>
      <c r="M18" s="12"/>
      <c r="N18" s="12"/>
    </row>
    <row r="19" customFormat="false" ht="15" hidden="false" customHeight="false" outlineLevel="0" collapsed="false">
      <c r="A19" s="18" t="n">
        <v>4</v>
      </c>
      <c r="B19" s="19" t="s">
        <v>29</v>
      </c>
      <c r="C19" s="19" t="s">
        <v>30</v>
      </c>
      <c r="D19" s="19" t="s">
        <v>32</v>
      </c>
      <c r="E19" s="19" t="s">
        <v>28</v>
      </c>
      <c r="F19" s="19" t="n">
        <v>2</v>
      </c>
      <c r="G19" s="20" t="n">
        <v>10</v>
      </c>
      <c r="H19" s="22" t="n">
        <f aca="false">(A19*G19)</f>
        <v>40</v>
      </c>
      <c r="J19" s="12"/>
      <c r="K19" s="12"/>
      <c r="L19" s="12"/>
      <c r="M19" s="12"/>
      <c r="N19" s="12"/>
    </row>
    <row r="20" customFormat="false" ht="15" hidden="false" customHeight="false" outlineLevel="0" collapsed="false">
      <c r="A20" s="18" t="n">
        <v>4</v>
      </c>
      <c r="B20" s="19" t="s">
        <v>29</v>
      </c>
      <c r="C20" s="19" t="s">
        <v>30</v>
      </c>
      <c r="D20" s="19" t="s">
        <v>33</v>
      </c>
      <c r="E20" s="19" t="s">
        <v>28</v>
      </c>
      <c r="F20" s="19" t="n">
        <v>2</v>
      </c>
      <c r="G20" s="20" t="n">
        <v>11</v>
      </c>
      <c r="H20" s="22" t="n">
        <f aca="false">(A20*G20)</f>
        <v>44</v>
      </c>
      <c r="J20" s="12"/>
      <c r="K20" s="12"/>
      <c r="L20" s="12"/>
      <c r="M20" s="12"/>
      <c r="N20" s="12"/>
    </row>
    <row r="21" customFormat="false" ht="15" hidden="false" customHeight="false" outlineLevel="0" collapsed="false">
      <c r="A21" s="18"/>
      <c r="B21" s="19"/>
      <c r="C21" s="19"/>
      <c r="D21" s="19"/>
      <c r="E21" s="19"/>
      <c r="F21" s="19"/>
      <c r="G21" s="20"/>
      <c r="H21" s="22" t="n">
        <f aca="false">(A21*G21)</f>
        <v>0</v>
      </c>
      <c r="J21" s="12"/>
      <c r="K21" s="12"/>
      <c r="L21" s="12"/>
      <c r="M21" s="12"/>
      <c r="N21" s="12"/>
    </row>
    <row r="22" customFormat="false" ht="13.8" hidden="false" customHeight="false" outlineLevel="0" collapsed="false">
      <c r="A22" s="18" t="n">
        <v>1</v>
      </c>
      <c r="B22" s="19" t="s">
        <v>37</v>
      </c>
      <c r="C22" s="19" t="s">
        <v>36</v>
      </c>
      <c r="D22" s="19"/>
      <c r="E22" s="19" t="s">
        <v>28</v>
      </c>
      <c r="F22" s="19" t="n">
        <v>3</v>
      </c>
      <c r="G22" s="20" t="n">
        <v>60</v>
      </c>
      <c r="H22" s="22" t="n">
        <f aca="false">(A22*G22)</f>
        <v>60</v>
      </c>
      <c r="J22" s="12"/>
      <c r="K22" s="12"/>
      <c r="L22" s="12"/>
      <c r="M22" s="12"/>
      <c r="N22" s="12"/>
    </row>
    <row r="23" customFormat="false" ht="13.8" hidden="false" customHeight="false" outlineLevel="0" collapsed="false">
      <c r="A23" s="18" t="n">
        <v>4</v>
      </c>
      <c r="B23" s="19" t="s">
        <v>29</v>
      </c>
      <c r="C23" s="19" t="s">
        <v>30</v>
      </c>
      <c r="D23" s="19" t="s">
        <v>31</v>
      </c>
      <c r="E23" s="19" t="s">
        <v>28</v>
      </c>
      <c r="F23" s="19" t="n">
        <v>3</v>
      </c>
      <c r="G23" s="20" t="n">
        <v>10</v>
      </c>
      <c r="H23" s="22" t="n">
        <f aca="false">(A23*G23)</f>
        <v>40</v>
      </c>
      <c r="K23" s="12"/>
      <c r="L23" s="12"/>
      <c r="M23" s="12"/>
    </row>
    <row r="24" customFormat="false" ht="15" hidden="false" customHeight="false" outlineLevel="0" collapsed="false">
      <c r="A24" s="18" t="n">
        <v>4</v>
      </c>
      <c r="B24" s="19" t="s">
        <v>29</v>
      </c>
      <c r="C24" s="19" t="s">
        <v>30</v>
      </c>
      <c r="D24" s="19" t="s">
        <v>32</v>
      </c>
      <c r="E24" s="19" t="s">
        <v>28</v>
      </c>
      <c r="F24" s="19" t="n">
        <v>3</v>
      </c>
      <c r="G24" s="20" t="n">
        <v>10</v>
      </c>
      <c r="H24" s="22" t="n">
        <f aca="false">(A24*G24)</f>
        <v>40</v>
      </c>
      <c r="K24" s="12"/>
      <c r="L24" s="12"/>
      <c r="M24" s="12"/>
    </row>
    <row r="25" customFormat="false" ht="13.8" hidden="false" customHeight="false" outlineLevel="0" collapsed="false">
      <c r="A25" s="18" t="n">
        <v>5</v>
      </c>
      <c r="B25" s="19" t="s">
        <v>29</v>
      </c>
      <c r="C25" s="19" t="s">
        <v>30</v>
      </c>
      <c r="D25" s="19" t="s">
        <v>33</v>
      </c>
      <c r="E25" s="19" t="s">
        <v>28</v>
      </c>
      <c r="F25" s="19" t="n">
        <v>3</v>
      </c>
      <c r="G25" s="20" t="n">
        <v>11</v>
      </c>
      <c r="H25" s="22" t="n">
        <f aca="false">(A25*G25)</f>
        <v>55</v>
      </c>
      <c r="K25" s="12"/>
      <c r="L25" s="12"/>
      <c r="M25" s="12"/>
    </row>
    <row r="26" customFormat="false" ht="15" hidden="false" customHeight="false" outlineLevel="0" collapsed="false">
      <c r="A26" s="18"/>
      <c r="B26" s="19"/>
      <c r="C26" s="19"/>
      <c r="D26" s="19"/>
      <c r="E26" s="19"/>
      <c r="F26" s="19"/>
      <c r="G26" s="20"/>
      <c r="H26" s="22" t="n">
        <f aca="false">(A26*G26)</f>
        <v>0</v>
      </c>
    </row>
    <row r="27" customFormat="false" ht="15" hidden="false" customHeight="false" outlineLevel="0" collapsed="false">
      <c r="A27" s="18"/>
      <c r="B27" s="19"/>
      <c r="C27" s="19"/>
      <c r="D27" s="19"/>
      <c r="E27" s="19"/>
      <c r="F27" s="19"/>
      <c r="G27" s="20"/>
      <c r="H27" s="22" t="n">
        <f aca="false">(A27*G27)</f>
        <v>0</v>
      </c>
    </row>
    <row r="28" customFormat="false" ht="15" hidden="false" customHeight="false" outlineLevel="0" collapsed="false">
      <c r="A28" s="18"/>
      <c r="B28" s="19"/>
      <c r="C28" s="19"/>
      <c r="D28" s="19"/>
      <c r="E28" s="19"/>
      <c r="F28" s="19"/>
      <c r="G28" s="20"/>
      <c r="H28" s="22" t="n">
        <f aca="false">(A28*G28)</f>
        <v>0</v>
      </c>
    </row>
    <row r="29" customFormat="false" ht="15" hidden="false" customHeight="false" outlineLevel="0" collapsed="false">
      <c r="A29" s="18"/>
      <c r="B29" s="19"/>
      <c r="C29" s="19"/>
      <c r="D29" s="19"/>
      <c r="E29" s="19"/>
      <c r="F29" s="19"/>
      <c r="G29" s="20"/>
      <c r="H29" s="22" t="n">
        <f aca="false">(A29*G29)</f>
        <v>0</v>
      </c>
    </row>
    <row r="30" customFormat="false" ht="15" hidden="false" customHeight="false" outlineLevel="0" collapsed="false">
      <c r="A30" s="18"/>
      <c r="B30" s="19"/>
      <c r="C30" s="19"/>
      <c r="D30" s="19"/>
      <c r="E30" s="19"/>
      <c r="F30" s="19"/>
      <c r="G30" s="20"/>
      <c r="H30" s="22" t="n">
        <f aca="false">(A30*G30)</f>
        <v>0</v>
      </c>
    </row>
    <row r="31" customFormat="false" ht="13.8" hidden="false" customHeight="false" outlineLevel="0" collapsed="false">
      <c r="A31" s="18"/>
      <c r="B31" s="19"/>
      <c r="C31" s="19"/>
      <c r="D31" s="19"/>
      <c r="E31" s="19"/>
      <c r="F31" s="19"/>
      <c r="G31" s="20"/>
      <c r="H31" s="22" t="n">
        <f aca="false">(A31*G31)</f>
        <v>0</v>
      </c>
    </row>
    <row r="32" customFormat="false" ht="15" hidden="false" customHeight="false" outlineLevel="0" collapsed="false">
      <c r="A32" s="18"/>
      <c r="B32" s="19"/>
      <c r="C32" s="19"/>
      <c r="D32" s="19"/>
      <c r="E32" s="19"/>
      <c r="F32" s="19"/>
      <c r="G32" s="20"/>
      <c r="H32" s="22" t="n">
        <f aca="false">(A32*G32)</f>
        <v>0</v>
      </c>
    </row>
    <row r="33" customFormat="false" ht="15" hidden="false" customHeight="false" outlineLevel="0" collapsed="false">
      <c r="A33" s="18"/>
      <c r="B33" s="19"/>
      <c r="C33" s="19"/>
      <c r="D33" s="19"/>
      <c r="E33" s="19"/>
      <c r="F33" s="19"/>
      <c r="G33" s="20"/>
      <c r="H33" s="22" t="n">
        <f aca="false">(A33*G33)</f>
        <v>0</v>
      </c>
    </row>
    <row r="34" customFormat="false" ht="15" hidden="false" customHeight="false" outlineLevel="0" collapsed="false">
      <c r="A34" s="23"/>
      <c r="B34" s="19"/>
      <c r="C34" s="19"/>
      <c r="D34" s="19"/>
      <c r="E34" s="19"/>
      <c r="F34" s="19"/>
      <c r="G34" s="20"/>
      <c r="H34" s="22" t="n">
        <f aca="false">(A34*G34)</f>
        <v>0</v>
      </c>
    </row>
    <row r="35" customFormat="false" ht="15" hidden="false" customHeight="false" outlineLevel="0" collapsed="false">
      <c r="A35" s="23"/>
      <c r="B35" s="19"/>
      <c r="C35" s="19"/>
      <c r="D35" s="19"/>
      <c r="E35" s="19"/>
      <c r="F35" s="19"/>
      <c r="G35" s="20"/>
      <c r="H35" s="22" t="n">
        <f aca="false">(A35*G35)</f>
        <v>0</v>
      </c>
    </row>
    <row r="36" customFormat="false" ht="15" hidden="false" customHeight="false" outlineLevel="0" collapsed="false">
      <c r="A36" s="23"/>
      <c r="B36" s="24"/>
      <c r="C36" s="19"/>
      <c r="D36" s="19"/>
      <c r="E36" s="19"/>
      <c r="F36" s="24"/>
      <c r="G36" s="20"/>
      <c r="H36" s="22" t="n">
        <f aca="false">(A36*G36)</f>
        <v>0</v>
      </c>
    </row>
    <row r="37" customFormat="false" ht="15" hidden="false" customHeight="false" outlineLevel="0" collapsed="false">
      <c r="A37" s="23"/>
      <c r="B37" s="24"/>
      <c r="C37" s="19"/>
      <c r="D37" s="19"/>
      <c r="E37" s="19"/>
      <c r="F37" s="24"/>
      <c r="G37" s="20"/>
      <c r="H37" s="22" t="n">
        <f aca="false">(A37*G37)</f>
        <v>0</v>
      </c>
    </row>
    <row r="38" customFormat="false" ht="15" hidden="false" customHeight="false" outlineLevel="0" collapsed="false">
      <c r="A38" s="23"/>
      <c r="B38" s="24"/>
      <c r="C38" s="19"/>
      <c r="D38" s="19"/>
      <c r="E38" s="19"/>
      <c r="F38" s="24"/>
      <c r="G38" s="20"/>
      <c r="H38" s="22" t="n">
        <f aca="false">(A38*G38)</f>
        <v>0</v>
      </c>
    </row>
    <row r="39" customFormat="false" ht="15.75" hidden="false" customHeight="false" outlineLevel="0" collapsed="false">
      <c r="A39" s="25"/>
      <c r="B39" s="26"/>
      <c r="C39" s="26"/>
      <c r="D39" s="26"/>
      <c r="E39" s="26"/>
      <c r="F39" s="26"/>
      <c r="G39" s="27"/>
      <c r="H39" s="28" t="n">
        <f aca="false">(A39*G39)</f>
        <v>0</v>
      </c>
    </row>
  </sheetData>
  <mergeCells count="3">
    <mergeCell ref="D2:E2"/>
    <mergeCell ref="D3:E3"/>
    <mergeCell ref="D4:E4"/>
  </mergeCells>
  <conditionalFormatting sqref="H6:H8">
    <cfRule type="containsText" priority="2" operator="containsText" aboveAverage="0" equalAverage="0" bottom="0" percent="0" rank="0" text="Nein" dxfId="0">
      <formula>NOT(ISERROR(SEARCH("Nein",H6)))</formula>
    </cfRule>
    <cfRule type="containsText" priority="3" operator="containsText" aboveAverage="0" equalAverage="0" bottom="0" percent="0" rank="0" text="Ja" dxfId="1">
      <formula>NOT(ISERROR(SEARCH("Ja",H6)))</formula>
    </cfRule>
  </conditionalFormatting>
  <conditionalFormatting sqref="D4">
    <cfRule type="cellIs" priority="4" operator="equal" aboveAverage="0" equalAverage="0" bottom="0" percent="0" rank="0" text="" dxfId="2">
      <formula>"rot"</formula>
    </cfRule>
    <cfRule type="cellIs" priority="5" operator="equal" aboveAverage="0" equalAverage="0" bottom="0" percent="0" rank="0" text="" dxfId="3">
      <formula>"gelb"</formula>
    </cfRule>
    <cfRule type="cellIs" priority="6" operator="equal" aboveAverage="0" equalAverage="0" bottom="0" percent="0" rank="0" text="" dxfId="4">
      <formula>"grün"</formula>
    </cfRule>
  </conditionalFormatting>
  <conditionalFormatting sqref="H2">
    <cfRule type="cellIs" priority="7" operator="equal" aboveAverage="0" equalAverage="0" bottom="0" percent="0" rank="0" text="" dxfId="5">
      <formula>$D$5</formula>
    </cfRule>
    <cfRule type="cellIs" priority="8" operator="lessThan" aboveAverage="0" equalAverage="0" bottom="0" percent="0" rank="0" text="" dxfId="6">
      <formula>$D$5</formula>
    </cfRule>
    <cfRule type="cellIs" priority="9" operator="lessThanOrEqual" aboveAverage="0" equalAverage="0" bottom="0" percent="0" rank="0" text="" dxfId="7">
      <formula>$D$5</formula>
    </cfRule>
    <cfRule type="cellIs" priority="10" operator="greaterThan" aboveAverage="0" equalAverage="0" bottom="0" percent="0" rank="0" text="" dxfId="8">
      <formula>$D$5</formula>
    </cfRule>
  </conditionalFormatting>
  <conditionalFormatting sqref="H3">
    <cfRule type="cellIs" priority="11" operator="between" aboveAverage="0" equalAverage="0" bottom="0" percent="0" rank="0" text="" dxfId="9">
      <formula>$D$6</formula>
      <formula>$D$7</formula>
    </cfRule>
    <cfRule type="cellIs" priority="12" operator="lessThan" aboveAverage="0" equalAverage="0" bottom="0" percent="0" rank="0" text="" dxfId="10">
      <formula>$D$6</formula>
    </cfRule>
    <cfRule type="cellIs" priority="13" operator="greaterThan" aboveAverage="0" equalAverage="0" bottom="0" percent="0" rank="0" text="" dxfId="11">
      <formula>$D$7</formula>
    </cfRule>
  </conditionalFormatting>
  <dataValidations count="3">
    <dataValidation allowBlank="true" operator="between" showDropDown="false" showErrorMessage="true" showInputMessage="true" sqref="D4:E4" type="list">
      <formula1>Tabelle2!$C$14:$C$17</formula1>
      <formula2>0</formula2>
    </dataValidation>
    <dataValidation allowBlank="true" operator="between" showDropDown="false" showErrorMessage="true" showInputMessage="true" sqref="C11:C39" type="list">
      <formula1>Tabelle2!$C$2:$C$8</formula1>
      <formula2>0</formula2>
    </dataValidation>
    <dataValidation allowBlank="true" operator="between" showDropDown="false" showErrorMessage="true" showInputMessage="true" sqref="E11:E39" type="list">
      <formula1>Tabelle2!$C$26:$C$78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S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7" activeCellId="0" sqref="F77"/>
    </sheetView>
  </sheetViews>
  <sheetFormatPr defaultRowHeight="15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1.86"/>
    <col collapsed="false" customWidth="true" hidden="false" outlineLevel="0" max="6" min="5" style="0" width="10.71"/>
    <col collapsed="false" customWidth="true" hidden="false" outlineLevel="0" max="7" min="7" style="0" width="19.57"/>
    <col collapsed="false" customWidth="true" hidden="false" outlineLevel="0" max="8" min="8" style="0" width="2.99"/>
    <col collapsed="false" customWidth="true" hidden="false" outlineLevel="0" max="9" min="9" style="0" width="12.14"/>
    <col collapsed="false" customWidth="true" hidden="false" outlineLevel="0" max="10" min="10" style="0" width="11.86"/>
    <col collapsed="false" customWidth="true" hidden="false" outlineLevel="0" max="11" min="11" style="0" width="11.3"/>
    <col collapsed="false" customWidth="true" hidden="false" outlineLevel="0" max="12" min="12" style="0" width="13.14"/>
    <col collapsed="false" customWidth="true" hidden="false" outlineLevel="0" max="1025" min="13" style="0" width="10.71"/>
  </cols>
  <sheetData>
    <row r="1" customFormat="false" ht="15.75" hidden="false" customHeight="false" outlineLevel="0" collapsed="false">
      <c r="I1" s="29"/>
      <c r="K1" s="0" t="s">
        <v>38</v>
      </c>
      <c r="L1" s="0" t="s">
        <v>39</v>
      </c>
      <c r="M1" s="0" t="s">
        <v>40</v>
      </c>
      <c r="N1" s="0" t="s">
        <v>41</v>
      </c>
      <c r="O1" s="0" t="s">
        <v>42</v>
      </c>
      <c r="P1" s="0" t="s">
        <v>43</v>
      </c>
      <c r="Q1" s="0" t="s">
        <v>44</v>
      </c>
      <c r="R1" s="0" t="s">
        <v>45</v>
      </c>
      <c r="S1" s="0" t="s">
        <v>46</v>
      </c>
    </row>
    <row r="2" customFormat="false" ht="15.75" hidden="false" customHeight="false" outlineLevel="0" collapsed="false">
      <c r="C2" s="0" t="s">
        <v>47</v>
      </c>
      <c r="E2" s="0" t="s">
        <v>48</v>
      </c>
      <c r="F2" s="0" t="n">
        <f aca="false">IF(I2&lt;=I12, 1,0)</f>
        <v>1</v>
      </c>
      <c r="G2" s="30" t="s">
        <v>49</v>
      </c>
      <c r="H2" s="31" t="n">
        <v>1</v>
      </c>
      <c r="I2" s="32" t="n">
        <f aca="false">SUM(K2:K30)-1</f>
        <v>15</v>
      </c>
      <c r="K2" s="0" t="n">
        <f aca="false">IF(('Nordfront-Armeebogen 2018'!F11 =1), ('Nordfront-Armeebogen 2018'!A11), 0)</f>
        <v>1</v>
      </c>
      <c r="L2" s="0" t="n">
        <f aca="false">IF(('Nordfront-Armeebogen 2018'!F11 =2), ('Nordfront-Armeebogen 2018'!A11), 0)</f>
        <v>0</v>
      </c>
      <c r="M2" s="0" t="n">
        <f aca="false">IF(('Nordfront-Armeebogen 2018'!F11 =3), ('Nordfront-Armeebogen 2018'!A11), 0)</f>
        <v>0</v>
      </c>
      <c r="N2" s="0" t="n">
        <f aca="false">IF(('Nordfront-Armeebogen 2018'!F11 =4), ('Nordfront-Armeebogen 2018'!A11), 0)</f>
        <v>0</v>
      </c>
      <c r="O2" s="0" t="n">
        <f aca="false">IF(('Nordfront-Armeebogen 2018'!F11 =5), ('Nordfront-Armeebogen 2018'!A11), 0)</f>
        <v>0</v>
      </c>
      <c r="P2" s="0" t="n">
        <f aca="false">IF(('Nordfront-Armeebogen 2018'!F11 =6), ('Nordfront-Armeebogen 2018'!A11), 0)</f>
        <v>0</v>
      </c>
      <c r="Q2" s="0" t="n">
        <f aca="false">IF(('Nordfront-Armeebogen 2018'!F11 =7), ('Nordfront-Armeebogen 2018'!A11), 0)</f>
        <v>0</v>
      </c>
      <c r="R2" s="0" t="n">
        <f aca="false">IF(('Nordfront-Armeebogen 2018'!F11 =8), ('Nordfront-Armeebogen 2018'!A11), 0)</f>
        <v>0</v>
      </c>
      <c r="S2" s="0" t="n">
        <f aca="false">IF(('Nordfront-Armeebogen 2018'!F11 =9), ('Nordfront-Armeebogen 2018'!A11), 0)</f>
        <v>0</v>
      </c>
    </row>
    <row r="3" customFormat="false" ht="15.75" hidden="false" customHeight="false" outlineLevel="0" collapsed="false">
      <c r="C3" s="0" t="s">
        <v>50</v>
      </c>
      <c r="E3" s="0" t="s">
        <v>51</v>
      </c>
      <c r="F3" s="0" t="n">
        <f aca="false">IF(I3&lt;=I13, 1,0)</f>
        <v>1</v>
      </c>
      <c r="G3" s="30" t="s">
        <v>49</v>
      </c>
      <c r="H3" s="31" t="n">
        <v>2</v>
      </c>
      <c r="I3" s="32" t="n">
        <f aca="false">SUM(L2:L30)-1</f>
        <v>12</v>
      </c>
      <c r="K3" s="0" t="n">
        <f aca="false">IF(('Nordfront-Armeebogen 2018'!F12 =1), ('Nordfront-Armeebogen 2018'!A12), 0)</f>
        <v>4</v>
      </c>
      <c r="L3" s="0" t="n">
        <f aca="false">IF(('Nordfront-Armeebogen 2018'!F12 =2), ('Nordfront-Armeebogen 2018'!A12), 0)</f>
        <v>0</v>
      </c>
      <c r="M3" s="0" t="n">
        <f aca="false">IF(('Nordfront-Armeebogen 2018'!F12 =3), ('Nordfront-Armeebogen 2018'!A12), 0)</f>
        <v>0</v>
      </c>
      <c r="N3" s="0" t="n">
        <f aca="false">IF(('Nordfront-Armeebogen 2018'!F12 =4), ('Nordfront-Armeebogen 2018'!A12), 0)</f>
        <v>0</v>
      </c>
      <c r="O3" s="0" t="n">
        <f aca="false">IF(('Nordfront-Armeebogen 2018'!F12 =5), ('Nordfront-Armeebogen 2018'!A12), 0)</f>
        <v>0</v>
      </c>
      <c r="P3" s="0" t="n">
        <f aca="false">IF(('Nordfront-Armeebogen 2018'!F12 =6), ('Nordfront-Armeebogen 2018'!A12), 0)</f>
        <v>0</v>
      </c>
      <c r="Q3" s="0" t="n">
        <f aca="false">IF(('Nordfront-Armeebogen 2018'!F12 =7), ('Nordfront-Armeebogen 2018'!A12), 0)</f>
        <v>0</v>
      </c>
      <c r="R3" s="0" t="n">
        <f aca="false">IF(('Nordfront-Armeebogen 2018'!F12 =8), ('Nordfront-Armeebogen 2018'!A12), 0)</f>
        <v>0</v>
      </c>
      <c r="S3" s="0" t="n">
        <f aca="false">IF(('Nordfront-Armeebogen 2018'!F12 =9), ('Nordfront-Armeebogen 2018'!A12), 0)</f>
        <v>0</v>
      </c>
    </row>
    <row r="4" customFormat="false" ht="15.75" hidden="false" customHeight="false" outlineLevel="0" collapsed="false">
      <c r="C4" s="0" t="s">
        <v>26</v>
      </c>
      <c r="E4" s="0" t="s">
        <v>52</v>
      </c>
      <c r="F4" s="0" t="n">
        <f aca="false">IF(I4&lt;=I14, 1,0)</f>
        <v>0</v>
      </c>
      <c r="G4" s="30" t="s">
        <v>49</v>
      </c>
      <c r="H4" s="31" t="n">
        <v>3</v>
      </c>
      <c r="I4" s="32" t="n">
        <f aca="false">SUM(M2:M30)-1</f>
        <v>13</v>
      </c>
      <c r="K4" s="0" t="n">
        <f aca="false">IF(('Nordfront-Armeebogen 2018'!F13 =1), ('Nordfront-Armeebogen 2018'!A13), 0)</f>
        <v>5</v>
      </c>
      <c r="L4" s="0" t="n">
        <f aca="false">IF(('Nordfront-Armeebogen 2018'!F13 =2), ('Nordfront-Armeebogen 2018'!A13), 0)</f>
        <v>0</v>
      </c>
      <c r="M4" s="0" t="n">
        <f aca="false">IF(('Nordfront-Armeebogen 2018'!F13 =3), ('Nordfront-Armeebogen 2018'!A13), 0)</f>
        <v>0</v>
      </c>
      <c r="N4" s="0" t="n">
        <f aca="false">IF(('Nordfront-Armeebogen 2018'!F13 =4), ('Nordfront-Armeebogen 2018'!A13), 0)</f>
        <v>0</v>
      </c>
      <c r="O4" s="0" t="n">
        <f aca="false">IF(('Nordfront-Armeebogen 2018'!F13 =5), ('Nordfront-Armeebogen 2018'!A13), 0)</f>
        <v>0</v>
      </c>
      <c r="P4" s="0" t="n">
        <f aca="false">IF(('Nordfront-Armeebogen 2018'!F13 =6), ('Nordfront-Armeebogen 2018'!A13), 0)</f>
        <v>0</v>
      </c>
      <c r="Q4" s="0" t="n">
        <f aca="false">IF(('Nordfront-Armeebogen 2018'!F13 =7), ('Nordfront-Armeebogen 2018'!A13), 0)</f>
        <v>0</v>
      </c>
      <c r="R4" s="0" t="n">
        <f aca="false">IF(('Nordfront-Armeebogen 2018'!F13 =8), ('Nordfront-Armeebogen 2018'!A13), 0)</f>
        <v>0</v>
      </c>
      <c r="S4" s="0" t="n">
        <f aca="false">IF(('Nordfront-Armeebogen 2018'!F13 =9), ('Nordfront-Armeebogen 2018'!A13), 0)</f>
        <v>0</v>
      </c>
    </row>
    <row r="5" customFormat="false" ht="15.75" hidden="false" customHeight="false" outlineLevel="0" collapsed="false">
      <c r="C5" s="0" t="s">
        <v>36</v>
      </c>
      <c r="E5" s="0" t="s">
        <v>53</v>
      </c>
      <c r="F5" s="0" t="n">
        <f aca="false">IF(I5&lt;=I15, 1,0)</f>
        <v>1</v>
      </c>
      <c r="G5" s="30" t="s">
        <v>49</v>
      </c>
      <c r="H5" s="31" t="n">
        <v>4</v>
      </c>
      <c r="I5" s="32" t="n">
        <f aca="false">SUM(N2:N30)-1</f>
        <v>-1</v>
      </c>
      <c r="K5" s="0" t="n">
        <f aca="false">IF(('Nordfront-Armeebogen 2018'!F14 =1), ('Nordfront-Armeebogen 2018'!A14), 0)</f>
        <v>5</v>
      </c>
      <c r="L5" s="0" t="n">
        <f aca="false">IF(('Nordfront-Armeebogen 2018'!F14 =2), ('Nordfront-Armeebogen 2018'!A14), 0)</f>
        <v>0</v>
      </c>
      <c r="M5" s="0" t="n">
        <f aca="false">IF(('Nordfront-Armeebogen 2018'!F14 =3), ('Nordfront-Armeebogen 2018'!A14), 0)</f>
        <v>0</v>
      </c>
      <c r="N5" s="0" t="n">
        <f aca="false">IF(('Nordfront-Armeebogen 2018'!F14 =4), ('Nordfront-Armeebogen 2018'!A14), 0)</f>
        <v>0</v>
      </c>
      <c r="O5" s="0" t="n">
        <f aca="false">IF(('Nordfront-Armeebogen 2018'!F14 =5), ('Nordfront-Armeebogen 2018'!A14), 0)</f>
        <v>0</v>
      </c>
      <c r="P5" s="0" t="n">
        <f aca="false">IF(('Nordfront-Armeebogen 2018'!F14 =6), ('Nordfront-Armeebogen 2018'!A14), 0)</f>
        <v>0</v>
      </c>
      <c r="Q5" s="0" t="n">
        <f aca="false">IF(('Nordfront-Armeebogen 2018'!F14 =7), ('Nordfront-Armeebogen 2018'!A14), 0)</f>
        <v>0</v>
      </c>
      <c r="R5" s="0" t="n">
        <f aca="false">IF(('Nordfront-Armeebogen 2018'!F14 =8), ('Nordfront-Armeebogen 2018'!A14), 0)</f>
        <v>0</v>
      </c>
      <c r="S5" s="0" t="n">
        <f aca="false">IF(('Nordfront-Armeebogen 2018'!F14 =9), ('Nordfront-Armeebogen 2018'!A14), 0)</f>
        <v>0</v>
      </c>
    </row>
    <row r="6" customFormat="false" ht="15.75" hidden="false" customHeight="false" outlineLevel="0" collapsed="false">
      <c r="C6" s="0" t="s">
        <v>54</v>
      </c>
      <c r="E6" s="0" t="s">
        <v>55</v>
      </c>
      <c r="F6" s="0" t="n">
        <f aca="false">IF(I6&lt;=I16, 1,0)</f>
        <v>1</v>
      </c>
      <c r="G6" s="30" t="s">
        <v>49</v>
      </c>
      <c r="H6" s="31" t="n">
        <v>5</v>
      </c>
      <c r="I6" s="32" t="n">
        <f aca="false">SUM(O2:O30)-1</f>
        <v>-1</v>
      </c>
      <c r="K6" s="0" t="n">
        <f aca="false">IF(('Nordfront-Armeebogen 2018'!F15 =1), ('Nordfront-Armeebogen 2018'!A15), 0)</f>
        <v>1</v>
      </c>
      <c r="L6" s="0" t="n">
        <f aca="false">IF(('Nordfront-Armeebogen 2018'!F15 =2), ('Nordfront-Armeebogen 2018'!A15), 0)</f>
        <v>0</v>
      </c>
      <c r="M6" s="0" t="n">
        <f aca="false">IF(('Nordfront-Armeebogen 2018'!F15 =3), ('Nordfront-Armeebogen 2018'!A15), 0)</f>
        <v>0</v>
      </c>
      <c r="N6" s="0" t="n">
        <f aca="false">IF(('Nordfront-Armeebogen 2018'!F15 =4), ('Nordfront-Armeebogen 2018'!A15), 0)</f>
        <v>0</v>
      </c>
      <c r="O6" s="0" t="n">
        <f aca="false">IF(('Nordfront-Armeebogen 2018'!F15 =5), ('Nordfront-Armeebogen 2018'!A15), 0)</f>
        <v>0</v>
      </c>
      <c r="P6" s="0" t="n">
        <f aca="false">IF(('Nordfront-Armeebogen 2018'!F15 =6), ('Nordfront-Armeebogen 2018'!A15), 0)</f>
        <v>0</v>
      </c>
      <c r="Q6" s="0" t="n">
        <f aca="false">IF(('Nordfront-Armeebogen 2018'!F15 =7), ('Nordfront-Armeebogen 2018'!A15), 0)</f>
        <v>0</v>
      </c>
      <c r="R6" s="0" t="n">
        <f aca="false">IF(('Nordfront-Armeebogen 2018'!F15 =8), ('Nordfront-Armeebogen 2018'!A15), 0)</f>
        <v>0</v>
      </c>
      <c r="S6" s="0" t="n">
        <f aca="false">IF(('Nordfront-Armeebogen 2018'!F15 =9), ('Nordfront-Armeebogen 2018'!A15), 0)</f>
        <v>0</v>
      </c>
    </row>
    <row r="7" customFormat="false" ht="15.75" hidden="false" customHeight="false" outlineLevel="0" collapsed="false">
      <c r="C7" s="0" t="s">
        <v>56</v>
      </c>
      <c r="E7" s="0" t="s">
        <v>57</v>
      </c>
      <c r="F7" s="0" t="n">
        <f aca="false">IF(I7&lt;=I17, 1,0)</f>
        <v>1</v>
      </c>
      <c r="G7" s="30" t="s">
        <v>49</v>
      </c>
      <c r="H7" s="31" t="n">
        <v>6</v>
      </c>
      <c r="I7" s="32" t="n">
        <f aca="false">SUM(P2:P30)-1</f>
        <v>-1</v>
      </c>
      <c r="K7" s="0" t="n">
        <f aca="false">IF(('Nordfront-Armeebogen 2018'!F16 =1), ('Nordfront-Armeebogen 2018'!A16), 0)</f>
        <v>0</v>
      </c>
      <c r="L7" s="0" t="n">
        <f aca="false">IF(('Nordfront-Armeebogen 2018'!F16 =2), ('Nordfront-Armeebogen 2018'!A16), 0)</f>
        <v>0</v>
      </c>
      <c r="M7" s="0" t="n">
        <f aca="false">IF(('Nordfront-Armeebogen 2018'!F16 =3), ('Nordfront-Armeebogen 2018'!A16), 0)</f>
        <v>0</v>
      </c>
      <c r="N7" s="0" t="n">
        <f aca="false">IF(('Nordfront-Armeebogen 2018'!F16 =4), ('Nordfront-Armeebogen 2018'!A16), 0)</f>
        <v>0</v>
      </c>
      <c r="O7" s="0" t="n">
        <f aca="false">IF(('Nordfront-Armeebogen 2018'!F16 =5), ('Nordfront-Armeebogen 2018'!A16), 0)</f>
        <v>0</v>
      </c>
      <c r="P7" s="0" t="n">
        <f aca="false">IF(('Nordfront-Armeebogen 2018'!F16 =6), ('Nordfront-Armeebogen 2018'!A16), 0)</f>
        <v>0</v>
      </c>
      <c r="Q7" s="0" t="n">
        <f aca="false">IF(('Nordfront-Armeebogen 2018'!F16 =7), ('Nordfront-Armeebogen 2018'!A16), 0)</f>
        <v>0</v>
      </c>
      <c r="R7" s="0" t="n">
        <f aca="false">IF(('Nordfront-Armeebogen 2018'!F16 =8), ('Nordfront-Armeebogen 2018'!A16), 0)</f>
        <v>0</v>
      </c>
      <c r="S7" s="0" t="n">
        <f aca="false">IF(('Nordfront-Armeebogen 2018'!F16 =9), ('Nordfront-Armeebogen 2018'!A16), 0)</f>
        <v>0</v>
      </c>
    </row>
    <row r="8" customFormat="false" ht="15.75" hidden="false" customHeight="false" outlineLevel="0" collapsed="false">
      <c r="C8" s="0" t="s">
        <v>30</v>
      </c>
      <c r="E8" s="0" t="s">
        <v>58</v>
      </c>
      <c r="F8" s="0" t="n">
        <f aca="false">IF(I8&lt;=I18, 1,0)</f>
        <v>1</v>
      </c>
      <c r="G8" s="30" t="s">
        <v>49</v>
      </c>
      <c r="H8" s="31" t="n">
        <v>7</v>
      </c>
      <c r="I8" s="32" t="n">
        <f aca="false">SUM(Q2:Q30)-1</f>
        <v>-1</v>
      </c>
      <c r="K8" s="0" t="n">
        <f aca="false">IF(('Nordfront-Armeebogen 2018'!F17 =1), ('Nordfront-Armeebogen 2018'!A17), 0)</f>
        <v>0</v>
      </c>
      <c r="L8" s="0" t="n">
        <f aca="false">IF(('Nordfront-Armeebogen 2018'!F17 =2), ('Nordfront-Armeebogen 2018'!A17), 0)</f>
        <v>1</v>
      </c>
      <c r="M8" s="0" t="n">
        <f aca="false">IF(('Nordfront-Armeebogen 2018'!F17 =3), ('Nordfront-Armeebogen 2018'!A17), 0)</f>
        <v>0</v>
      </c>
      <c r="N8" s="0" t="n">
        <f aca="false">IF(('Nordfront-Armeebogen 2018'!F17 =4), ('Nordfront-Armeebogen 2018'!A17), 0)</f>
        <v>0</v>
      </c>
      <c r="O8" s="0" t="n">
        <f aca="false">IF(('Nordfront-Armeebogen 2018'!F17 =5), ('Nordfront-Armeebogen 2018'!A17), 0)</f>
        <v>0</v>
      </c>
      <c r="P8" s="0" t="n">
        <f aca="false">IF(('Nordfront-Armeebogen 2018'!F17 =6), ('Nordfront-Armeebogen 2018'!A17), 0)</f>
        <v>0</v>
      </c>
      <c r="Q8" s="0" t="n">
        <f aca="false">IF(('Nordfront-Armeebogen 2018'!F17 =7), ('Nordfront-Armeebogen 2018'!A17), 0)</f>
        <v>0</v>
      </c>
      <c r="R8" s="0" t="n">
        <f aca="false">IF(('Nordfront-Armeebogen 2018'!F17 =8), ('Nordfront-Armeebogen 2018'!A17), 0)</f>
        <v>0</v>
      </c>
      <c r="S8" s="0" t="n">
        <f aca="false">IF(('Nordfront-Armeebogen 2018'!F17 =9), ('Nordfront-Armeebogen 2018'!A17), 0)</f>
        <v>0</v>
      </c>
    </row>
    <row r="9" customFormat="false" ht="15.75" hidden="false" customHeight="false" outlineLevel="0" collapsed="false">
      <c r="E9" s="0" t="s">
        <v>59</v>
      </c>
      <c r="F9" s="0" t="n">
        <f aca="false">IF(I9&lt;=I19, 1,0)</f>
        <v>1</v>
      </c>
      <c r="G9" s="33" t="s">
        <v>49</v>
      </c>
      <c r="H9" s="34" t="n">
        <v>8</v>
      </c>
      <c r="I9" s="32" t="n">
        <f aca="false">SUM(R2:R30)-1</f>
        <v>-1</v>
      </c>
      <c r="K9" s="0" t="n">
        <f aca="false">IF(('Nordfront-Armeebogen 2018'!F18 =1), ('Nordfront-Armeebogen 2018'!A18), 0)</f>
        <v>0</v>
      </c>
      <c r="L9" s="0" t="n">
        <f aca="false">IF(('Nordfront-Armeebogen 2018'!F18 =2), ('Nordfront-Armeebogen 2018'!A18), 0)</f>
        <v>4</v>
      </c>
      <c r="M9" s="0" t="n">
        <f aca="false">IF(('Nordfront-Armeebogen 2018'!F18 =3), ('Nordfront-Armeebogen 2018'!A18), 0)</f>
        <v>0</v>
      </c>
      <c r="N9" s="0" t="n">
        <f aca="false">IF(('Nordfront-Armeebogen 2018'!F18 =4), ('Nordfront-Armeebogen 2018'!A18), 0)</f>
        <v>0</v>
      </c>
      <c r="O9" s="0" t="n">
        <f aca="false">IF(('Nordfront-Armeebogen 2018'!F18 =5), ('Nordfront-Armeebogen 2018'!A18), 0)</f>
        <v>0</v>
      </c>
      <c r="P9" s="0" t="n">
        <f aca="false">IF(('Nordfront-Armeebogen 2018'!F18 =6), ('Nordfront-Armeebogen 2018'!A18), 0)</f>
        <v>0</v>
      </c>
      <c r="Q9" s="0" t="n">
        <f aca="false">IF(('Nordfront-Armeebogen 2018'!F18 =7), ('Nordfront-Armeebogen 2018'!A18), 0)</f>
        <v>0</v>
      </c>
      <c r="R9" s="0" t="n">
        <f aca="false">IF(('Nordfront-Armeebogen 2018'!F18 =8), ('Nordfront-Armeebogen 2018'!A18), 0)</f>
        <v>0</v>
      </c>
      <c r="S9" s="0" t="n">
        <f aca="false">IF(('Nordfront-Armeebogen 2018'!F18 =9), ('Nordfront-Armeebogen 2018'!A18), 0)</f>
        <v>0</v>
      </c>
    </row>
    <row r="10" customFormat="false" ht="15.75" hidden="false" customHeight="false" outlineLevel="0" collapsed="false">
      <c r="E10" s="0" t="s">
        <v>60</v>
      </c>
      <c r="F10" s="0" t="n">
        <f aca="false">IF(I10&lt;=I20, 1,0)</f>
        <v>1</v>
      </c>
      <c r="G10" s="30" t="s">
        <v>49</v>
      </c>
      <c r="H10" s="31" t="n">
        <v>9</v>
      </c>
      <c r="I10" s="32" t="n">
        <f aca="false">SUM(S2:S30)-1</f>
        <v>-1</v>
      </c>
      <c r="K10" s="0" t="n">
        <f aca="false">IF(('Nordfront-Armeebogen 2018'!F19 =1), ('Nordfront-Armeebogen 2018'!A19), 0)</f>
        <v>0</v>
      </c>
      <c r="L10" s="0" t="n">
        <f aca="false">IF(('Nordfront-Armeebogen 2018'!F19 =2), ('Nordfront-Armeebogen 2018'!A19), 0)</f>
        <v>4</v>
      </c>
      <c r="M10" s="0" t="n">
        <f aca="false">IF(('Nordfront-Armeebogen 2018'!F19 =3), ('Nordfront-Armeebogen 2018'!A19), 0)</f>
        <v>0</v>
      </c>
      <c r="N10" s="0" t="n">
        <f aca="false">IF(('Nordfront-Armeebogen 2018'!F19 =4), ('Nordfront-Armeebogen 2018'!A19), 0)</f>
        <v>0</v>
      </c>
      <c r="O10" s="0" t="n">
        <f aca="false">IF(('Nordfront-Armeebogen 2018'!F19 =5), ('Nordfront-Armeebogen 2018'!A19), 0)</f>
        <v>0</v>
      </c>
      <c r="P10" s="0" t="n">
        <f aca="false">IF(('Nordfront-Armeebogen 2018'!F19 =6), ('Nordfront-Armeebogen 2018'!A19), 0)</f>
        <v>0</v>
      </c>
      <c r="Q10" s="0" t="n">
        <f aca="false">IF(('Nordfront-Armeebogen 2018'!F19 =7), ('Nordfront-Armeebogen 2018'!A19), 0)</f>
        <v>0</v>
      </c>
      <c r="R10" s="0" t="n">
        <f aca="false">IF(('Nordfront-Armeebogen 2018'!F19 =8), ('Nordfront-Armeebogen 2018'!A19), 0)</f>
        <v>0</v>
      </c>
      <c r="S10" s="0" t="n">
        <f aca="false">IF(('Nordfront-Armeebogen 2018'!F19 =9), ('Nordfront-Armeebogen 2018'!A19), 0)</f>
        <v>0</v>
      </c>
    </row>
    <row r="11" customFormat="false" ht="15.75" hidden="false" customHeight="false" outlineLevel="0" collapsed="false">
      <c r="E11" s="0" t="s">
        <v>61</v>
      </c>
      <c r="F11" s="12" t="n">
        <f aca="false">AND(F2:F10)</f>
        <v>0</v>
      </c>
      <c r="G11" s="12"/>
      <c r="H11" s="12"/>
      <c r="I11" s="12"/>
      <c r="K11" s="0" t="n">
        <f aca="false">IF(('Nordfront-Armeebogen 2018'!F20 =1), ('Nordfront-Armeebogen 2018'!A20), 0)</f>
        <v>0</v>
      </c>
      <c r="L11" s="0" t="n">
        <f aca="false">IF(('Nordfront-Armeebogen 2018'!F20 =2), ('Nordfront-Armeebogen 2018'!A20), 0)</f>
        <v>4</v>
      </c>
      <c r="M11" s="0" t="n">
        <f aca="false">IF(('Nordfront-Armeebogen 2018'!F20 =3), ('Nordfront-Armeebogen 2018'!A20), 0)</f>
        <v>0</v>
      </c>
      <c r="N11" s="0" t="n">
        <f aca="false">IF(('Nordfront-Armeebogen 2018'!F20 =4), ('Nordfront-Armeebogen 2018'!A20), 0)</f>
        <v>0</v>
      </c>
      <c r="O11" s="0" t="n">
        <f aca="false">IF(('Nordfront-Armeebogen 2018'!F20 =5), ('Nordfront-Armeebogen 2018'!A20), 0)</f>
        <v>0</v>
      </c>
      <c r="P11" s="0" t="n">
        <f aca="false">IF(('Nordfront-Armeebogen 2018'!F20 =6), ('Nordfront-Armeebogen 2018'!A20), 0)</f>
        <v>0</v>
      </c>
      <c r="Q11" s="0" t="n">
        <f aca="false">IF(('Nordfront-Armeebogen 2018'!F20 =7), ('Nordfront-Armeebogen 2018'!A20), 0)</f>
        <v>0</v>
      </c>
      <c r="R11" s="0" t="n">
        <f aca="false">IF(('Nordfront-Armeebogen 2018'!F20 =8), ('Nordfront-Armeebogen 2018'!A20), 0)</f>
        <v>0</v>
      </c>
      <c r="S11" s="0" t="n">
        <f aca="false">IF(('Nordfront-Armeebogen 2018'!F20 =9), ('Nordfront-Armeebogen 2018'!A20), 0)</f>
        <v>0</v>
      </c>
    </row>
    <row r="12" customFormat="false" ht="15.75" hidden="false" customHeight="false" outlineLevel="0" collapsed="false">
      <c r="G12" s="30" t="s">
        <v>62</v>
      </c>
      <c r="H12" s="35" t="n">
        <v>1</v>
      </c>
      <c r="I12" s="32" t="n">
        <f aca="false">LARGE(K62:K90,1)</f>
        <v>15</v>
      </c>
      <c r="K12" s="0" t="n">
        <f aca="false">IF(('Nordfront-Armeebogen 2018'!F21 =1), ('Nordfront-Armeebogen 2018'!A21), 0)</f>
        <v>0</v>
      </c>
      <c r="L12" s="0" t="n">
        <f aca="false">IF(('Nordfront-Armeebogen 2018'!F21 =2), ('Nordfront-Armeebogen 2018'!A21), 0)</f>
        <v>0</v>
      </c>
      <c r="M12" s="0" t="n">
        <f aca="false">IF(('Nordfront-Armeebogen 2018'!F21 =3), ('Nordfront-Armeebogen 2018'!A21), 0)</f>
        <v>0</v>
      </c>
      <c r="N12" s="0" t="n">
        <f aca="false">IF(('Nordfront-Armeebogen 2018'!F21 =4), ('Nordfront-Armeebogen 2018'!A21), 0)</f>
        <v>0</v>
      </c>
      <c r="O12" s="0" t="n">
        <f aca="false">IF(('Nordfront-Armeebogen 2018'!F21 =5), ('Nordfront-Armeebogen 2018'!A21), 0)</f>
        <v>0</v>
      </c>
      <c r="P12" s="0" t="n">
        <f aca="false">IF(('Nordfront-Armeebogen 2018'!F21 =6), ('Nordfront-Armeebogen 2018'!A21), 0)</f>
        <v>0</v>
      </c>
      <c r="Q12" s="0" t="n">
        <f aca="false">IF(('Nordfront-Armeebogen 2018'!F21 =7), ('Nordfront-Armeebogen 2018'!A21), 0)</f>
        <v>0</v>
      </c>
      <c r="R12" s="0" t="n">
        <f aca="false">IF(('Nordfront-Armeebogen 2018'!F21 =8), ('Nordfront-Armeebogen 2018'!A21), 0)</f>
        <v>0</v>
      </c>
      <c r="S12" s="0" t="n">
        <f aca="false">IF(('Nordfront-Armeebogen 2018'!F21 =9), ('Nordfront-Armeebogen 2018'!A21), 0)</f>
        <v>0</v>
      </c>
    </row>
    <row r="13" customFormat="false" ht="15.75" hidden="false" customHeight="false" outlineLevel="0" collapsed="false">
      <c r="C13" s="0" t="s">
        <v>63</v>
      </c>
      <c r="G13" s="30" t="s">
        <v>62</v>
      </c>
      <c r="H13" s="35" t="n">
        <v>2</v>
      </c>
      <c r="I13" s="32" t="n">
        <f aca="false">LARGE(L62:L90,1)</f>
        <v>12</v>
      </c>
      <c r="K13" s="0" t="n">
        <f aca="false">IF(('Nordfront-Armeebogen 2018'!F22 =1), ('Nordfront-Armeebogen 2018'!A22), 0)</f>
        <v>0</v>
      </c>
      <c r="L13" s="0" t="n">
        <f aca="false">IF(('Nordfront-Armeebogen 2018'!F22 =2), ('Nordfront-Armeebogen 2018'!A22), 0)</f>
        <v>0</v>
      </c>
      <c r="M13" s="0" t="n">
        <f aca="false">IF(('Nordfront-Armeebogen 2018'!F22 =3), ('Nordfront-Armeebogen 2018'!A22), 0)</f>
        <v>1</v>
      </c>
      <c r="N13" s="0" t="n">
        <f aca="false">IF(('Nordfront-Armeebogen 2018'!F22 =4), ('Nordfront-Armeebogen 2018'!A22), 0)</f>
        <v>0</v>
      </c>
      <c r="O13" s="0" t="n">
        <f aca="false">IF(('Nordfront-Armeebogen 2018'!F22 =5), ('Nordfront-Armeebogen 2018'!A22), 0)</f>
        <v>0</v>
      </c>
      <c r="P13" s="0" t="n">
        <f aca="false">IF(('Nordfront-Armeebogen 2018'!F22 =6), ('Nordfront-Armeebogen 2018'!A22), 0)</f>
        <v>0</v>
      </c>
      <c r="Q13" s="0" t="n">
        <f aca="false">IF(('Nordfront-Armeebogen 2018'!F22 =7), ('Nordfront-Armeebogen 2018'!A22), 0)</f>
        <v>0</v>
      </c>
      <c r="R13" s="0" t="n">
        <f aca="false">IF(('Nordfront-Armeebogen 2018'!F22 =8), ('Nordfront-Armeebogen 2018'!A22), 0)</f>
        <v>0</v>
      </c>
      <c r="S13" s="0" t="n">
        <f aca="false">IF(('Nordfront-Armeebogen 2018'!F22 =9), ('Nordfront-Armeebogen 2018'!A22), 0)</f>
        <v>0</v>
      </c>
    </row>
    <row r="14" customFormat="false" ht="15.75" hidden="false" customHeight="false" outlineLevel="0" collapsed="false">
      <c r="C14" s="0" t="s">
        <v>7</v>
      </c>
      <c r="G14" s="30" t="s">
        <v>62</v>
      </c>
      <c r="H14" s="35" t="n">
        <v>3</v>
      </c>
      <c r="I14" s="32" t="n">
        <f aca="false">LARGE(M62:M90,1)</f>
        <v>12</v>
      </c>
      <c r="K14" s="0" t="n">
        <f aca="false">IF(('Nordfront-Armeebogen 2018'!F23 =1), ('Nordfront-Armeebogen 2018'!A23), 0)</f>
        <v>0</v>
      </c>
      <c r="L14" s="0" t="n">
        <f aca="false">IF(('Nordfront-Armeebogen 2018'!F23 =2), ('Nordfront-Armeebogen 2018'!A23), 0)</f>
        <v>0</v>
      </c>
      <c r="M14" s="0" t="n">
        <f aca="false">IF(('Nordfront-Armeebogen 2018'!F23 =3), ('Nordfront-Armeebogen 2018'!A23), 0)</f>
        <v>4</v>
      </c>
      <c r="N14" s="0" t="n">
        <f aca="false">IF(('Nordfront-Armeebogen 2018'!F23 =4), ('Nordfront-Armeebogen 2018'!A23), 0)</f>
        <v>0</v>
      </c>
      <c r="O14" s="0" t="n">
        <f aca="false">IF(('Nordfront-Armeebogen 2018'!F23 =5), ('Nordfront-Armeebogen 2018'!A23), 0)</f>
        <v>0</v>
      </c>
      <c r="P14" s="0" t="n">
        <f aca="false">IF(('Nordfront-Armeebogen 2018'!F23 =6), ('Nordfront-Armeebogen 2018'!A23), 0)</f>
        <v>0</v>
      </c>
      <c r="Q14" s="0" t="n">
        <f aca="false">IF(('Nordfront-Armeebogen 2018'!F23 =7), ('Nordfront-Armeebogen 2018'!A23), 0)</f>
        <v>0</v>
      </c>
      <c r="R14" s="0" t="n">
        <f aca="false">IF(('Nordfront-Armeebogen 2018'!F23 =8), ('Nordfront-Armeebogen 2018'!A23), 0)</f>
        <v>0</v>
      </c>
      <c r="S14" s="0" t="n">
        <f aca="false">IF(('Nordfront-Armeebogen 2018'!F23 =9), ('Nordfront-Armeebogen 2018'!A23), 0)</f>
        <v>0</v>
      </c>
    </row>
    <row r="15" customFormat="false" ht="15.75" hidden="false" customHeight="false" outlineLevel="0" collapsed="false">
      <c r="C15" s="0" t="s">
        <v>64</v>
      </c>
      <c r="G15" s="30" t="s">
        <v>62</v>
      </c>
      <c r="H15" s="35" t="n">
        <v>4</v>
      </c>
      <c r="I15" s="32" t="n">
        <f aca="false">LARGE(N62:N90,1)</f>
        <v>0</v>
      </c>
      <c r="K15" s="0" t="n">
        <f aca="false">IF(('Nordfront-Armeebogen 2018'!F24 =1), ('Nordfront-Armeebogen 2018'!A24), 0)</f>
        <v>0</v>
      </c>
      <c r="L15" s="0" t="n">
        <f aca="false">IF(('Nordfront-Armeebogen 2018'!F24 =2), ('Nordfront-Armeebogen 2018'!A24), 0)</f>
        <v>0</v>
      </c>
      <c r="M15" s="0" t="n">
        <f aca="false">IF(('Nordfront-Armeebogen 2018'!F24 =3), ('Nordfront-Armeebogen 2018'!A24), 0)</f>
        <v>4</v>
      </c>
      <c r="N15" s="0" t="n">
        <f aca="false">IF(('Nordfront-Armeebogen 2018'!F24 =4), ('Nordfront-Armeebogen 2018'!A24), 0)</f>
        <v>0</v>
      </c>
      <c r="O15" s="0" t="n">
        <f aca="false">IF(('Nordfront-Armeebogen 2018'!F24 =5), ('Nordfront-Armeebogen 2018'!A24), 0)</f>
        <v>0</v>
      </c>
      <c r="P15" s="0" t="n">
        <f aca="false">IF(('Nordfront-Armeebogen 2018'!F24 =6), ('Nordfront-Armeebogen 2018'!A24), 0)</f>
        <v>0</v>
      </c>
      <c r="Q15" s="0" t="n">
        <f aca="false">IF(('Nordfront-Armeebogen 2018'!F24 =7), ('Nordfront-Armeebogen 2018'!A24), 0)</f>
        <v>0</v>
      </c>
      <c r="R15" s="0" t="n">
        <f aca="false">IF(('Nordfront-Armeebogen 2018'!F24 =8), ('Nordfront-Armeebogen 2018'!A24), 0)</f>
        <v>0</v>
      </c>
      <c r="S15" s="0" t="n">
        <f aca="false">IF(('Nordfront-Armeebogen 2018'!F24 =9), ('Nordfront-Armeebogen 2018'!A24), 0)</f>
        <v>0</v>
      </c>
    </row>
    <row r="16" customFormat="false" ht="15.75" hidden="false" customHeight="false" outlineLevel="0" collapsed="false">
      <c r="C16" s="0" t="s">
        <v>65</v>
      </c>
      <c r="G16" s="30" t="s">
        <v>62</v>
      </c>
      <c r="H16" s="35" t="n">
        <v>5</v>
      </c>
      <c r="I16" s="32" t="n">
        <f aca="false">LARGE(O62:O90,1)</f>
        <v>0</v>
      </c>
      <c r="K16" s="0" t="n">
        <f aca="false">IF(('Nordfront-Armeebogen 2018'!F25 =1), ('Nordfront-Armeebogen 2018'!A25), 0)</f>
        <v>0</v>
      </c>
      <c r="L16" s="0" t="n">
        <f aca="false">IF(('Nordfront-Armeebogen 2018'!F25 =2), ('Nordfront-Armeebogen 2018'!A25), 0)</f>
        <v>0</v>
      </c>
      <c r="M16" s="0" t="n">
        <f aca="false">IF(('Nordfront-Armeebogen 2018'!F25 =3), ('Nordfront-Armeebogen 2018'!A25), 0)</f>
        <v>5</v>
      </c>
      <c r="N16" s="0" t="n">
        <f aca="false">IF(('Nordfront-Armeebogen 2018'!F25 =4), ('Nordfront-Armeebogen 2018'!A25), 0)</f>
        <v>0</v>
      </c>
      <c r="O16" s="0" t="n">
        <f aca="false">IF(('Nordfront-Armeebogen 2018'!F25 =5), ('Nordfront-Armeebogen 2018'!A25), 0)</f>
        <v>0</v>
      </c>
      <c r="P16" s="0" t="n">
        <f aca="false">IF(('Nordfront-Armeebogen 2018'!F25 =6), ('Nordfront-Armeebogen 2018'!A25), 0)</f>
        <v>0</v>
      </c>
      <c r="Q16" s="0" t="n">
        <f aca="false">IF(('Nordfront-Armeebogen 2018'!F25 =7), ('Nordfront-Armeebogen 2018'!A25), 0)</f>
        <v>0</v>
      </c>
      <c r="R16" s="0" t="n">
        <f aca="false">IF(('Nordfront-Armeebogen 2018'!F25 =8), ('Nordfront-Armeebogen 2018'!A25), 0)</f>
        <v>0</v>
      </c>
      <c r="S16" s="0" t="n">
        <f aca="false">IF(('Nordfront-Armeebogen 2018'!F25 =9), ('Nordfront-Armeebogen 2018'!A25), 0)</f>
        <v>0</v>
      </c>
    </row>
    <row r="17" customFormat="false" ht="15.75" hidden="false" customHeight="false" outlineLevel="0" collapsed="false">
      <c r="C17" s="0" t="s">
        <v>66</v>
      </c>
      <c r="G17" s="30" t="s">
        <v>62</v>
      </c>
      <c r="H17" s="35" t="n">
        <v>6</v>
      </c>
      <c r="I17" s="32" t="n">
        <f aca="false">LARGE(P62:P90,1)</f>
        <v>0</v>
      </c>
      <c r="K17" s="0" t="n">
        <f aca="false">IF(('Nordfront-Armeebogen 2018'!F26 =1), ('Nordfront-Armeebogen 2018'!A26), 0)</f>
        <v>0</v>
      </c>
      <c r="L17" s="0" t="n">
        <f aca="false">IF(('Nordfront-Armeebogen 2018'!F26 =2), ('Nordfront-Armeebogen 2018'!A26), 0)</f>
        <v>0</v>
      </c>
      <c r="M17" s="0" t="n">
        <f aca="false">IF(('Nordfront-Armeebogen 2018'!F26 =3), ('Nordfront-Armeebogen 2018'!A26), 0)</f>
        <v>0</v>
      </c>
      <c r="N17" s="0" t="n">
        <f aca="false">IF(('Nordfront-Armeebogen 2018'!F26 =4), ('Nordfront-Armeebogen 2018'!A26), 0)</f>
        <v>0</v>
      </c>
      <c r="O17" s="0" t="n">
        <f aca="false">IF(('Nordfront-Armeebogen 2018'!F26 =5), ('Nordfront-Armeebogen 2018'!A26), 0)</f>
        <v>0</v>
      </c>
      <c r="P17" s="0" t="n">
        <f aca="false">IF(('Nordfront-Armeebogen 2018'!F26 =6), ('Nordfront-Armeebogen 2018'!A26), 0)</f>
        <v>0</v>
      </c>
      <c r="Q17" s="0" t="n">
        <f aca="false">IF(('Nordfront-Armeebogen 2018'!F26 =7), ('Nordfront-Armeebogen 2018'!A26), 0)</f>
        <v>0</v>
      </c>
      <c r="R17" s="0" t="n">
        <f aca="false">IF(('Nordfront-Armeebogen 2018'!F26 =8), ('Nordfront-Armeebogen 2018'!A26), 0)</f>
        <v>0</v>
      </c>
      <c r="S17" s="0" t="n">
        <f aca="false">IF(('Nordfront-Armeebogen 2018'!F26 =9), ('Nordfront-Armeebogen 2018'!A26), 0)</f>
        <v>0</v>
      </c>
    </row>
    <row r="18" customFormat="false" ht="15.75" hidden="false" customHeight="false" outlineLevel="0" collapsed="false">
      <c r="G18" s="30" t="s">
        <v>62</v>
      </c>
      <c r="H18" s="35" t="n">
        <v>7</v>
      </c>
      <c r="I18" s="32" t="n">
        <f aca="false">LARGE(Q62:Q90,1)</f>
        <v>0</v>
      </c>
      <c r="K18" s="0" t="n">
        <f aca="false">IF(('Nordfront-Armeebogen 2018'!F27 =1), ('Nordfront-Armeebogen 2018'!A27), 0)</f>
        <v>0</v>
      </c>
      <c r="L18" s="0" t="n">
        <f aca="false">IF(('Nordfront-Armeebogen 2018'!F27 =2), ('Nordfront-Armeebogen 2018'!A27), 0)</f>
        <v>0</v>
      </c>
      <c r="M18" s="0" t="n">
        <f aca="false">IF(('Nordfront-Armeebogen 2018'!F27 =3), ('Nordfront-Armeebogen 2018'!A27), 0)</f>
        <v>0</v>
      </c>
      <c r="N18" s="0" t="n">
        <f aca="false">IF(('Nordfront-Armeebogen 2018'!F27 =4), ('Nordfront-Armeebogen 2018'!A27), 0)</f>
        <v>0</v>
      </c>
      <c r="O18" s="0" t="n">
        <f aca="false">IF(('Nordfront-Armeebogen 2018'!F27 =5), ('Nordfront-Armeebogen 2018'!A27), 0)</f>
        <v>0</v>
      </c>
      <c r="P18" s="0" t="n">
        <f aca="false">IF(('Nordfront-Armeebogen 2018'!F27 =6), ('Nordfront-Armeebogen 2018'!A27), 0)</f>
        <v>0</v>
      </c>
      <c r="Q18" s="0" t="n">
        <f aca="false">IF(('Nordfront-Armeebogen 2018'!F27 =7), ('Nordfront-Armeebogen 2018'!A27), 0)</f>
        <v>0</v>
      </c>
      <c r="R18" s="0" t="n">
        <f aca="false">IF(('Nordfront-Armeebogen 2018'!F27 =8), ('Nordfront-Armeebogen 2018'!A27), 0)</f>
        <v>0</v>
      </c>
      <c r="S18" s="0" t="n">
        <f aca="false">IF(('Nordfront-Armeebogen 2018'!F27 =9), ('Nordfront-Armeebogen 2018'!A27), 0)</f>
        <v>0</v>
      </c>
    </row>
    <row r="19" customFormat="false" ht="15.75" hidden="false" customHeight="false" outlineLevel="0" collapsed="false">
      <c r="G19" s="30" t="s">
        <v>62</v>
      </c>
      <c r="H19" s="35" t="n">
        <v>8</v>
      </c>
      <c r="I19" s="32" t="n">
        <f aca="false">LARGE(R62:R90,1)</f>
        <v>0</v>
      </c>
      <c r="K19" s="0" t="n">
        <f aca="false">IF(('Nordfront-Armeebogen 2018'!F28 =1), ('Nordfront-Armeebogen 2018'!A28), 0)</f>
        <v>0</v>
      </c>
      <c r="L19" s="0" t="n">
        <f aca="false">IF(('Nordfront-Armeebogen 2018'!F28 =2), ('Nordfront-Armeebogen 2018'!A28), 0)</f>
        <v>0</v>
      </c>
      <c r="M19" s="0" t="n">
        <f aca="false">IF(('Nordfront-Armeebogen 2018'!F28 =3), ('Nordfront-Armeebogen 2018'!A28), 0)</f>
        <v>0</v>
      </c>
      <c r="N19" s="0" t="n">
        <f aca="false">IF(('Nordfront-Armeebogen 2018'!F28 =4), ('Nordfront-Armeebogen 2018'!A28), 0)</f>
        <v>0</v>
      </c>
      <c r="O19" s="0" t="n">
        <f aca="false">IF(('Nordfront-Armeebogen 2018'!F28 =5), ('Nordfront-Armeebogen 2018'!A28), 0)</f>
        <v>0</v>
      </c>
      <c r="P19" s="0" t="n">
        <f aca="false">IF(('Nordfront-Armeebogen 2018'!F28 =6), ('Nordfront-Armeebogen 2018'!A28), 0)</f>
        <v>0</v>
      </c>
      <c r="Q19" s="0" t="n">
        <f aca="false">IF(('Nordfront-Armeebogen 2018'!F28 =7), ('Nordfront-Armeebogen 2018'!A28), 0)</f>
        <v>0</v>
      </c>
      <c r="R19" s="0" t="n">
        <f aca="false">IF(('Nordfront-Armeebogen 2018'!F28 =8), ('Nordfront-Armeebogen 2018'!A28), 0)</f>
        <v>0</v>
      </c>
      <c r="S19" s="0" t="n">
        <f aca="false">IF(('Nordfront-Armeebogen 2018'!F28 =9), ('Nordfront-Armeebogen 2018'!A28), 0)</f>
        <v>0</v>
      </c>
    </row>
    <row r="20" customFormat="false" ht="15.75" hidden="false" customHeight="false" outlineLevel="0" collapsed="false">
      <c r="G20" s="30" t="s">
        <v>62</v>
      </c>
      <c r="H20" s="35" t="n">
        <v>9</v>
      </c>
      <c r="I20" s="32" t="n">
        <f aca="false">LARGE(S62:S90,1)</f>
        <v>0</v>
      </c>
      <c r="K20" s="0" t="n">
        <f aca="false">IF(('Nordfront-Armeebogen 2018'!F29 =1), ('Nordfront-Armeebogen 2018'!A29), 0)</f>
        <v>0</v>
      </c>
      <c r="L20" s="0" t="n">
        <f aca="false">IF(('Nordfront-Armeebogen 2018'!F29 =2), ('Nordfront-Armeebogen 2018'!A29), 0)</f>
        <v>0</v>
      </c>
      <c r="M20" s="0" t="n">
        <f aca="false">IF(('Nordfront-Armeebogen 2018'!F29 =3), ('Nordfront-Armeebogen 2018'!A29), 0)</f>
        <v>0</v>
      </c>
      <c r="N20" s="0" t="n">
        <f aca="false">IF(('Nordfront-Armeebogen 2018'!F29 =4), ('Nordfront-Armeebogen 2018'!A29), 0)</f>
        <v>0</v>
      </c>
      <c r="O20" s="0" t="n">
        <f aca="false">IF(('Nordfront-Armeebogen 2018'!F29 =5), ('Nordfront-Armeebogen 2018'!A29), 0)</f>
        <v>0</v>
      </c>
      <c r="P20" s="0" t="n">
        <f aca="false">IF(('Nordfront-Armeebogen 2018'!F29 =6), ('Nordfront-Armeebogen 2018'!A29), 0)</f>
        <v>0</v>
      </c>
      <c r="Q20" s="0" t="n">
        <f aca="false">IF(('Nordfront-Armeebogen 2018'!F29 =7), ('Nordfront-Armeebogen 2018'!A29), 0)</f>
        <v>0</v>
      </c>
      <c r="R20" s="0" t="n">
        <f aca="false">IF(('Nordfront-Armeebogen 2018'!F29 =8), ('Nordfront-Armeebogen 2018'!A29), 0)</f>
        <v>0</v>
      </c>
      <c r="S20" s="0" t="n">
        <f aca="false">IF(('Nordfront-Armeebogen 2018'!F29 =9), ('Nordfront-Armeebogen 2018'!A29), 0)</f>
        <v>0</v>
      </c>
    </row>
    <row r="21" customFormat="false" ht="15" hidden="false" customHeight="false" outlineLevel="0" collapsed="false">
      <c r="K21" s="0" t="n">
        <f aca="false">IF(('Nordfront-Armeebogen 2018'!F30 =1), ('Nordfront-Armeebogen 2018'!A30), 0)</f>
        <v>0</v>
      </c>
      <c r="L21" s="0" t="n">
        <f aca="false">IF(('Nordfront-Armeebogen 2018'!F30 =2), ('Nordfront-Armeebogen 2018'!A30), 0)</f>
        <v>0</v>
      </c>
      <c r="M21" s="0" t="n">
        <f aca="false">IF(('Nordfront-Armeebogen 2018'!F30 =3), ('Nordfront-Armeebogen 2018'!A30), 0)</f>
        <v>0</v>
      </c>
      <c r="N21" s="0" t="n">
        <f aca="false">IF(('Nordfront-Armeebogen 2018'!F30 =4), ('Nordfront-Armeebogen 2018'!A30), 0)</f>
        <v>0</v>
      </c>
      <c r="O21" s="0" t="n">
        <f aca="false">IF(('Nordfront-Armeebogen 2018'!F30 =5), ('Nordfront-Armeebogen 2018'!A30), 0)</f>
        <v>0</v>
      </c>
      <c r="P21" s="0" t="n">
        <f aca="false">IF(('Nordfront-Armeebogen 2018'!F30 =6), ('Nordfront-Armeebogen 2018'!A30), 0)</f>
        <v>0</v>
      </c>
      <c r="Q21" s="0" t="n">
        <f aca="false">IF(('Nordfront-Armeebogen 2018'!F30 =7), ('Nordfront-Armeebogen 2018'!A30), 0)</f>
        <v>0</v>
      </c>
      <c r="R21" s="0" t="n">
        <f aca="false">IF(('Nordfront-Armeebogen 2018'!F30 =8), ('Nordfront-Armeebogen 2018'!A30), 0)</f>
        <v>0</v>
      </c>
      <c r="S21" s="0" t="n">
        <f aca="false">IF(('Nordfront-Armeebogen 2018'!F30 =9), ('Nordfront-Armeebogen 2018'!A30), 0)</f>
        <v>0</v>
      </c>
    </row>
    <row r="22" customFormat="false" ht="15" hidden="false" customHeight="false" outlineLevel="0" collapsed="false">
      <c r="K22" s="0" t="n">
        <f aca="false">IF(('Nordfront-Armeebogen 2018'!F31 =1), ('Nordfront-Armeebogen 2018'!A31), 0)</f>
        <v>0</v>
      </c>
      <c r="L22" s="0" t="n">
        <f aca="false">IF(('Nordfront-Armeebogen 2018'!F31 =2), ('Nordfront-Armeebogen 2018'!A31), 0)</f>
        <v>0</v>
      </c>
      <c r="M22" s="0" t="n">
        <f aca="false">IF(('Nordfront-Armeebogen 2018'!F31 =3), ('Nordfront-Armeebogen 2018'!A31), 0)</f>
        <v>0</v>
      </c>
      <c r="N22" s="0" t="n">
        <f aca="false">IF(('Nordfront-Armeebogen 2018'!F31 =4), ('Nordfront-Armeebogen 2018'!A31), 0)</f>
        <v>0</v>
      </c>
      <c r="O22" s="0" t="n">
        <f aca="false">IF(('Nordfront-Armeebogen 2018'!F31 =5), ('Nordfront-Armeebogen 2018'!A31), 0)</f>
        <v>0</v>
      </c>
      <c r="P22" s="0" t="n">
        <f aca="false">IF(('Nordfront-Armeebogen 2018'!F31 =6), ('Nordfront-Armeebogen 2018'!A31), 0)</f>
        <v>0</v>
      </c>
      <c r="Q22" s="0" t="n">
        <f aca="false">IF(('Nordfront-Armeebogen 2018'!F31 =7), ('Nordfront-Armeebogen 2018'!A31), 0)</f>
        <v>0</v>
      </c>
      <c r="R22" s="0" t="n">
        <f aca="false">IF(('Nordfront-Armeebogen 2018'!F31 =8), ('Nordfront-Armeebogen 2018'!A31), 0)</f>
        <v>0</v>
      </c>
      <c r="S22" s="0" t="n">
        <f aca="false">IF(('Nordfront-Armeebogen 2018'!F31 =9), ('Nordfront-Armeebogen 2018'!A31), 0)</f>
        <v>0</v>
      </c>
    </row>
    <row r="23" customFormat="false" ht="15" hidden="false" customHeight="false" outlineLevel="0" collapsed="false">
      <c r="K23" s="0" t="n">
        <f aca="false">IF(('Nordfront-Armeebogen 2018'!F32 =1), ('Nordfront-Armeebogen 2018'!A32), 0)</f>
        <v>0</v>
      </c>
      <c r="L23" s="0" t="n">
        <f aca="false">IF(('Nordfront-Armeebogen 2018'!F32 =2), ('Nordfront-Armeebogen 2018'!A32), 0)</f>
        <v>0</v>
      </c>
      <c r="M23" s="0" t="n">
        <f aca="false">IF(('Nordfront-Armeebogen 2018'!F32 =3), ('Nordfront-Armeebogen 2018'!A32), 0)</f>
        <v>0</v>
      </c>
      <c r="N23" s="0" t="n">
        <f aca="false">IF(('Nordfront-Armeebogen 2018'!F32 =4), ('Nordfront-Armeebogen 2018'!A32), 0)</f>
        <v>0</v>
      </c>
      <c r="O23" s="0" t="n">
        <f aca="false">IF(('Nordfront-Armeebogen 2018'!F32 =5), ('Nordfront-Armeebogen 2018'!A32), 0)</f>
        <v>0</v>
      </c>
      <c r="P23" s="0" t="n">
        <f aca="false">IF(('Nordfront-Armeebogen 2018'!F32 =6), ('Nordfront-Armeebogen 2018'!A32), 0)</f>
        <v>0</v>
      </c>
      <c r="Q23" s="0" t="n">
        <f aca="false">IF(('Nordfront-Armeebogen 2018'!F32 =7), ('Nordfront-Armeebogen 2018'!A32), 0)</f>
        <v>0</v>
      </c>
      <c r="R23" s="0" t="n">
        <f aca="false">IF(('Nordfront-Armeebogen 2018'!F32 =8), ('Nordfront-Armeebogen 2018'!A32), 0)</f>
        <v>0</v>
      </c>
      <c r="S23" s="0" t="n">
        <f aca="false">IF(('Nordfront-Armeebogen 2018'!F32 =9), ('Nordfront-Armeebogen 2018'!A32), 0)</f>
        <v>0</v>
      </c>
    </row>
    <row r="24" customFormat="false" ht="15" hidden="false" customHeight="false" outlineLevel="0" collapsed="false">
      <c r="K24" s="0" t="n">
        <f aca="false">IF(('Nordfront-Armeebogen 2018'!F33 =1), ('Nordfront-Armeebogen 2018'!A33), 0)</f>
        <v>0</v>
      </c>
      <c r="L24" s="0" t="n">
        <f aca="false">IF(('Nordfront-Armeebogen 2018'!F33 =2), ('Nordfront-Armeebogen 2018'!A33), 0)</f>
        <v>0</v>
      </c>
      <c r="M24" s="0" t="n">
        <f aca="false">IF(('Nordfront-Armeebogen 2018'!F33 =3), ('Nordfront-Armeebogen 2018'!A33), 0)</f>
        <v>0</v>
      </c>
      <c r="N24" s="0" t="n">
        <f aca="false">IF(('Nordfront-Armeebogen 2018'!F33 =4), ('Nordfront-Armeebogen 2018'!A33), 0)</f>
        <v>0</v>
      </c>
      <c r="O24" s="0" t="n">
        <f aca="false">IF(('Nordfront-Armeebogen 2018'!F33 =5), ('Nordfront-Armeebogen 2018'!A33), 0)</f>
        <v>0</v>
      </c>
      <c r="P24" s="0" t="n">
        <f aca="false">IF(('Nordfront-Armeebogen 2018'!F33 =6), ('Nordfront-Armeebogen 2018'!A33), 0)</f>
        <v>0</v>
      </c>
      <c r="Q24" s="0" t="n">
        <f aca="false">IF(('Nordfront-Armeebogen 2018'!F33 =7), ('Nordfront-Armeebogen 2018'!A33), 0)</f>
        <v>0</v>
      </c>
      <c r="R24" s="0" t="n">
        <f aca="false">IF(('Nordfront-Armeebogen 2018'!F33 =8), ('Nordfront-Armeebogen 2018'!A33), 0)</f>
        <v>0</v>
      </c>
      <c r="S24" s="0" t="n">
        <f aca="false">IF(('Nordfront-Armeebogen 2018'!F33 =9), ('Nordfront-Armeebogen 2018'!A33), 0)</f>
        <v>0</v>
      </c>
    </row>
    <row r="25" customFormat="false" ht="15" hidden="false" customHeight="false" outlineLevel="0" collapsed="false">
      <c r="C25" s="0" t="s">
        <v>67</v>
      </c>
      <c r="K25" s="0" t="n">
        <f aca="false">IF(('Nordfront-Armeebogen 2018'!F34 =1), ('Nordfront-Armeebogen 2018'!A34), 0)</f>
        <v>0</v>
      </c>
      <c r="L25" s="0" t="n">
        <f aca="false">IF(('Nordfront-Armeebogen 2018'!F34 =2), ('Nordfront-Armeebogen 2018'!A34), 0)</f>
        <v>0</v>
      </c>
      <c r="M25" s="0" t="n">
        <f aca="false">IF(('Nordfront-Armeebogen 2018'!F34 =3), ('Nordfront-Armeebogen 2018'!A34), 0)</f>
        <v>0</v>
      </c>
      <c r="N25" s="0" t="n">
        <f aca="false">IF(('Nordfront-Armeebogen 2018'!F34 =4), ('Nordfront-Armeebogen 2018'!A34), 0)</f>
        <v>0</v>
      </c>
      <c r="O25" s="0" t="n">
        <f aca="false">IF(('Nordfront-Armeebogen 2018'!F34 =5), ('Nordfront-Armeebogen 2018'!A34), 0)</f>
        <v>0</v>
      </c>
      <c r="P25" s="0" t="n">
        <f aca="false">IF(('Nordfront-Armeebogen 2018'!F34 =6), ('Nordfront-Armeebogen 2018'!A34), 0)</f>
        <v>0</v>
      </c>
      <c r="Q25" s="0" t="n">
        <f aca="false">IF(('Nordfront-Armeebogen 2018'!F34 =7), ('Nordfront-Armeebogen 2018'!A34), 0)</f>
        <v>0</v>
      </c>
      <c r="R25" s="0" t="n">
        <f aca="false">IF(('Nordfront-Armeebogen 2018'!F34 =8), ('Nordfront-Armeebogen 2018'!A34), 0)</f>
        <v>0</v>
      </c>
      <c r="S25" s="0" t="n">
        <f aca="false">IF(('Nordfront-Armeebogen 2018'!F34 =9), ('Nordfront-Armeebogen 2018'!A34), 0)</f>
        <v>0</v>
      </c>
    </row>
    <row r="26" customFormat="false" ht="15" hidden="false" customHeight="false" outlineLevel="0" collapsed="false">
      <c r="C26" s="0" t="s">
        <v>68</v>
      </c>
      <c r="K26" s="0" t="n">
        <f aca="false">IF(('Nordfront-Armeebogen 2018'!F35 =1), ('Nordfront-Armeebogen 2018'!A35), 0)</f>
        <v>0</v>
      </c>
      <c r="L26" s="0" t="n">
        <f aca="false">IF(('Nordfront-Armeebogen 2018'!F35 =2), ('Nordfront-Armeebogen 2018'!A35), 0)</f>
        <v>0</v>
      </c>
      <c r="M26" s="0" t="n">
        <f aca="false">IF(('Nordfront-Armeebogen 2018'!F35 =3), ('Nordfront-Armeebogen 2018'!A35), 0)</f>
        <v>0</v>
      </c>
      <c r="N26" s="0" t="n">
        <f aca="false">IF(('Nordfront-Armeebogen 2018'!F35 =4), ('Nordfront-Armeebogen 2018'!A35), 0)</f>
        <v>0</v>
      </c>
      <c r="O26" s="0" t="n">
        <f aca="false">IF(('Nordfront-Armeebogen 2018'!F35 =5), ('Nordfront-Armeebogen 2018'!A35), 0)</f>
        <v>0</v>
      </c>
      <c r="P26" s="0" t="n">
        <f aca="false">IF(('Nordfront-Armeebogen 2018'!F35 =6), ('Nordfront-Armeebogen 2018'!A35), 0)</f>
        <v>0</v>
      </c>
      <c r="Q26" s="0" t="n">
        <f aca="false">IF(('Nordfront-Armeebogen 2018'!F35 =7), ('Nordfront-Armeebogen 2018'!A35), 0)</f>
        <v>0</v>
      </c>
      <c r="R26" s="0" t="n">
        <f aca="false">IF(('Nordfront-Armeebogen 2018'!F35 =8), ('Nordfront-Armeebogen 2018'!A35), 0)</f>
        <v>0</v>
      </c>
      <c r="S26" s="0" t="n">
        <f aca="false">IF(('Nordfront-Armeebogen 2018'!F35 =9), ('Nordfront-Armeebogen 2018'!A35), 0)</f>
        <v>0</v>
      </c>
    </row>
    <row r="27" customFormat="false" ht="15" hidden="false" customHeight="false" outlineLevel="0" collapsed="false">
      <c r="C27" s="0" t="s">
        <v>69</v>
      </c>
      <c r="K27" s="0" t="n">
        <f aca="false">IF(('Nordfront-Armeebogen 2018'!F36 =1), ('Nordfront-Armeebogen 2018'!A36), 0)</f>
        <v>0</v>
      </c>
      <c r="L27" s="0" t="n">
        <f aca="false">IF(('Nordfront-Armeebogen 2018'!F36 =2), ('Nordfront-Armeebogen 2018'!A36), 0)</f>
        <v>0</v>
      </c>
      <c r="M27" s="0" t="n">
        <f aca="false">IF(('Nordfront-Armeebogen 2018'!F36 =3), ('Nordfront-Armeebogen 2018'!A36), 0)</f>
        <v>0</v>
      </c>
      <c r="N27" s="0" t="n">
        <f aca="false">IF(('Nordfront-Armeebogen 2018'!F36 =4), ('Nordfront-Armeebogen 2018'!A36), 0)</f>
        <v>0</v>
      </c>
      <c r="O27" s="0" t="n">
        <f aca="false">IF(('Nordfront-Armeebogen 2018'!F36 =5), ('Nordfront-Armeebogen 2018'!A36), 0)</f>
        <v>0</v>
      </c>
      <c r="P27" s="0" t="n">
        <f aca="false">IF(('Nordfront-Armeebogen 2018'!F36 =6), ('Nordfront-Armeebogen 2018'!A36), 0)</f>
        <v>0</v>
      </c>
      <c r="Q27" s="0" t="n">
        <f aca="false">IF(('Nordfront-Armeebogen 2018'!F36 =7), ('Nordfront-Armeebogen 2018'!A36), 0)</f>
        <v>0</v>
      </c>
      <c r="R27" s="0" t="n">
        <f aca="false">IF(('Nordfront-Armeebogen 2018'!F36 =8), ('Nordfront-Armeebogen 2018'!A36), 0)</f>
        <v>0</v>
      </c>
      <c r="S27" s="0" t="n">
        <f aca="false">IF(('Nordfront-Armeebogen 2018'!F36 =9), ('Nordfront-Armeebogen 2018'!A36), 0)</f>
        <v>0</v>
      </c>
    </row>
    <row r="28" customFormat="false" ht="15" hidden="false" customHeight="false" outlineLevel="0" collapsed="false">
      <c r="C28" s="0" t="s">
        <v>70</v>
      </c>
      <c r="K28" s="0" t="n">
        <f aca="false">IF(('Nordfront-Armeebogen 2018'!F37 =1), ('Nordfront-Armeebogen 2018'!A37), 0)</f>
        <v>0</v>
      </c>
      <c r="L28" s="0" t="n">
        <f aca="false">IF(('Nordfront-Armeebogen 2018'!F37 =2), ('Nordfront-Armeebogen 2018'!A37), 0)</f>
        <v>0</v>
      </c>
      <c r="M28" s="0" t="n">
        <f aca="false">IF(('Nordfront-Armeebogen 2018'!F37 =3), ('Nordfront-Armeebogen 2018'!A37), 0)</f>
        <v>0</v>
      </c>
      <c r="N28" s="0" t="n">
        <f aca="false">IF(('Nordfront-Armeebogen 2018'!F37 =4), ('Nordfront-Armeebogen 2018'!A37), 0)</f>
        <v>0</v>
      </c>
      <c r="O28" s="0" t="n">
        <f aca="false">IF(('Nordfront-Armeebogen 2018'!F37 =5), ('Nordfront-Armeebogen 2018'!A37), 0)</f>
        <v>0</v>
      </c>
      <c r="P28" s="0" t="n">
        <f aca="false">IF(('Nordfront-Armeebogen 2018'!F37 =6), ('Nordfront-Armeebogen 2018'!A37), 0)</f>
        <v>0</v>
      </c>
      <c r="Q28" s="0" t="n">
        <f aca="false">IF(('Nordfront-Armeebogen 2018'!F37 =7), ('Nordfront-Armeebogen 2018'!A37), 0)</f>
        <v>0</v>
      </c>
      <c r="R28" s="0" t="n">
        <f aca="false">IF(('Nordfront-Armeebogen 2018'!F37 =8), ('Nordfront-Armeebogen 2018'!A37), 0)</f>
        <v>0</v>
      </c>
      <c r="S28" s="0" t="n">
        <f aca="false">IF(('Nordfront-Armeebogen 2018'!F37 =9), ('Nordfront-Armeebogen 2018'!A37), 0)</f>
        <v>0</v>
      </c>
    </row>
    <row r="29" customFormat="false" ht="15" hidden="false" customHeight="false" outlineLevel="0" collapsed="false">
      <c r="C29" s="0" t="s">
        <v>71</v>
      </c>
      <c r="K29" s="0" t="n">
        <f aca="false">IF(('Nordfront-Armeebogen 2018'!F38 =1), ('Nordfront-Armeebogen 2018'!A38), 0)</f>
        <v>0</v>
      </c>
      <c r="L29" s="0" t="n">
        <f aca="false">IF(('Nordfront-Armeebogen 2018'!F38 =2), ('Nordfront-Armeebogen 2018'!A38), 0)</f>
        <v>0</v>
      </c>
      <c r="M29" s="0" t="n">
        <f aca="false">IF(('Nordfront-Armeebogen 2018'!F38 =3), ('Nordfront-Armeebogen 2018'!A38), 0)</f>
        <v>0</v>
      </c>
      <c r="N29" s="0" t="n">
        <f aca="false">IF(('Nordfront-Armeebogen 2018'!F38 =4), ('Nordfront-Armeebogen 2018'!A38), 0)</f>
        <v>0</v>
      </c>
      <c r="O29" s="0" t="n">
        <f aca="false">IF(('Nordfront-Armeebogen 2018'!F38 =5), ('Nordfront-Armeebogen 2018'!A38), 0)</f>
        <v>0</v>
      </c>
      <c r="P29" s="0" t="n">
        <f aca="false">IF(('Nordfront-Armeebogen 2018'!F38 =6), ('Nordfront-Armeebogen 2018'!A38), 0)</f>
        <v>0</v>
      </c>
      <c r="Q29" s="0" t="n">
        <f aca="false">IF(('Nordfront-Armeebogen 2018'!F38 =7), ('Nordfront-Armeebogen 2018'!A38), 0)</f>
        <v>0</v>
      </c>
      <c r="R29" s="0" t="n">
        <f aca="false">IF(('Nordfront-Armeebogen 2018'!F38 =8), ('Nordfront-Armeebogen 2018'!A38), 0)</f>
        <v>0</v>
      </c>
      <c r="S29" s="0" t="n">
        <f aca="false">IF(('Nordfront-Armeebogen 2018'!F38 =9), ('Nordfront-Armeebogen 2018'!A38), 0)</f>
        <v>0</v>
      </c>
    </row>
    <row r="30" customFormat="false" ht="15" hidden="false" customHeight="false" outlineLevel="0" collapsed="false">
      <c r="C30" s="0" t="s">
        <v>72</v>
      </c>
      <c r="K30" s="0" t="n">
        <f aca="false">IF(('Nordfront-Armeebogen 2018'!F39 =1), ('Nordfront-Armeebogen 2018'!A39), 0)</f>
        <v>0</v>
      </c>
      <c r="L30" s="0" t="n">
        <f aca="false">IF(('Nordfront-Armeebogen 2018'!F39 =2), ('Nordfront-Armeebogen 2018'!A39), 0)</f>
        <v>0</v>
      </c>
      <c r="M30" s="0" t="n">
        <f aca="false">IF(('Nordfront-Armeebogen 2018'!F39 =3), ('Nordfront-Armeebogen 2018'!A39), 0)</f>
        <v>0</v>
      </c>
      <c r="N30" s="0" t="n">
        <f aca="false">IF(('Nordfront-Armeebogen 2018'!F39 =4), ('Nordfront-Armeebogen 2018'!A39), 0)</f>
        <v>0</v>
      </c>
      <c r="O30" s="0" t="n">
        <f aca="false">IF(('Nordfront-Armeebogen 2018'!F39 =5), ('Nordfront-Armeebogen 2018'!A39), 0)</f>
        <v>0</v>
      </c>
      <c r="P30" s="0" t="n">
        <f aca="false">IF(('Nordfront-Armeebogen 2018'!F39 =6), ('Nordfront-Armeebogen 2018'!A39), 0)</f>
        <v>0</v>
      </c>
      <c r="Q30" s="0" t="n">
        <f aca="false">IF(('Nordfront-Armeebogen 2018'!F39 =7), ('Nordfront-Armeebogen 2018'!A39), 0)</f>
        <v>0</v>
      </c>
      <c r="R30" s="0" t="n">
        <f aca="false">IF(('Nordfront-Armeebogen 2018'!F39 =8), ('Nordfront-Armeebogen 2018'!A39), 0)</f>
        <v>0</v>
      </c>
      <c r="S30" s="0" t="n">
        <f aca="false">IF(('Nordfront-Armeebogen 2018'!F39 =9), ('Nordfront-Armeebogen 2018'!A39), 0)</f>
        <v>0</v>
      </c>
    </row>
    <row r="31" customFormat="false" ht="15" hidden="false" customHeight="false" outlineLevel="0" collapsed="false">
      <c r="C31" s="0" t="s">
        <v>73</v>
      </c>
    </row>
    <row r="32" customFormat="false" ht="15" hidden="false" customHeight="false" outlineLevel="0" collapsed="false">
      <c r="C32" s="0" t="s">
        <v>74</v>
      </c>
      <c r="K32" s="0" t="str">
        <f aca="false">IF('Nordfront-Armeebogen 2018'!F11=1,'Nordfront-Armeebogen 2018'!C11)</f>
        <v>Ruhmreich (15)</v>
      </c>
      <c r="L32" s="0" t="n">
        <f aca="false">IF('Nordfront-Armeebogen 2018'!F11=2,'Nordfront-Armeebogen 2018'!C11)</f>
        <v>0</v>
      </c>
      <c r="M32" s="0" t="n">
        <f aca="false">IF('Nordfront-Armeebogen 2018'!F11=3,'Nordfront-Armeebogen 2018'!C11)</f>
        <v>0</v>
      </c>
      <c r="N32" s="0" t="n">
        <f aca="false">IF('Nordfront-Armeebogen 2018'!F11=4,'Nordfront-Armeebogen 2018'!C11)</f>
        <v>0</v>
      </c>
      <c r="O32" s="0" t="n">
        <f aca="false">IF('Nordfront-Armeebogen 2018'!F11=5,'Nordfront-Armeebogen 2018'!C11)</f>
        <v>0</v>
      </c>
      <c r="P32" s="0" t="n">
        <f aca="false">IF('Nordfront-Armeebogen 2018'!F11=6,'Nordfront-Armeebogen 2018'!C11)</f>
        <v>0</v>
      </c>
      <c r="Q32" s="0" t="n">
        <f aca="false">IF('Nordfront-Armeebogen 2018'!F11=7,'Nordfront-Armeebogen 2018'!C11)</f>
        <v>0</v>
      </c>
      <c r="R32" s="0" t="n">
        <f aca="false">IF('Nordfront-Armeebogen 2018'!F11=8,'Nordfront-Armeebogen 2018'!C11)</f>
        <v>0</v>
      </c>
      <c r="S32" s="0" t="n">
        <f aca="false">IF('Nordfront-Armeebogen 2018'!F11=9,'Nordfront-Armeebogen 2018'!C11)</f>
        <v>0</v>
      </c>
    </row>
    <row r="33" customFormat="false" ht="15" hidden="false" customHeight="false" outlineLevel="0" collapsed="false">
      <c r="C33" s="0" t="s">
        <v>75</v>
      </c>
      <c r="K33" s="0" t="str">
        <f aca="false">IF('Nordfront-Armeebogen 2018'!F12=1,'Nordfront-Armeebogen 2018'!C12)</f>
        <v>Krieger (0)</v>
      </c>
      <c r="L33" s="0" t="n">
        <f aca="false">IF('Nordfront-Armeebogen 2018'!F12=2,'Nordfront-Armeebogen 2018'!C12)</f>
        <v>0</v>
      </c>
      <c r="M33" s="0" t="n">
        <f aca="false">IF('Nordfront-Armeebogen 2018'!F12=3,'Nordfront-Armeebogen 2018'!C12)</f>
        <v>0</v>
      </c>
      <c r="N33" s="0" t="n">
        <f aca="false">IF('Nordfront-Armeebogen 2018'!F12=4,'Nordfront-Armeebogen 2018'!C12)</f>
        <v>0</v>
      </c>
      <c r="O33" s="0" t="n">
        <f aca="false">IF('Nordfront-Armeebogen 2018'!F12=5,'Nordfront-Armeebogen 2018'!C12)</f>
        <v>0</v>
      </c>
      <c r="P33" s="0" t="n">
        <f aca="false">IF('Nordfront-Armeebogen 2018'!F12=6,'Nordfront-Armeebogen 2018'!C12)</f>
        <v>0</v>
      </c>
      <c r="Q33" s="0" t="n">
        <f aca="false">IF('Nordfront-Armeebogen 2018'!F12=7,'Nordfront-Armeebogen 2018'!C12)</f>
        <v>0</v>
      </c>
      <c r="R33" s="0" t="n">
        <f aca="false">IF('Nordfront-Armeebogen 2018'!F12=8,'Nordfront-Armeebogen 2018'!C12)</f>
        <v>0</v>
      </c>
      <c r="S33" s="0" t="n">
        <f aca="false">IF('Nordfront-Armeebogen 2018'!F12=9,'Nordfront-Armeebogen 2018'!C12)</f>
        <v>0</v>
      </c>
    </row>
    <row r="34" customFormat="false" ht="15" hidden="false" customHeight="false" outlineLevel="0" collapsed="false">
      <c r="C34" s="0" t="s">
        <v>76</v>
      </c>
      <c r="K34" s="0" t="str">
        <f aca="false">IF('Nordfront-Armeebogen 2018'!F13=1,'Nordfront-Armeebogen 2018'!C13)</f>
        <v>Krieger (0)</v>
      </c>
      <c r="L34" s="0" t="n">
        <f aca="false">IF('Nordfront-Armeebogen 2018'!F13=2,'Nordfront-Armeebogen 2018'!C13)</f>
        <v>0</v>
      </c>
      <c r="M34" s="0" t="n">
        <f aca="false">IF('Nordfront-Armeebogen 2018'!F13=3,'Nordfront-Armeebogen 2018'!C13)</f>
        <v>0</v>
      </c>
      <c r="N34" s="0" t="n">
        <f aca="false">IF('Nordfront-Armeebogen 2018'!F13=4,'Nordfront-Armeebogen 2018'!C13)</f>
        <v>0</v>
      </c>
      <c r="O34" s="0" t="n">
        <f aca="false">IF('Nordfront-Armeebogen 2018'!F13=5,'Nordfront-Armeebogen 2018'!C13)</f>
        <v>0</v>
      </c>
      <c r="P34" s="0" t="n">
        <f aca="false">IF('Nordfront-Armeebogen 2018'!F13=6,'Nordfront-Armeebogen 2018'!C13)</f>
        <v>0</v>
      </c>
      <c r="Q34" s="0" t="n">
        <f aca="false">IF('Nordfront-Armeebogen 2018'!F13=7,'Nordfront-Armeebogen 2018'!C13)</f>
        <v>0</v>
      </c>
      <c r="R34" s="0" t="n">
        <f aca="false">IF('Nordfront-Armeebogen 2018'!F13=8,'Nordfront-Armeebogen 2018'!C13)</f>
        <v>0</v>
      </c>
      <c r="S34" s="0" t="n">
        <f aca="false">IF('Nordfront-Armeebogen 2018'!F13=9,'Nordfront-Armeebogen 2018'!C13)</f>
        <v>0</v>
      </c>
    </row>
    <row r="35" customFormat="false" ht="15" hidden="false" customHeight="false" outlineLevel="0" collapsed="false">
      <c r="C35" s="0" t="s">
        <v>77</v>
      </c>
      <c r="K35" s="0" t="str">
        <f aca="false">IF('Nordfront-Armeebogen 2018'!F14=1,'Nordfront-Armeebogen 2018'!C14)</f>
        <v>Krieger (0)</v>
      </c>
      <c r="L35" s="0" t="n">
        <f aca="false">IF('Nordfront-Armeebogen 2018'!F14=2,'Nordfront-Armeebogen 2018'!C14)</f>
        <v>0</v>
      </c>
      <c r="M35" s="0" t="n">
        <f aca="false">IF('Nordfront-Armeebogen 2018'!F14=3,'Nordfront-Armeebogen 2018'!C14)</f>
        <v>0</v>
      </c>
      <c r="N35" s="0" t="n">
        <f aca="false">IF('Nordfront-Armeebogen 2018'!F14=4,'Nordfront-Armeebogen 2018'!C14)</f>
        <v>0</v>
      </c>
      <c r="O35" s="0" t="n">
        <f aca="false">IF('Nordfront-Armeebogen 2018'!F14=5,'Nordfront-Armeebogen 2018'!C14)</f>
        <v>0</v>
      </c>
      <c r="P35" s="0" t="n">
        <f aca="false">IF('Nordfront-Armeebogen 2018'!F14=6,'Nordfront-Armeebogen 2018'!C14)</f>
        <v>0</v>
      </c>
      <c r="Q35" s="0" t="n">
        <f aca="false">IF('Nordfront-Armeebogen 2018'!F14=7,'Nordfront-Armeebogen 2018'!C14)</f>
        <v>0</v>
      </c>
      <c r="R35" s="0" t="n">
        <f aca="false">IF('Nordfront-Armeebogen 2018'!F14=8,'Nordfront-Armeebogen 2018'!C14)</f>
        <v>0</v>
      </c>
      <c r="S35" s="0" t="n">
        <f aca="false">IF('Nordfront-Armeebogen 2018'!F14=9,'Nordfront-Armeebogen 2018'!C14)</f>
        <v>0</v>
      </c>
    </row>
    <row r="36" customFormat="false" ht="15" hidden="false" customHeight="false" outlineLevel="0" collapsed="false">
      <c r="C36" s="0" t="s">
        <v>78</v>
      </c>
      <c r="K36" s="0" t="str">
        <f aca="false">IF('Nordfront-Armeebogen 2018'!F15=1,'Nordfront-Armeebogen 2018'!C15)</f>
        <v>Krieger (0)</v>
      </c>
      <c r="L36" s="0" t="n">
        <f aca="false">IF('Nordfront-Armeebogen 2018'!F15=2,'Nordfront-Armeebogen 2018'!C15)</f>
        <v>0</v>
      </c>
      <c r="M36" s="0" t="n">
        <f aca="false">IF('Nordfront-Armeebogen 2018'!F15=3,'Nordfront-Armeebogen 2018'!C15)</f>
        <v>0</v>
      </c>
      <c r="N36" s="0" t="n">
        <f aca="false">IF('Nordfront-Armeebogen 2018'!F15=4,'Nordfront-Armeebogen 2018'!C15)</f>
        <v>0</v>
      </c>
      <c r="O36" s="0" t="n">
        <f aca="false">IF('Nordfront-Armeebogen 2018'!F15=5,'Nordfront-Armeebogen 2018'!C15)</f>
        <v>0</v>
      </c>
      <c r="P36" s="0" t="n">
        <f aca="false">IF('Nordfront-Armeebogen 2018'!F15=6,'Nordfront-Armeebogen 2018'!C15)</f>
        <v>0</v>
      </c>
      <c r="Q36" s="0" t="n">
        <f aca="false">IF('Nordfront-Armeebogen 2018'!F15=7,'Nordfront-Armeebogen 2018'!C15)</f>
        <v>0</v>
      </c>
      <c r="R36" s="0" t="n">
        <f aca="false">IF('Nordfront-Armeebogen 2018'!F15=8,'Nordfront-Armeebogen 2018'!C15)</f>
        <v>0</v>
      </c>
      <c r="S36" s="0" t="n">
        <f aca="false">IF('Nordfront-Armeebogen 2018'!F15=9,'Nordfront-Armeebogen 2018'!C15)</f>
        <v>0</v>
      </c>
    </row>
    <row r="37" customFormat="false" ht="15" hidden="false" customHeight="false" outlineLevel="0" collapsed="false">
      <c r="C37" s="0" t="s">
        <v>79</v>
      </c>
      <c r="K37" s="0" t="n">
        <f aca="false">IF('Nordfront-Armeebogen 2018'!F16=1,'Nordfront-Armeebogen 2018'!C16)</f>
        <v>0</v>
      </c>
      <c r="L37" s="0" t="n">
        <f aca="false">IF('Nordfront-Armeebogen 2018'!F16=2,'Nordfront-Armeebogen 2018'!C16)</f>
        <v>0</v>
      </c>
      <c r="M37" s="0" t="n">
        <f aca="false">IF('Nordfront-Armeebogen 2018'!F16=3,'Nordfront-Armeebogen 2018'!C16)</f>
        <v>0</v>
      </c>
      <c r="N37" s="0" t="n">
        <f aca="false">IF('Nordfront-Armeebogen 2018'!F16=4,'Nordfront-Armeebogen 2018'!C16)</f>
        <v>0</v>
      </c>
      <c r="O37" s="0" t="n">
        <f aca="false">IF('Nordfront-Armeebogen 2018'!F16=5,'Nordfront-Armeebogen 2018'!C16)</f>
        <v>0</v>
      </c>
      <c r="P37" s="0" t="n">
        <f aca="false">IF('Nordfront-Armeebogen 2018'!F16=6,'Nordfront-Armeebogen 2018'!C16)</f>
        <v>0</v>
      </c>
      <c r="Q37" s="0" t="n">
        <f aca="false">IF('Nordfront-Armeebogen 2018'!F16=7,'Nordfront-Armeebogen 2018'!C16)</f>
        <v>0</v>
      </c>
      <c r="R37" s="0" t="n">
        <f aca="false">IF('Nordfront-Armeebogen 2018'!F16=8,'Nordfront-Armeebogen 2018'!C16)</f>
        <v>0</v>
      </c>
      <c r="S37" s="0" t="n">
        <f aca="false">IF('Nordfront-Armeebogen 2018'!F16=9,'Nordfront-Armeebogen 2018'!C16)</f>
        <v>0</v>
      </c>
    </row>
    <row r="38" customFormat="false" ht="15" hidden="false" customHeight="false" outlineLevel="0" collapsed="false">
      <c r="C38" s="0" t="s">
        <v>80</v>
      </c>
      <c r="K38" s="0" t="n">
        <f aca="false">IF('Nordfront-Armeebogen 2018'!F17=1,'Nordfront-Armeebogen 2018'!C17)</f>
        <v>0</v>
      </c>
      <c r="L38" s="0" t="str">
        <f aca="false">IF('Nordfront-Armeebogen 2018'!F17=2,'Nordfront-Armeebogen 2018'!C17)</f>
        <v>Mächtig (12)</v>
      </c>
      <c r="M38" s="0" t="n">
        <f aca="false">IF('Nordfront-Armeebogen 2018'!F17=3,'Nordfront-Armeebogen 2018'!C17)</f>
        <v>0</v>
      </c>
      <c r="N38" s="0" t="n">
        <f aca="false">IF('Nordfront-Armeebogen 2018'!F17=4,'Nordfront-Armeebogen 2018'!C17)</f>
        <v>0</v>
      </c>
      <c r="O38" s="0" t="n">
        <f aca="false">IF('Nordfront-Armeebogen 2018'!F17=5,'Nordfront-Armeebogen 2018'!C17)</f>
        <v>0</v>
      </c>
      <c r="P38" s="0" t="n">
        <f aca="false">IF('Nordfront-Armeebogen 2018'!F17=6,'Nordfront-Armeebogen 2018'!C17)</f>
        <v>0</v>
      </c>
      <c r="Q38" s="0" t="n">
        <f aca="false">IF('Nordfront-Armeebogen 2018'!F17=7,'Nordfront-Armeebogen 2018'!C17)</f>
        <v>0</v>
      </c>
      <c r="R38" s="0" t="n">
        <f aca="false">IF('Nordfront-Armeebogen 2018'!F17=8,'Nordfront-Armeebogen 2018'!C17)</f>
        <v>0</v>
      </c>
      <c r="S38" s="0" t="n">
        <f aca="false">IF('Nordfront-Armeebogen 2018'!F17=9,'Nordfront-Armeebogen 2018'!C17)</f>
        <v>0</v>
      </c>
    </row>
    <row r="39" customFormat="false" ht="15" hidden="false" customHeight="false" outlineLevel="0" collapsed="false">
      <c r="C39" s="0" t="s">
        <v>81</v>
      </c>
      <c r="K39" s="0" t="n">
        <f aca="false">IF('Nordfront-Armeebogen 2018'!F18=1,'Nordfront-Armeebogen 2018'!C18)</f>
        <v>0</v>
      </c>
      <c r="L39" s="0" t="str">
        <f aca="false">IF('Nordfront-Armeebogen 2018'!F18=2,'Nordfront-Armeebogen 2018'!C18)</f>
        <v>Krieger (0)</v>
      </c>
      <c r="M39" s="0" t="n">
        <f aca="false">IF('Nordfront-Armeebogen 2018'!F18=3,'Nordfront-Armeebogen 2018'!C18)</f>
        <v>0</v>
      </c>
      <c r="N39" s="0" t="n">
        <f aca="false">IF('Nordfront-Armeebogen 2018'!F18=4,'Nordfront-Armeebogen 2018'!C18)</f>
        <v>0</v>
      </c>
      <c r="O39" s="0" t="n">
        <f aca="false">IF('Nordfront-Armeebogen 2018'!F18=5,'Nordfront-Armeebogen 2018'!C18)</f>
        <v>0</v>
      </c>
      <c r="P39" s="0" t="n">
        <f aca="false">IF('Nordfront-Armeebogen 2018'!F18=6,'Nordfront-Armeebogen 2018'!C18)</f>
        <v>0</v>
      </c>
      <c r="Q39" s="0" t="n">
        <f aca="false">IF('Nordfront-Armeebogen 2018'!F18=7,'Nordfront-Armeebogen 2018'!C18)</f>
        <v>0</v>
      </c>
      <c r="R39" s="0" t="n">
        <f aca="false">IF('Nordfront-Armeebogen 2018'!F18=8,'Nordfront-Armeebogen 2018'!C18)</f>
        <v>0</v>
      </c>
      <c r="S39" s="0" t="n">
        <f aca="false">IF('Nordfront-Armeebogen 2018'!F18=9,'Nordfront-Armeebogen 2018'!C18)</f>
        <v>0</v>
      </c>
    </row>
    <row r="40" customFormat="false" ht="15" hidden="false" customHeight="false" outlineLevel="0" collapsed="false">
      <c r="C40" s="0" t="s">
        <v>82</v>
      </c>
      <c r="K40" s="0" t="n">
        <f aca="false">IF('Nordfront-Armeebogen 2018'!F19=1,'Nordfront-Armeebogen 2018'!C19)</f>
        <v>0</v>
      </c>
      <c r="L40" s="0" t="str">
        <f aca="false">IF('Nordfront-Armeebogen 2018'!F19=2,'Nordfront-Armeebogen 2018'!C19)</f>
        <v>Krieger (0)</v>
      </c>
      <c r="M40" s="0" t="n">
        <f aca="false">IF('Nordfront-Armeebogen 2018'!F19=3,'Nordfront-Armeebogen 2018'!C19)</f>
        <v>0</v>
      </c>
      <c r="N40" s="0" t="n">
        <f aca="false">IF('Nordfront-Armeebogen 2018'!F19=4,'Nordfront-Armeebogen 2018'!C19)</f>
        <v>0</v>
      </c>
      <c r="O40" s="0" t="n">
        <f aca="false">IF('Nordfront-Armeebogen 2018'!F19=5,'Nordfront-Armeebogen 2018'!C19)</f>
        <v>0</v>
      </c>
      <c r="P40" s="0" t="n">
        <f aca="false">IF('Nordfront-Armeebogen 2018'!F19=6,'Nordfront-Armeebogen 2018'!C19)</f>
        <v>0</v>
      </c>
      <c r="Q40" s="0" t="n">
        <f aca="false">IF('Nordfront-Armeebogen 2018'!F19=7,'Nordfront-Armeebogen 2018'!C19)</f>
        <v>0</v>
      </c>
      <c r="R40" s="0" t="n">
        <f aca="false">IF('Nordfront-Armeebogen 2018'!F19=8,'Nordfront-Armeebogen 2018'!C19)</f>
        <v>0</v>
      </c>
      <c r="S40" s="0" t="n">
        <f aca="false">IF('Nordfront-Armeebogen 2018'!F19=9,'Nordfront-Armeebogen 2018'!C19)</f>
        <v>0</v>
      </c>
    </row>
    <row r="41" customFormat="false" ht="15" hidden="false" customHeight="false" outlineLevel="0" collapsed="false">
      <c r="C41" s="0" t="s">
        <v>83</v>
      </c>
      <c r="K41" s="0" t="n">
        <f aca="false">IF('Nordfront-Armeebogen 2018'!F20=1,'Nordfront-Armeebogen 2018'!C20)</f>
        <v>0</v>
      </c>
      <c r="L41" s="0" t="str">
        <f aca="false">IF('Nordfront-Armeebogen 2018'!F20=2,'Nordfront-Armeebogen 2018'!C20)</f>
        <v>Krieger (0)</v>
      </c>
      <c r="M41" s="0" t="n">
        <f aca="false">IF('Nordfront-Armeebogen 2018'!F20=3,'Nordfront-Armeebogen 2018'!C20)</f>
        <v>0</v>
      </c>
      <c r="N41" s="0" t="n">
        <f aca="false">IF('Nordfront-Armeebogen 2018'!F20=4,'Nordfront-Armeebogen 2018'!C20)</f>
        <v>0</v>
      </c>
      <c r="O41" s="0" t="n">
        <f aca="false">IF('Nordfront-Armeebogen 2018'!F20=5,'Nordfront-Armeebogen 2018'!C20)</f>
        <v>0</v>
      </c>
      <c r="P41" s="0" t="n">
        <f aca="false">IF('Nordfront-Armeebogen 2018'!F20=6,'Nordfront-Armeebogen 2018'!C20)</f>
        <v>0</v>
      </c>
      <c r="Q41" s="0" t="n">
        <f aca="false">IF('Nordfront-Armeebogen 2018'!F20=7,'Nordfront-Armeebogen 2018'!C20)</f>
        <v>0</v>
      </c>
      <c r="R41" s="0" t="n">
        <f aca="false">IF('Nordfront-Armeebogen 2018'!F20=8,'Nordfront-Armeebogen 2018'!C20)</f>
        <v>0</v>
      </c>
      <c r="S41" s="0" t="n">
        <f aca="false">IF('Nordfront-Armeebogen 2018'!F20=9,'Nordfront-Armeebogen 2018'!C20)</f>
        <v>0</v>
      </c>
    </row>
    <row r="42" customFormat="false" ht="15" hidden="false" customHeight="false" outlineLevel="0" collapsed="false">
      <c r="C42" s="0" t="s">
        <v>84</v>
      </c>
      <c r="K42" s="0" t="n">
        <f aca="false">IF('Nordfront-Armeebogen 2018'!F21=1,'Nordfront-Armeebogen 2018'!C21)</f>
        <v>0</v>
      </c>
      <c r="L42" s="0" t="n">
        <f aca="false">IF('Nordfront-Armeebogen 2018'!F21=2,'Nordfront-Armeebogen 2018'!C21)</f>
        <v>0</v>
      </c>
      <c r="M42" s="0" t="n">
        <f aca="false">IF('Nordfront-Armeebogen 2018'!F21=3,'Nordfront-Armeebogen 2018'!C21)</f>
        <v>0</v>
      </c>
      <c r="N42" s="0" t="n">
        <f aca="false">IF('Nordfront-Armeebogen 2018'!F21=4,'Nordfront-Armeebogen 2018'!C21)</f>
        <v>0</v>
      </c>
      <c r="O42" s="0" t="n">
        <f aca="false">IF('Nordfront-Armeebogen 2018'!F21=5,'Nordfront-Armeebogen 2018'!C21)</f>
        <v>0</v>
      </c>
      <c r="P42" s="0" t="n">
        <f aca="false">IF('Nordfront-Armeebogen 2018'!F21=6,'Nordfront-Armeebogen 2018'!C21)</f>
        <v>0</v>
      </c>
      <c r="Q42" s="0" t="n">
        <f aca="false">IF('Nordfront-Armeebogen 2018'!F21=7,'Nordfront-Armeebogen 2018'!C21)</f>
        <v>0</v>
      </c>
      <c r="R42" s="0" t="n">
        <f aca="false">IF('Nordfront-Armeebogen 2018'!F21=8,'Nordfront-Armeebogen 2018'!C21)</f>
        <v>0</v>
      </c>
      <c r="S42" s="0" t="n">
        <f aca="false">IF('Nordfront-Armeebogen 2018'!F21=9,'Nordfront-Armeebogen 2018'!C21)</f>
        <v>0</v>
      </c>
    </row>
    <row r="43" customFormat="false" ht="15" hidden="false" customHeight="false" outlineLevel="0" collapsed="false">
      <c r="C43" s="0" t="s">
        <v>85</v>
      </c>
      <c r="K43" s="0" t="n">
        <f aca="false">IF('Nordfront-Armeebogen 2018'!F22=1,'Nordfront-Armeebogen 2018'!C22)</f>
        <v>0</v>
      </c>
      <c r="L43" s="0" t="n">
        <f aca="false">IF('Nordfront-Armeebogen 2018'!F22=2,'Nordfront-Armeebogen 2018'!C22)</f>
        <v>0</v>
      </c>
      <c r="M43" s="0" t="str">
        <f aca="false">IF('Nordfront-Armeebogen 2018'!F22=3,'Nordfront-Armeebogen 2018'!C22)</f>
        <v>Mächtig (12)</v>
      </c>
      <c r="N43" s="0" t="n">
        <f aca="false">IF('Nordfront-Armeebogen 2018'!F22=4,'Nordfront-Armeebogen 2018'!C22)</f>
        <v>0</v>
      </c>
      <c r="O43" s="0" t="n">
        <f aca="false">IF('Nordfront-Armeebogen 2018'!F22=5,'Nordfront-Armeebogen 2018'!C22)</f>
        <v>0</v>
      </c>
      <c r="P43" s="0" t="n">
        <f aca="false">IF('Nordfront-Armeebogen 2018'!F22=6,'Nordfront-Armeebogen 2018'!C22)</f>
        <v>0</v>
      </c>
      <c r="Q43" s="0" t="n">
        <f aca="false">IF('Nordfront-Armeebogen 2018'!F22=7,'Nordfront-Armeebogen 2018'!C22)</f>
        <v>0</v>
      </c>
      <c r="R43" s="0" t="n">
        <f aca="false">IF('Nordfront-Armeebogen 2018'!F22=8,'Nordfront-Armeebogen 2018'!C22)</f>
        <v>0</v>
      </c>
      <c r="S43" s="0" t="n">
        <f aca="false">IF('Nordfront-Armeebogen 2018'!F22=9,'Nordfront-Armeebogen 2018'!C22)</f>
        <v>0</v>
      </c>
    </row>
    <row r="44" customFormat="false" ht="15" hidden="false" customHeight="false" outlineLevel="0" collapsed="false">
      <c r="C44" s="0" t="s">
        <v>86</v>
      </c>
      <c r="K44" s="0" t="n">
        <f aca="false">IF('Nordfront-Armeebogen 2018'!F23=1,'Nordfront-Armeebogen 2018'!C23)</f>
        <v>0</v>
      </c>
      <c r="L44" s="0" t="n">
        <f aca="false">IF('Nordfront-Armeebogen 2018'!F23=2,'Nordfront-Armeebogen 2018'!C23)</f>
        <v>0</v>
      </c>
      <c r="M44" s="0" t="str">
        <f aca="false">IF('Nordfront-Armeebogen 2018'!F23=3,'Nordfront-Armeebogen 2018'!C23)</f>
        <v>Krieger (0)</v>
      </c>
      <c r="N44" s="0" t="n">
        <f aca="false">IF('Nordfront-Armeebogen 2018'!F23=4,'Nordfront-Armeebogen 2018'!C23)</f>
        <v>0</v>
      </c>
      <c r="O44" s="0" t="n">
        <f aca="false">IF('Nordfront-Armeebogen 2018'!F23=5,'Nordfront-Armeebogen 2018'!C23)</f>
        <v>0</v>
      </c>
      <c r="P44" s="0" t="n">
        <f aca="false">IF('Nordfront-Armeebogen 2018'!F23=6,'Nordfront-Armeebogen 2018'!C23)</f>
        <v>0</v>
      </c>
      <c r="Q44" s="0" t="n">
        <f aca="false">IF('Nordfront-Armeebogen 2018'!F23=7,'Nordfront-Armeebogen 2018'!C23)</f>
        <v>0</v>
      </c>
      <c r="R44" s="0" t="n">
        <f aca="false">IF('Nordfront-Armeebogen 2018'!F23=8,'Nordfront-Armeebogen 2018'!C23)</f>
        <v>0</v>
      </c>
      <c r="S44" s="0" t="n">
        <f aca="false">IF('Nordfront-Armeebogen 2018'!F23=9,'Nordfront-Armeebogen 2018'!C23)</f>
        <v>0</v>
      </c>
    </row>
    <row r="45" customFormat="false" ht="15" hidden="false" customHeight="false" outlineLevel="0" collapsed="false">
      <c r="C45" s="0" t="s">
        <v>87</v>
      </c>
      <c r="K45" s="0" t="n">
        <f aca="false">IF('Nordfront-Armeebogen 2018'!F24=1,'Nordfront-Armeebogen 2018'!C24)</f>
        <v>0</v>
      </c>
      <c r="L45" s="0" t="n">
        <f aca="false">IF('Nordfront-Armeebogen 2018'!F24=2,'Nordfront-Armeebogen 2018'!C24)</f>
        <v>0</v>
      </c>
      <c r="M45" s="0" t="str">
        <f aca="false">IF('Nordfront-Armeebogen 2018'!F24=3,'Nordfront-Armeebogen 2018'!C24)</f>
        <v>Krieger (0)</v>
      </c>
      <c r="N45" s="0" t="n">
        <f aca="false">IF('Nordfront-Armeebogen 2018'!F24=4,'Nordfront-Armeebogen 2018'!C24)</f>
        <v>0</v>
      </c>
      <c r="O45" s="0" t="n">
        <f aca="false">IF('Nordfront-Armeebogen 2018'!F24=5,'Nordfront-Armeebogen 2018'!C24)</f>
        <v>0</v>
      </c>
      <c r="P45" s="0" t="n">
        <f aca="false">IF('Nordfront-Armeebogen 2018'!F24=6,'Nordfront-Armeebogen 2018'!C24)</f>
        <v>0</v>
      </c>
      <c r="Q45" s="0" t="n">
        <f aca="false">IF('Nordfront-Armeebogen 2018'!F24=7,'Nordfront-Armeebogen 2018'!C24)</f>
        <v>0</v>
      </c>
      <c r="R45" s="0" t="n">
        <f aca="false">IF('Nordfront-Armeebogen 2018'!F24=8,'Nordfront-Armeebogen 2018'!C24)</f>
        <v>0</v>
      </c>
      <c r="S45" s="0" t="n">
        <f aca="false">IF('Nordfront-Armeebogen 2018'!F24=9,'Nordfront-Armeebogen 2018'!C24)</f>
        <v>0</v>
      </c>
    </row>
    <row r="46" customFormat="false" ht="15" hidden="false" customHeight="false" outlineLevel="0" collapsed="false">
      <c r="C46" s="0" t="s">
        <v>88</v>
      </c>
      <c r="K46" s="0" t="n">
        <f aca="false">IF('Nordfront-Armeebogen 2018'!F25=1,'Nordfront-Armeebogen 2018'!C25)</f>
        <v>0</v>
      </c>
      <c r="L46" s="0" t="n">
        <f aca="false">IF('Nordfront-Armeebogen 2018'!F25=2,'Nordfront-Armeebogen 2018'!C25)</f>
        <v>0</v>
      </c>
      <c r="M46" s="0" t="str">
        <f aca="false">IF('Nordfront-Armeebogen 2018'!F25=3,'Nordfront-Armeebogen 2018'!C25)</f>
        <v>Krieger (0)</v>
      </c>
      <c r="N46" s="0" t="n">
        <f aca="false">IF('Nordfront-Armeebogen 2018'!F25=4,'Nordfront-Armeebogen 2018'!C25)</f>
        <v>0</v>
      </c>
      <c r="O46" s="0" t="n">
        <f aca="false">IF('Nordfront-Armeebogen 2018'!F25=5,'Nordfront-Armeebogen 2018'!C25)</f>
        <v>0</v>
      </c>
      <c r="P46" s="0" t="n">
        <f aca="false">IF('Nordfront-Armeebogen 2018'!F25=6,'Nordfront-Armeebogen 2018'!C25)</f>
        <v>0</v>
      </c>
      <c r="Q46" s="0" t="n">
        <f aca="false">IF('Nordfront-Armeebogen 2018'!F25=7,'Nordfront-Armeebogen 2018'!C25)</f>
        <v>0</v>
      </c>
      <c r="R46" s="0" t="n">
        <f aca="false">IF('Nordfront-Armeebogen 2018'!F25=8,'Nordfront-Armeebogen 2018'!C25)</f>
        <v>0</v>
      </c>
      <c r="S46" s="0" t="n">
        <f aca="false">IF('Nordfront-Armeebogen 2018'!F25=9,'Nordfront-Armeebogen 2018'!C25)</f>
        <v>0</v>
      </c>
    </row>
    <row r="47" customFormat="false" ht="15" hidden="false" customHeight="false" outlineLevel="0" collapsed="false">
      <c r="C47" s="0" t="s">
        <v>89</v>
      </c>
      <c r="K47" s="0" t="n">
        <f aca="false">IF('Nordfront-Armeebogen 2018'!F26=1,'Nordfront-Armeebogen 2018'!C26)</f>
        <v>0</v>
      </c>
      <c r="L47" s="0" t="n">
        <f aca="false">IF('Nordfront-Armeebogen 2018'!F26=2,'Nordfront-Armeebogen 2018'!C26)</f>
        <v>0</v>
      </c>
      <c r="M47" s="0" t="n">
        <f aca="false">IF('Nordfront-Armeebogen 2018'!F26=3,'Nordfront-Armeebogen 2018'!C26)</f>
        <v>0</v>
      </c>
      <c r="N47" s="0" t="n">
        <f aca="false">IF('Nordfront-Armeebogen 2018'!F26=4,'Nordfront-Armeebogen 2018'!C26)</f>
        <v>0</v>
      </c>
      <c r="O47" s="0" t="n">
        <f aca="false">IF('Nordfront-Armeebogen 2018'!F26=5,'Nordfront-Armeebogen 2018'!C26)</f>
        <v>0</v>
      </c>
      <c r="P47" s="0" t="n">
        <f aca="false">IF('Nordfront-Armeebogen 2018'!F26=6,'Nordfront-Armeebogen 2018'!C26)</f>
        <v>0</v>
      </c>
      <c r="Q47" s="0" t="n">
        <f aca="false">IF('Nordfront-Armeebogen 2018'!F26=7,'Nordfront-Armeebogen 2018'!C26)</f>
        <v>0</v>
      </c>
      <c r="R47" s="0" t="n">
        <f aca="false">IF('Nordfront-Armeebogen 2018'!F26=8,'Nordfront-Armeebogen 2018'!C26)</f>
        <v>0</v>
      </c>
      <c r="S47" s="0" t="n">
        <f aca="false">IF('Nordfront-Armeebogen 2018'!F26=9,'Nordfront-Armeebogen 2018'!C26)</f>
        <v>0</v>
      </c>
    </row>
    <row r="48" customFormat="false" ht="15" hidden="false" customHeight="false" outlineLevel="0" collapsed="false">
      <c r="C48" s="0" t="s">
        <v>90</v>
      </c>
      <c r="K48" s="0" t="n">
        <f aca="false">IF('Nordfront-Armeebogen 2018'!F27=1,'Nordfront-Armeebogen 2018'!C27)</f>
        <v>0</v>
      </c>
      <c r="L48" s="0" t="n">
        <f aca="false">IF('Nordfront-Armeebogen 2018'!F27=2,'Nordfront-Armeebogen 2018'!C27)</f>
        <v>0</v>
      </c>
      <c r="M48" s="0" t="n">
        <f aca="false">IF('Nordfront-Armeebogen 2018'!F27=3,'Nordfront-Armeebogen 2018'!C27)</f>
        <v>0</v>
      </c>
      <c r="N48" s="0" t="n">
        <f aca="false">IF('Nordfront-Armeebogen 2018'!F27=4,'Nordfront-Armeebogen 2018'!C27)</f>
        <v>0</v>
      </c>
      <c r="O48" s="0" t="n">
        <f aca="false">IF('Nordfront-Armeebogen 2018'!F27=5,'Nordfront-Armeebogen 2018'!C27)</f>
        <v>0</v>
      </c>
      <c r="P48" s="0" t="n">
        <f aca="false">IF('Nordfront-Armeebogen 2018'!F27=6,'Nordfront-Armeebogen 2018'!C27)</f>
        <v>0</v>
      </c>
      <c r="Q48" s="0" t="n">
        <f aca="false">IF('Nordfront-Armeebogen 2018'!F27=7,'Nordfront-Armeebogen 2018'!C27)</f>
        <v>0</v>
      </c>
      <c r="R48" s="0" t="n">
        <f aca="false">IF('Nordfront-Armeebogen 2018'!F27=8,'Nordfront-Armeebogen 2018'!C27)</f>
        <v>0</v>
      </c>
      <c r="S48" s="0" t="n">
        <f aca="false">IF('Nordfront-Armeebogen 2018'!F27=9,'Nordfront-Armeebogen 2018'!C27)</f>
        <v>0</v>
      </c>
    </row>
    <row r="49" customFormat="false" ht="15" hidden="false" customHeight="false" outlineLevel="0" collapsed="false">
      <c r="C49" s="0" t="s">
        <v>91</v>
      </c>
      <c r="K49" s="0" t="n">
        <f aca="false">IF('Nordfront-Armeebogen 2018'!F28=1,'Nordfront-Armeebogen 2018'!C28)</f>
        <v>0</v>
      </c>
      <c r="L49" s="0" t="n">
        <f aca="false">IF('Nordfront-Armeebogen 2018'!F28=2,'Nordfront-Armeebogen 2018'!C28)</f>
        <v>0</v>
      </c>
      <c r="M49" s="0" t="n">
        <f aca="false">IF('Nordfront-Armeebogen 2018'!F28=3,'Nordfront-Armeebogen 2018'!C28)</f>
        <v>0</v>
      </c>
      <c r="N49" s="0" t="n">
        <f aca="false">IF('Nordfront-Armeebogen 2018'!F28=4,'Nordfront-Armeebogen 2018'!C28)</f>
        <v>0</v>
      </c>
      <c r="O49" s="0" t="n">
        <f aca="false">IF('Nordfront-Armeebogen 2018'!F28=5,'Nordfront-Armeebogen 2018'!C28)</f>
        <v>0</v>
      </c>
      <c r="P49" s="0" t="n">
        <f aca="false">IF('Nordfront-Armeebogen 2018'!F28=6,'Nordfront-Armeebogen 2018'!C28)</f>
        <v>0</v>
      </c>
      <c r="Q49" s="0" t="n">
        <f aca="false">IF('Nordfront-Armeebogen 2018'!F28=7,'Nordfront-Armeebogen 2018'!C28)</f>
        <v>0</v>
      </c>
      <c r="R49" s="0" t="n">
        <f aca="false">IF('Nordfront-Armeebogen 2018'!F28=8,'Nordfront-Armeebogen 2018'!C28)</f>
        <v>0</v>
      </c>
      <c r="S49" s="0" t="n">
        <f aca="false">IF('Nordfront-Armeebogen 2018'!F28=9,'Nordfront-Armeebogen 2018'!C28)</f>
        <v>0</v>
      </c>
    </row>
    <row r="50" customFormat="false" ht="15" hidden="false" customHeight="false" outlineLevel="0" collapsed="false">
      <c r="C50" s="0" t="s">
        <v>92</v>
      </c>
      <c r="K50" s="0" t="n">
        <f aca="false">IF('Nordfront-Armeebogen 2018'!F29=1,'Nordfront-Armeebogen 2018'!C29)</f>
        <v>0</v>
      </c>
      <c r="L50" s="0" t="n">
        <f aca="false">IF('Nordfront-Armeebogen 2018'!F29=2,'Nordfront-Armeebogen 2018'!C29)</f>
        <v>0</v>
      </c>
      <c r="M50" s="0" t="n">
        <f aca="false">IF('Nordfront-Armeebogen 2018'!F29=3,'Nordfront-Armeebogen 2018'!C29)</f>
        <v>0</v>
      </c>
      <c r="N50" s="0" t="n">
        <f aca="false">IF('Nordfront-Armeebogen 2018'!F29=4,'Nordfront-Armeebogen 2018'!C29)</f>
        <v>0</v>
      </c>
      <c r="O50" s="0" t="n">
        <f aca="false">IF('Nordfront-Armeebogen 2018'!F29=5,'Nordfront-Armeebogen 2018'!C29)</f>
        <v>0</v>
      </c>
      <c r="P50" s="0" t="n">
        <f aca="false">IF('Nordfront-Armeebogen 2018'!F29=6,'Nordfront-Armeebogen 2018'!C29)</f>
        <v>0</v>
      </c>
      <c r="Q50" s="0" t="n">
        <f aca="false">IF('Nordfront-Armeebogen 2018'!F29=7,'Nordfront-Armeebogen 2018'!C29)</f>
        <v>0</v>
      </c>
      <c r="R50" s="0" t="n">
        <f aca="false">IF('Nordfront-Armeebogen 2018'!F29=8,'Nordfront-Armeebogen 2018'!C29)</f>
        <v>0</v>
      </c>
      <c r="S50" s="0" t="n">
        <f aca="false">IF('Nordfront-Armeebogen 2018'!F29=9,'Nordfront-Armeebogen 2018'!C29)</f>
        <v>0</v>
      </c>
    </row>
    <row r="51" customFormat="false" ht="15" hidden="false" customHeight="false" outlineLevel="0" collapsed="false">
      <c r="C51" s="0" t="s">
        <v>93</v>
      </c>
      <c r="K51" s="0" t="n">
        <f aca="false">IF('Nordfront-Armeebogen 2018'!F30=1,'Nordfront-Armeebogen 2018'!C30)</f>
        <v>0</v>
      </c>
      <c r="L51" s="0" t="n">
        <f aca="false">IF('Nordfront-Armeebogen 2018'!F30=2,'Nordfront-Armeebogen 2018'!C30)</f>
        <v>0</v>
      </c>
      <c r="M51" s="0" t="n">
        <f aca="false">IF('Nordfront-Armeebogen 2018'!F30=3,'Nordfront-Armeebogen 2018'!C30)</f>
        <v>0</v>
      </c>
      <c r="N51" s="0" t="n">
        <f aca="false">IF('Nordfront-Armeebogen 2018'!F30=4,'Nordfront-Armeebogen 2018'!C30)</f>
        <v>0</v>
      </c>
      <c r="O51" s="0" t="n">
        <f aca="false">IF('Nordfront-Armeebogen 2018'!F30=5,'Nordfront-Armeebogen 2018'!C30)</f>
        <v>0</v>
      </c>
      <c r="P51" s="0" t="n">
        <f aca="false">IF('Nordfront-Armeebogen 2018'!F30=6,'Nordfront-Armeebogen 2018'!C30)</f>
        <v>0</v>
      </c>
      <c r="Q51" s="0" t="n">
        <f aca="false">IF('Nordfront-Armeebogen 2018'!F30=7,'Nordfront-Armeebogen 2018'!C30)</f>
        <v>0</v>
      </c>
      <c r="R51" s="0" t="n">
        <f aca="false">IF('Nordfront-Armeebogen 2018'!F30=8,'Nordfront-Armeebogen 2018'!C30)</f>
        <v>0</v>
      </c>
      <c r="S51" s="0" t="n">
        <f aca="false">IF('Nordfront-Armeebogen 2018'!F30=9,'Nordfront-Armeebogen 2018'!C30)</f>
        <v>0</v>
      </c>
    </row>
    <row r="52" customFormat="false" ht="15" hidden="false" customHeight="false" outlineLevel="0" collapsed="false">
      <c r="C52" s="0" t="s">
        <v>94</v>
      </c>
      <c r="K52" s="0" t="n">
        <f aca="false">IF('Nordfront-Armeebogen 2018'!F31=1,'Nordfront-Armeebogen 2018'!C31)</f>
        <v>0</v>
      </c>
      <c r="L52" s="0" t="n">
        <f aca="false">IF('Nordfront-Armeebogen 2018'!F31=2,'Nordfront-Armeebogen 2018'!C31)</f>
        <v>0</v>
      </c>
      <c r="M52" s="0" t="n">
        <f aca="false">IF('Nordfront-Armeebogen 2018'!F31=3,'Nordfront-Armeebogen 2018'!C31)</f>
        <v>0</v>
      </c>
      <c r="N52" s="0" t="n">
        <f aca="false">IF('Nordfront-Armeebogen 2018'!F31=4,'Nordfront-Armeebogen 2018'!C31)</f>
        <v>0</v>
      </c>
      <c r="O52" s="0" t="n">
        <f aca="false">IF('Nordfront-Armeebogen 2018'!F31=5,'Nordfront-Armeebogen 2018'!C31)</f>
        <v>0</v>
      </c>
      <c r="P52" s="0" t="n">
        <f aca="false">IF('Nordfront-Armeebogen 2018'!F31=6,'Nordfront-Armeebogen 2018'!C31)</f>
        <v>0</v>
      </c>
      <c r="Q52" s="0" t="n">
        <f aca="false">IF('Nordfront-Armeebogen 2018'!F31=7,'Nordfront-Armeebogen 2018'!C31)</f>
        <v>0</v>
      </c>
      <c r="R52" s="0" t="n">
        <f aca="false">IF('Nordfront-Armeebogen 2018'!F31=8,'Nordfront-Armeebogen 2018'!C31)</f>
        <v>0</v>
      </c>
      <c r="S52" s="0" t="n">
        <f aca="false">IF('Nordfront-Armeebogen 2018'!F31=9,'Nordfront-Armeebogen 2018'!C31)</f>
        <v>0</v>
      </c>
    </row>
    <row r="53" customFormat="false" ht="15" hidden="false" customHeight="false" outlineLevel="0" collapsed="false">
      <c r="C53" s="0" t="s">
        <v>95</v>
      </c>
      <c r="K53" s="0" t="n">
        <f aca="false">IF('Nordfront-Armeebogen 2018'!F32=1,'Nordfront-Armeebogen 2018'!C32)</f>
        <v>0</v>
      </c>
      <c r="L53" s="0" t="n">
        <f aca="false">IF('Nordfront-Armeebogen 2018'!F32=2,'Nordfront-Armeebogen 2018'!C32)</f>
        <v>0</v>
      </c>
      <c r="M53" s="0" t="n">
        <f aca="false">IF('Nordfront-Armeebogen 2018'!F32=3,'Nordfront-Armeebogen 2018'!C32)</f>
        <v>0</v>
      </c>
      <c r="N53" s="0" t="n">
        <f aca="false">IF('Nordfront-Armeebogen 2018'!F32=4,'Nordfront-Armeebogen 2018'!C32)</f>
        <v>0</v>
      </c>
      <c r="O53" s="0" t="n">
        <f aca="false">IF('Nordfront-Armeebogen 2018'!F32=5,'Nordfront-Armeebogen 2018'!C32)</f>
        <v>0</v>
      </c>
      <c r="P53" s="0" t="n">
        <f aca="false">IF('Nordfront-Armeebogen 2018'!F32=6,'Nordfront-Armeebogen 2018'!C32)</f>
        <v>0</v>
      </c>
      <c r="Q53" s="0" t="n">
        <f aca="false">IF('Nordfront-Armeebogen 2018'!F32=7,'Nordfront-Armeebogen 2018'!C32)</f>
        <v>0</v>
      </c>
      <c r="R53" s="0" t="n">
        <f aca="false">IF('Nordfront-Armeebogen 2018'!F32=8,'Nordfront-Armeebogen 2018'!C32)</f>
        <v>0</v>
      </c>
      <c r="S53" s="0" t="n">
        <f aca="false">IF('Nordfront-Armeebogen 2018'!F32=9,'Nordfront-Armeebogen 2018'!C32)</f>
        <v>0</v>
      </c>
    </row>
    <row r="54" customFormat="false" ht="15" hidden="false" customHeight="false" outlineLevel="0" collapsed="false">
      <c r="C54" s="0" t="s">
        <v>96</v>
      </c>
      <c r="K54" s="0" t="n">
        <f aca="false">IF('Nordfront-Armeebogen 2018'!F33=1,'Nordfront-Armeebogen 2018'!C33)</f>
        <v>0</v>
      </c>
      <c r="L54" s="0" t="n">
        <f aca="false">IF('Nordfront-Armeebogen 2018'!F33=2,'Nordfront-Armeebogen 2018'!C33)</f>
        <v>0</v>
      </c>
      <c r="M54" s="0" t="n">
        <f aca="false">IF('Nordfront-Armeebogen 2018'!F33=3,'Nordfront-Armeebogen 2018'!C33)</f>
        <v>0</v>
      </c>
      <c r="N54" s="0" t="n">
        <f aca="false">IF('Nordfront-Armeebogen 2018'!F33=4,'Nordfront-Armeebogen 2018'!C33)</f>
        <v>0</v>
      </c>
      <c r="O54" s="0" t="n">
        <f aca="false">IF('Nordfront-Armeebogen 2018'!F33=5,'Nordfront-Armeebogen 2018'!C33)</f>
        <v>0</v>
      </c>
      <c r="P54" s="0" t="n">
        <f aca="false">IF('Nordfront-Armeebogen 2018'!F33=6,'Nordfront-Armeebogen 2018'!C33)</f>
        <v>0</v>
      </c>
      <c r="Q54" s="0" t="n">
        <f aca="false">IF('Nordfront-Armeebogen 2018'!F33=7,'Nordfront-Armeebogen 2018'!C33)</f>
        <v>0</v>
      </c>
      <c r="R54" s="0" t="n">
        <f aca="false">IF('Nordfront-Armeebogen 2018'!F33=8,'Nordfront-Armeebogen 2018'!C33)</f>
        <v>0</v>
      </c>
      <c r="S54" s="0" t="n">
        <f aca="false">IF('Nordfront-Armeebogen 2018'!F33=9,'Nordfront-Armeebogen 2018'!C33)</f>
        <v>0</v>
      </c>
    </row>
    <row r="55" customFormat="false" ht="15" hidden="false" customHeight="false" outlineLevel="0" collapsed="false">
      <c r="C55" s="0" t="s">
        <v>97</v>
      </c>
      <c r="K55" s="0" t="n">
        <f aca="false">IF('Nordfront-Armeebogen 2018'!F34=1,'Nordfront-Armeebogen 2018'!C34)</f>
        <v>0</v>
      </c>
      <c r="L55" s="0" t="n">
        <f aca="false">IF('Nordfront-Armeebogen 2018'!F34=2,'Nordfront-Armeebogen 2018'!C34)</f>
        <v>0</v>
      </c>
      <c r="M55" s="0" t="n">
        <f aca="false">IF('Nordfront-Armeebogen 2018'!F34=3,'Nordfront-Armeebogen 2018'!C34)</f>
        <v>0</v>
      </c>
      <c r="N55" s="0" t="n">
        <f aca="false">IF('Nordfront-Armeebogen 2018'!F34=4,'Nordfront-Armeebogen 2018'!C34)</f>
        <v>0</v>
      </c>
      <c r="O55" s="0" t="n">
        <f aca="false">IF('Nordfront-Armeebogen 2018'!F34=5,'Nordfront-Armeebogen 2018'!C34)</f>
        <v>0</v>
      </c>
      <c r="P55" s="0" t="n">
        <f aca="false">IF('Nordfront-Armeebogen 2018'!F34=6,'Nordfront-Armeebogen 2018'!C34)</f>
        <v>0</v>
      </c>
      <c r="Q55" s="0" t="n">
        <f aca="false">IF('Nordfront-Armeebogen 2018'!F34=7,'Nordfront-Armeebogen 2018'!C34)</f>
        <v>0</v>
      </c>
      <c r="R55" s="0" t="n">
        <f aca="false">IF('Nordfront-Armeebogen 2018'!F34=8,'Nordfront-Armeebogen 2018'!C34)</f>
        <v>0</v>
      </c>
      <c r="S55" s="0" t="n">
        <f aca="false">IF('Nordfront-Armeebogen 2018'!F34=9,'Nordfront-Armeebogen 2018'!C34)</f>
        <v>0</v>
      </c>
    </row>
    <row r="56" customFormat="false" ht="15" hidden="false" customHeight="false" outlineLevel="0" collapsed="false">
      <c r="C56" s="0" t="s">
        <v>98</v>
      </c>
      <c r="K56" s="0" t="n">
        <f aca="false">IF('Nordfront-Armeebogen 2018'!F35=1,'Nordfront-Armeebogen 2018'!C35)</f>
        <v>0</v>
      </c>
      <c r="L56" s="0" t="n">
        <f aca="false">IF('Nordfront-Armeebogen 2018'!F35=2,'Nordfront-Armeebogen 2018'!C35)</f>
        <v>0</v>
      </c>
      <c r="M56" s="0" t="n">
        <f aca="false">IF('Nordfront-Armeebogen 2018'!F35=3,'Nordfront-Armeebogen 2018'!C35)</f>
        <v>0</v>
      </c>
      <c r="N56" s="0" t="n">
        <f aca="false">IF('Nordfront-Armeebogen 2018'!F35=4,'Nordfront-Armeebogen 2018'!C35)</f>
        <v>0</v>
      </c>
      <c r="O56" s="0" t="n">
        <f aca="false">IF('Nordfront-Armeebogen 2018'!F35=5,'Nordfront-Armeebogen 2018'!C35)</f>
        <v>0</v>
      </c>
      <c r="P56" s="0" t="n">
        <f aca="false">IF('Nordfront-Armeebogen 2018'!F35=6,'Nordfront-Armeebogen 2018'!C35)</f>
        <v>0</v>
      </c>
      <c r="Q56" s="0" t="n">
        <f aca="false">IF('Nordfront-Armeebogen 2018'!F35=7,'Nordfront-Armeebogen 2018'!C35)</f>
        <v>0</v>
      </c>
      <c r="R56" s="0" t="n">
        <f aca="false">IF('Nordfront-Armeebogen 2018'!F35=8,'Nordfront-Armeebogen 2018'!C35)</f>
        <v>0</v>
      </c>
      <c r="S56" s="0" t="n">
        <f aca="false">IF('Nordfront-Armeebogen 2018'!F35=9,'Nordfront-Armeebogen 2018'!C35)</f>
        <v>0</v>
      </c>
    </row>
    <row r="57" customFormat="false" ht="15" hidden="false" customHeight="false" outlineLevel="0" collapsed="false">
      <c r="C57" s="0" t="s">
        <v>99</v>
      </c>
      <c r="K57" s="0" t="n">
        <f aca="false">IF('Nordfront-Armeebogen 2018'!F36=1,'Nordfront-Armeebogen 2018'!C36)</f>
        <v>0</v>
      </c>
      <c r="L57" s="0" t="n">
        <f aca="false">IF('Nordfront-Armeebogen 2018'!F36=2,'Nordfront-Armeebogen 2018'!C36)</f>
        <v>0</v>
      </c>
      <c r="M57" s="0" t="n">
        <f aca="false">IF('Nordfront-Armeebogen 2018'!F36=3,'Nordfront-Armeebogen 2018'!C36)</f>
        <v>0</v>
      </c>
      <c r="N57" s="0" t="n">
        <f aca="false">IF('Nordfront-Armeebogen 2018'!F36=4,'Nordfront-Armeebogen 2018'!C36)</f>
        <v>0</v>
      </c>
      <c r="O57" s="0" t="n">
        <f aca="false">IF('Nordfront-Armeebogen 2018'!F36=5,'Nordfront-Armeebogen 2018'!C36)</f>
        <v>0</v>
      </c>
      <c r="P57" s="0" t="n">
        <f aca="false">IF('Nordfront-Armeebogen 2018'!F36=6,'Nordfront-Armeebogen 2018'!C36)</f>
        <v>0</v>
      </c>
      <c r="Q57" s="0" t="n">
        <f aca="false">IF('Nordfront-Armeebogen 2018'!F36=7,'Nordfront-Armeebogen 2018'!C36)</f>
        <v>0</v>
      </c>
      <c r="R57" s="0" t="n">
        <f aca="false">IF('Nordfront-Armeebogen 2018'!F36=8,'Nordfront-Armeebogen 2018'!C36)</f>
        <v>0</v>
      </c>
      <c r="S57" s="0" t="n">
        <f aca="false">IF('Nordfront-Armeebogen 2018'!F36=9,'Nordfront-Armeebogen 2018'!C36)</f>
        <v>0</v>
      </c>
    </row>
    <row r="58" customFormat="false" ht="15" hidden="false" customHeight="false" outlineLevel="0" collapsed="false">
      <c r="C58" s="0" t="s">
        <v>100</v>
      </c>
      <c r="K58" s="0" t="n">
        <f aca="false">IF('Nordfront-Armeebogen 2018'!F37=1,'Nordfront-Armeebogen 2018'!C37)</f>
        <v>0</v>
      </c>
      <c r="L58" s="0" t="n">
        <f aca="false">IF('Nordfront-Armeebogen 2018'!F37=2,'Nordfront-Armeebogen 2018'!C37)</f>
        <v>0</v>
      </c>
      <c r="M58" s="0" t="n">
        <f aca="false">IF('Nordfront-Armeebogen 2018'!F37=3,'Nordfront-Armeebogen 2018'!C37)</f>
        <v>0</v>
      </c>
      <c r="N58" s="0" t="n">
        <f aca="false">IF('Nordfront-Armeebogen 2018'!F37=4,'Nordfront-Armeebogen 2018'!C37)</f>
        <v>0</v>
      </c>
      <c r="O58" s="0" t="n">
        <f aca="false">IF('Nordfront-Armeebogen 2018'!F37=5,'Nordfront-Armeebogen 2018'!C37)</f>
        <v>0</v>
      </c>
      <c r="P58" s="0" t="n">
        <f aca="false">IF('Nordfront-Armeebogen 2018'!F37=6,'Nordfront-Armeebogen 2018'!C37)</f>
        <v>0</v>
      </c>
      <c r="Q58" s="0" t="n">
        <f aca="false">IF('Nordfront-Armeebogen 2018'!F37=7,'Nordfront-Armeebogen 2018'!C37)</f>
        <v>0</v>
      </c>
      <c r="R58" s="0" t="n">
        <f aca="false">IF('Nordfront-Armeebogen 2018'!F37=8,'Nordfront-Armeebogen 2018'!C37)</f>
        <v>0</v>
      </c>
      <c r="S58" s="0" t="n">
        <f aca="false">IF('Nordfront-Armeebogen 2018'!F37=9,'Nordfront-Armeebogen 2018'!C37)</f>
        <v>0</v>
      </c>
    </row>
    <row r="59" customFormat="false" ht="15" hidden="false" customHeight="false" outlineLevel="0" collapsed="false">
      <c r="C59" s="0" t="s">
        <v>101</v>
      </c>
      <c r="K59" s="0" t="n">
        <f aca="false">IF('Nordfront-Armeebogen 2018'!F38=1,'Nordfront-Armeebogen 2018'!C38)</f>
        <v>0</v>
      </c>
      <c r="L59" s="0" t="n">
        <f aca="false">IF('Nordfront-Armeebogen 2018'!F38=2,'Nordfront-Armeebogen 2018'!C38)</f>
        <v>0</v>
      </c>
      <c r="M59" s="0" t="n">
        <f aca="false">IF('Nordfront-Armeebogen 2018'!F38=3,'Nordfront-Armeebogen 2018'!C38)</f>
        <v>0</v>
      </c>
      <c r="N59" s="0" t="n">
        <f aca="false">IF('Nordfront-Armeebogen 2018'!F38=4,'Nordfront-Armeebogen 2018'!C38)</f>
        <v>0</v>
      </c>
      <c r="O59" s="0" t="n">
        <f aca="false">IF('Nordfront-Armeebogen 2018'!F38=5,'Nordfront-Armeebogen 2018'!C38)</f>
        <v>0</v>
      </c>
      <c r="P59" s="0" t="n">
        <f aca="false">IF('Nordfront-Armeebogen 2018'!F38=6,'Nordfront-Armeebogen 2018'!C38)</f>
        <v>0</v>
      </c>
      <c r="Q59" s="0" t="n">
        <f aca="false">IF('Nordfront-Armeebogen 2018'!F38=7,'Nordfront-Armeebogen 2018'!C38)</f>
        <v>0</v>
      </c>
      <c r="R59" s="0" t="n">
        <f aca="false">IF('Nordfront-Armeebogen 2018'!F38=8,'Nordfront-Armeebogen 2018'!C38)</f>
        <v>0</v>
      </c>
      <c r="S59" s="0" t="n">
        <f aca="false">IF('Nordfront-Armeebogen 2018'!F38=9,'Nordfront-Armeebogen 2018'!C38)</f>
        <v>0</v>
      </c>
    </row>
    <row r="60" customFormat="false" ht="15" hidden="false" customHeight="false" outlineLevel="0" collapsed="false">
      <c r="C60" s="0" t="s">
        <v>102</v>
      </c>
      <c r="K60" s="0" t="n">
        <f aca="false">IF('Nordfront-Armeebogen 2018'!F39=1,'Nordfront-Armeebogen 2018'!C39)</f>
        <v>0</v>
      </c>
      <c r="L60" s="0" t="n">
        <f aca="false">IF('Nordfront-Armeebogen 2018'!F39=2,'Nordfront-Armeebogen 2018'!C39)</f>
        <v>0</v>
      </c>
      <c r="M60" s="0" t="n">
        <f aca="false">IF('Nordfront-Armeebogen 2018'!F39=3,'Nordfront-Armeebogen 2018'!C39)</f>
        <v>0</v>
      </c>
      <c r="N60" s="0" t="n">
        <f aca="false">IF('Nordfront-Armeebogen 2018'!F39=4,'Nordfront-Armeebogen 2018'!C39)</f>
        <v>0</v>
      </c>
      <c r="O60" s="0" t="n">
        <f aca="false">IF('Nordfront-Armeebogen 2018'!F39=5,'Nordfront-Armeebogen 2018'!C39)</f>
        <v>0</v>
      </c>
      <c r="P60" s="0" t="n">
        <f aca="false">IF('Nordfront-Armeebogen 2018'!F39=6,'Nordfront-Armeebogen 2018'!C39)</f>
        <v>0</v>
      </c>
      <c r="Q60" s="0" t="n">
        <f aca="false">IF('Nordfront-Armeebogen 2018'!F39=7,'Nordfront-Armeebogen 2018'!C39)</f>
        <v>0</v>
      </c>
      <c r="R60" s="0" t="n">
        <f aca="false">IF('Nordfront-Armeebogen 2018'!F39=8,'Nordfront-Armeebogen 2018'!C39)</f>
        <v>0</v>
      </c>
      <c r="S60" s="0" t="n">
        <f aca="false">IF('Nordfront-Armeebogen 2018'!F39=9,'Nordfront-Armeebogen 2018'!C39)</f>
        <v>0</v>
      </c>
    </row>
    <row r="61" customFormat="false" ht="15" hidden="false" customHeight="false" outlineLevel="0" collapsed="false">
      <c r="C61" s="0" t="s">
        <v>103</v>
      </c>
    </row>
    <row r="62" customFormat="false" ht="15" hidden="false" customHeight="false" outlineLevel="0" collapsed="false">
      <c r="C62" s="0" t="s">
        <v>28</v>
      </c>
      <c r="K62" s="0" t="n">
        <f aca="false">IF(K32="Sauron (24)",24,IF(K32 = "Legendär (18)", 18,IF(K32 = "Ruhmreich (15)", 15,IF(K32 = "Mächtig (12)", 12,IF(K32 = "Gering (6)", 6,IF(K32 = "Unabhängig (0)", 0,IF(K32 = "Krieger (0)", 0,IF(K32 = 0, 0))))))))</f>
        <v>15</v>
      </c>
      <c r="L62" s="0" t="n">
        <f aca="false">IF(L32="Sauron (24)",24,IF(L32 = "Legendär (18)", 18,IF(L32 = "Ruhmreich (15)", 15,IF(L32 = "Mächtig (12)", 12,IF(L32 = "Gering (6)", 6,IF(L32 = "Unabhängig (0)", 0,IF(L32 = "Krieger (0)", 0,IF(L32 = 0, 0))))))))</f>
        <v>0</v>
      </c>
      <c r="M62" s="0" t="n">
        <f aca="false">IF(M32="Sauron (24)",24,IF(M32 = "Legendär (18)", 18,IF(M32 = "Ruhmreich (15)", 15,IF(M32 = "Mächtig (12)", 12,IF(M32 = "Gering (6)", 6,IF(M32 = "Unabhängig (0)", 0,IF(M32 = "Krieger (0)", 0,IF(M32 = 0, 0))))))))</f>
        <v>0</v>
      </c>
      <c r="N62" s="0" t="n">
        <f aca="false">IF(N32="Sauron (24)",24,IF(N32 = "Legendär (18)", 18,IF(N32 = "Ruhmreich (15)", 15,IF(N32 = "Mächtig (12)", 12,IF(N32 = "Gering (6)", 6,IF(N32 = "Unabhängig (0)", 0,IF(N32 = "Krieger (0)", 0,IF(N32 = 0, 0))))))))</f>
        <v>0</v>
      </c>
      <c r="O62" s="0" t="n">
        <f aca="false">IF(O32="Sauron (24)",24,IF(O32 = "Legendär (18)", 18,IF(O32 = "Ruhmreich (15)", 15,IF(O32 = "Mächtig (12)", 12,IF(O32 = "Gering (6)", 6,IF(O32 = "Unabhängig (0)", 0,IF(O32 = "Krieger (0)", 0,IF(O32 = 0, 0))))))))</f>
        <v>0</v>
      </c>
      <c r="P62" s="0" t="n">
        <f aca="false">IF(P32="Sauron (24)",24,IF(P32 = "Legendär (18)", 18,IF(P32 = "Ruhmreich (15)", 15,IF(P32 = "Mächtig (12)", 12,IF(P32 = "Gering (6)", 6,IF(P32 = "Unabhängig (0)", 0,IF(P32 = "Krieger (0)", 0,IF(P32 = 0, 0))))))))</f>
        <v>0</v>
      </c>
      <c r="Q62" s="0" t="n">
        <f aca="false">IF(Q32="Sauron (24)",24,IF(Q32 = "Legendär (18)", 18,IF(Q32 = "Ruhmreich (15)", 15,IF(Q32 = "Mächtig (12)", 12,IF(Q32 = "Gering (6)", 6,IF(Q32 = "Unabhängig (0)", 0,IF(Q32 = "Krieger (0)", 0,IF(Q32 = 0, 0))))))))</f>
        <v>0</v>
      </c>
      <c r="R62" s="0" t="n">
        <f aca="false">IF(R32="Sauron (24)",24,IF(R32 = "Legendär (18)", 18,IF(R32 = "Ruhmreich (15)", 15,IF(R32 = "Mächtig (12)", 12,IF(R32 = "Gering (6)", 6,IF(R32 = "Unabhängig (0)", 0,IF(R32 = "Krieger (0)", 0,IF(R32 = 0, 0))))))))</f>
        <v>0</v>
      </c>
      <c r="S62" s="0" t="n">
        <f aca="false">IF(S32="Sauron (24)",24,IF(S32 = "Legendär (18)", 18,IF(S32 = "Ruhmreich (15)", 15,IF(S32 = "Mächtig (12)", 12,IF(S32 = "Gering (6)", 6,IF(S32 = "Unabhängig (0)", 0,IF(S32 = "Krieger (0)", 0,IF(S32 = 0, 0))))))))</f>
        <v>0</v>
      </c>
    </row>
    <row r="63" customFormat="false" ht="15" hidden="false" customHeight="false" outlineLevel="0" collapsed="false">
      <c r="C63" s="0" t="s">
        <v>104</v>
      </c>
      <c r="K63" s="0" t="n">
        <f aca="false">IF(K33="Sauron (24)",24,IF(K33 = "Legendär (18)", 18,IF(K33 = "Ruhmreich (15)", 15,IF(K33 = "Mächtig (12)", 12,IF(K33 = "Gering (6)", 6,IF(K33 = "Unabhängig (0)", 0,IF(K33 = "Krieger (0)", 0,IF(K33 = 0, 0))))))))</f>
        <v>0</v>
      </c>
      <c r="L63" s="0" t="n">
        <f aca="false">IF(L33="Sauron (24)",24,IF(L33 = "Legendär (18)", 18,IF(L33 = "Ruhmreich (15)", 15,IF(L33 = "Mächtig (12)", 12,IF(L33 = "Gering (6)", 6,IF(L33 = "Unabhängig (0)", 0,IF(L33 = "Krieger (0)", 0,IF(L33 = 0, 0))))))))</f>
        <v>0</v>
      </c>
      <c r="M63" s="0" t="n">
        <f aca="false">IF(M33="Sauron (24)",24,IF(M33 = "Legendär (18)", 18,IF(M33 = "Ruhmreich (15)", 15,IF(M33 = "Mächtig (12)", 12,IF(M33 = "Gering (6)", 6,IF(M33 = "Unabhängig (0)", 0,IF(M33 = "Krieger (0)", 0,IF(M33 = 0, 0))))))))</f>
        <v>0</v>
      </c>
      <c r="N63" s="0" t="n">
        <f aca="false">IF(N33="Sauron (24)",24,IF(N33 = "Legendär (18)", 18,IF(N33 = "Ruhmreich (15)", 15,IF(N33 = "Mächtig (12)", 12,IF(N33 = "Gering (6)", 6,IF(N33 = "Unabhängig (0)", 0,IF(N33 = "Krieger (0)", 0,IF(N33 = 0, 0))))))))</f>
        <v>0</v>
      </c>
      <c r="O63" s="0" t="n">
        <f aca="false">IF(O33="Sauron (24)",24,IF(O33 = "Legendär (18)", 18,IF(O33 = "Ruhmreich (15)", 15,IF(O33 = "Mächtig (12)", 12,IF(O33 = "Gering (6)", 6,IF(O33 = "Unabhängig (0)", 0,IF(O33 = "Krieger (0)", 0,IF(O33 = 0, 0))))))))</f>
        <v>0</v>
      </c>
      <c r="P63" s="0" t="n">
        <f aca="false">IF(P33="Sauron (24)",24,IF(P33 = "Legendär (18)", 18,IF(P33 = "Ruhmreich (15)", 15,IF(P33 = "Mächtig (12)", 12,IF(P33 = "Gering (6)", 6,IF(P33 = "Unabhängig (0)", 0,IF(P33 = "Krieger (0)", 0,IF(P33 = 0, 0))))))))</f>
        <v>0</v>
      </c>
      <c r="Q63" s="0" t="n">
        <f aca="false">IF(Q33="Sauron (24)",24,IF(Q33 = "Legendär (18)", 18,IF(Q33 = "Ruhmreich (15)", 15,IF(Q33 = "Mächtig (12)", 12,IF(Q33 = "Gering (6)", 6,IF(Q33 = "Unabhängig (0)", 0,IF(Q33 = "Krieger (0)", 0,IF(Q33 = 0, 0))))))))</f>
        <v>0</v>
      </c>
      <c r="R63" s="0" t="n">
        <f aca="false">IF(R33="Sauron (24)",24,IF(R33 = "Legendär (18)", 18,IF(R33 = "Ruhmreich (15)", 15,IF(R33 = "Mächtig (12)", 12,IF(R33 = "Gering (6)", 6,IF(R33 = "Unabhängig (0)", 0,IF(R33 = "Krieger (0)", 0,IF(R33 = 0, 0))))))))</f>
        <v>0</v>
      </c>
      <c r="S63" s="0" t="n">
        <f aca="false">IF(S33="Sauron (24)",24,IF(S33 = "Legendär (18)", 18,IF(S33 = "Ruhmreich (15)", 15,IF(S33 = "Mächtig (12)", 12,IF(S33 = "Gering (6)", 6,IF(S33 = "Unabhängig (0)", 0,IF(S33 = "Krieger (0)", 0,IF(S33 = 0, 0))))))))</f>
        <v>0</v>
      </c>
    </row>
    <row r="64" customFormat="false" ht="15" hidden="false" customHeight="false" outlineLevel="0" collapsed="false">
      <c r="C64" s="0" t="s">
        <v>105</v>
      </c>
      <c r="K64" s="0" t="n">
        <f aca="false">IF(K34="Sauron (24)",24,IF(K34 = "Legendär (18)", 18,IF(K34 = "Ruhmreich (15)", 15,IF(K34 = "Mächtig (12)", 12,IF(K34 = "Gering (6)", 6,IF(K34 = "Unabhängig (0)", 0,IF(K34 = "Krieger (0)", 0,IF(K34 = 0, 0))))))))</f>
        <v>0</v>
      </c>
      <c r="L64" s="0" t="n">
        <f aca="false">IF(L34="Sauron (24)",24,IF(L34 = "Legendär (18)", 18,IF(L34 = "Ruhmreich (15)", 15,IF(L34 = "Mächtig (12)", 12,IF(L34 = "Gering (6)", 6,IF(L34 = "Unabhängig (0)", 0,IF(L34 = "Krieger (0)", 0,IF(L34 = 0, 0))))))))</f>
        <v>0</v>
      </c>
      <c r="M64" s="0" t="n">
        <f aca="false">IF(M34="Sauron (24)",24,IF(M34 = "Legendär (18)", 18,IF(M34 = "Ruhmreich (15)", 15,IF(M34 = "Mächtig (12)", 12,IF(M34 = "Gering (6)", 6,IF(M34 = "Unabhängig (0)", 0,IF(M34 = "Krieger (0)", 0,IF(M34 = 0, 0))))))))</f>
        <v>0</v>
      </c>
      <c r="N64" s="0" t="n">
        <f aca="false">IF(N34="Sauron (24)",24,IF(N34 = "Legendär (18)", 18,IF(N34 = "Ruhmreich (15)", 15,IF(N34 = "Mächtig (12)", 12,IF(N34 = "Gering (6)", 6,IF(N34 = "Unabhängig (0)", 0,IF(N34 = "Krieger (0)", 0,IF(N34 = 0, 0))))))))</f>
        <v>0</v>
      </c>
      <c r="O64" s="0" t="n">
        <f aca="false">IF(O34="Sauron (24)",24,IF(O34 = "Legendär (18)", 18,IF(O34 = "Ruhmreich (15)", 15,IF(O34 = "Mächtig (12)", 12,IF(O34 = "Gering (6)", 6,IF(O34 = "Unabhängig (0)", 0,IF(O34 = "Krieger (0)", 0,IF(O34 = 0, 0))))))))</f>
        <v>0</v>
      </c>
      <c r="P64" s="0" t="n">
        <f aca="false">IF(P34="Sauron (24)",24,IF(P34 = "Legendär (18)", 18,IF(P34 = "Ruhmreich (15)", 15,IF(P34 = "Mächtig (12)", 12,IF(P34 = "Gering (6)", 6,IF(P34 = "Unabhängig (0)", 0,IF(P34 = "Krieger (0)", 0,IF(P34 = 0, 0))))))))</f>
        <v>0</v>
      </c>
      <c r="Q64" s="0" t="n">
        <f aca="false">IF(Q34="Sauron (24)",24,IF(Q34 = "Legendär (18)", 18,IF(Q34 = "Ruhmreich (15)", 15,IF(Q34 = "Mächtig (12)", 12,IF(Q34 = "Gering (6)", 6,IF(Q34 = "Unabhängig (0)", 0,IF(Q34 = "Krieger (0)", 0,IF(Q34 = 0, 0))))))))</f>
        <v>0</v>
      </c>
      <c r="R64" s="0" t="n">
        <f aca="false">IF(R34="Sauron (24)",24,IF(R34 = "Legendär (18)", 18,IF(R34 = "Ruhmreich (15)", 15,IF(R34 = "Mächtig (12)", 12,IF(R34 = "Gering (6)", 6,IF(R34 = "Unabhängig (0)", 0,IF(R34 = "Krieger (0)", 0,IF(R34 = 0, 0))))))))</f>
        <v>0</v>
      </c>
      <c r="S64" s="0" t="n">
        <f aca="false">IF(S34="Sauron (24)",24,IF(S34 = "Legendär (18)", 18,IF(S34 = "Ruhmreich (15)", 15,IF(S34 = "Mächtig (12)", 12,IF(S34 = "Gering (6)", 6,IF(S34 = "Unabhängig (0)", 0,IF(S34 = "Krieger (0)", 0,IF(S34 = 0, 0))))))))</f>
        <v>0</v>
      </c>
    </row>
    <row r="65" customFormat="false" ht="15" hidden="false" customHeight="false" outlineLevel="0" collapsed="false">
      <c r="C65" s="0" t="s">
        <v>106</v>
      </c>
      <c r="K65" s="0" t="n">
        <f aca="false">IF(K35="Sauron (24)",24,IF(K35 = "Legendär (18)", 18,IF(K35 = "Ruhmreich (15)", 15,IF(K35 = "Mächtig (12)", 12,IF(K35 = "Gering (6)", 6,IF(K35 = "Unabhängig (0)", 0,IF(K35 = "Krieger (0)", 0,IF(K35 = 0, 0))))))))</f>
        <v>0</v>
      </c>
      <c r="L65" s="0" t="n">
        <f aca="false">IF(L35="Sauron (24)",24,IF(L35 = "Legendär (18)", 18,IF(L35 = "Ruhmreich (15)", 15,IF(L35 = "Mächtig (12)", 12,IF(L35 = "Gering (6)", 6,IF(L35 = "Unabhängig (0)", 0,IF(L35 = "Krieger (0)", 0,IF(L35 = 0, 0))))))))</f>
        <v>0</v>
      </c>
      <c r="M65" s="0" t="n">
        <f aca="false">IF(M35="Sauron (24)",24,IF(M35 = "Legendär (18)", 18,IF(M35 = "Ruhmreich (15)", 15,IF(M35 = "Mächtig (12)", 12,IF(M35 = "Gering (6)", 6,IF(M35 = "Unabhängig (0)", 0,IF(M35 = "Krieger (0)", 0,IF(M35 = 0, 0))))))))</f>
        <v>0</v>
      </c>
      <c r="N65" s="0" t="n">
        <f aca="false">IF(N35="Sauron (24)",24,IF(N35 = "Legendär (18)", 18,IF(N35 = "Ruhmreich (15)", 15,IF(N35 = "Mächtig (12)", 12,IF(N35 = "Gering (6)", 6,IF(N35 = "Unabhängig (0)", 0,IF(N35 = "Krieger (0)", 0,IF(N35 = 0, 0))))))))</f>
        <v>0</v>
      </c>
      <c r="O65" s="0" t="n">
        <f aca="false">IF(O35="Sauron (24)",24,IF(O35 = "Legendär (18)", 18,IF(O35 = "Ruhmreich (15)", 15,IF(O35 = "Mächtig (12)", 12,IF(O35 = "Gering (6)", 6,IF(O35 = "Unabhängig (0)", 0,IF(O35 = "Krieger (0)", 0,IF(O35 = 0, 0))))))))</f>
        <v>0</v>
      </c>
      <c r="P65" s="0" t="n">
        <f aca="false">IF(P35="Sauron (24)",24,IF(P35 = "Legendär (18)", 18,IF(P35 = "Ruhmreich (15)", 15,IF(P35 = "Mächtig (12)", 12,IF(P35 = "Gering (6)", 6,IF(P35 = "Unabhängig (0)", 0,IF(P35 = "Krieger (0)", 0,IF(P35 = 0, 0))))))))</f>
        <v>0</v>
      </c>
      <c r="Q65" s="0" t="n">
        <f aca="false">IF(Q35="Sauron (24)",24,IF(Q35 = "Legendär (18)", 18,IF(Q35 = "Ruhmreich (15)", 15,IF(Q35 = "Mächtig (12)", 12,IF(Q35 = "Gering (6)", 6,IF(Q35 = "Unabhängig (0)", 0,IF(Q35 = "Krieger (0)", 0,IF(Q35 = 0, 0))))))))</f>
        <v>0</v>
      </c>
      <c r="R65" s="0" t="n">
        <f aca="false">IF(R35="Sauron (24)",24,IF(R35 = "Legendär (18)", 18,IF(R35 = "Ruhmreich (15)", 15,IF(R35 = "Mächtig (12)", 12,IF(R35 = "Gering (6)", 6,IF(R35 = "Unabhängig (0)", 0,IF(R35 = "Krieger (0)", 0,IF(R35 = 0, 0))))))))</f>
        <v>0</v>
      </c>
      <c r="S65" s="0" t="n">
        <f aca="false">IF(S35="Sauron (24)",24,IF(S35 = "Legendär (18)", 18,IF(S35 = "Ruhmreich (15)", 15,IF(S35 = "Mächtig (12)", 12,IF(S35 = "Gering (6)", 6,IF(S35 = "Unabhängig (0)", 0,IF(S35 = "Krieger (0)", 0,IF(S35 = 0, 0))))))))</f>
        <v>0</v>
      </c>
    </row>
    <row r="66" customFormat="false" ht="15" hidden="false" customHeight="false" outlineLevel="0" collapsed="false">
      <c r="C66" s="0" t="s">
        <v>107</v>
      </c>
      <c r="K66" s="0" t="n">
        <f aca="false">IF(K36="Sauron (24)",24,IF(K36 = "Legendär (18)", 18,IF(K36 = "Ruhmreich (15)", 15,IF(K36 = "Mächtig (12)", 12,IF(K36 = "Gering (6)", 6,IF(K36 = "Unabhängig (0)", 0,IF(K36 = "Krieger (0)", 0,IF(K36 = 0, 0))))))))</f>
        <v>0</v>
      </c>
      <c r="L66" s="0" t="n">
        <f aca="false">IF(L36="Sauron (24)",24,IF(L36 = "Legendär (18)", 18,IF(L36 = "Ruhmreich (15)", 15,IF(L36 = "Mächtig (12)", 12,IF(L36 = "Gering (6)", 6,IF(L36 = "Unabhängig (0)", 0,IF(L36 = "Krieger (0)", 0,IF(L36 = 0, 0))))))))</f>
        <v>0</v>
      </c>
      <c r="M66" s="0" t="n">
        <f aca="false">IF(M36="Sauron (24)",24,IF(M36 = "Legendär (18)", 18,IF(M36 = "Ruhmreich (15)", 15,IF(M36 = "Mächtig (12)", 12,IF(M36 = "Gering (6)", 6,IF(M36 = "Unabhängig (0)", 0,IF(M36 = "Krieger (0)", 0,IF(M36 = 0, 0))))))))</f>
        <v>0</v>
      </c>
      <c r="N66" s="0" t="n">
        <f aca="false">IF(N36="Sauron (24)",24,IF(N36 = "Legendär (18)", 18,IF(N36 = "Ruhmreich (15)", 15,IF(N36 = "Mächtig (12)", 12,IF(N36 = "Gering (6)", 6,IF(N36 = "Unabhängig (0)", 0,IF(N36 = "Krieger (0)", 0,IF(N36 = 0, 0))))))))</f>
        <v>0</v>
      </c>
      <c r="O66" s="0" t="n">
        <f aca="false">IF(O36="Sauron (24)",24,IF(O36 = "Legendär (18)", 18,IF(O36 = "Ruhmreich (15)", 15,IF(O36 = "Mächtig (12)", 12,IF(O36 = "Gering (6)", 6,IF(O36 = "Unabhängig (0)", 0,IF(O36 = "Krieger (0)", 0,IF(O36 = 0, 0))))))))</f>
        <v>0</v>
      </c>
      <c r="P66" s="0" t="n">
        <f aca="false">IF(P36="Sauron (24)",24,IF(P36 = "Legendär (18)", 18,IF(P36 = "Ruhmreich (15)", 15,IF(P36 = "Mächtig (12)", 12,IF(P36 = "Gering (6)", 6,IF(P36 = "Unabhängig (0)", 0,IF(P36 = "Krieger (0)", 0,IF(P36 = 0, 0))))))))</f>
        <v>0</v>
      </c>
      <c r="Q66" s="0" t="n">
        <f aca="false">IF(Q36="Sauron (24)",24,IF(Q36 = "Legendär (18)", 18,IF(Q36 = "Ruhmreich (15)", 15,IF(Q36 = "Mächtig (12)", 12,IF(Q36 = "Gering (6)", 6,IF(Q36 = "Unabhängig (0)", 0,IF(Q36 = "Krieger (0)", 0,IF(Q36 = 0, 0))))))))</f>
        <v>0</v>
      </c>
      <c r="R66" s="0" t="n">
        <f aca="false">IF(R36="Sauron (24)",24,IF(R36 = "Legendär (18)", 18,IF(R36 = "Ruhmreich (15)", 15,IF(R36 = "Mächtig (12)", 12,IF(R36 = "Gering (6)", 6,IF(R36 = "Unabhängig (0)", 0,IF(R36 = "Krieger (0)", 0,IF(R36 = 0, 0))))))))</f>
        <v>0</v>
      </c>
      <c r="S66" s="0" t="n">
        <f aca="false">IF(S36="Sauron (24)",24,IF(S36 = "Legendär (18)", 18,IF(S36 = "Ruhmreich (15)", 15,IF(S36 = "Mächtig (12)", 12,IF(S36 = "Gering (6)", 6,IF(S36 = "Unabhängig (0)", 0,IF(S36 = "Krieger (0)", 0,IF(S36 = 0, 0))))))))</f>
        <v>0</v>
      </c>
    </row>
    <row r="67" customFormat="false" ht="15" hidden="false" customHeight="false" outlineLevel="0" collapsed="false">
      <c r="C67" s="0" t="s">
        <v>108</v>
      </c>
      <c r="K67" s="0" t="n">
        <f aca="false">IF(K37="Sauron (24)",24,IF(K37 = "Legendär (18)", 18,IF(K37 = "Ruhmreich (15)", 15,IF(K37 = "Mächtig (12)", 12,IF(K37 = "Gering (6)", 6,IF(K37 = "Unabhängig (0)", 0,IF(K37 = "Krieger (0)", 0,IF(K37 = 0, 0))))))))</f>
        <v>0</v>
      </c>
      <c r="L67" s="0" t="n">
        <f aca="false">IF(L37="Sauron (24)",24,IF(L37 = "Legendär (18)", 18,IF(L37 = "Ruhmreich (15)", 15,IF(L37 = "Mächtig (12)", 12,IF(L37 = "Gering (6)", 6,IF(L37 = "Unabhängig (0)", 0,IF(L37 = "Krieger (0)", 0,IF(L37 = 0, 0))))))))</f>
        <v>0</v>
      </c>
      <c r="M67" s="0" t="n">
        <f aca="false">IF(M37="Sauron (24)",24,IF(M37 = "Legendär (18)", 18,IF(M37 = "Ruhmreich (15)", 15,IF(M37 = "Mächtig (12)", 12,IF(M37 = "Gering (6)", 6,IF(M37 = "Unabhängig (0)", 0,IF(M37 = "Krieger (0)", 0,IF(M37 = 0, 0))))))))</f>
        <v>0</v>
      </c>
      <c r="N67" s="0" t="n">
        <f aca="false">IF(N37="Sauron (24)",24,IF(N37 = "Legendär (18)", 18,IF(N37 = "Ruhmreich (15)", 15,IF(N37 = "Mächtig (12)", 12,IF(N37 = "Gering (6)", 6,IF(N37 = "Unabhängig (0)", 0,IF(N37 = "Krieger (0)", 0,IF(N37 = 0, 0))))))))</f>
        <v>0</v>
      </c>
      <c r="O67" s="0" t="n">
        <f aca="false">IF(O37="Sauron (24)",24,IF(O37 = "Legendär (18)", 18,IF(O37 = "Ruhmreich (15)", 15,IF(O37 = "Mächtig (12)", 12,IF(O37 = "Gering (6)", 6,IF(O37 = "Unabhängig (0)", 0,IF(O37 = "Krieger (0)", 0,IF(O37 = 0, 0))))))))</f>
        <v>0</v>
      </c>
      <c r="P67" s="0" t="n">
        <f aca="false">IF(P37="Sauron (24)",24,IF(P37 = "Legendär (18)", 18,IF(P37 = "Ruhmreich (15)", 15,IF(P37 = "Mächtig (12)", 12,IF(P37 = "Gering (6)", 6,IF(P37 = "Unabhängig (0)", 0,IF(P37 = "Krieger (0)", 0,IF(P37 = 0, 0))))))))</f>
        <v>0</v>
      </c>
      <c r="Q67" s="0" t="n">
        <f aca="false">IF(Q37="Sauron (24)",24,IF(Q37 = "Legendär (18)", 18,IF(Q37 = "Ruhmreich (15)", 15,IF(Q37 = "Mächtig (12)", 12,IF(Q37 = "Gering (6)", 6,IF(Q37 = "Unabhängig (0)", 0,IF(Q37 = "Krieger (0)", 0,IF(Q37 = 0, 0))))))))</f>
        <v>0</v>
      </c>
      <c r="R67" s="0" t="n">
        <f aca="false">IF(R37="Sauron (24)",24,IF(R37 = "Legendär (18)", 18,IF(R37 = "Ruhmreich (15)", 15,IF(R37 = "Mächtig (12)", 12,IF(R37 = "Gering (6)", 6,IF(R37 = "Unabhängig (0)", 0,IF(R37 = "Krieger (0)", 0,IF(R37 = 0, 0))))))))</f>
        <v>0</v>
      </c>
      <c r="S67" s="0" t="n">
        <f aca="false">IF(S37="Sauron (24)",24,IF(S37 = "Legendär (18)", 18,IF(S37 = "Ruhmreich (15)", 15,IF(S37 = "Mächtig (12)", 12,IF(S37 = "Gering (6)", 6,IF(S37 = "Unabhängig (0)", 0,IF(S37 = "Krieger (0)", 0,IF(S37 = 0, 0))))))))</f>
        <v>0</v>
      </c>
    </row>
    <row r="68" customFormat="false" ht="15" hidden="false" customHeight="false" outlineLevel="0" collapsed="false">
      <c r="C68" s="0" t="s">
        <v>109</v>
      </c>
      <c r="K68" s="0" t="n">
        <f aca="false">IF(K38="Sauron (24)",24,IF(K38 = "Legendär (18)", 18,IF(K38 = "Ruhmreich (15)", 15,IF(K38 = "Mächtig (12)", 12,IF(K38 = "Gering (6)", 6,IF(K38 = "Unabhängig (0)", 0,IF(K38 = "Krieger (0)", 0,IF(K38 = 0, 0))))))))</f>
        <v>0</v>
      </c>
      <c r="L68" s="0" t="n">
        <f aca="false">IF(L38="Sauron (24)",24,IF(L38 = "Legendär (18)", 18,IF(L38 = "Ruhmreich (15)", 15,IF(L38 = "Mächtig (12)", 12,IF(L38 = "Gering (6)", 6,IF(L38 = "Unabhängig (0)", 0,IF(L38 = "Krieger (0)", 0,IF(L38 = 0, 0))))))))</f>
        <v>12</v>
      </c>
      <c r="M68" s="0" t="n">
        <f aca="false">IF(M38="Sauron (24)",24,IF(M38 = "Legendär (18)", 18,IF(M38 = "Ruhmreich (15)", 15,IF(M38 = "Mächtig (12)", 12,IF(M38 = "Gering (6)", 6,IF(M38 = "Unabhängig (0)", 0,IF(M38 = "Krieger (0)", 0,IF(M38 = 0, 0))))))))</f>
        <v>0</v>
      </c>
      <c r="N68" s="0" t="n">
        <f aca="false">IF(N38="Sauron (24)",24,IF(N38 = "Legendär (18)", 18,IF(N38 = "Ruhmreich (15)", 15,IF(N38 = "Mächtig (12)", 12,IF(N38 = "Gering (6)", 6,IF(N38 = "Unabhängig (0)", 0,IF(N38 = "Krieger (0)", 0,IF(N38 = 0, 0))))))))</f>
        <v>0</v>
      </c>
      <c r="O68" s="0" t="n">
        <f aca="false">IF(O38="Sauron (24)",24,IF(O38 = "Legendär (18)", 18,IF(O38 = "Ruhmreich (15)", 15,IF(O38 = "Mächtig (12)", 12,IF(O38 = "Gering (6)", 6,IF(O38 = "Unabhängig (0)", 0,IF(O38 = "Krieger (0)", 0,IF(O38 = 0, 0))))))))</f>
        <v>0</v>
      </c>
      <c r="P68" s="0" t="n">
        <f aca="false">IF(P38="Sauron (24)",24,IF(P38 = "Legendär (18)", 18,IF(P38 = "Ruhmreich (15)", 15,IF(P38 = "Mächtig (12)", 12,IF(P38 = "Gering (6)", 6,IF(P38 = "Unabhängig (0)", 0,IF(P38 = "Krieger (0)", 0,IF(P38 = 0, 0))))))))</f>
        <v>0</v>
      </c>
      <c r="Q68" s="0" t="n">
        <f aca="false">IF(Q38="Sauron (24)",24,IF(Q38 = "Legendär (18)", 18,IF(Q38 = "Ruhmreich (15)", 15,IF(Q38 = "Mächtig (12)", 12,IF(Q38 = "Gering (6)", 6,IF(Q38 = "Unabhängig (0)", 0,IF(Q38 = "Krieger (0)", 0,IF(Q38 = 0, 0))))))))</f>
        <v>0</v>
      </c>
      <c r="R68" s="0" t="n">
        <f aca="false">IF(R38="Sauron (24)",24,IF(R38 = "Legendär (18)", 18,IF(R38 = "Ruhmreich (15)", 15,IF(R38 = "Mächtig (12)", 12,IF(R38 = "Gering (6)", 6,IF(R38 = "Unabhängig (0)", 0,IF(R38 = "Krieger (0)", 0,IF(R38 = 0, 0))))))))</f>
        <v>0</v>
      </c>
      <c r="S68" s="0" t="n">
        <f aca="false">IF(S38="Sauron (24)",24,IF(S38 = "Legendär (18)", 18,IF(S38 = "Ruhmreich (15)", 15,IF(S38 = "Mächtig (12)", 12,IF(S38 = "Gering (6)", 6,IF(S38 = "Unabhängig (0)", 0,IF(S38 = "Krieger (0)", 0,IF(S38 = 0, 0))))))))</f>
        <v>0</v>
      </c>
    </row>
    <row r="69" customFormat="false" ht="15" hidden="false" customHeight="false" outlineLevel="0" collapsed="false">
      <c r="C69" s="0" t="s">
        <v>110</v>
      </c>
      <c r="K69" s="0" t="n">
        <f aca="false">IF(K39="Sauron (24)",24,IF(K39 = "Legendär (18)", 18,IF(K39 = "Ruhmreich (15)", 15,IF(K39 = "Mächtig (12)", 12,IF(K39 = "Gering (6)", 6,IF(K39 = "Unabhängig (0)", 0,IF(K39 = "Krieger (0)", 0,IF(K39 = 0, 0))))))))</f>
        <v>0</v>
      </c>
      <c r="L69" s="0" t="n">
        <f aca="false">IF(L39="Sauron (24)",24,IF(L39 = "Legendär (18)", 18,IF(L39 = "Ruhmreich (15)", 15,IF(L39 = "Mächtig (12)", 12,IF(L39 = "Gering (6)", 6,IF(L39 = "Unabhängig (0)", 0,IF(L39 = "Krieger (0)", 0,IF(L39 = 0, 0))))))))</f>
        <v>0</v>
      </c>
      <c r="M69" s="0" t="n">
        <f aca="false">IF(M39="Sauron (24)",24,IF(M39 = "Legendär (18)", 18,IF(M39 = "Ruhmreich (15)", 15,IF(M39 = "Mächtig (12)", 12,IF(M39 = "Gering (6)", 6,IF(M39 = "Unabhängig (0)", 0,IF(M39 = "Krieger (0)", 0,IF(M39 = 0, 0))))))))</f>
        <v>0</v>
      </c>
      <c r="N69" s="0" t="n">
        <f aca="false">IF(N39="Sauron (24)",24,IF(N39 = "Legendär (18)", 18,IF(N39 = "Ruhmreich (15)", 15,IF(N39 = "Mächtig (12)", 12,IF(N39 = "Gering (6)", 6,IF(N39 = "Unabhängig (0)", 0,IF(N39 = "Krieger (0)", 0,IF(N39 = 0, 0))))))))</f>
        <v>0</v>
      </c>
      <c r="O69" s="0" t="n">
        <f aca="false">IF(O39="Sauron (24)",24,IF(O39 = "Legendär (18)", 18,IF(O39 = "Ruhmreich (15)", 15,IF(O39 = "Mächtig (12)", 12,IF(O39 = "Gering (6)", 6,IF(O39 = "Unabhängig (0)", 0,IF(O39 = "Krieger (0)", 0,IF(O39 = 0, 0))))))))</f>
        <v>0</v>
      </c>
      <c r="P69" s="0" t="n">
        <f aca="false">IF(P39="Sauron (24)",24,IF(P39 = "Legendär (18)", 18,IF(P39 = "Ruhmreich (15)", 15,IF(P39 = "Mächtig (12)", 12,IF(P39 = "Gering (6)", 6,IF(P39 = "Unabhängig (0)", 0,IF(P39 = "Krieger (0)", 0,IF(P39 = 0, 0))))))))</f>
        <v>0</v>
      </c>
      <c r="Q69" s="0" t="n">
        <f aca="false">IF(Q39="Sauron (24)",24,IF(Q39 = "Legendär (18)", 18,IF(Q39 = "Ruhmreich (15)", 15,IF(Q39 = "Mächtig (12)", 12,IF(Q39 = "Gering (6)", 6,IF(Q39 = "Unabhängig (0)", 0,IF(Q39 = "Krieger (0)", 0,IF(Q39 = 0, 0))))))))</f>
        <v>0</v>
      </c>
      <c r="R69" s="0" t="n">
        <f aca="false">IF(R39="Sauron (24)",24,IF(R39 = "Legendär (18)", 18,IF(R39 = "Ruhmreich (15)", 15,IF(R39 = "Mächtig (12)", 12,IF(R39 = "Gering (6)", 6,IF(R39 = "Unabhängig (0)", 0,IF(R39 = "Krieger (0)", 0,IF(R39 = 0, 0))))))))</f>
        <v>0</v>
      </c>
      <c r="S69" s="0" t="n">
        <f aca="false">IF(S39="Sauron (24)",24,IF(S39 = "Legendär (18)", 18,IF(S39 = "Ruhmreich (15)", 15,IF(S39 = "Mächtig (12)", 12,IF(S39 = "Gering (6)", 6,IF(S39 = "Unabhängig (0)", 0,IF(S39 = "Krieger (0)", 0,IF(S39 = 0, 0))))))))</f>
        <v>0</v>
      </c>
    </row>
    <row r="70" customFormat="false" ht="15" hidden="false" customHeight="false" outlineLevel="0" collapsed="false">
      <c r="C70" s="0" t="s">
        <v>111</v>
      </c>
      <c r="K70" s="0" t="n">
        <f aca="false">IF(K40="Sauron (24)",24,IF(K40 = "Legendär (18)", 18,IF(K40 = "Ruhmreich (15)", 15,IF(K40 = "Mächtig (12)", 12,IF(K40 = "Gering (6)", 6,IF(K40 = "Unabhängig (0)", 0,IF(K40 = "Krieger (0)", 0,IF(K40 = 0, 0))))))))</f>
        <v>0</v>
      </c>
      <c r="L70" s="0" t="n">
        <f aca="false">IF(L40="Sauron (24)",24,IF(L40 = "Legendär (18)", 18,IF(L40 = "Ruhmreich (15)", 15,IF(L40 = "Mächtig (12)", 12,IF(L40 = "Gering (6)", 6,IF(L40 = "Unabhängig (0)", 0,IF(L40 = "Krieger (0)", 0,IF(L40 = 0, 0))))))))</f>
        <v>0</v>
      </c>
      <c r="M70" s="0" t="n">
        <f aca="false">IF(M40="Sauron (24)",24,IF(M40 = "Legendär (18)", 18,IF(M40 = "Ruhmreich (15)", 15,IF(M40 = "Mächtig (12)", 12,IF(M40 = "Gering (6)", 6,IF(M40 = "Unabhängig (0)", 0,IF(M40 = "Krieger (0)", 0,IF(M40 = 0, 0))))))))</f>
        <v>0</v>
      </c>
      <c r="N70" s="0" t="n">
        <f aca="false">IF(N40="Sauron (24)",24,IF(N40 = "Legendär (18)", 18,IF(N40 = "Ruhmreich (15)", 15,IF(N40 = "Mächtig (12)", 12,IF(N40 = "Gering (6)", 6,IF(N40 = "Unabhängig (0)", 0,IF(N40 = "Krieger (0)", 0,IF(N40 = 0, 0))))))))</f>
        <v>0</v>
      </c>
      <c r="O70" s="0" t="n">
        <f aca="false">IF(O40="Sauron (24)",24,IF(O40 = "Legendär (18)", 18,IF(O40 = "Ruhmreich (15)", 15,IF(O40 = "Mächtig (12)", 12,IF(O40 = "Gering (6)", 6,IF(O40 = "Unabhängig (0)", 0,IF(O40 = "Krieger (0)", 0,IF(O40 = 0, 0))))))))</f>
        <v>0</v>
      </c>
      <c r="P70" s="0" t="n">
        <f aca="false">IF(P40="Sauron (24)",24,IF(P40 = "Legendär (18)", 18,IF(P40 = "Ruhmreich (15)", 15,IF(P40 = "Mächtig (12)", 12,IF(P40 = "Gering (6)", 6,IF(P40 = "Unabhängig (0)", 0,IF(P40 = "Krieger (0)", 0,IF(P40 = 0, 0))))))))</f>
        <v>0</v>
      </c>
      <c r="Q70" s="0" t="n">
        <f aca="false">IF(Q40="Sauron (24)",24,IF(Q40 = "Legendär (18)", 18,IF(Q40 = "Ruhmreich (15)", 15,IF(Q40 = "Mächtig (12)", 12,IF(Q40 = "Gering (6)", 6,IF(Q40 = "Unabhängig (0)", 0,IF(Q40 = "Krieger (0)", 0,IF(Q40 = 0, 0))))))))</f>
        <v>0</v>
      </c>
      <c r="R70" s="0" t="n">
        <f aca="false">IF(R40="Sauron (24)",24,IF(R40 = "Legendär (18)", 18,IF(R40 = "Ruhmreich (15)", 15,IF(R40 = "Mächtig (12)", 12,IF(R40 = "Gering (6)", 6,IF(R40 = "Unabhängig (0)", 0,IF(R40 = "Krieger (0)", 0,IF(R40 = 0, 0))))))))</f>
        <v>0</v>
      </c>
      <c r="S70" s="0" t="n">
        <f aca="false">IF(S40="Sauron (24)",24,IF(S40 = "Legendär (18)", 18,IF(S40 = "Ruhmreich (15)", 15,IF(S40 = "Mächtig (12)", 12,IF(S40 = "Gering (6)", 6,IF(S40 = "Unabhängig (0)", 0,IF(S40 = "Krieger (0)", 0,IF(S40 = 0, 0))))))))</f>
        <v>0</v>
      </c>
    </row>
    <row r="71" customFormat="false" ht="15" hidden="false" customHeight="false" outlineLevel="0" collapsed="false">
      <c r="C71" s="0" t="s">
        <v>112</v>
      </c>
      <c r="K71" s="0" t="n">
        <f aca="false">IF(K41="Sauron (24)",24,IF(K41 = "Legendär (18)", 18,IF(K41 = "Ruhmreich (15)", 15,IF(K41 = "Mächtig (12)", 12,IF(K41 = "Gering (6)", 6,IF(K41 = "Unabhängig (0)", 0,IF(K41 = "Krieger (0)", 0,IF(K41 = 0, 0))))))))</f>
        <v>0</v>
      </c>
      <c r="L71" s="0" t="n">
        <f aca="false">IF(L41="Sauron (24)",24,IF(L41 = "Legendär (18)", 18,IF(L41 = "Ruhmreich (15)", 15,IF(L41 = "Mächtig (12)", 12,IF(L41 = "Gering (6)", 6,IF(L41 = "Unabhängig (0)", 0,IF(L41 = "Krieger (0)", 0,IF(L41 = 0, 0))))))))</f>
        <v>0</v>
      </c>
      <c r="M71" s="0" t="n">
        <f aca="false">IF(M41="Sauron (24)",24,IF(M41 = "Legendär (18)", 18,IF(M41 = "Ruhmreich (15)", 15,IF(M41 = "Mächtig (12)", 12,IF(M41 = "Gering (6)", 6,IF(M41 = "Unabhängig (0)", 0,IF(M41 = "Krieger (0)", 0,IF(M41 = 0, 0))))))))</f>
        <v>0</v>
      </c>
      <c r="N71" s="0" t="n">
        <f aca="false">IF(N41="Sauron (24)",24,IF(N41 = "Legendär (18)", 18,IF(N41 = "Ruhmreich (15)", 15,IF(N41 = "Mächtig (12)", 12,IF(N41 = "Gering (6)", 6,IF(N41 = "Unabhängig (0)", 0,IF(N41 = "Krieger (0)", 0,IF(N41 = 0, 0))))))))</f>
        <v>0</v>
      </c>
      <c r="O71" s="0" t="n">
        <f aca="false">IF(O41="Sauron (24)",24,IF(O41 = "Legendär (18)", 18,IF(O41 = "Ruhmreich (15)", 15,IF(O41 = "Mächtig (12)", 12,IF(O41 = "Gering (6)", 6,IF(O41 = "Unabhängig (0)", 0,IF(O41 = "Krieger (0)", 0,IF(O41 = 0, 0))))))))</f>
        <v>0</v>
      </c>
      <c r="P71" s="0" t="n">
        <f aca="false">IF(P41="Sauron (24)",24,IF(P41 = "Legendär (18)", 18,IF(P41 = "Ruhmreich (15)", 15,IF(P41 = "Mächtig (12)", 12,IF(P41 = "Gering (6)", 6,IF(P41 = "Unabhängig (0)", 0,IF(P41 = "Krieger (0)", 0,IF(P41 = 0, 0))))))))</f>
        <v>0</v>
      </c>
      <c r="Q71" s="0" t="n">
        <f aca="false">IF(Q41="Sauron (24)",24,IF(Q41 = "Legendär (18)", 18,IF(Q41 = "Ruhmreich (15)", 15,IF(Q41 = "Mächtig (12)", 12,IF(Q41 = "Gering (6)", 6,IF(Q41 = "Unabhängig (0)", 0,IF(Q41 = "Krieger (0)", 0,IF(Q41 = 0, 0))))))))</f>
        <v>0</v>
      </c>
      <c r="R71" s="0" t="n">
        <f aca="false">IF(R41="Sauron (24)",24,IF(R41 = "Legendär (18)", 18,IF(R41 = "Ruhmreich (15)", 15,IF(R41 = "Mächtig (12)", 12,IF(R41 = "Gering (6)", 6,IF(R41 = "Unabhängig (0)", 0,IF(R41 = "Krieger (0)", 0,IF(R41 = 0, 0))))))))</f>
        <v>0</v>
      </c>
      <c r="S71" s="0" t="n">
        <f aca="false">IF(S41="Sauron (24)",24,IF(S41 = "Legendär (18)", 18,IF(S41 = "Ruhmreich (15)", 15,IF(S41 = "Mächtig (12)", 12,IF(S41 = "Gering (6)", 6,IF(S41 = "Unabhängig (0)", 0,IF(S41 = "Krieger (0)", 0,IF(S41 = 0, 0))))))))</f>
        <v>0</v>
      </c>
    </row>
    <row r="72" customFormat="false" ht="15" hidden="false" customHeight="false" outlineLevel="0" collapsed="false">
      <c r="C72" s="0" t="s">
        <v>113</v>
      </c>
      <c r="K72" s="0" t="n">
        <f aca="false">IF(K42="Sauron (24)",24,IF(K42 = "Legendär (18)", 18,IF(K42 = "Ruhmreich (15)", 15,IF(K42 = "Mächtig (12)", 12,IF(K42 = "Gering (6)", 6,IF(K42 = "Unabhängig (0)", 0,IF(K42 = "Krieger (0)", 0,IF(K42 = 0, 0))))))))</f>
        <v>0</v>
      </c>
      <c r="L72" s="0" t="n">
        <f aca="false">IF(L42="Sauron (24)",24,IF(L42 = "Legendär (18)", 18,IF(L42 = "Ruhmreich (15)", 15,IF(L42 = "Mächtig (12)", 12,IF(L42 = "Gering (6)", 6,IF(L42 = "Unabhängig (0)", 0,IF(L42 = "Krieger (0)", 0,IF(L42 = 0, 0))))))))</f>
        <v>0</v>
      </c>
      <c r="M72" s="0" t="n">
        <f aca="false">IF(M42="Sauron (24)",24,IF(M42 = "Legendär (18)", 18,IF(M42 = "Ruhmreich (15)", 15,IF(M42 = "Mächtig (12)", 12,IF(M42 = "Gering (6)", 6,IF(M42 = "Unabhängig (0)", 0,IF(M42 = "Krieger (0)", 0,IF(M42 = 0, 0))))))))</f>
        <v>0</v>
      </c>
      <c r="N72" s="0" t="n">
        <f aca="false">IF(N42="Sauron (24)",24,IF(N42 = "Legendär (18)", 18,IF(N42 = "Ruhmreich (15)", 15,IF(N42 = "Mächtig (12)", 12,IF(N42 = "Gering (6)", 6,IF(N42 = "Unabhängig (0)", 0,IF(N42 = "Krieger (0)", 0,IF(N42 = 0, 0))))))))</f>
        <v>0</v>
      </c>
      <c r="O72" s="0" t="n">
        <f aca="false">IF(O42="Sauron (24)",24,IF(O42 = "Legendär (18)", 18,IF(O42 = "Ruhmreich (15)", 15,IF(O42 = "Mächtig (12)", 12,IF(O42 = "Gering (6)", 6,IF(O42 = "Unabhängig (0)", 0,IF(O42 = "Krieger (0)", 0,IF(O42 = 0, 0))))))))</f>
        <v>0</v>
      </c>
      <c r="P72" s="0" t="n">
        <f aca="false">IF(P42="Sauron (24)",24,IF(P42 = "Legendär (18)", 18,IF(P42 = "Ruhmreich (15)", 15,IF(P42 = "Mächtig (12)", 12,IF(P42 = "Gering (6)", 6,IF(P42 = "Unabhängig (0)", 0,IF(P42 = "Krieger (0)", 0,IF(P42 = 0, 0))))))))</f>
        <v>0</v>
      </c>
      <c r="Q72" s="0" t="n">
        <f aca="false">IF(Q42="Sauron (24)",24,IF(Q42 = "Legendär (18)", 18,IF(Q42 = "Ruhmreich (15)", 15,IF(Q42 = "Mächtig (12)", 12,IF(Q42 = "Gering (6)", 6,IF(Q42 = "Unabhängig (0)", 0,IF(Q42 = "Krieger (0)", 0,IF(Q42 = 0, 0))))))))</f>
        <v>0</v>
      </c>
      <c r="R72" s="0" t="n">
        <f aca="false">IF(R42="Sauron (24)",24,IF(R42 = "Legendär (18)", 18,IF(R42 = "Ruhmreich (15)", 15,IF(R42 = "Mächtig (12)", 12,IF(R42 = "Gering (6)", 6,IF(R42 = "Unabhängig (0)", 0,IF(R42 = "Krieger (0)", 0,IF(R42 = 0, 0))))))))</f>
        <v>0</v>
      </c>
      <c r="S72" s="0" t="n">
        <f aca="false">IF(S42="Sauron (24)",24,IF(S42 = "Legendär (18)", 18,IF(S42 = "Ruhmreich (15)", 15,IF(S42 = "Mächtig (12)", 12,IF(S42 = "Gering (6)", 6,IF(S42 = "Unabhängig (0)", 0,IF(S42 = "Krieger (0)", 0,IF(S42 = 0, 0))))))))</f>
        <v>0</v>
      </c>
    </row>
    <row r="73" customFormat="false" ht="15" hidden="false" customHeight="false" outlineLevel="0" collapsed="false">
      <c r="C73" s="0" t="s">
        <v>114</v>
      </c>
      <c r="K73" s="0" t="n">
        <f aca="false">IF(K43="Sauron (24)",24,IF(K43 = "Legendär (18)", 18,IF(K43 = "Ruhmreich (15)", 15,IF(K43 = "Mächtig (12)", 12,IF(K43 = "Gering (6)", 6,IF(K43 = "Unabhängig (0)", 0,IF(K43 = "Krieger (0)", 0,IF(K43 = 0, 0))))))))</f>
        <v>0</v>
      </c>
      <c r="L73" s="0" t="n">
        <f aca="false">IF(L43="Sauron (24)",24,IF(L43 = "Legendär (18)", 18,IF(L43 = "Ruhmreich (15)", 15,IF(L43 = "Mächtig (12)", 12,IF(L43 = "Gering (6)", 6,IF(L43 = "Unabhängig (0)", 0,IF(L43 = "Krieger (0)", 0,IF(L43 = 0, 0))))))))</f>
        <v>0</v>
      </c>
      <c r="M73" s="0" t="n">
        <f aca="false">IF(M43="Sauron (24)",24,IF(M43 = "Legendär (18)", 18,IF(M43 = "Ruhmreich (15)", 15,IF(M43 = "Mächtig (12)", 12,IF(M43 = "Gering (6)", 6,IF(M43 = "Unabhängig (0)", 0,IF(M43 = "Krieger (0)", 0,IF(M43 = 0, 0))))))))</f>
        <v>12</v>
      </c>
      <c r="N73" s="0" t="n">
        <f aca="false">IF(N43="Sauron (24)",24,IF(N43 = "Legendär (18)", 18,IF(N43 = "Ruhmreich (15)", 15,IF(N43 = "Mächtig (12)", 12,IF(N43 = "Gering (6)", 6,IF(N43 = "Unabhängig (0)", 0,IF(N43 = "Krieger (0)", 0,IF(N43 = 0, 0))))))))</f>
        <v>0</v>
      </c>
      <c r="O73" s="0" t="n">
        <f aca="false">IF(O43="Sauron (24)",24,IF(O43 = "Legendär (18)", 18,IF(O43 = "Ruhmreich (15)", 15,IF(O43 = "Mächtig (12)", 12,IF(O43 = "Gering (6)", 6,IF(O43 = "Unabhängig (0)", 0,IF(O43 = "Krieger (0)", 0,IF(O43 = 0, 0))))))))</f>
        <v>0</v>
      </c>
      <c r="P73" s="0" t="n">
        <f aca="false">IF(P43="Sauron (24)",24,IF(P43 = "Legendär (18)", 18,IF(P43 = "Ruhmreich (15)", 15,IF(P43 = "Mächtig (12)", 12,IF(P43 = "Gering (6)", 6,IF(P43 = "Unabhängig (0)", 0,IF(P43 = "Krieger (0)", 0,IF(P43 = 0, 0))))))))</f>
        <v>0</v>
      </c>
      <c r="Q73" s="0" t="n">
        <f aca="false">IF(Q43="Sauron (24)",24,IF(Q43 = "Legendär (18)", 18,IF(Q43 = "Ruhmreich (15)", 15,IF(Q43 = "Mächtig (12)", 12,IF(Q43 = "Gering (6)", 6,IF(Q43 = "Unabhängig (0)", 0,IF(Q43 = "Krieger (0)", 0,IF(Q43 = 0, 0))))))))</f>
        <v>0</v>
      </c>
      <c r="R73" s="0" t="n">
        <f aca="false">IF(R43="Sauron (24)",24,IF(R43 = "Legendär (18)", 18,IF(R43 = "Ruhmreich (15)", 15,IF(R43 = "Mächtig (12)", 12,IF(R43 = "Gering (6)", 6,IF(R43 = "Unabhängig (0)", 0,IF(R43 = "Krieger (0)", 0,IF(R43 = 0, 0))))))))</f>
        <v>0</v>
      </c>
      <c r="S73" s="0" t="n">
        <f aca="false">IF(S43="Sauron (24)",24,IF(S43 = "Legendär (18)", 18,IF(S43 = "Ruhmreich (15)", 15,IF(S43 = "Mächtig (12)", 12,IF(S43 = "Gering (6)", 6,IF(S43 = "Unabhängig (0)", 0,IF(S43 = "Krieger (0)", 0,IF(S43 = 0, 0))))))))</f>
        <v>0</v>
      </c>
    </row>
    <row r="74" customFormat="false" ht="15" hidden="false" customHeight="false" outlineLevel="0" collapsed="false">
      <c r="C74" s="0" t="s">
        <v>115</v>
      </c>
      <c r="K74" s="0" t="n">
        <f aca="false">IF(K44="Sauron (24)",24,IF(K44 = "Legendär (18)", 18,IF(K44 = "Ruhmreich (15)", 15,IF(K44 = "Mächtig (12)", 12,IF(K44 = "Gering (6)", 6,IF(K44 = "Unabhängig (0)", 0,IF(K44 = "Krieger (0)", 0,IF(K44 = 0, 0))))))))</f>
        <v>0</v>
      </c>
      <c r="L74" s="0" t="n">
        <f aca="false">IF(L44="Sauron (24)",24,IF(L44 = "Legendär (18)", 18,IF(L44 = "Ruhmreich (15)", 15,IF(L44 = "Mächtig (12)", 12,IF(L44 = "Gering (6)", 6,IF(L44 = "Unabhängig (0)", 0,IF(L44 = "Krieger (0)", 0,IF(L44 = 0, 0))))))))</f>
        <v>0</v>
      </c>
      <c r="M74" s="0" t="n">
        <f aca="false">IF(M44="Sauron (24)",24,IF(M44 = "Legendär (18)", 18,IF(M44 = "Ruhmreich (15)", 15,IF(M44 = "Mächtig (12)", 12,IF(M44 = "Gering (6)", 6,IF(M44 = "Unabhängig (0)", 0,IF(M44 = "Krieger (0)", 0,IF(M44 = 0, 0))))))))</f>
        <v>0</v>
      </c>
      <c r="N74" s="0" t="n">
        <f aca="false">IF(N44="Sauron (24)",24,IF(N44 = "Legendär (18)", 18,IF(N44 = "Ruhmreich (15)", 15,IF(N44 = "Mächtig (12)", 12,IF(N44 = "Gering (6)", 6,IF(N44 = "Unabhängig (0)", 0,IF(N44 = "Krieger (0)", 0,IF(N44 = 0, 0))))))))</f>
        <v>0</v>
      </c>
      <c r="O74" s="0" t="n">
        <f aca="false">IF(O44="Sauron (24)",24,IF(O44 = "Legendär (18)", 18,IF(O44 = "Ruhmreich (15)", 15,IF(O44 = "Mächtig (12)", 12,IF(O44 = "Gering (6)", 6,IF(O44 = "Unabhängig (0)", 0,IF(O44 = "Krieger (0)", 0,IF(O44 = 0, 0))))))))</f>
        <v>0</v>
      </c>
      <c r="P74" s="0" t="n">
        <f aca="false">IF(P44="Sauron (24)",24,IF(P44 = "Legendär (18)", 18,IF(P44 = "Ruhmreich (15)", 15,IF(P44 = "Mächtig (12)", 12,IF(P44 = "Gering (6)", 6,IF(P44 = "Unabhängig (0)", 0,IF(P44 = "Krieger (0)", 0,IF(P44 = 0, 0))))))))</f>
        <v>0</v>
      </c>
      <c r="Q74" s="0" t="n">
        <f aca="false">IF(Q44="Sauron (24)",24,IF(Q44 = "Legendär (18)", 18,IF(Q44 = "Ruhmreich (15)", 15,IF(Q44 = "Mächtig (12)", 12,IF(Q44 = "Gering (6)", 6,IF(Q44 = "Unabhängig (0)", 0,IF(Q44 = "Krieger (0)", 0,IF(Q44 = 0, 0))))))))</f>
        <v>0</v>
      </c>
      <c r="R74" s="0" t="n">
        <f aca="false">IF(R44="Sauron (24)",24,IF(R44 = "Legendär (18)", 18,IF(R44 = "Ruhmreich (15)", 15,IF(R44 = "Mächtig (12)", 12,IF(R44 = "Gering (6)", 6,IF(R44 = "Unabhängig (0)", 0,IF(R44 = "Krieger (0)", 0,IF(R44 = 0, 0))))))))</f>
        <v>0</v>
      </c>
      <c r="S74" s="0" t="n">
        <f aca="false">IF(S44="Sauron (24)",24,IF(S44 = "Legendär (18)", 18,IF(S44 = "Ruhmreich (15)", 15,IF(S44 = "Mächtig (12)", 12,IF(S44 = "Gering (6)", 6,IF(S44 = "Unabhängig (0)", 0,IF(S44 = "Krieger (0)", 0,IF(S44 = 0, 0))))))))</f>
        <v>0</v>
      </c>
    </row>
    <row r="75" customFormat="false" ht="15" hidden="false" customHeight="false" outlineLevel="0" collapsed="false">
      <c r="C75" s="0" t="s">
        <v>116</v>
      </c>
      <c r="K75" s="0" t="n">
        <f aca="false">IF(K45="Sauron (24)",24,IF(K45 = "Legendär (18)", 18,IF(K45 = "Ruhmreich (15)", 15,IF(K45 = "Mächtig (12)", 12,IF(K45 = "Gering (6)", 6,IF(K45 = "Unabhängig (0)", 0,IF(K45 = "Krieger (0)", 0,IF(K45 = 0, 0))))))))</f>
        <v>0</v>
      </c>
      <c r="L75" s="0" t="n">
        <f aca="false">IF(L45="Sauron (24)",24,IF(L45 = "Legendär (18)", 18,IF(L45 = "Ruhmreich (15)", 15,IF(L45 = "Mächtig (12)", 12,IF(L45 = "Gering (6)", 6,IF(L45 = "Unabhängig (0)", 0,IF(L45 = "Krieger (0)", 0,IF(L45 = 0, 0))))))))</f>
        <v>0</v>
      </c>
      <c r="M75" s="0" t="n">
        <f aca="false">IF(M45="Sauron (24)",24,IF(M45 = "Legendär (18)", 18,IF(M45 = "Ruhmreich (15)", 15,IF(M45 = "Mächtig (12)", 12,IF(M45 = "Gering (6)", 6,IF(M45 = "Unabhängig (0)", 0,IF(M45 = "Krieger (0)", 0,IF(M45 = 0, 0))))))))</f>
        <v>0</v>
      </c>
      <c r="N75" s="0" t="n">
        <f aca="false">IF(N45="Sauron (24)",24,IF(N45 = "Legendär (18)", 18,IF(N45 = "Ruhmreich (15)", 15,IF(N45 = "Mächtig (12)", 12,IF(N45 = "Gering (6)", 6,IF(N45 = "Unabhängig (0)", 0,IF(N45 = "Krieger (0)", 0,IF(N45 = 0, 0))))))))</f>
        <v>0</v>
      </c>
      <c r="O75" s="0" t="n">
        <f aca="false">IF(O45="Sauron (24)",24,IF(O45 = "Legendär (18)", 18,IF(O45 = "Ruhmreich (15)", 15,IF(O45 = "Mächtig (12)", 12,IF(O45 = "Gering (6)", 6,IF(O45 = "Unabhängig (0)", 0,IF(O45 = "Krieger (0)", 0,IF(O45 = 0, 0))))))))</f>
        <v>0</v>
      </c>
      <c r="P75" s="0" t="n">
        <f aca="false">IF(P45="Sauron (24)",24,IF(P45 = "Legendär (18)", 18,IF(P45 = "Ruhmreich (15)", 15,IF(P45 = "Mächtig (12)", 12,IF(P45 = "Gering (6)", 6,IF(P45 = "Unabhängig (0)", 0,IF(P45 = "Krieger (0)", 0,IF(P45 = 0, 0))))))))</f>
        <v>0</v>
      </c>
      <c r="Q75" s="0" t="n">
        <f aca="false">IF(Q45="Sauron (24)",24,IF(Q45 = "Legendär (18)", 18,IF(Q45 = "Ruhmreich (15)", 15,IF(Q45 = "Mächtig (12)", 12,IF(Q45 = "Gering (6)", 6,IF(Q45 = "Unabhängig (0)", 0,IF(Q45 = "Krieger (0)", 0,IF(Q45 = 0, 0))))))))</f>
        <v>0</v>
      </c>
      <c r="R75" s="0" t="n">
        <f aca="false">IF(R45="Sauron (24)",24,IF(R45 = "Legendär (18)", 18,IF(R45 = "Ruhmreich (15)", 15,IF(R45 = "Mächtig (12)", 12,IF(R45 = "Gering (6)", 6,IF(R45 = "Unabhängig (0)", 0,IF(R45 = "Krieger (0)", 0,IF(R45 = 0, 0))))))))</f>
        <v>0</v>
      </c>
      <c r="S75" s="0" t="n">
        <f aca="false">IF(S45="Sauron (24)",24,IF(S45 = "Legendär (18)", 18,IF(S45 = "Ruhmreich (15)", 15,IF(S45 = "Mächtig (12)", 12,IF(S45 = "Gering (6)", 6,IF(S45 = "Unabhängig (0)", 0,IF(S45 = "Krieger (0)", 0,IF(S45 = 0, 0))))))))</f>
        <v>0</v>
      </c>
    </row>
    <row r="76" customFormat="false" ht="15" hidden="false" customHeight="false" outlineLevel="0" collapsed="false">
      <c r="C76" s="0" t="s">
        <v>117</v>
      </c>
      <c r="K76" s="0" t="n">
        <f aca="false">IF(K46="Sauron (24)",24,IF(K46 = "Legendär (18)", 18,IF(K46 = "Ruhmreich (15)", 15,IF(K46 = "Mächtig (12)", 12,IF(K46 = "Gering (6)", 6,IF(K46 = "Unabhängig (0)", 0,IF(K46 = "Krieger (0)", 0,IF(K46 = 0, 0))))))))</f>
        <v>0</v>
      </c>
      <c r="L76" s="0" t="n">
        <f aca="false">IF(L46="Sauron (24)",24,IF(L46 = "Legendär (18)", 18,IF(L46 = "Ruhmreich (15)", 15,IF(L46 = "Mächtig (12)", 12,IF(L46 = "Gering (6)", 6,IF(L46 = "Unabhängig (0)", 0,IF(L46 = "Krieger (0)", 0,IF(L46 = 0, 0))))))))</f>
        <v>0</v>
      </c>
      <c r="M76" s="0" t="n">
        <f aca="false">IF(M46="Sauron (24)",24,IF(M46 = "Legendär (18)", 18,IF(M46 = "Ruhmreich (15)", 15,IF(M46 = "Mächtig (12)", 12,IF(M46 = "Gering (6)", 6,IF(M46 = "Unabhängig (0)", 0,IF(M46 = "Krieger (0)", 0,IF(M46 = 0, 0))))))))</f>
        <v>0</v>
      </c>
      <c r="N76" s="0" t="n">
        <f aca="false">IF(N46="Sauron (24)",24,IF(N46 = "Legendär (18)", 18,IF(N46 = "Ruhmreich (15)", 15,IF(N46 = "Mächtig (12)", 12,IF(N46 = "Gering (6)", 6,IF(N46 = "Unabhängig (0)", 0,IF(N46 = "Krieger (0)", 0,IF(N46 = 0, 0))))))))</f>
        <v>0</v>
      </c>
      <c r="O76" s="0" t="n">
        <f aca="false">IF(O46="Sauron (24)",24,IF(O46 = "Legendär (18)", 18,IF(O46 = "Ruhmreich (15)", 15,IF(O46 = "Mächtig (12)", 12,IF(O46 = "Gering (6)", 6,IF(O46 = "Unabhängig (0)", 0,IF(O46 = "Krieger (0)", 0,IF(O46 = 0, 0))))))))</f>
        <v>0</v>
      </c>
      <c r="P76" s="0" t="n">
        <f aca="false">IF(P46="Sauron (24)",24,IF(P46 = "Legendär (18)", 18,IF(P46 = "Ruhmreich (15)", 15,IF(P46 = "Mächtig (12)", 12,IF(P46 = "Gering (6)", 6,IF(P46 = "Unabhängig (0)", 0,IF(P46 = "Krieger (0)", 0,IF(P46 = 0, 0))))))))</f>
        <v>0</v>
      </c>
      <c r="Q76" s="0" t="n">
        <f aca="false">IF(Q46="Sauron (24)",24,IF(Q46 = "Legendär (18)", 18,IF(Q46 = "Ruhmreich (15)", 15,IF(Q46 = "Mächtig (12)", 12,IF(Q46 = "Gering (6)", 6,IF(Q46 = "Unabhängig (0)", 0,IF(Q46 = "Krieger (0)", 0,IF(Q46 = 0, 0))))))))</f>
        <v>0</v>
      </c>
      <c r="R76" s="0" t="n">
        <f aca="false">IF(R46="Sauron (24)",24,IF(R46 = "Legendär (18)", 18,IF(R46 = "Ruhmreich (15)", 15,IF(R46 = "Mächtig (12)", 12,IF(R46 = "Gering (6)", 6,IF(R46 = "Unabhängig (0)", 0,IF(R46 = "Krieger (0)", 0,IF(R46 = 0, 0))))))))</f>
        <v>0</v>
      </c>
      <c r="S76" s="0" t="n">
        <f aca="false">IF(S46="Sauron (24)",24,IF(S46 = "Legendär (18)", 18,IF(S46 = "Ruhmreich (15)", 15,IF(S46 = "Mächtig (12)", 12,IF(S46 = "Gering (6)", 6,IF(S46 = "Unabhängig (0)", 0,IF(S46 = "Krieger (0)", 0,IF(S46 = 0, 0))))))))</f>
        <v>0</v>
      </c>
    </row>
    <row r="77" customFormat="false" ht="15" hidden="false" customHeight="false" outlineLevel="0" collapsed="false">
      <c r="C77" s="0" t="s">
        <v>118</v>
      </c>
      <c r="K77" s="0" t="n">
        <f aca="false">IF(K47="Sauron (24)",24,IF(K47 = "Legendär (18)", 18,IF(K47 = "Ruhmreich (15)", 15,IF(K47 = "Mächtig (12)", 12,IF(K47 = "Gering (6)", 6,IF(K47 = "Unabhängig (0)", 0,IF(K47 = "Krieger (0)", 0,IF(K47 = 0, 0))))))))</f>
        <v>0</v>
      </c>
      <c r="L77" s="0" t="n">
        <f aca="false">IF(L47="Sauron (24)",24,IF(L47 = "Legendär (18)", 18,IF(L47 = "Ruhmreich (15)", 15,IF(L47 = "Mächtig (12)", 12,IF(L47 = "Gering (6)", 6,IF(L47 = "Unabhängig (0)", 0,IF(L47 = "Krieger (0)", 0,IF(L47 = 0, 0))))))))</f>
        <v>0</v>
      </c>
      <c r="M77" s="0" t="n">
        <f aca="false">IF(M47="Sauron (24)",24,IF(M47 = "Legendär (18)", 18,IF(M47 = "Ruhmreich (15)", 15,IF(M47 = "Mächtig (12)", 12,IF(M47 = "Gering (6)", 6,IF(M47 = "Unabhängig (0)", 0,IF(M47 = "Krieger (0)", 0,IF(M47 = 0, 0))))))))</f>
        <v>0</v>
      </c>
      <c r="N77" s="0" t="n">
        <f aca="false">IF(N47="Sauron (24)",24,IF(N47 = "Legendär (18)", 18,IF(N47 = "Ruhmreich (15)", 15,IF(N47 = "Mächtig (12)", 12,IF(N47 = "Gering (6)", 6,IF(N47 = "Unabhängig (0)", 0,IF(N47 = "Krieger (0)", 0,IF(N47 = 0, 0))))))))</f>
        <v>0</v>
      </c>
      <c r="O77" s="0" t="n">
        <f aca="false">IF(O47="Sauron (24)",24,IF(O47 = "Legendär (18)", 18,IF(O47 = "Ruhmreich (15)", 15,IF(O47 = "Mächtig (12)", 12,IF(O47 = "Gering (6)", 6,IF(O47 = "Unabhängig (0)", 0,IF(O47 = "Krieger (0)", 0,IF(O47 = 0, 0))))))))</f>
        <v>0</v>
      </c>
      <c r="P77" s="0" t="n">
        <f aca="false">IF(P47="Sauron (24)",24,IF(P47 = "Legendär (18)", 18,IF(P47 = "Ruhmreich (15)", 15,IF(P47 = "Mächtig (12)", 12,IF(P47 = "Gering (6)", 6,IF(P47 = "Unabhängig (0)", 0,IF(P47 = "Krieger (0)", 0,IF(P47 = 0, 0))))))))</f>
        <v>0</v>
      </c>
      <c r="Q77" s="0" t="n">
        <f aca="false">IF(Q47="Sauron (24)",24,IF(Q47 = "Legendär (18)", 18,IF(Q47 = "Ruhmreich (15)", 15,IF(Q47 = "Mächtig (12)", 12,IF(Q47 = "Gering (6)", 6,IF(Q47 = "Unabhängig (0)", 0,IF(Q47 = "Krieger (0)", 0,IF(Q47 = 0, 0))))))))</f>
        <v>0</v>
      </c>
      <c r="R77" s="0" t="n">
        <f aca="false">IF(R47="Sauron (24)",24,IF(R47 = "Legendär (18)", 18,IF(R47 = "Ruhmreich (15)", 15,IF(R47 = "Mächtig (12)", 12,IF(R47 = "Gering (6)", 6,IF(R47 = "Unabhängig (0)", 0,IF(R47 = "Krieger (0)", 0,IF(R47 = 0, 0))))))))</f>
        <v>0</v>
      </c>
      <c r="S77" s="0" t="n">
        <f aca="false">IF(S47="Sauron (24)",24,IF(S47 = "Legendär (18)", 18,IF(S47 = "Ruhmreich (15)", 15,IF(S47 = "Mächtig (12)", 12,IF(S47 = "Gering (6)", 6,IF(S47 = "Unabhängig (0)", 0,IF(S47 = "Krieger (0)", 0,IF(S47 = 0, 0))))))))</f>
        <v>0</v>
      </c>
    </row>
    <row r="78" customFormat="false" ht="15" hidden="false" customHeight="false" outlineLevel="0" collapsed="false">
      <c r="C78" s="0" t="s">
        <v>119</v>
      </c>
      <c r="K78" s="0" t="n">
        <f aca="false">IF(K48="Sauron (24)",24,IF(K48 = "Legendär (18)", 18,IF(K48 = "Ruhmreich (15)", 15,IF(K48 = "Mächtig (12)", 12,IF(K48 = "Gering (6)", 6,IF(K48 = "Unabhängig (0)", 0,IF(K48 = "Krieger (0)", 0,IF(K48 = 0, 0))))))))</f>
        <v>0</v>
      </c>
      <c r="L78" s="0" t="n">
        <f aca="false">IF(L48="Sauron (24)",24,IF(L48 = "Legendär (18)", 18,IF(L48 = "Ruhmreich (15)", 15,IF(L48 = "Mächtig (12)", 12,IF(L48 = "Gering (6)", 6,IF(L48 = "Unabhängig (0)", 0,IF(L48 = "Krieger (0)", 0,IF(L48 = 0, 0))))))))</f>
        <v>0</v>
      </c>
      <c r="M78" s="0" t="n">
        <f aca="false">IF(M48="Sauron (24)",24,IF(M48 = "Legendär (18)", 18,IF(M48 = "Ruhmreich (15)", 15,IF(M48 = "Mächtig (12)", 12,IF(M48 = "Gering (6)", 6,IF(M48 = "Unabhängig (0)", 0,IF(M48 = "Krieger (0)", 0,IF(M48 = 0, 0))))))))</f>
        <v>0</v>
      </c>
      <c r="N78" s="0" t="n">
        <f aca="false">IF(N48="Sauron (24)",24,IF(N48 = "Legendär (18)", 18,IF(N48 = "Ruhmreich (15)", 15,IF(N48 = "Mächtig (12)", 12,IF(N48 = "Gering (6)", 6,IF(N48 = "Unabhängig (0)", 0,IF(N48 = "Krieger (0)", 0,IF(N48 = 0, 0))))))))</f>
        <v>0</v>
      </c>
      <c r="O78" s="0" t="n">
        <f aca="false">IF(O48="Sauron (24)",24,IF(O48 = "Legendär (18)", 18,IF(O48 = "Ruhmreich (15)", 15,IF(O48 = "Mächtig (12)", 12,IF(O48 = "Gering (6)", 6,IF(O48 = "Unabhängig (0)", 0,IF(O48 = "Krieger (0)", 0,IF(O48 = 0, 0))))))))</f>
        <v>0</v>
      </c>
      <c r="P78" s="0" t="n">
        <f aca="false">IF(P48="Sauron (24)",24,IF(P48 = "Legendär (18)", 18,IF(P48 = "Ruhmreich (15)", 15,IF(P48 = "Mächtig (12)", 12,IF(P48 = "Gering (6)", 6,IF(P48 = "Unabhängig (0)", 0,IF(P48 = "Krieger (0)", 0,IF(P48 = 0, 0))))))))</f>
        <v>0</v>
      </c>
      <c r="Q78" s="0" t="n">
        <f aca="false">IF(Q48="Sauron (24)",24,IF(Q48 = "Legendär (18)", 18,IF(Q48 = "Ruhmreich (15)", 15,IF(Q48 = "Mächtig (12)", 12,IF(Q48 = "Gering (6)", 6,IF(Q48 = "Unabhängig (0)", 0,IF(Q48 = "Krieger (0)", 0,IF(Q48 = 0, 0))))))))</f>
        <v>0</v>
      </c>
      <c r="R78" s="0" t="n">
        <f aca="false">IF(R48="Sauron (24)",24,IF(R48 = "Legendär (18)", 18,IF(R48 = "Ruhmreich (15)", 15,IF(R48 = "Mächtig (12)", 12,IF(R48 = "Gering (6)", 6,IF(R48 = "Unabhängig (0)", 0,IF(R48 = "Krieger (0)", 0,IF(R48 = 0, 0))))))))</f>
        <v>0</v>
      </c>
      <c r="S78" s="0" t="n">
        <f aca="false">IF(S48="Sauron (24)",24,IF(S48 = "Legendär (18)", 18,IF(S48 = "Ruhmreich (15)", 15,IF(S48 = "Mächtig (12)", 12,IF(S48 = "Gering (6)", 6,IF(S48 = "Unabhängig (0)", 0,IF(S48 = "Krieger (0)", 0,IF(S48 = 0, 0))))))))</f>
        <v>0</v>
      </c>
    </row>
    <row r="79" customFormat="false" ht="15" hidden="false" customHeight="false" outlineLevel="0" collapsed="false">
      <c r="K79" s="0" t="n">
        <f aca="false">IF(K49="Sauron (24)",24,IF(K49 = "Legendär (18)", 18,IF(K49 = "Ruhmreich (15)", 15,IF(K49 = "Mächtig (12)", 12,IF(K49 = "Gering (6)", 6,IF(K49 = "Unabhängig (0)", 0,IF(K49 = "Krieger (0)", 0,IF(K49 = 0, 0))))))))</f>
        <v>0</v>
      </c>
      <c r="L79" s="0" t="n">
        <f aca="false">IF(L49="Sauron (24)",24,IF(L49 = "Legendär (18)", 18,IF(L49 = "Ruhmreich (15)", 15,IF(L49 = "Mächtig (12)", 12,IF(L49 = "Gering (6)", 6,IF(L49 = "Unabhängig (0)", 0,IF(L49 = "Krieger (0)", 0,IF(L49 = 0, 0))))))))</f>
        <v>0</v>
      </c>
      <c r="M79" s="0" t="n">
        <f aca="false">IF(M49="Sauron (24)",24,IF(M49 = "Legendär (18)", 18,IF(M49 = "Ruhmreich (15)", 15,IF(M49 = "Mächtig (12)", 12,IF(M49 = "Gering (6)", 6,IF(M49 = "Unabhängig (0)", 0,IF(M49 = "Krieger (0)", 0,IF(M49 = 0, 0))))))))</f>
        <v>0</v>
      </c>
      <c r="N79" s="0" t="n">
        <f aca="false">IF(N49="Sauron (24)",24,IF(N49 = "Legendär (18)", 18,IF(N49 = "Ruhmreich (15)", 15,IF(N49 = "Mächtig (12)", 12,IF(N49 = "Gering (6)", 6,IF(N49 = "Unabhängig (0)", 0,IF(N49 = "Krieger (0)", 0,IF(N49 = 0, 0))))))))</f>
        <v>0</v>
      </c>
      <c r="O79" s="0" t="n">
        <f aca="false">IF(O49="Sauron (24)",24,IF(O49 = "Legendär (18)", 18,IF(O49 = "Ruhmreich (15)", 15,IF(O49 = "Mächtig (12)", 12,IF(O49 = "Gering (6)", 6,IF(O49 = "Unabhängig (0)", 0,IF(O49 = "Krieger (0)", 0,IF(O49 = 0, 0))))))))</f>
        <v>0</v>
      </c>
      <c r="P79" s="0" t="n">
        <f aca="false">IF(P49="Sauron (24)",24,IF(P49 = "Legendär (18)", 18,IF(P49 = "Ruhmreich (15)", 15,IF(P49 = "Mächtig (12)", 12,IF(P49 = "Gering (6)", 6,IF(P49 = "Unabhängig (0)", 0,IF(P49 = "Krieger (0)", 0,IF(P49 = 0, 0))))))))</f>
        <v>0</v>
      </c>
      <c r="Q79" s="0" t="n">
        <f aca="false">IF(Q49="Sauron (24)",24,IF(Q49 = "Legendär (18)", 18,IF(Q49 = "Ruhmreich (15)", 15,IF(Q49 = "Mächtig (12)", 12,IF(Q49 = "Gering (6)", 6,IF(Q49 = "Unabhängig (0)", 0,IF(Q49 = "Krieger (0)", 0,IF(Q49 = 0, 0))))))))</f>
        <v>0</v>
      </c>
      <c r="R79" s="0" t="n">
        <f aca="false">IF(R49="Sauron (24)",24,IF(R49 = "Legendär (18)", 18,IF(R49 = "Ruhmreich (15)", 15,IF(R49 = "Mächtig (12)", 12,IF(R49 = "Gering (6)", 6,IF(R49 = "Unabhängig (0)", 0,IF(R49 = "Krieger (0)", 0,IF(R49 = 0, 0))))))))</f>
        <v>0</v>
      </c>
      <c r="S79" s="0" t="n">
        <f aca="false">IF(S49="Sauron (24)",24,IF(S49 = "Legendär (18)", 18,IF(S49 = "Ruhmreich (15)", 15,IF(S49 = "Mächtig (12)", 12,IF(S49 = "Gering (6)", 6,IF(S49 = "Unabhängig (0)", 0,IF(S49 = "Krieger (0)", 0,IF(S49 = 0, 0))))))))</f>
        <v>0</v>
      </c>
    </row>
    <row r="80" customFormat="false" ht="15" hidden="false" customHeight="false" outlineLevel="0" collapsed="false">
      <c r="K80" s="0" t="n">
        <f aca="false">IF(K50="Sauron (24)",24,IF(K50 = "Legendär (18)", 18,IF(K50 = "Ruhmreich (15)", 15,IF(K50 = "Mächtig (12)", 12,IF(K50 = "Gering (6)", 6,IF(K50 = "Unabhängig (0)", 0,IF(K50 = "Krieger (0)", 0,IF(K50 = 0, 0))))))))</f>
        <v>0</v>
      </c>
      <c r="L80" s="0" t="n">
        <f aca="false">IF(L50="Sauron (24)",24,IF(L50 = "Legendär (18)", 18,IF(L50 = "Ruhmreich (15)", 15,IF(L50 = "Mächtig (12)", 12,IF(L50 = "Gering (6)", 6,IF(L50 = "Unabhängig (0)", 0,IF(L50 = "Krieger (0)", 0,IF(L50 = 0, 0))))))))</f>
        <v>0</v>
      </c>
      <c r="M80" s="0" t="n">
        <f aca="false">IF(M50="Sauron (24)",24,IF(M50 = "Legendär (18)", 18,IF(M50 = "Ruhmreich (15)", 15,IF(M50 = "Mächtig (12)", 12,IF(M50 = "Gering (6)", 6,IF(M50 = "Unabhängig (0)", 0,IF(M50 = "Krieger (0)", 0,IF(M50 = 0, 0))))))))</f>
        <v>0</v>
      </c>
      <c r="N80" s="0" t="n">
        <f aca="false">IF(N50="Sauron (24)",24,IF(N50 = "Legendär (18)", 18,IF(N50 = "Ruhmreich (15)", 15,IF(N50 = "Mächtig (12)", 12,IF(N50 = "Gering (6)", 6,IF(N50 = "Unabhängig (0)", 0,IF(N50 = "Krieger (0)", 0,IF(N50 = 0, 0))))))))</f>
        <v>0</v>
      </c>
      <c r="O80" s="0" t="n">
        <f aca="false">IF(O50="Sauron (24)",24,IF(O50 = "Legendär (18)", 18,IF(O50 = "Ruhmreich (15)", 15,IF(O50 = "Mächtig (12)", 12,IF(O50 = "Gering (6)", 6,IF(O50 = "Unabhängig (0)", 0,IF(O50 = "Krieger (0)", 0,IF(O50 = 0, 0))))))))</f>
        <v>0</v>
      </c>
      <c r="P80" s="0" t="n">
        <f aca="false">IF(P50="Sauron (24)",24,IF(P50 = "Legendär (18)", 18,IF(P50 = "Ruhmreich (15)", 15,IF(P50 = "Mächtig (12)", 12,IF(P50 = "Gering (6)", 6,IF(P50 = "Unabhängig (0)", 0,IF(P50 = "Krieger (0)", 0,IF(P50 = 0, 0))))))))</f>
        <v>0</v>
      </c>
      <c r="Q80" s="0" t="n">
        <f aca="false">IF(Q50="Sauron (24)",24,IF(Q50 = "Legendär (18)", 18,IF(Q50 = "Ruhmreich (15)", 15,IF(Q50 = "Mächtig (12)", 12,IF(Q50 = "Gering (6)", 6,IF(Q50 = "Unabhängig (0)", 0,IF(Q50 = "Krieger (0)", 0,IF(Q50 = 0, 0))))))))</f>
        <v>0</v>
      </c>
      <c r="R80" s="0" t="n">
        <f aca="false">IF(R50="Sauron (24)",24,IF(R50 = "Legendär (18)", 18,IF(R50 = "Ruhmreich (15)", 15,IF(R50 = "Mächtig (12)", 12,IF(R50 = "Gering (6)", 6,IF(R50 = "Unabhängig (0)", 0,IF(R50 = "Krieger (0)", 0,IF(R50 = 0, 0))))))))</f>
        <v>0</v>
      </c>
      <c r="S80" s="0" t="n">
        <f aca="false">IF(S50="Sauron (24)",24,IF(S50 = "Legendär (18)", 18,IF(S50 = "Ruhmreich (15)", 15,IF(S50 = "Mächtig (12)", 12,IF(S50 = "Gering (6)", 6,IF(S50 = "Unabhängig (0)", 0,IF(S50 = "Krieger (0)", 0,IF(S50 = 0, 0))))))))</f>
        <v>0</v>
      </c>
    </row>
    <row r="81" customFormat="false" ht="15" hidden="false" customHeight="false" outlineLevel="0" collapsed="false">
      <c r="K81" s="0" t="n">
        <f aca="false">IF(K51="Sauron (24)",24,IF(K51 = "Legendär (18)", 18,IF(K51 = "Ruhmreich (15)", 15,IF(K51 = "Mächtig (12)", 12,IF(K51 = "Gering (6)", 6,IF(K51 = "Unabhängig (0)", 0,IF(K51 = "Krieger (0)", 0,IF(K51 = 0, 0))))))))</f>
        <v>0</v>
      </c>
      <c r="L81" s="0" t="n">
        <f aca="false">IF(L51="Sauron (24)",24,IF(L51 = "Legendär (18)", 18,IF(L51 = "Ruhmreich (15)", 15,IF(L51 = "Mächtig (12)", 12,IF(L51 = "Gering (6)", 6,IF(L51 = "Unabhängig (0)", 0,IF(L51 = "Krieger (0)", 0,IF(L51 = 0, 0))))))))</f>
        <v>0</v>
      </c>
      <c r="M81" s="0" t="n">
        <f aca="false">IF(M51="Sauron (24)",24,IF(M51 = "Legendär (18)", 18,IF(M51 = "Ruhmreich (15)", 15,IF(M51 = "Mächtig (12)", 12,IF(M51 = "Gering (6)", 6,IF(M51 = "Unabhängig (0)", 0,IF(M51 = "Krieger (0)", 0,IF(M51 = 0, 0))))))))</f>
        <v>0</v>
      </c>
      <c r="N81" s="0" t="n">
        <f aca="false">IF(N51="Sauron (24)",24,IF(N51 = "Legendär (18)", 18,IF(N51 = "Ruhmreich (15)", 15,IF(N51 = "Mächtig (12)", 12,IF(N51 = "Gering (6)", 6,IF(N51 = "Unabhängig (0)", 0,IF(N51 = "Krieger (0)", 0,IF(N51 = 0, 0))))))))</f>
        <v>0</v>
      </c>
      <c r="O81" s="0" t="n">
        <f aca="false">IF(O51="Sauron (24)",24,IF(O51 = "Legendär (18)", 18,IF(O51 = "Ruhmreich (15)", 15,IF(O51 = "Mächtig (12)", 12,IF(O51 = "Gering (6)", 6,IF(O51 = "Unabhängig (0)", 0,IF(O51 = "Krieger (0)", 0,IF(O51 = 0, 0))))))))</f>
        <v>0</v>
      </c>
      <c r="P81" s="0" t="n">
        <f aca="false">IF(P51="Sauron (24)",24,IF(P51 = "Legendär (18)", 18,IF(P51 = "Ruhmreich (15)", 15,IF(P51 = "Mächtig (12)", 12,IF(P51 = "Gering (6)", 6,IF(P51 = "Unabhängig (0)", 0,IF(P51 = "Krieger (0)", 0,IF(P51 = 0, 0))))))))</f>
        <v>0</v>
      </c>
      <c r="Q81" s="0" t="n">
        <f aca="false">IF(Q51="Sauron (24)",24,IF(Q51 = "Legendär (18)", 18,IF(Q51 = "Ruhmreich (15)", 15,IF(Q51 = "Mächtig (12)", 12,IF(Q51 = "Gering (6)", 6,IF(Q51 = "Unabhängig (0)", 0,IF(Q51 = "Krieger (0)", 0,IF(Q51 = 0, 0))))))))</f>
        <v>0</v>
      </c>
      <c r="R81" s="0" t="n">
        <f aca="false">IF(R51="Sauron (24)",24,IF(R51 = "Legendär (18)", 18,IF(R51 = "Ruhmreich (15)", 15,IF(R51 = "Mächtig (12)", 12,IF(R51 = "Gering (6)", 6,IF(R51 = "Unabhängig (0)", 0,IF(R51 = "Krieger (0)", 0,IF(R51 = 0, 0))))))))</f>
        <v>0</v>
      </c>
      <c r="S81" s="0" t="n">
        <f aca="false">IF(S51="Sauron (24)",24,IF(S51 = "Legendär (18)", 18,IF(S51 = "Ruhmreich (15)", 15,IF(S51 = "Mächtig (12)", 12,IF(S51 = "Gering (6)", 6,IF(S51 = "Unabhängig (0)", 0,IF(S51 = "Krieger (0)", 0,IF(S51 = 0, 0))))))))</f>
        <v>0</v>
      </c>
    </row>
    <row r="82" customFormat="false" ht="15" hidden="false" customHeight="false" outlineLevel="0" collapsed="false">
      <c r="K82" s="0" t="n">
        <f aca="false">IF(K52="Sauron (24)",24,IF(K52 = "Legendär (18)", 18,IF(K52 = "Ruhmreich (15)", 15,IF(K52 = "Mächtig (12)", 12,IF(K52 = "Gering (6)", 6,IF(K52 = "Unabhängig (0)", 0,IF(K52 = "Krieger (0)", 0,IF(K52 = 0, 0))))))))</f>
        <v>0</v>
      </c>
      <c r="L82" s="0" t="n">
        <f aca="false">IF(L52="Sauron (24)",24,IF(L52 = "Legendär (18)", 18,IF(L52 = "Ruhmreich (15)", 15,IF(L52 = "Mächtig (12)", 12,IF(L52 = "Gering (6)", 6,IF(L52 = "Unabhängig (0)", 0,IF(L52 = "Krieger (0)", 0,IF(L52 = 0, 0))))))))</f>
        <v>0</v>
      </c>
      <c r="M82" s="0" t="n">
        <f aca="false">IF(M52="Sauron (24)",24,IF(M52 = "Legendär (18)", 18,IF(M52 = "Ruhmreich (15)", 15,IF(M52 = "Mächtig (12)", 12,IF(M52 = "Gering (6)", 6,IF(M52 = "Unabhängig (0)", 0,IF(M52 = "Krieger (0)", 0,IF(M52 = 0, 0))))))))</f>
        <v>0</v>
      </c>
      <c r="N82" s="0" t="n">
        <f aca="false">IF(N52="Sauron (24)",24,IF(N52 = "Legendär (18)", 18,IF(N52 = "Ruhmreich (15)", 15,IF(N52 = "Mächtig (12)", 12,IF(N52 = "Gering (6)", 6,IF(N52 = "Unabhängig (0)", 0,IF(N52 = "Krieger (0)", 0,IF(N52 = 0, 0))))))))</f>
        <v>0</v>
      </c>
      <c r="O82" s="0" t="n">
        <f aca="false">IF(O52="Sauron (24)",24,IF(O52 = "Legendär (18)", 18,IF(O52 = "Ruhmreich (15)", 15,IF(O52 = "Mächtig (12)", 12,IF(O52 = "Gering (6)", 6,IF(O52 = "Unabhängig (0)", 0,IF(O52 = "Krieger (0)", 0,IF(O52 = 0, 0))))))))</f>
        <v>0</v>
      </c>
      <c r="P82" s="0" t="n">
        <f aca="false">IF(P52="Sauron (24)",24,IF(P52 = "Legendär (18)", 18,IF(P52 = "Ruhmreich (15)", 15,IF(P52 = "Mächtig (12)", 12,IF(P52 = "Gering (6)", 6,IF(P52 = "Unabhängig (0)", 0,IF(P52 = "Krieger (0)", 0,IF(P52 = 0, 0))))))))</f>
        <v>0</v>
      </c>
      <c r="Q82" s="0" t="n">
        <f aca="false">IF(Q52="Sauron (24)",24,IF(Q52 = "Legendär (18)", 18,IF(Q52 = "Ruhmreich (15)", 15,IF(Q52 = "Mächtig (12)", 12,IF(Q52 = "Gering (6)", 6,IF(Q52 = "Unabhängig (0)", 0,IF(Q52 = "Krieger (0)", 0,IF(Q52 = 0, 0))))))))</f>
        <v>0</v>
      </c>
      <c r="R82" s="0" t="n">
        <f aca="false">IF(R52="Sauron (24)",24,IF(R52 = "Legendär (18)", 18,IF(R52 = "Ruhmreich (15)", 15,IF(R52 = "Mächtig (12)", 12,IF(R52 = "Gering (6)", 6,IF(R52 = "Unabhängig (0)", 0,IF(R52 = "Krieger (0)", 0,IF(R52 = 0, 0))))))))</f>
        <v>0</v>
      </c>
      <c r="S82" s="0" t="n">
        <f aca="false">IF(S52="Sauron (24)",24,IF(S52 = "Legendär (18)", 18,IF(S52 = "Ruhmreich (15)", 15,IF(S52 = "Mächtig (12)", 12,IF(S52 = "Gering (6)", 6,IF(S52 = "Unabhängig (0)", 0,IF(S52 = "Krieger (0)", 0,IF(S52 = 0, 0))))))))</f>
        <v>0</v>
      </c>
    </row>
    <row r="83" customFormat="false" ht="15" hidden="false" customHeight="false" outlineLevel="0" collapsed="false">
      <c r="K83" s="0" t="n">
        <f aca="false">IF(K53="Sauron (24)",24,IF(K53 = "Legendär (18)", 18,IF(K53 = "Ruhmreich (15)", 15,IF(K53 = "Mächtig (12)", 12,IF(K53 = "Gering (6)", 6,IF(K53 = "Unabhängig (0)", 0,IF(K53 = "Krieger (0)", 0,IF(K53 = 0, 0))))))))</f>
        <v>0</v>
      </c>
      <c r="L83" s="0" t="n">
        <f aca="false">IF(L53="Sauron (24)",24,IF(L53 = "Legendär (18)", 18,IF(L53 = "Ruhmreich (15)", 15,IF(L53 = "Mächtig (12)", 12,IF(L53 = "Gering (6)", 6,IF(L53 = "Unabhängig (0)", 0,IF(L53 = "Krieger (0)", 0,IF(L53 = 0, 0))))))))</f>
        <v>0</v>
      </c>
      <c r="M83" s="0" t="n">
        <f aca="false">IF(M53="Sauron (24)",24,IF(M53 = "Legendär (18)", 18,IF(M53 = "Ruhmreich (15)", 15,IF(M53 = "Mächtig (12)", 12,IF(M53 = "Gering (6)", 6,IF(M53 = "Unabhängig (0)", 0,IF(M53 = "Krieger (0)", 0,IF(M53 = 0, 0))))))))</f>
        <v>0</v>
      </c>
      <c r="N83" s="0" t="n">
        <f aca="false">IF(N53="Sauron (24)",24,IF(N53 = "Legendär (18)", 18,IF(N53 = "Ruhmreich (15)", 15,IF(N53 = "Mächtig (12)", 12,IF(N53 = "Gering (6)", 6,IF(N53 = "Unabhängig (0)", 0,IF(N53 = "Krieger (0)", 0,IF(N53 = 0, 0))))))))</f>
        <v>0</v>
      </c>
      <c r="O83" s="0" t="n">
        <f aca="false">IF(O53="Sauron (24)",24,IF(O53 = "Legendär (18)", 18,IF(O53 = "Ruhmreich (15)", 15,IF(O53 = "Mächtig (12)", 12,IF(O53 = "Gering (6)", 6,IF(O53 = "Unabhängig (0)", 0,IF(O53 = "Krieger (0)", 0,IF(O53 = 0, 0))))))))</f>
        <v>0</v>
      </c>
      <c r="P83" s="0" t="n">
        <f aca="false">IF(P53="Sauron (24)",24,IF(P53 = "Legendär (18)", 18,IF(P53 = "Ruhmreich (15)", 15,IF(P53 = "Mächtig (12)", 12,IF(P53 = "Gering (6)", 6,IF(P53 = "Unabhängig (0)", 0,IF(P53 = "Krieger (0)", 0,IF(P53 = 0, 0))))))))</f>
        <v>0</v>
      </c>
      <c r="Q83" s="0" t="n">
        <f aca="false">IF(Q53="Sauron (24)",24,IF(Q53 = "Legendär (18)", 18,IF(Q53 = "Ruhmreich (15)", 15,IF(Q53 = "Mächtig (12)", 12,IF(Q53 = "Gering (6)", 6,IF(Q53 = "Unabhängig (0)", 0,IF(Q53 = "Krieger (0)", 0,IF(Q53 = 0, 0))))))))</f>
        <v>0</v>
      </c>
      <c r="R83" s="0" t="n">
        <f aca="false">IF(R53="Sauron (24)",24,IF(R53 = "Legendär (18)", 18,IF(R53 = "Ruhmreich (15)", 15,IF(R53 = "Mächtig (12)", 12,IF(R53 = "Gering (6)", 6,IF(R53 = "Unabhängig (0)", 0,IF(R53 = "Krieger (0)", 0,IF(R53 = 0, 0))))))))</f>
        <v>0</v>
      </c>
      <c r="S83" s="0" t="n">
        <f aca="false">IF(S53="Sauron (24)",24,IF(S53 = "Legendär (18)", 18,IF(S53 = "Ruhmreich (15)", 15,IF(S53 = "Mächtig (12)", 12,IF(S53 = "Gering (6)", 6,IF(S53 = "Unabhängig (0)", 0,IF(S53 = "Krieger (0)", 0,IF(S53 = 0, 0))))))))</f>
        <v>0</v>
      </c>
    </row>
    <row r="84" customFormat="false" ht="15" hidden="false" customHeight="false" outlineLevel="0" collapsed="false">
      <c r="K84" s="0" t="n">
        <f aca="false">IF(K54="Sauron (24)",24,IF(K54 = "Legendär (18)", 18,IF(K54 = "Ruhmreich (15)", 15,IF(K54 = "Mächtig (12)", 12,IF(K54 = "Gering (6)", 6,IF(K54 = "Unabhängig (0)", 0,IF(K54 = "Krieger (0)", 0,IF(K54 = 0, 0))))))))</f>
        <v>0</v>
      </c>
      <c r="L84" s="0" t="n">
        <f aca="false">IF(L54="Sauron (24)",24,IF(L54 = "Legendär (18)", 18,IF(L54 = "Ruhmreich (15)", 15,IF(L54 = "Mächtig (12)", 12,IF(L54 = "Gering (6)", 6,IF(L54 = "Unabhängig (0)", 0,IF(L54 = "Krieger (0)", 0,IF(L54 = 0, 0))))))))</f>
        <v>0</v>
      </c>
      <c r="M84" s="0" t="n">
        <f aca="false">IF(M54="Sauron (24)",24,IF(M54 = "Legendär (18)", 18,IF(M54 = "Ruhmreich (15)", 15,IF(M54 = "Mächtig (12)", 12,IF(M54 = "Gering (6)", 6,IF(M54 = "Unabhängig (0)", 0,IF(M54 = "Krieger (0)", 0,IF(M54 = 0, 0))))))))</f>
        <v>0</v>
      </c>
      <c r="N84" s="0" t="n">
        <f aca="false">IF(N54="Sauron (24)",24,IF(N54 = "Legendär (18)", 18,IF(N54 = "Ruhmreich (15)", 15,IF(N54 = "Mächtig (12)", 12,IF(N54 = "Gering (6)", 6,IF(N54 = "Unabhängig (0)", 0,IF(N54 = "Krieger (0)", 0,IF(N54 = 0, 0))))))))</f>
        <v>0</v>
      </c>
      <c r="O84" s="0" t="n">
        <f aca="false">IF(O54="Sauron (24)",24,IF(O54 = "Legendär (18)", 18,IF(O54 = "Ruhmreich (15)", 15,IF(O54 = "Mächtig (12)", 12,IF(O54 = "Gering (6)", 6,IF(O54 = "Unabhängig (0)", 0,IF(O54 = "Krieger (0)", 0,IF(O54 = 0, 0))))))))</f>
        <v>0</v>
      </c>
      <c r="P84" s="0" t="n">
        <f aca="false">IF(P54="Sauron (24)",24,IF(P54 = "Legendär (18)", 18,IF(P54 = "Ruhmreich (15)", 15,IF(P54 = "Mächtig (12)", 12,IF(P54 = "Gering (6)", 6,IF(P54 = "Unabhängig (0)", 0,IF(P54 = "Krieger (0)", 0,IF(P54 = 0, 0))))))))</f>
        <v>0</v>
      </c>
      <c r="Q84" s="0" t="n">
        <f aca="false">IF(Q54="Sauron (24)",24,IF(Q54 = "Legendär (18)", 18,IF(Q54 = "Ruhmreich (15)", 15,IF(Q54 = "Mächtig (12)", 12,IF(Q54 = "Gering (6)", 6,IF(Q54 = "Unabhängig (0)", 0,IF(Q54 = "Krieger (0)", 0,IF(Q54 = 0, 0))))))))</f>
        <v>0</v>
      </c>
      <c r="R84" s="0" t="n">
        <f aca="false">IF(R54="Sauron (24)",24,IF(R54 = "Legendär (18)", 18,IF(R54 = "Ruhmreich (15)", 15,IF(R54 = "Mächtig (12)", 12,IF(R54 = "Gering (6)", 6,IF(R54 = "Unabhängig (0)", 0,IF(R54 = "Krieger (0)", 0,IF(R54 = 0, 0))))))))</f>
        <v>0</v>
      </c>
      <c r="S84" s="0" t="n">
        <f aca="false">IF(S54="Sauron (24)",24,IF(S54 = "Legendär (18)", 18,IF(S54 = "Ruhmreich (15)", 15,IF(S54 = "Mächtig (12)", 12,IF(S54 = "Gering (6)", 6,IF(S54 = "Unabhängig (0)", 0,IF(S54 = "Krieger (0)", 0,IF(S54 = 0, 0))))))))</f>
        <v>0</v>
      </c>
    </row>
    <row r="85" customFormat="false" ht="15" hidden="false" customHeight="false" outlineLevel="0" collapsed="false">
      <c r="K85" s="0" t="n">
        <f aca="false">IF(K55="Sauron (24)",24,IF(K55 = "Legendär (18)", 18,IF(K55 = "Ruhmreich (15)", 15,IF(K55 = "Mächtig (12)", 12,IF(K55 = "Gering (6)", 6,IF(K55 = "Unabhängig (0)", 0,IF(K55 = "Krieger (0)", 0,IF(K55 = 0, 0))))))))</f>
        <v>0</v>
      </c>
      <c r="L85" s="0" t="n">
        <f aca="false">IF(L55="Sauron (24)",24,IF(L55 = "Legendär (18)", 18,IF(L55 = "Ruhmreich (15)", 15,IF(L55 = "Mächtig (12)", 12,IF(L55 = "Gering (6)", 6,IF(L55 = "Unabhängig (0)", 0,IF(L55 = "Krieger (0)", 0,IF(L55 = 0, 0))))))))</f>
        <v>0</v>
      </c>
      <c r="M85" s="0" t="n">
        <f aca="false">IF(M55="Sauron (24)",24,IF(M55 = "Legendär (18)", 18,IF(M55 = "Ruhmreich (15)", 15,IF(M55 = "Mächtig (12)", 12,IF(M55 = "Gering (6)", 6,IF(M55 = "Unabhängig (0)", 0,IF(M55 = "Krieger (0)", 0,IF(M55 = 0, 0))))))))</f>
        <v>0</v>
      </c>
      <c r="N85" s="0" t="n">
        <f aca="false">IF(N55="Sauron (24)",24,IF(N55 = "Legendär (18)", 18,IF(N55 = "Ruhmreich (15)", 15,IF(N55 = "Mächtig (12)", 12,IF(N55 = "Gering (6)", 6,IF(N55 = "Unabhängig (0)", 0,IF(N55 = "Krieger (0)", 0,IF(N55 = 0, 0))))))))</f>
        <v>0</v>
      </c>
      <c r="O85" s="0" t="n">
        <f aca="false">IF(O55="Sauron (24)",24,IF(O55 = "Legendär (18)", 18,IF(O55 = "Ruhmreich (15)", 15,IF(O55 = "Mächtig (12)", 12,IF(O55 = "Gering (6)", 6,IF(O55 = "Unabhängig (0)", 0,IF(O55 = "Krieger (0)", 0,IF(O55 = 0, 0))))))))</f>
        <v>0</v>
      </c>
      <c r="P85" s="0" t="n">
        <f aca="false">IF(P55="Sauron (24)",24,IF(P55 = "Legendär (18)", 18,IF(P55 = "Ruhmreich (15)", 15,IF(P55 = "Mächtig (12)", 12,IF(P55 = "Gering (6)", 6,IF(P55 = "Unabhängig (0)", 0,IF(P55 = "Krieger (0)", 0,IF(P55 = 0, 0))))))))</f>
        <v>0</v>
      </c>
      <c r="Q85" s="0" t="n">
        <f aca="false">IF(Q55="Sauron (24)",24,IF(Q55 = "Legendär (18)", 18,IF(Q55 = "Ruhmreich (15)", 15,IF(Q55 = "Mächtig (12)", 12,IF(Q55 = "Gering (6)", 6,IF(Q55 = "Unabhängig (0)", 0,IF(Q55 = "Krieger (0)", 0,IF(Q55 = 0, 0))))))))</f>
        <v>0</v>
      </c>
      <c r="R85" s="0" t="n">
        <f aca="false">IF(R55="Sauron (24)",24,IF(R55 = "Legendär (18)", 18,IF(R55 = "Ruhmreich (15)", 15,IF(R55 = "Mächtig (12)", 12,IF(R55 = "Gering (6)", 6,IF(R55 = "Unabhängig (0)", 0,IF(R55 = "Krieger (0)", 0,IF(R55 = 0, 0))))))))</f>
        <v>0</v>
      </c>
      <c r="S85" s="0" t="n">
        <f aca="false">IF(S55="Sauron (24)",24,IF(S55 = "Legendär (18)", 18,IF(S55 = "Ruhmreich (15)", 15,IF(S55 = "Mächtig (12)", 12,IF(S55 = "Gering (6)", 6,IF(S55 = "Unabhängig (0)", 0,IF(S55 = "Krieger (0)", 0,IF(S55 = 0, 0))))))))</f>
        <v>0</v>
      </c>
    </row>
    <row r="86" customFormat="false" ht="15" hidden="false" customHeight="false" outlineLevel="0" collapsed="false">
      <c r="K86" s="0" t="n">
        <f aca="false">IF(K56="Sauron (24)",24,IF(K56 = "Legendär (18)", 18,IF(K56 = "Ruhmreich (15)", 15,IF(K56 = "Mächtig (12)", 12,IF(K56 = "Gering (6)", 6,IF(K56 = "Unabhängig (0)", 0,IF(K56 = "Krieger (0)", 0,IF(K56 = 0, 0))))))))</f>
        <v>0</v>
      </c>
      <c r="L86" s="0" t="n">
        <f aca="false">IF(L56="Sauron (24)",24,IF(L56 = "Legendär (18)", 18,IF(L56 = "Ruhmreich (15)", 15,IF(L56 = "Mächtig (12)", 12,IF(L56 = "Gering (6)", 6,IF(L56 = "Unabhängig (0)", 0,IF(L56 = "Krieger (0)", 0,IF(L56 = 0, 0))))))))</f>
        <v>0</v>
      </c>
      <c r="M86" s="0" t="n">
        <f aca="false">IF(M56="Sauron (24)",24,IF(M56 = "Legendär (18)", 18,IF(M56 = "Ruhmreich (15)", 15,IF(M56 = "Mächtig (12)", 12,IF(M56 = "Gering (6)", 6,IF(M56 = "Unabhängig (0)", 0,IF(M56 = "Krieger (0)", 0,IF(M56 = 0, 0))))))))</f>
        <v>0</v>
      </c>
      <c r="N86" s="0" t="n">
        <f aca="false">IF(N56="Sauron (24)",24,IF(N56 = "Legendär (18)", 18,IF(N56 = "Ruhmreich (15)", 15,IF(N56 = "Mächtig (12)", 12,IF(N56 = "Gering (6)", 6,IF(N56 = "Unabhängig (0)", 0,IF(N56 = "Krieger (0)", 0,IF(N56 = 0, 0))))))))</f>
        <v>0</v>
      </c>
      <c r="O86" s="0" t="n">
        <f aca="false">IF(O56="Sauron (24)",24,IF(O56 = "Legendär (18)", 18,IF(O56 = "Ruhmreich (15)", 15,IF(O56 = "Mächtig (12)", 12,IF(O56 = "Gering (6)", 6,IF(O56 = "Unabhängig (0)", 0,IF(O56 = "Krieger (0)", 0,IF(O56 = 0, 0))))))))</f>
        <v>0</v>
      </c>
      <c r="P86" s="0" t="n">
        <f aca="false">IF(P56="Sauron (24)",24,IF(P56 = "Legendär (18)", 18,IF(P56 = "Ruhmreich (15)", 15,IF(P56 = "Mächtig (12)", 12,IF(P56 = "Gering (6)", 6,IF(P56 = "Unabhängig (0)", 0,IF(P56 = "Krieger (0)", 0,IF(P56 = 0, 0))))))))</f>
        <v>0</v>
      </c>
      <c r="Q86" s="0" t="n">
        <f aca="false">IF(Q56="Sauron (24)",24,IF(Q56 = "Legendär (18)", 18,IF(Q56 = "Ruhmreich (15)", 15,IF(Q56 = "Mächtig (12)", 12,IF(Q56 = "Gering (6)", 6,IF(Q56 = "Unabhängig (0)", 0,IF(Q56 = "Krieger (0)", 0,IF(Q56 = 0, 0))))))))</f>
        <v>0</v>
      </c>
      <c r="R86" s="0" t="n">
        <f aca="false">IF(R56="Sauron (24)",24,IF(R56 = "Legendär (18)", 18,IF(R56 = "Ruhmreich (15)", 15,IF(R56 = "Mächtig (12)", 12,IF(R56 = "Gering (6)", 6,IF(R56 = "Unabhängig (0)", 0,IF(R56 = "Krieger (0)", 0,IF(R56 = 0, 0))))))))</f>
        <v>0</v>
      </c>
      <c r="S86" s="0" t="n">
        <f aca="false">IF(S56="Sauron (24)",24,IF(S56 = "Legendär (18)", 18,IF(S56 = "Ruhmreich (15)", 15,IF(S56 = "Mächtig (12)", 12,IF(S56 = "Gering (6)", 6,IF(S56 = "Unabhängig (0)", 0,IF(S56 = "Krieger (0)", 0,IF(S56 = 0, 0))))))))</f>
        <v>0</v>
      </c>
    </row>
    <row r="87" customFormat="false" ht="15" hidden="false" customHeight="false" outlineLevel="0" collapsed="false">
      <c r="K87" s="0" t="n">
        <f aca="false">IF(K57="Sauron (24)",24,IF(K57 = "Legendär (18)", 18,IF(K57 = "Ruhmreich (15)", 15,IF(K57 = "Mächtig (12)", 12,IF(K57 = "Gering (6)", 6,IF(K57 = "Unabhängig (0)", 0,IF(K57 = "Krieger (0)", 0,IF(K57 = 0, 0))))))))</f>
        <v>0</v>
      </c>
      <c r="L87" s="0" t="n">
        <f aca="false">IF(L57="Sauron (24)",24,IF(L57 = "Legendär (18)", 18,IF(L57 = "Ruhmreich (15)", 15,IF(L57 = "Mächtig (12)", 12,IF(L57 = "Gering (6)", 6,IF(L57 = "Unabhängig (0)", 0,IF(L57 = "Krieger (0)", 0,IF(L57 = 0, 0))))))))</f>
        <v>0</v>
      </c>
      <c r="M87" s="0" t="n">
        <f aca="false">IF(M57="Sauron (24)",24,IF(M57 = "Legendär (18)", 18,IF(M57 = "Ruhmreich (15)", 15,IF(M57 = "Mächtig (12)", 12,IF(M57 = "Gering (6)", 6,IF(M57 = "Unabhängig (0)", 0,IF(M57 = "Krieger (0)", 0,IF(M57 = 0, 0))))))))</f>
        <v>0</v>
      </c>
      <c r="N87" s="0" t="n">
        <f aca="false">IF(N57="Sauron (24)",24,IF(N57 = "Legendär (18)", 18,IF(N57 = "Ruhmreich (15)", 15,IF(N57 = "Mächtig (12)", 12,IF(N57 = "Gering (6)", 6,IF(N57 = "Unabhängig (0)", 0,IF(N57 = "Krieger (0)", 0,IF(N57 = 0, 0))))))))</f>
        <v>0</v>
      </c>
      <c r="O87" s="0" t="n">
        <f aca="false">IF(O57="Sauron (24)",24,IF(O57 = "Legendär (18)", 18,IF(O57 = "Ruhmreich (15)", 15,IF(O57 = "Mächtig (12)", 12,IF(O57 = "Gering (6)", 6,IF(O57 = "Unabhängig (0)", 0,IF(O57 = "Krieger (0)", 0,IF(O57 = 0, 0))))))))</f>
        <v>0</v>
      </c>
      <c r="P87" s="0" t="n">
        <f aca="false">IF(P57="Sauron (24)",24,IF(P57 = "Legendär (18)", 18,IF(P57 = "Ruhmreich (15)", 15,IF(P57 = "Mächtig (12)", 12,IF(P57 = "Gering (6)", 6,IF(P57 = "Unabhängig (0)", 0,IF(P57 = "Krieger (0)", 0,IF(P57 = 0, 0))))))))</f>
        <v>0</v>
      </c>
      <c r="Q87" s="0" t="n">
        <f aca="false">IF(Q57="Sauron (24)",24,IF(Q57 = "Legendär (18)", 18,IF(Q57 = "Ruhmreich (15)", 15,IF(Q57 = "Mächtig (12)", 12,IF(Q57 = "Gering (6)", 6,IF(Q57 = "Unabhängig (0)", 0,IF(Q57 = "Krieger (0)", 0,IF(Q57 = 0, 0))))))))</f>
        <v>0</v>
      </c>
      <c r="R87" s="0" t="n">
        <f aca="false">IF(R57="Sauron (24)",24,IF(R57 = "Legendär (18)", 18,IF(R57 = "Ruhmreich (15)", 15,IF(R57 = "Mächtig (12)", 12,IF(R57 = "Gering (6)", 6,IF(R57 = "Unabhängig (0)", 0,IF(R57 = "Krieger (0)", 0,IF(R57 = 0, 0))))))))</f>
        <v>0</v>
      </c>
      <c r="S87" s="0" t="n">
        <f aca="false">IF(S57="Sauron (24)",24,IF(S57 = "Legendär (18)", 18,IF(S57 = "Ruhmreich (15)", 15,IF(S57 = "Mächtig (12)", 12,IF(S57 = "Gering (6)", 6,IF(S57 = "Unabhängig (0)", 0,IF(S57 = "Krieger (0)", 0,IF(S57 = 0, 0))))))))</f>
        <v>0</v>
      </c>
    </row>
    <row r="88" customFormat="false" ht="15" hidden="false" customHeight="false" outlineLevel="0" collapsed="false">
      <c r="K88" s="0" t="n">
        <f aca="false">IF(K58="Sauron (24)",24,IF(K58 = "Legendär (18)", 18,IF(K58 = "Ruhmreich (15)", 15,IF(K58 = "Mächtig (12)", 12,IF(K58 = "Gering (6)", 6,IF(K58 = "Unabhängig (0)", 0,IF(K58 = "Krieger (0)", 0,IF(K58 = 0, 0))))))))</f>
        <v>0</v>
      </c>
      <c r="L88" s="0" t="n">
        <f aca="false">IF(L58="Sauron (24)",24,IF(L58 = "Legendär (18)", 18,IF(L58 = "Ruhmreich (15)", 15,IF(L58 = "Mächtig (12)", 12,IF(L58 = "Gering (6)", 6,IF(L58 = "Unabhängig (0)", 0,IF(L58 = "Krieger (0)", 0,IF(L58 = 0, 0))))))))</f>
        <v>0</v>
      </c>
      <c r="M88" s="0" t="n">
        <f aca="false">IF(M58="Sauron (24)",24,IF(M58 = "Legendär (18)", 18,IF(M58 = "Ruhmreich (15)", 15,IF(M58 = "Mächtig (12)", 12,IF(M58 = "Gering (6)", 6,IF(M58 = "Unabhängig (0)", 0,IF(M58 = "Krieger (0)", 0,IF(M58 = 0, 0))))))))</f>
        <v>0</v>
      </c>
      <c r="N88" s="0" t="n">
        <f aca="false">IF(N58="Sauron (24)",24,IF(N58 = "Legendär (18)", 18,IF(N58 = "Ruhmreich (15)", 15,IF(N58 = "Mächtig (12)", 12,IF(N58 = "Gering (6)", 6,IF(N58 = "Unabhängig (0)", 0,IF(N58 = "Krieger (0)", 0,IF(N58 = 0, 0))))))))</f>
        <v>0</v>
      </c>
      <c r="O88" s="0" t="n">
        <f aca="false">IF(O58="Sauron (24)",24,IF(O58 = "Legendär (18)", 18,IF(O58 = "Ruhmreich (15)", 15,IF(O58 = "Mächtig (12)", 12,IF(O58 = "Gering (6)", 6,IF(O58 = "Unabhängig (0)", 0,IF(O58 = "Krieger (0)", 0,IF(O58 = 0, 0))))))))</f>
        <v>0</v>
      </c>
      <c r="P88" s="0" t="n">
        <f aca="false">IF(P58="Sauron (24)",24,IF(P58 = "Legendär (18)", 18,IF(P58 = "Ruhmreich (15)", 15,IF(P58 = "Mächtig (12)", 12,IF(P58 = "Gering (6)", 6,IF(P58 = "Unabhängig (0)", 0,IF(P58 = "Krieger (0)", 0,IF(P58 = 0, 0))))))))</f>
        <v>0</v>
      </c>
      <c r="Q88" s="0" t="n">
        <f aca="false">IF(Q58="Sauron (24)",24,IF(Q58 = "Legendär (18)", 18,IF(Q58 = "Ruhmreich (15)", 15,IF(Q58 = "Mächtig (12)", 12,IF(Q58 = "Gering (6)", 6,IF(Q58 = "Unabhängig (0)", 0,IF(Q58 = "Krieger (0)", 0,IF(Q58 = 0, 0))))))))</f>
        <v>0</v>
      </c>
      <c r="R88" s="0" t="n">
        <f aca="false">IF(R58="Sauron (24)",24,IF(R58 = "Legendär (18)", 18,IF(R58 = "Ruhmreich (15)", 15,IF(R58 = "Mächtig (12)", 12,IF(R58 = "Gering (6)", 6,IF(R58 = "Unabhängig (0)", 0,IF(R58 = "Krieger (0)", 0,IF(R58 = 0, 0))))))))</f>
        <v>0</v>
      </c>
      <c r="S88" s="0" t="n">
        <f aca="false">IF(S58="Sauron (24)",24,IF(S58 = "Legendär (18)", 18,IF(S58 = "Ruhmreich (15)", 15,IF(S58 = "Mächtig (12)", 12,IF(S58 = "Gering (6)", 6,IF(S58 = "Unabhängig (0)", 0,IF(S58 = "Krieger (0)", 0,IF(S58 = 0, 0))))))))</f>
        <v>0</v>
      </c>
    </row>
    <row r="89" customFormat="false" ht="15" hidden="false" customHeight="false" outlineLevel="0" collapsed="false">
      <c r="K89" s="0" t="n">
        <f aca="false">IF(K59="Sauron (24)",24,IF(K59 = "Legendär (18)", 18,IF(K59 = "Ruhmreich (15)", 15,IF(K59 = "Mächtig (12)", 12,IF(K59 = "Gering (6)", 6,IF(K59 = "Unabhängig (0)", 0,IF(K59 = "Krieger (0)", 0,IF(K59 = 0, 0))))))))</f>
        <v>0</v>
      </c>
      <c r="L89" s="0" t="n">
        <f aca="false">IF(L59="Sauron (24)",24,IF(L59 = "Legendär (18)", 18,IF(L59 = "Ruhmreich (15)", 15,IF(L59 = "Mächtig (12)", 12,IF(L59 = "Gering (6)", 6,IF(L59 = "Unabhängig (0)", 0,IF(L59 = "Krieger (0)", 0,IF(L59 = 0, 0))))))))</f>
        <v>0</v>
      </c>
      <c r="M89" s="0" t="n">
        <f aca="false">IF(M59="Sauron (24)",24,IF(M59 = "Legendär (18)", 18,IF(M59 = "Ruhmreich (15)", 15,IF(M59 = "Mächtig (12)", 12,IF(M59 = "Gering (6)", 6,IF(M59 = "Unabhängig (0)", 0,IF(M59 = "Krieger (0)", 0,IF(M59 = 0, 0))))))))</f>
        <v>0</v>
      </c>
      <c r="N89" s="0" t="n">
        <f aca="false">IF(N59="Sauron (24)",24,IF(N59 = "Legendär (18)", 18,IF(N59 = "Ruhmreich (15)", 15,IF(N59 = "Mächtig (12)", 12,IF(N59 = "Gering (6)", 6,IF(N59 = "Unabhängig (0)", 0,IF(N59 = "Krieger (0)", 0,IF(N59 = 0, 0))))))))</f>
        <v>0</v>
      </c>
      <c r="O89" s="0" t="n">
        <f aca="false">IF(O59="Sauron (24)",24,IF(O59 = "Legendär (18)", 18,IF(O59 = "Ruhmreich (15)", 15,IF(O59 = "Mächtig (12)", 12,IF(O59 = "Gering (6)", 6,IF(O59 = "Unabhängig (0)", 0,IF(O59 = "Krieger (0)", 0,IF(O59 = 0, 0))))))))</f>
        <v>0</v>
      </c>
      <c r="P89" s="0" t="n">
        <f aca="false">IF(P59="Sauron (24)",24,IF(P59 = "Legendär (18)", 18,IF(P59 = "Ruhmreich (15)", 15,IF(P59 = "Mächtig (12)", 12,IF(P59 = "Gering (6)", 6,IF(P59 = "Unabhängig (0)", 0,IF(P59 = "Krieger (0)", 0,IF(P59 = 0, 0))))))))</f>
        <v>0</v>
      </c>
      <c r="Q89" s="0" t="n">
        <f aca="false">IF(Q59="Sauron (24)",24,IF(Q59 = "Legendär (18)", 18,IF(Q59 = "Ruhmreich (15)", 15,IF(Q59 = "Mächtig (12)", 12,IF(Q59 = "Gering (6)", 6,IF(Q59 = "Unabhängig (0)", 0,IF(Q59 = "Krieger (0)", 0,IF(Q59 = 0, 0))))))))</f>
        <v>0</v>
      </c>
      <c r="R89" s="0" t="n">
        <f aca="false">IF(R59="Sauron (24)",24,IF(R59 = "Legendär (18)", 18,IF(R59 = "Ruhmreich (15)", 15,IF(R59 = "Mächtig (12)", 12,IF(R59 = "Gering (6)", 6,IF(R59 = "Unabhängig (0)", 0,IF(R59 = "Krieger (0)", 0,IF(R59 = 0, 0))))))))</f>
        <v>0</v>
      </c>
      <c r="S89" s="0" t="n">
        <f aca="false">IF(S59="Sauron (24)",24,IF(S59 = "Legendär (18)", 18,IF(S59 = "Ruhmreich (15)", 15,IF(S59 = "Mächtig (12)", 12,IF(S59 = "Gering (6)", 6,IF(S59 = "Unabhängig (0)", 0,IF(S59 = "Krieger (0)", 0,IF(S59 = 0, 0))))))))</f>
        <v>0</v>
      </c>
    </row>
    <row r="90" customFormat="false" ht="15" hidden="false" customHeight="false" outlineLevel="0" collapsed="false">
      <c r="K90" s="0" t="n">
        <f aca="false">IF(K60="Sauron (24)",24,IF(K60 = "Legendär (18)", 18,IF(K60 = "Ruhmreich (15)", 15,IF(K60 = "Mächtig (12)", 12,IF(K60 = "Gering (6)", 6,IF(K60 = "Unabhängig (0)", 0,IF(K60 = "Krieger (0)", 0,IF(K60 = 0, 0))))))))</f>
        <v>0</v>
      </c>
      <c r="L90" s="0" t="n">
        <f aca="false">IF(L60="Sauron (24)",24,IF(L60 = "Legendär (18)", 18,IF(L60 = "Ruhmreich (15)", 15,IF(L60 = "Mächtig (12)", 12,IF(L60 = "Gering (6)", 6,IF(L60 = "Unabhängig (0)", 0,IF(L60 = "Krieger (0)", 0,IF(L60 = 0, 0))))))))</f>
        <v>0</v>
      </c>
      <c r="M90" s="0" t="n">
        <f aca="false">IF(M60="Sauron (24)",24,IF(M60 = "Legendär (18)", 18,IF(M60 = "Ruhmreich (15)", 15,IF(M60 = "Mächtig (12)", 12,IF(M60 = "Gering (6)", 6,IF(M60 = "Unabhängig (0)", 0,IF(M60 = "Krieger (0)", 0,IF(M60 = 0, 0))))))))</f>
        <v>0</v>
      </c>
      <c r="N90" s="0" t="n">
        <f aca="false">IF(N60="Sauron (24)",24,IF(N60 = "Legendär (18)", 18,IF(N60 = "Ruhmreich (15)", 15,IF(N60 = "Mächtig (12)", 12,IF(N60 = "Gering (6)", 6,IF(N60 = "Unabhängig (0)", 0,IF(N60 = "Krieger (0)", 0,IF(N60 = 0, 0))))))))</f>
        <v>0</v>
      </c>
      <c r="O90" s="0" t="n">
        <f aca="false">IF(O60="Sauron (24)",24,IF(O60 = "Legendär (18)", 18,IF(O60 = "Ruhmreich (15)", 15,IF(O60 = "Mächtig (12)", 12,IF(O60 = "Gering (6)", 6,IF(O60 = "Unabhängig (0)", 0,IF(O60 = "Krieger (0)", 0,IF(O60 = 0, 0))))))))</f>
        <v>0</v>
      </c>
      <c r="P90" s="0" t="n">
        <f aca="false">IF(P60="Sauron (24)",24,IF(P60 = "Legendär (18)", 18,IF(P60 = "Ruhmreich (15)", 15,IF(P60 = "Mächtig (12)", 12,IF(P60 = "Gering (6)", 6,IF(P60 = "Unabhängig (0)", 0,IF(P60 = "Krieger (0)", 0,IF(P60 = 0, 0))))))))</f>
        <v>0</v>
      </c>
      <c r="Q90" s="0" t="n">
        <f aca="false">IF(Q60="Sauron (24)",24,IF(Q60 = "Legendär (18)", 18,IF(Q60 = "Ruhmreich (15)", 15,IF(Q60 = "Mächtig (12)", 12,IF(Q60 = "Gering (6)", 6,IF(Q60 = "Unabhängig (0)", 0,IF(Q60 = "Krieger (0)", 0,IF(Q60 = 0, 0))))))))</f>
        <v>0</v>
      </c>
      <c r="R90" s="0" t="n">
        <f aca="false">IF(R60="Sauron (24)",24,IF(R60 = "Legendär (18)", 18,IF(R60 = "Ruhmreich (15)", 15,IF(R60 = "Mächtig (12)", 12,IF(R60 = "Gering (6)", 6,IF(R60 = "Unabhängig (0)", 0,IF(R60 = "Krieger (0)", 0,IF(R60 = 0, 0))))))))</f>
        <v>0</v>
      </c>
      <c r="S90" s="0" t="n">
        <f aca="false">IF(S60="Sauron (24)",24,IF(S60 = "Legendär (18)", 18,IF(S60 = "Ruhmreich (15)", 15,IF(S60 = "Mächtig (12)", 12,IF(S60 = "Gering (6)", 6,IF(S60 = "Unabhängig (0)", 0,IF(S60 = "Krieger (0)", 0,IF(S60 = 0, 0))))))))</f>
        <v>0</v>
      </c>
    </row>
  </sheetData>
  <sheetProtection algorithmName="SHA-512" hashValue="3OA1ivyTOJ/DdZBdSUiwOLx/uEbfUKzqtHdLeKFUFjkP7p4t4ydVH2Oy5gM18W/I5KZJxOsUkJwmNTOTRRfebw==" saltValue="IADbDQVR2+67mYTt+yXAyA==" spinCount="100000" sheet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31"/>
  <sheetViews>
    <sheetView showFormulas="false" showGridLines="true" showRowColHeaders="true" showZeros="true" rightToLeft="false" tabSelected="false" showOutlineSymbols="true" defaultGridColor="true" view="normal" topLeftCell="M31" colorId="64" zoomScale="100" zoomScaleNormal="100" zoomScalePageLayoutView="100" workbookViewId="0">
      <selection pane="topLeft" activeCell="U34" activeCellId="0" sqref="U34"/>
    </sheetView>
  </sheetViews>
  <sheetFormatPr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3" min="2" style="0" width="10.99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0" t="s">
        <v>120</v>
      </c>
      <c r="B1" s="36" t="s">
        <v>121</v>
      </c>
      <c r="C1" s="36"/>
      <c r="D1" s="36"/>
    </row>
    <row r="2" customFormat="false" ht="15" hidden="false" customHeight="false" outlineLevel="0" collapsed="false">
      <c r="B2" s="37" t="s">
        <v>122</v>
      </c>
      <c r="C2" s="37" t="s">
        <v>123</v>
      </c>
      <c r="D2" s="36" t="s">
        <v>124</v>
      </c>
      <c r="E2" s="36"/>
      <c r="F2" s="36"/>
      <c r="G2" s="37" t="s">
        <v>125</v>
      </c>
      <c r="H2" s="36" t="s">
        <v>126</v>
      </c>
      <c r="I2" s="36"/>
      <c r="J2" s="37" t="s">
        <v>127</v>
      </c>
      <c r="K2" s="37" t="s">
        <v>128</v>
      </c>
      <c r="L2" s="37" t="s">
        <v>129</v>
      </c>
      <c r="M2" s="36" t="s">
        <v>130</v>
      </c>
      <c r="N2" s="36"/>
      <c r="O2" s="37" t="s">
        <v>131</v>
      </c>
      <c r="P2" s="37" t="s">
        <v>132</v>
      </c>
      <c r="Q2" s="36" t="s">
        <v>133</v>
      </c>
      <c r="R2" s="36"/>
      <c r="S2" s="37" t="s">
        <v>134</v>
      </c>
      <c r="T2" s="36" t="s">
        <v>135</v>
      </c>
      <c r="U2" s="36"/>
      <c r="V2" s="36"/>
      <c r="W2" s="37" t="s">
        <v>136</v>
      </c>
      <c r="X2" s="37" t="s">
        <v>137</v>
      </c>
      <c r="Y2" s="36" t="s">
        <v>138</v>
      </c>
      <c r="Z2" s="36"/>
      <c r="AA2" s="36" t="s">
        <v>139</v>
      </c>
      <c r="AB2" s="36"/>
      <c r="AC2" s="36" t="s">
        <v>140</v>
      </c>
      <c r="AD2" s="36"/>
      <c r="AE2" s="0" t="s">
        <v>68</v>
      </c>
      <c r="AG2" s="0" t="s">
        <v>69</v>
      </c>
      <c r="AH2" s="0" t="s">
        <v>141</v>
      </c>
      <c r="AI2" s="0" t="s">
        <v>142</v>
      </c>
      <c r="AJ2" s="0" t="s">
        <v>143</v>
      </c>
      <c r="AK2" s="0" t="s">
        <v>144</v>
      </c>
      <c r="AL2" s="0" t="s">
        <v>145</v>
      </c>
      <c r="AM2" s="0" t="s">
        <v>146</v>
      </c>
      <c r="AN2" s="0" t="s">
        <v>147</v>
      </c>
      <c r="AO2" s="0" t="s">
        <v>103</v>
      </c>
      <c r="AP2" s="0" t="s">
        <v>148</v>
      </c>
      <c r="AQ2" s="0" t="s">
        <v>149</v>
      </c>
      <c r="AR2" s="0" t="s">
        <v>150</v>
      </c>
      <c r="AS2" s="0" t="s">
        <v>151</v>
      </c>
      <c r="AT2" s="0" t="s">
        <v>152</v>
      </c>
      <c r="AU2" s="0" t="s">
        <v>153</v>
      </c>
      <c r="AV2" s="0" t="s">
        <v>154</v>
      </c>
    </row>
    <row r="3" customFormat="false" ht="15" hidden="false" customHeight="false" outlineLevel="0" collapsed="false">
      <c r="B3" s="0" t="n">
        <f aca="false">IF(AND(('Nordfront-Armeebogen 2018'!E11="Arnor"),(ISNUMBER(SEARCH("Bogen",'Nordfront-Armeebogen 2018'!D11))),('Nordfront-Armeebogen 2018'!C11="Krieger (0)")),('Nordfront-Armeebogen 2018'!A11),0)</f>
        <v>0</v>
      </c>
      <c r="C3" s="0" t="n">
        <f aca="false">IF(AND(('Nordfront-Armeebogen 2018'!E11="Die Lehen"),(ISNUMBER(SEARCH("Bogen",'Nordfront-Armeebogen 2018'!D11))),('Nordfront-Armeebogen 2018'!C11="Krieger (0)")),('Nordfront-Armeebogen 2018'!A11),0)</f>
        <v>0</v>
      </c>
      <c r="D3" s="38" t="n">
        <f aca="false">IF(AND(('Nordfront-Armeebogen 2018'!E11="Das Königreich von Kazad-dûm"),(ISNUMBER(SEARCH("bogen",'Nordfront-Armeebogen 2018'!D11))),('Nordfront-Armeebogen 2018'!C11="Krieger (0)")),('Nordfront-Armeebogen 2018'!A11),0)</f>
        <v>0</v>
      </c>
      <c r="E3" s="38" t="n">
        <v>0</v>
      </c>
      <c r="F3" s="0" t="n">
        <v>0</v>
      </c>
      <c r="G3" s="0" t="n">
        <f aca="false">IF(AND(('Nordfront-Armeebogen 2018'!E11="Lothlórien"),(ISNUMBER(SEARCH("bogen",'Nordfront-Armeebogen 2018'!D11))),('Nordfront-Armeebogen 2018'!C11="Krieger (0)")),('Nordfront-Armeebogen 2018'!A11),0)</f>
        <v>0</v>
      </c>
      <c r="H3" s="0" t="n">
        <f aca="false">IF(AND(('Nordfront-Armeebogen 2018'!E11="Minas Tirith"),(ISNUMBER(SEARCH("Bogen",'Nordfront-Armeebogen 2018'!D11))),('Nordfront-Armeebogen 2018'!C11="Krieger (0)")),('Nordfront-Armeebogen 2018'!A11),0)</f>
        <v>0</v>
      </c>
      <c r="I3" s="0" t="n">
        <v>0</v>
      </c>
      <c r="J3" s="0" t="n">
        <f aca="false">IF(AND(('Nordfront-Armeebogen 2018'!E11="Númenor"),(ISNUMBER(SEARCH("Bogen",'Nordfront-Armeebogen 2018'!D11))),('Nordfront-Armeebogen 2018'!C11="Krieger (0)")),('Nordfront-Armeebogen 2018'!A11),0)</f>
        <v>0</v>
      </c>
      <c r="K3" s="0" t="n">
        <f aca="false">IF(AND(('Nordfront-Armeebogen 2018'!E11="Bruchtal"),(ISNUMBER(SEARCH("bogen",'Nordfront-Armeebogen 2018'!D11))),('Nordfront-Armeebogen 2018'!C11="Krieger (0)")),('Nordfront-Armeebogen 2018'!A11),0)</f>
        <v>0</v>
      </c>
      <c r="L3" s="0" t="n">
        <f aca="false">IF(AND(('Nordfront-Armeebogen 2018'!E11="Rohan"),(ISNUMBER(SEARCH("Bogen",'Nordfront-Armeebogen 2018'!D11))),('Nordfront-Armeebogen 2018'!C11="Krieger (0)")),('Nordfront-Armeebogen 2018'!A11),0)</f>
        <v>0</v>
      </c>
      <c r="M3" s="0" t="n">
        <f aca="false">IF(AND(('Nordfront-Armeebogen 2018'!E11="Das Auenland"),(ISNUMBER(SEARCH("bogen",'Nordfront-Armeebogen 2018'!D11))),('Nordfront-Armeebogen 2018'!C11="Krieger (0)")),('Nordfront-Armeebogen 2018'!A11),0)</f>
        <v>0</v>
      </c>
      <c r="N3" s="0" t="n">
        <v>0</v>
      </c>
      <c r="O3" s="0" t="n">
        <f aca="false">IF(AND(('Nordfront-Armeebogen 2018'!E11="Angmar"),(ISNUMBER(SEARCH("bogen",'Nordfront-Armeebogen 2018'!D11))),('Nordfront-Armeebogen 2018'!C11="Krieger (0)")),('Nordfront-Armeebogen 2018'!A11),0)</f>
        <v>0</v>
      </c>
      <c r="P3" s="0" t="n">
        <f aca="false">IF(AND(('Nordfront-Armeebogen 2018'!E11="Barad-dûr"),(ISNUMBER(SEARCH("bogen",'Nordfront-Armeebogen 2018'!D11))),('Nordfront-Armeebogen 2018'!C11="Krieger (0)")),('Nordfront-Armeebogen 2018'!A11),0)</f>
        <v>0</v>
      </c>
      <c r="Q3" s="0" t="n">
        <f aca="false">IF(AND(('Nordfront-Armeebogen 2018'!E11="Kosaren von Umbar"),(ISNUMBER(SEARCH("Bogen",'Nordfront-Armeebogen 2018'!D11))),('Nordfront-Armeebogen 2018'!C11="Krieger (0)")),('Nordfront-Armeebogen 2018'!A11),0)</f>
        <v>0</v>
      </c>
      <c r="R3" s="0" t="n">
        <f aca="false">IF(AND(('Nordfront-Armeebogen 2018'!E11="Kosaren von Umbar"),(ISNUMBER(SEARCH("Armbrust",'Nordfront-Armeebogen 2018'!D11))),('Nordfront-Armeebogen 2018'!C11="Krieger (0)")),('Nordfront-Armeebogen 2018'!A11),0)</f>
        <v>0</v>
      </c>
      <c r="S3" s="0" t="n">
        <f aca="false">IF(AND(('Nordfront-Armeebogen 2018'!E11="Die Ostlinge"),(ISNUMBER(SEARCH("Bogen",'Nordfront-Armeebogen 2018'!D11))),('Nordfront-Armeebogen 2018'!C11="Krieger (0)")),('Nordfront-Armeebogen 2018'!A11),0)</f>
        <v>0</v>
      </c>
      <c r="T3" s="0" t="n">
        <f aca="false">IF(AND(('Nordfront-Armeebogen 2018'!E11="Isengart"),(ISNUMBER(SEARCH("bogen",'Nordfront-Armeebogen 2018'!D11))),('Nordfront-Armeebogen 2018'!C11="Krieger (0)")),('Nordfront-Armeebogen 2018'!A11),0)</f>
        <v>0</v>
      </c>
      <c r="U3" s="0" t="n">
        <f aca="false">IF(AND(('Nordfront-Armeebogen 2018'!E11="Isengart"),(ISNUMBER(SEARCH("Armbrust",'Nordfront-Armeebogen 2018'!D11))),('Nordfront-Armeebogen 2018'!C11="Krieger (0)")),('Nordfront-Armeebogen 2018'!A11),0)</f>
        <v>0</v>
      </c>
      <c r="V3" s="0" t="n">
        <v>0</v>
      </c>
      <c r="W3" s="0" t="n">
        <f aca="false">IF(AND(('Nordfront-Armeebogen 2018'!E11="Mordor"),(ISNUMBER(SEARCH("bogen",'Nordfront-Armeebogen 2018'!D11))),('Nordfront-Armeebogen 2018'!C11="Krieger (0)")),('Nordfront-Armeebogen 2018'!A11),0)</f>
        <v>0</v>
      </c>
      <c r="X3" s="0" t="n">
        <f aca="false">IF(AND(('Nordfront-Armeebogen 2018'!E11="Moria"),(ISNUMBER(SEARCH("bogen",'Nordfront-Armeebogen 2018'!D11))),('Nordfront-Armeebogen 2018'!C11="Krieger (0)")),('Nordfront-Armeebogen 2018'!A11),0)</f>
        <v>0</v>
      </c>
      <c r="Y3" s="0" t="n">
        <f aca="false">IF(AND(('Nordfront-Armeebogen 2018'!E11="Die Schlangenhorde"),(ISNUMBER(SEARCH("Bogen",'Nordfront-Armeebogen 2018'!D11))),('Nordfront-Armeebogen 2018'!C11="Krieger (0)")),('Nordfront-Armeebogen 2018'!A11),0)</f>
        <v>0</v>
      </c>
      <c r="Z3" s="0" t="n">
        <v>0</v>
      </c>
      <c r="AA3" s="0" t="n">
        <f aca="false">IF(AND(('Nordfront-Armeebogen 2018'!E11="Sharkas Abtrünnige"),(ISNUMBER(SEARCH("Bogen",'Nordfront-Armeebogen 2018'!D11))),('Nordfront-Armeebogen 2018'!C11="Krieger (0)")),('Nordfront-Armeebogen 2018'!A11),0)</f>
        <v>0</v>
      </c>
      <c r="AB3" s="0" t="n">
        <v>0</v>
      </c>
      <c r="AC3" s="0" t="n">
        <f aca="false">IF(AND(('Nordfront-Armeebogen 2018'!E11="Variags von Khand"),(ISNUMBER(SEARCH("Bogen",'Nordfront-Armeebogen 2018'!D11))),('Nordfront-Armeebogen 2018'!C11="Krieger (0)")),('Nordfront-Armeebogen 2018'!A11),0)</f>
        <v>0</v>
      </c>
      <c r="AD3" s="0" t="n">
        <v>0</v>
      </c>
      <c r="AE3" s="0" t="n">
        <f aca="false">IF(AND(('Nordfront-Armeebogen 2018'!E11="Armee von See-Stadt"),(ISNUMBER(SEARCH("Bogen",'Nordfront-Armeebogen 2018'!D11))),('Nordfront-Armeebogen 2018'!C11="Krieger (0)")),('Nordfront-Armeebogen 2018'!A11),0)</f>
        <v>0</v>
      </c>
      <c r="AF3" s="0" t="n">
        <v>0</v>
      </c>
      <c r="AG3" s="0" t="n">
        <v>0</v>
      </c>
      <c r="AH3" s="0" t="n">
        <v>0</v>
      </c>
      <c r="AI3" s="0" t="n">
        <f aca="false">IF(AND(('Nordfront-Armeebogen 2018'!E11="Garnision von Thal"),(ISNUMBER(SEARCH("Bogen",'Nordfront-Armeebogen 2018'!D11))),('Nordfront-Armeebogen 2018'!C11="Krieger (0)")),('Nordfront-Armeebogen 2018'!A11),0)</f>
        <v>0</v>
      </c>
      <c r="AJ3" s="0" t="n">
        <f aca="false">IF(AND(('Nordfront-Armeebogen 2018'!E11="Thranduils Hallen"),(ISNUMBER(SEARCH("bogen",'Nordfront-Armeebogen 2018'!D11))),('Nordfront-Armeebogen 2018'!C11="Krieger (0)")),('Nordfront-Armeebogen 2018'!A11),0)</f>
        <v>0</v>
      </c>
      <c r="AK3" s="0" t="n">
        <f aca="false">IF(AND(('Nordfront-Armeebogen 2018'!E11="Die Eisenberge"),(ISNUMBER(SEARCH("Armbrust",'Nordfront-Armeebogen 2018'!D11))),('Nordfront-Armeebogen 2018'!C11="Krieger (0)")),('Nordfront-Armeebogen 2018'!A11),0)</f>
        <v>0</v>
      </c>
      <c r="AL3" s="0" t="n">
        <f aca="false">IF(AND(('Nordfront-Armeebogen 2018'!E11="Überlebende von See-Stadt"),(ISNUMBER(SEARCH("Bogen",'Nordfront-Armeebogen 2018'!D11))),('Nordfront-Armeebogen 2018'!C11="Krieger (0)")),('Nordfront-Armeebogen 2018'!A11),0)</f>
        <v>0</v>
      </c>
      <c r="AM3" s="0" t="n">
        <f aca="false">IF(AND(('Nordfront-Armeebogen 2018'!E11="Azogs Jäger"),(ISNUMBER(SEARCH("bogen",'Nordfront-Armeebogen 2018'!D11))),('Nordfront-Armeebogen 2018'!C11="Krieger (0)")),('Nordfront-Armeebogen 2018'!A11),0)</f>
        <v>0</v>
      </c>
      <c r="AN3" s="0" t="n">
        <v>0</v>
      </c>
      <c r="AO3" s="0" t="n">
        <v>0</v>
      </c>
      <c r="AP3" s="0" t="n">
        <f aca="false">IF(AND(('Nordfront-Armeebogen 2018'!E11="Waldläufer von Ithilien"),(ISNUMBER(SEARCH("bogen",'Nordfront-Armeebogen 2018'!D11))),('Nordfront-Armeebogen 2018'!C11="Krieger (0)")),('Nordfront-Armeebogen 2018'!A11),0)</f>
        <v>0</v>
      </c>
      <c r="AQ3" s="0" t="n">
        <f aca="false">IF(AND(('Nordfront-Armeebogen 2018'!E11="Die Menschen des Westens"),(ISNUMBER(SEARCH("bogen",'Nordfront-Armeebogen 2018'!D11))),('Nordfront-Armeebogen 2018'!C11="Krieger (0)")),('Nordfront-Armeebogen 2018'!A11),0)</f>
        <v>0</v>
      </c>
      <c r="AR3" s="0" t="n">
        <f aca="false">IF(AND(('Nordfront-Armeebogen 2018'!E11="Gothmogs Armee"),(ISNUMBER(SEARCH("bogen",'Nordfront-Armeebogen 2018'!D11))),('Nordfront-Armeebogen 2018'!C11="Krieger (0)")),('Nordfront-Armeebogen 2018'!A11),0)</f>
        <v>0</v>
      </c>
      <c r="AS3" s="0" t="n">
        <f aca="false">IF(AND(('Nordfront-Armeebogen 2018'!E11="Große Armee des Südens"),(ISNUMBER(SEARCH("bogen",'Nordfront-Armeebogen 2018'!D11))),('Nordfront-Armeebogen 2018'!C11="Krieger (0)")),('Nordfront-Armeebogen 2018'!A11),0)</f>
        <v>0</v>
      </c>
      <c r="AT3" s="0" t="n">
        <f aca="false">IF(AND(('Nordfront-Armeebogen 2018'!E11="Das schwarze Tor öffnet sich"),(ISNUMBER(SEARCH("bogen",'Nordfront-Armeebogen 2018'!D11))),('Nordfront-Armeebogen 2018'!C11="Krieger (0)")),('Nordfront-Armeebogen 2018'!A11),0)</f>
        <v>0</v>
      </c>
      <c r="AU3" s="0" t="n">
        <f aca="false">IF(AND(('Nordfront-Armeebogen 2018'!E11="Verteidiger des Auenlandes"),(ISNUMBER(SEARCH("bogen",'Nordfront-Armeebogen 2018'!D11))),('Nordfront-Armeebogen 2018'!C11="Krieger (0)")),('Nordfront-Armeebogen 2018'!A11),0)</f>
        <v>0</v>
      </c>
      <c r="AV3" s="0" t="n">
        <f aca="false">IF(AND(('Nordfront-Armeebogen 2018'!E11="Die Raufbolde des Hauptmanns"),(ISNUMBER(SEARCH("bogen",'Nordfront-Armeebogen 2018'!D11))),('Nordfront-Armeebogen 2018'!C11="Krieger (0)")),('Nordfront-Armeebogen 2018'!A11),0)</f>
        <v>0</v>
      </c>
    </row>
    <row r="4" customFormat="false" ht="15" hidden="false" customHeight="false" outlineLevel="0" collapsed="false">
      <c r="B4" s="0" t="n">
        <f aca="false">IF(AND(('Nordfront-Armeebogen 2018'!E12="Arnor"),(ISNUMBER(SEARCH("Bogen",'Nordfront-Armeebogen 2018'!D12))),('Nordfront-Armeebogen 2018'!C12="Krieger (0)")),('Nordfront-Armeebogen 2018'!A12),0)</f>
        <v>0</v>
      </c>
      <c r="C4" s="0" t="n">
        <f aca="false">IF(AND(('Nordfront-Armeebogen 2018'!E12="Die Lehen"),(ISNUMBER(SEARCH("Bogen",'Nordfront-Armeebogen 2018'!D12))),('Nordfront-Armeebogen 2018'!C12="Krieger (0)")),('Nordfront-Armeebogen 2018'!A12),0)</f>
        <v>0</v>
      </c>
      <c r="D4" s="38" t="n">
        <f aca="false">IF(AND(('Nordfront-Armeebogen 2018'!E12="Das Königreich von Kazad-dûm"),(ISNUMBER(SEARCH("bogen",'Nordfront-Armeebogen 2018'!D12))),('Nordfront-Armeebogen 2018'!C12="Krieger (0)")),('Nordfront-Armeebogen 2018'!A12),0)</f>
        <v>0</v>
      </c>
      <c r="E4" s="38" t="n">
        <v>0</v>
      </c>
      <c r="F4" s="0" t="n">
        <v>0</v>
      </c>
      <c r="G4" s="0" t="n">
        <f aca="false">IF(AND(('Nordfront-Armeebogen 2018'!E12="Lothlórien"),(ISNUMBER(SEARCH("bogen",'Nordfront-Armeebogen 2018'!D12))),('Nordfront-Armeebogen 2018'!C12="Krieger (0)")),('Nordfront-Armeebogen 2018'!A12),0)</f>
        <v>0</v>
      </c>
      <c r="H4" s="0" t="n">
        <f aca="false">IF(AND(('Nordfront-Armeebogen 2018'!E12="Minas Tirith"),(ISNUMBER(SEARCH("Bogen",'Nordfront-Armeebogen 2018'!D12))),('Nordfront-Armeebogen 2018'!C12="Krieger (0)")),('Nordfront-Armeebogen 2018'!A12),0)</f>
        <v>0</v>
      </c>
      <c r="I4" s="0" t="n">
        <v>0</v>
      </c>
      <c r="J4" s="0" t="n">
        <f aca="false">IF(AND(('Nordfront-Armeebogen 2018'!E12="Númenor"),(ISNUMBER(SEARCH("Bogen",'Nordfront-Armeebogen 2018'!D12))),('Nordfront-Armeebogen 2018'!C12="Krieger (0)")),('Nordfront-Armeebogen 2018'!A12),0)</f>
        <v>0</v>
      </c>
      <c r="K4" s="0" t="n">
        <f aca="false">IF(AND(('Nordfront-Armeebogen 2018'!E12="Bruchtal"),(ISNUMBER(SEARCH("bogen",'Nordfront-Armeebogen 2018'!D12))),('Nordfront-Armeebogen 2018'!C12="Krieger (0)")),('Nordfront-Armeebogen 2018'!A12),0)</f>
        <v>0</v>
      </c>
      <c r="L4" s="0" t="n">
        <f aca="false">IF(AND(('Nordfront-Armeebogen 2018'!E12="Rohan"),(ISNUMBER(SEARCH("Bogen",'Nordfront-Armeebogen 2018'!D12))),('Nordfront-Armeebogen 2018'!C12="Krieger (0)")),('Nordfront-Armeebogen 2018'!A12),0)</f>
        <v>0</v>
      </c>
      <c r="M4" s="0" t="n">
        <f aca="false">IF(AND(('Nordfront-Armeebogen 2018'!E12="Das Auenland"),(ISNUMBER(SEARCH("bogen",'Nordfront-Armeebogen 2018'!D12))),('Nordfront-Armeebogen 2018'!C12="Krieger (0)")),('Nordfront-Armeebogen 2018'!A12),0)</f>
        <v>0</v>
      </c>
      <c r="N4" s="0" t="n">
        <v>0</v>
      </c>
      <c r="O4" s="0" t="n">
        <f aca="false">IF(AND(('Nordfront-Armeebogen 2018'!E12="Angmar"),(ISNUMBER(SEARCH("bogen",'Nordfront-Armeebogen 2018'!D12))),('Nordfront-Armeebogen 2018'!C12="Krieger (0)")),('Nordfront-Armeebogen 2018'!A12),0)</f>
        <v>0</v>
      </c>
      <c r="P4" s="0" t="n">
        <f aca="false">IF(AND(('Nordfront-Armeebogen 2018'!E12="Barad-dûr"),(ISNUMBER(SEARCH("bogen",'Nordfront-Armeebogen 2018'!D12))),('Nordfront-Armeebogen 2018'!C12="Krieger (0)")),('Nordfront-Armeebogen 2018'!A12),0)</f>
        <v>0</v>
      </c>
      <c r="Q4" s="0" t="n">
        <f aca="false">IF(AND(('Nordfront-Armeebogen 2018'!E12="Kosaren von Umbar"),(ISNUMBER(SEARCH("Bogen",'Nordfront-Armeebogen 2018'!D12))),('Nordfront-Armeebogen 2018'!C12="Krieger (0)")),('Nordfront-Armeebogen 2018'!A12),0)</f>
        <v>0</v>
      </c>
      <c r="R4" s="0" t="n">
        <f aca="false">IF(AND(('Nordfront-Armeebogen 2018'!E12="Kosaren von Umbar"),(ISNUMBER(SEARCH("Armbrust",'Nordfront-Armeebogen 2018'!D12))),('Nordfront-Armeebogen 2018'!C12="Krieger (0)")),('Nordfront-Armeebogen 2018'!A12),0)</f>
        <v>0</v>
      </c>
      <c r="S4" s="0" t="n">
        <f aca="false">IF(AND(('Nordfront-Armeebogen 2018'!E12="Die Ostlinge"),(ISNUMBER(SEARCH("Bogen",'Nordfront-Armeebogen 2018'!D12))),('Nordfront-Armeebogen 2018'!C12="Krieger (0)")),('Nordfront-Armeebogen 2018'!A12),0)</f>
        <v>0</v>
      </c>
      <c r="T4" s="0" t="n">
        <f aca="false">IF(AND(('Nordfront-Armeebogen 2018'!E12="Isengart"),(ISNUMBER(SEARCH("bogen",'Nordfront-Armeebogen 2018'!D12))),('Nordfront-Armeebogen 2018'!C12="Krieger (0)")),('Nordfront-Armeebogen 2018'!A12),0)</f>
        <v>0</v>
      </c>
      <c r="U4" s="0" t="n">
        <f aca="false">IF(AND(('Nordfront-Armeebogen 2018'!E12="Isengart"),(ISNUMBER(SEARCH("Armbrust",'Nordfront-Armeebogen 2018'!D12))),('Nordfront-Armeebogen 2018'!C12="Krieger (0)")),('Nordfront-Armeebogen 2018'!A12),0)</f>
        <v>0</v>
      </c>
      <c r="V4" s="0" t="n">
        <v>0</v>
      </c>
      <c r="W4" s="0" t="n">
        <f aca="false">IF(AND(('Nordfront-Armeebogen 2018'!E12="Mordor"),(ISNUMBER(SEARCH("bogen",'Nordfront-Armeebogen 2018'!D12))),('Nordfront-Armeebogen 2018'!C12="Krieger (0)")),('Nordfront-Armeebogen 2018'!A12),0)</f>
        <v>0</v>
      </c>
      <c r="X4" s="0" t="n">
        <f aca="false">IF(AND(('Nordfront-Armeebogen 2018'!E12="Moria"),(ISNUMBER(SEARCH("bogen",'Nordfront-Armeebogen 2018'!D12))),('Nordfront-Armeebogen 2018'!C12="Krieger (0)")),('Nordfront-Armeebogen 2018'!A12),0)</f>
        <v>0</v>
      </c>
      <c r="Y4" s="0" t="n">
        <f aca="false">IF(AND(('Nordfront-Armeebogen 2018'!E12="Die Schlangenhorde"),(ISNUMBER(SEARCH("Bogen",'Nordfront-Armeebogen 2018'!D12))),('Nordfront-Armeebogen 2018'!C12="Krieger (0)")),('Nordfront-Armeebogen 2018'!A12),0)</f>
        <v>0</v>
      </c>
      <c r="Z4" s="0" t="n">
        <v>0</v>
      </c>
      <c r="AA4" s="0" t="n">
        <f aca="false">IF(AND(('Nordfront-Armeebogen 2018'!E12="Sharkas Abtrünnige"),(ISNUMBER(SEARCH("Bogen",'Nordfront-Armeebogen 2018'!D12))),('Nordfront-Armeebogen 2018'!C12="Krieger (0)")),('Nordfront-Armeebogen 2018'!A12),0)</f>
        <v>0</v>
      </c>
      <c r="AB4" s="0" t="n">
        <v>0</v>
      </c>
      <c r="AC4" s="0" t="n">
        <f aca="false">IF(AND(('Nordfront-Armeebogen 2018'!E12="Variags von Khand"),(ISNUMBER(SEARCH("Bogen",'Nordfront-Armeebogen 2018'!D12))),('Nordfront-Armeebogen 2018'!C12="Krieger (0)")),('Nordfront-Armeebogen 2018'!A12),0)</f>
        <v>0</v>
      </c>
      <c r="AD4" s="0" t="n">
        <v>0</v>
      </c>
      <c r="AE4" s="0" t="n">
        <f aca="false">IF(AND(('Nordfront-Armeebogen 2018'!E12="Armee von See-Stadt"),(ISNUMBER(SEARCH("Bogen",'Nordfront-Armeebogen 2018'!D12))),('Nordfront-Armeebogen 2018'!C12="Krieger (0)")),('Nordfront-Armeebogen 2018'!A12),0)</f>
        <v>0</v>
      </c>
      <c r="AF4" s="0" t="n">
        <v>0</v>
      </c>
      <c r="AG4" s="0" t="n">
        <v>0</v>
      </c>
      <c r="AH4" s="0" t="n">
        <v>0</v>
      </c>
      <c r="AI4" s="0" t="n">
        <f aca="false">IF(AND(('Nordfront-Armeebogen 2018'!E12="Garnision von Thal"),(ISNUMBER(SEARCH("Bogen",'Nordfront-Armeebogen 2018'!D12))),('Nordfront-Armeebogen 2018'!C12="Krieger (0)")),('Nordfront-Armeebogen 2018'!A12),0)</f>
        <v>0</v>
      </c>
      <c r="AJ4" s="0" t="n">
        <f aca="false">IF(AND(('Nordfront-Armeebogen 2018'!E12="Thranduils Hallen"),(ISNUMBER(SEARCH("bogen",'Nordfront-Armeebogen 2018'!D12))),('Nordfront-Armeebogen 2018'!C12="Krieger (0)")),('Nordfront-Armeebogen 2018'!A12),0)</f>
        <v>0</v>
      </c>
      <c r="AK4" s="0" t="n">
        <f aca="false">IF(AND(('Nordfront-Armeebogen 2018'!E12="Die Eisenberge"),(ISNUMBER(SEARCH("Armbrust",'Nordfront-Armeebogen 2018'!D12))),('Nordfront-Armeebogen 2018'!C12="Krieger (0)")),('Nordfront-Armeebogen 2018'!A12),0)</f>
        <v>0</v>
      </c>
      <c r="AL4" s="0" t="n">
        <f aca="false">IF(AND(('Nordfront-Armeebogen 2018'!E12="Überlebende von See-Stadt"),(ISNUMBER(SEARCH("Bogen",'Nordfront-Armeebogen 2018'!D12))),('Nordfront-Armeebogen 2018'!C12="Krieger (0)")),('Nordfront-Armeebogen 2018'!A12),0)</f>
        <v>0</v>
      </c>
      <c r="AM4" s="0" t="n">
        <f aca="false">IF(AND(('Nordfront-Armeebogen 2018'!E12="Azogs Jäger"),(ISNUMBER(SEARCH("bogen",'Nordfront-Armeebogen 2018'!D12))),('Nordfront-Armeebogen 2018'!C12="Krieger (0)")),('Nordfront-Armeebogen 2018'!A12),0)</f>
        <v>0</v>
      </c>
      <c r="AN4" s="0" t="n">
        <v>0</v>
      </c>
      <c r="AO4" s="0" t="n">
        <v>0</v>
      </c>
      <c r="AP4" s="0" t="n">
        <f aca="false">IF(AND(('Nordfront-Armeebogen 2018'!E12="Waldläufer von Ithilien"),(ISNUMBER(SEARCH("bogen",'Nordfront-Armeebogen 2018'!D12))),('Nordfront-Armeebogen 2018'!C12="Krieger (0)")),('Nordfront-Armeebogen 2018'!A12),0)</f>
        <v>0</v>
      </c>
      <c r="AQ4" s="0" t="n">
        <f aca="false">IF(AND(('Nordfront-Armeebogen 2018'!E12="Die Menschen des Westens"),(ISNUMBER(SEARCH("bogen",'Nordfront-Armeebogen 2018'!D12))),('Nordfront-Armeebogen 2018'!C12="Krieger (0)")),('Nordfront-Armeebogen 2018'!A12),0)</f>
        <v>0</v>
      </c>
      <c r="AR4" s="0" t="n">
        <f aca="false">IF(AND(('Nordfront-Armeebogen 2018'!E12="Gothmogs Armee"),(ISNUMBER(SEARCH("bogen",'Nordfront-Armeebogen 2018'!D12))),('Nordfront-Armeebogen 2018'!C12="Krieger (0)")),('Nordfront-Armeebogen 2018'!A12),0)</f>
        <v>0</v>
      </c>
      <c r="AS4" s="0" t="n">
        <f aca="false">IF(AND(('Nordfront-Armeebogen 2018'!E12="Große Armee des Südens"),(ISNUMBER(SEARCH("bogen",'Nordfront-Armeebogen 2018'!D12))),('Nordfront-Armeebogen 2018'!C12="Krieger (0)")),('Nordfront-Armeebogen 2018'!A12),0)</f>
        <v>0</v>
      </c>
      <c r="AT4" s="0" t="n">
        <f aca="false">IF(AND(('Nordfront-Armeebogen 2018'!E12="Das schwarze Tor öffnet sich"),(ISNUMBER(SEARCH("bogen",'Nordfront-Armeebogen 2018'!D12))),('Nordfront-Armeebogen 2018'!C12="Krieger (0)")),('Nordfront-Armeebogen 2018'!A12),0)</f>
        <v>0</v>
      </c>
      <c r="AU4" s="0" t="n">
        <f aca="false">IF(AND(('Nordfront-Armeebogen 2018'!E12="Verteidiger des Auenlandes"),(ISNUMBER(SEARCH("bogen",'Nordfront-Armeebogen 2018'!D12))),('Nordfront-Armeebogen 2018'!C12="Krieger (0)")),('Nordfront-Armeebogen 2018'!A12),0)</f>
        <v>0</v>
      </c>
      <c r="AV4" s="0" t="n">
        <f aca="false">IF(AND(('Nordfront-Armeebogen 2018'!E12="Die Raufbolde des Hauptmanns"),(ISNUMBER(SEARCH("bogen",'Nordfront-Armeebogen 2018'!D12))),('Nordfront-Armeebogen 2018'!C12="Krieger (0)")),('Nordfront-Armeebogen 2018'!A12),0)</f>
        <v>0</v>
      </c>
    </row>
    <row r="5" customFormat="false" ht="15" hidden="false" customHeight="false" outlineLevel="0" collapsed="false">
      <c r="B5" s="0" t="n">
        <f aca="false">IF(AND(('Nordfront-Armeebogen 2018'!E13="Arnor"),(ISNUMBER(SEARCH("Bogen",'Nordfront-Armeebogen 2018'!D13))),('Nordfront-Armeebogen 2018'!C13="Krieger (0)")),('Nordfront-Armeebogen 2018'!A13),0)</f>
        <v>0</v>
      </c>
      <c r="C5" s="0" t="n">
        <f aca="false">IF(AND(('Nordfront-Armeebogen 2018'!E13="Die Lehen"),(ISNUMBER(SEARCH("Bogen",'Nordfront-Armeebogen 2018'!D13))),('Nordfront-Armeebogen 2018'!C13="Krieger (0)")),('Nordfront-Armeebogen 2018'!A13),0)</f>
        <v>0</v>
      </c>
      <c r="D5" s="38" t="n">
        <f aca="false">IF(AND(('Nordfront-Armeebogen 2018'!E13="Das Königreich von Kazad-dûm"),(ISNUMBER(SEARCH("bogen",'Nordfront-Armeebogen 2018'!D13))),('Nordfront-Armeebogen 2018'!C13="Krieger (0)")),('Nordfront-Armeebogen 2018'!A13),0)</f>
        <v>0</v>
      </c>
      <c r="E5" s="38" t="n">
        <v>0</v>
      </c>
      <c r="F5" s="0" t="n">
        <v>0</v>
      </c>
      <c r="G5" s="0" t="n">
        <f aca="false">IF(AND(('Nordfront-Armeebogen 2018'!E13="Lothlórien"),(ISNUMBER(SEARCH("bogen",'Nordfront-Armeebogen 2018'!D13))),('Nordfront-Armeebogen 2018'!C13="Krieger (0)")),('Nordfront-Armeebogen 2018'!A13),0)</f>
        <v>0</v>
      </c>
      <c r="H5" s="0" t="n">
        <f aca="false">IF(AND(('Nordfront-Armeebogen 2018'!E13="Minas Tirith"),(ISNUMBER(SEARCH("Bogen",'Nordfront-Armeebogen 2018'!D13))),('Nordfront-Armeebogen 2018'!C13="Krieger (0)")),('Nordfront-Armeebogen 2018'!A13),0)</f>
        <v>0</v>
      </c>
      <c r="I5" s="0" t="n">
        <v>0</v>
      </c>
      <c r="J5" s="0" t="n">
        <f aca="false">IF(AND(('Nordfront-Armeebogen 2018'!E13="Númenor"),(ISNUMBER(SEARCH("Bogen",'Nordfront-Armeebogen 2018'!D13))),('Nordfront-Armeebogen 2018'!C13="Krieger (0)")),('Nordfront-Armeebogen 2018'!A13),0)</f>
        <v>0</v>
      </c>
      <c r="K5" s="0" t="n">
        <f aca="false">IF(AND(('Nordfront-Armeebogen 2018'!E13="Bruchtal"),(ISNUMBER(SEARCH("bogen",'Nordfront-Armeebogen 2018'!D13))),('Nordfront-Armeebogen 2018'!C13="Krieger (0)")),('Nordfront-Armeebogen 2018'!A13),0)</f>
        <v>0</v>
      </c>
      <c r="L5" s="0" t="n">
        <f aca="false">IF(AND(('Nordfront-Armeebogen 2018'!E13="Rohan"),(ISNUMBER(SEARCH("Bogen",'Nordfront-Armeebogen 2018'!D13))),('Nordfront-Armeebogen 2018'!C13="Krieger (0)")),('Nordfront-Armeebogen 2018'!A13),0)</f>
        <v>0</v>
      </c>
      <c r="M5" s="0" t="n">
        <f aca="false">IF(AND(('Nordfront-Armeebogen 2018'!E13="Das Auenland"),(ISNUMBER(SEARCH("bogen",'Nordfront-Armeebogen 2018'!D13))),('Nordfront-Armeebogen 2018'!C13="Krieger (0)")),('Nordfront-Armeebogen 2018'!A13),0)</f>
        <v>0</v>
      </c>
      <c r="N5" s="0" t="n">
        <v>0</v>
      </c>
      <c r="O5" s="0" t="n">
        <f aca="false">IF(AND(('Nordfront-Armeebogen 2018'!E13="Angmar"),(ISNUMBER(SEARCH("bogen",'Nordfront-Armeebogen 2018'!D13))),('Nordfront-Armeebogen 2018'!C13="Krieger (0)")),('Nordfront-Armeebogen 2018'!A13),0)</f>
        <v>0</v>
      </c>
      <c r="P5" s="0" t="n">
        <f aca="false">IF(AND(('Nordfront-Armeebogen 2018'!E13="Barad-dûr"),(ISNUMBER(SEARCH("bogen",'Nordfront-Armeebogen 2018'!D13))),('Nordfront-Armeebogen 2018'!C13="Krieger (0)")),('Nordfront-Armeebogen 2018'!A13),0)</f>
        <v>0</v>
      </c>
      <c r="Q5" s="0" t="n">
        <f aca="false">IF(AND(('Nordfront-Armeebogen 2018'!E13="Kosaren von Umbar"),(ISNUMBER(SEARCH("Bogen",'Nordfront-Armeebogen 2018'!D13))),('Nordfront-Armeebogen 2018'!C13="Krieger (0)")),('Nordfront-Armeebogen 2018'!A13),0)</f>
        <v>0</v>
      </c>
      <c r="R5" s="0" t="n">
        <f aca="false">IF(AND(('Nordfront-Armeebogen 2018'!E13="Kosaren von Umbar"),(ISNUMBER(SEARCH("Armbrust",'Nordfront-Armeebogen 2018'!D13))),('Nordfront-Armeebogen 2018'!C13="Krieger (0)")),('Nordfront-Armeebogen 2018'!A13),0)</f>
        <v>0</v>
      </c>
      <c r="S5" s="0" t="n">
        <f aca="false">IF(AND(('Nordfront-Armeebogen 2018'!E13="Die Ostlinge"),(ISNUMBER(SEARCH("Bogen",'Nordfront-Armeebogen 2018'!D13))),('Nordfront-Armeebogen 2018'!C13="Krieger (0)")),('Nordfront-Armeebogen 2018'!A13),0)</f>
        <v>0</v>
      </c>
      <c r="T5" s="0" t="n">
        <f aca="false">IF(AND(('Nordfront-Armeebogen 2018'!E13="Isengart"),(ISNUMBER(SEARCH("bogen",'Nordfront-Armeebogen 2018'!D13))),('Nordfront-Armeebogen 2018'!C13="Krieger (0)")),('Nordfront-Armeebogen 2018'!A13),0)</f>
        <v>0</v>
      </c>
      <c r="U5" s="0" t="n">
        <f aca="false">IF(AND(('Nordfront-Armeebogen 2018'!E13="Isengart"),(ISNUMBER(SEARCH("Armbrust",'Nordfront-Armeebogen 2018'!D13))),('Nordfront-Armeebogen 2018'!C13="Krieger (0)")),('Nordfront-Armeebogen 2018'!A13),0)</f>
        <v>0</v>
      </c>
      <c r="V5" s="0" t="n">
        <v>0</v>
      </c>
      <c r="W5" s="0" t="n">
        <f aca="false">IF(AND(('Nordfront-Armeebogen 2018'!E13="Mordor"),(ISNUMBER(SEARCH("bogen",'Nordfront-Armeebogen 2018'!D13))),('Nordfront-Armeebogen 2018'!C13="Krieger (0)")),('Nordfront-Armeebogen 2018'!A13),0)</f>
        <v>0</v>
      </c>
      <c r="X5" s="0" t="n">
        <f aca="false">IF(AND(('Nordfront-Armeebogen 2018'!E13="Moria"),(ISNUMBER(SEARCH("bogen",'Nordfront-Armeebogen 2018'!D13))),('Nordfront-Armeebogen 2018'!C13="Krieger (0)")),('Nordfront-Armeebogen 2018'!A13),0)</f>
        <v>0</v>
      </c>
      <c r="Y5" s="0" t="n">
        <f aca="false">IF(AND(('Nordfront-Armeebogen 2018'!E13="Die Schlangenhorde"),(ISNUMBER(SEARCH("Bogen",'Nordfront-Armeebogen 2018'!D13))),('Nordfront-Armeebogen 2018'!C13="Krieger (0)")),('Nordfront-Armeebogen 2018'!A13),0)</f>
        <v>0</v>
      </c>
      <c r="Z5" s="0" t="n">
        <v>0</v>
      </c>
      <c r="AA5" s="0" t="n">
        <f aca="false">IF(AND(('Nordfront-Armeebogen 2018'!E13="Sharkas Abtrünnige"),(ISNUMBER(SEARCH("Bogen",'Nordfront-Armeebogen 2018'!D13))),('Nordfront-Armeebogen 2018'!C13="Krieger (0)")),('Nordfront-Armeebogen 2018'!A13),0)</f>
        <v>0</v>
      </c>
      <c r="AB5" s="0" t="n">
        <v>0</v>
      </c>
      <c r="AC5" s="0" t="n">
        <f aca="false">IF(AND(('Nordfront-Armeebogen 2018'!E13="Variags von Khand"),(ISNUMBER(SEARCH("Bogen",'Nordfront-Armeebogen 2018'!D13))),('Nordfront-Armeebogen 2018'!C13="Krieger (0)")),('Nordfront-Armeebogen 2018'!A13),0)</f>
        <v>0</v>
      </c>
      <c r="AD5" s="0" t="n">
        <v>0</v>
      </c>
      <c r="AE5" s="0" t="n">
        <f aca="false">IF(AND(('Nordfront-Armeebogen 2018'!E13="Armee von See-Stadt"),(ISNUMBER(SEARCH("Bogen",'Nordfront-Armeebogen 2018'!D13))),('Nordfront-Armeebogen 2018'!C13="Krieger (0)")),('Nordfront-Armeebogen 2018'!A13),0)</f>
        <v>0</v>
      </c>
      <c r="AF5" s="0" t="n">
        <v>0</v>
      </c>
      <c r="AG5" s="0" t="n">
        <v>0</v>
      </c>
      <c r="AH5" s="0" t="n">
        <v>0</v>
      </c>
      <c r="AI5" s="0" t="n">
        <f aca="false">IF(AND(('Nordfront-Armeebogen 2018'!E13="Garnision von Thal"),(ISNUMBER(SEARCH("Bogen",'Nordfront-Armeebogen 2018'!D13))),('Nordfront-Armeebogen 2018'!C13="Krieger (0)")),('Nordfront-Armeebogen 2018'!A13),0)</f>
        <v>0</v>
      </c>
      <c r="AJ5" s="0" t="n">
        <f aca="false">IF(AND(('Nordfront-Armeebogen 2018'!E13="Thranduils Hallen"),(ISNUMBER(SEARCH("bogen",'Nordfront-Armeebogen 2018'!D13))),('Nordfront-Armeebogen 2018'!C13="Krieger (0)")),('Nordfront-Armeebogen 2018'!A13),0)</f>
        <v>0</v>
      </c>
      <c r="AK5" s="0" t="n">
        <f aca="false">IF(AND(('Nordfront-Armeebogen 2018'!E13="Die Eisenberge"),(ISNUMBER(SEARCH("Armbrust",'Nordfront-Armeebogen 2018'!D13))),('Nordfront-Armeebogen 2018'!C13="Krieger (0)")),('Nordfront-Armeebogen 2018'!A13),0)</f>
        <v>0</v>
      </c>
      <c r="AL5" s="0" t="n">
        <f aca="false">IF(AND(('Nordfront-Armeebogen 2018'!E13="Überlebende von See-Stadt"),(ISNUMBER(SEARCH("Bogen",'Nordfront-Armeebogen 2018'!D13))),('Nordfront-Armeebogen 2018'!C13="Krieger (0)")),('Nordfront-Armeebogen 2018'!A13),0)</f>
        <v>0</v>
      </c>
      <c r="AM5" s="0" t="n">
        <f aca="false">IF(AND(('Nordfront-Armeebogen 2018'!E13="Azogs Jäger"),(ISNUMBER(SEARCH("bogen",'Nordfront-Armeebogen 2018'!D13))),('Nordfront-Armeebogen 2018'!C13="Krieger (0)")),('Nordfront-Armeebogen 2018'!A13),0)</f>
        <v>0</v>
      </c>
      <c r="AN5" s="0" t="n">
        <v>0</v>
      </c>
      <c r="AO5" s="0" t="n">
        <v>0</v>
      </c>
      <c r="AP5" s="0" t="n">
        <f aca="false">IF(AND(('Nordfront-Armeebogen 2018'!E13="Waldläufer von Ithilien"),(ISNUMBER(SEARCH("bogen",'Nordfront-Armeebogen 2018'!D13))),('Nordfront-Armeebogen 2018'!C13="Krieger (0)")),('Nordfront-Armeebogen 2018'!A13),0)</f>
        <v>0</v>
      </c>
      <c r="AQ5" s="0" t="n">
        <f aca="false">IF(AND(('Nordfront-Armeebogen 2018'!E13="Die Menschen des Westens"),(ISNUMBER(SEARCH("bogen",'Nordfront-Armeebogen 2018'!D13))),('Nordfront-Armeebogen 2018'!C13="Krieger (0)")),('Nordfront-Armeebogen 2018'!A13),0)</f>
        <v>0</v>
      </c>
      <c r="AR5" s="0" t="n">
        <f aca="false">IF(AND(('Nordfront-Armeebogen 2018'!E13="Gothmogs Armee"),(ISNUMBER(SEARCH("bogen",'Nordfront-Armeebogen 2018'!D13))),('Nordfront-Armeebogen 2018'!C13="Krieger (0)")),('Nordfront-Armeebogen 2018'!A13),0)</f>
        <v>0</v>
      </c>
      <c r="AS5" s="0" t="n">
        <f aca="false">IF(AND(('Nordfront-Armeebogen 2018'!E13="Große Armee des Südens"),(ISNUMBER(SEARCH("bogen",'Nordfront-Armeebogen 2018'!D13))),('Nordfront-Armeebogen 2018'!C13="Krieger (0)")),('Nordfront-Armeebogen 2018'!A13),0)</f>
        <v>0</v>
      </c>
      <c r="AT5" s="0" t="n">
        <f aca="false">IF(AND(('Nordfront-Armeebogen 2018'!E13="Das schwarze Tor öffnet sich"),(ISNUMBER(SEARCH("bogen",'Nordfront-Armeebogen 2018'!D13))),('Nordfront-Armeebogen 2018'!C13="Krieger (0)")),('Nordfront-Armeebogen 2018'!A13),0)</f>
        <v>0</v>
      </c>
      <c r="AU5" s="0" t="n">
        <f aca="false">IF(AND(('Nordfront-Armeebogen 2018'!E13="Verteidiger des Auenlandes"),(ISNUMBER(SEARCH("bogen",'Nordfront-Armeebogen 2018'!D13))),('Nordfront-Armeebogen 2018'!C13="Krieger (0)")),('Nordfront-Armeebogen 2018'!A13),0)</f>
        <v>0</v>
      </c>
      <c r="AV5" s="0" t="n">
        <f aca="false">IF(AND(('Nordfront-Armeebogen 2018'!E13="Die Raufbolde des Hauptmanns"),(ISNUMBER(SEARCH("bogen",'Nordfront-Armeebogen 2018'!D13))),('Nordfront-Armeebogen 2018'!C13="Krieger (0)")),('Nordfront-Armeebogen 2018'!A13),0)</f>
        <v>0</v>
      </c>
    </row>
    <row r="6" customFormat="false" ht="15" hidden="false" customHeight="false" outlineLevel="0" collapsed="false">
      <c r="B6" s="0" t="n">
        <f aca="false">IF(AND(('Nordfront-Armeebogen 2018'!E14="Arnor"),(ISNUMBER(SEARCH("Bogen",'Nordfront-Armeebogen 2018'!D14))),('Nordfront-Armeebogen 2018'!C14="Krieger (0)")),('Nordfront-Armeebogen 2018'!A14),0)</f>
        <v>0</v>
      </c>
      <c r="C6" s="0" t="n">
        <f aca="false">IF(AND(('Nordfront-Armeebogen 2018'!E14="Die Lehen"),(ISNUMBER(SEARCH("Bogen",'Nordfront-Armeebogen 2018'!D14))),('Nordfront-Armeebogen 2018'!C14="Krieger (0)")),('Nordfront-Armeebogen 2018'!A14),0)</f>
        <v>0</v>
      </c>
      <c r="D6" s="38" t="n">
        <f aca="false">IF(AND(('Nordfront-Armeebogen 2018'!E14="Das Königreich von Kazad-dûm"),(ISNUMBER(SEARCH("bogen",'Nordfront-Armeebogen 2018'!D14))),('Nordfront-Armeebogen 2018'!C14="Krieger (0)")),('Nordfront-Armeebogen 2018'!A14),0)</f>
        <v>0</v>
      </c>
      <c r="E6" s="38" t="n">
        <v>0</v>
      </c>
      <c r="F6" s="0" t="n">
        <v>0</v>
      </c>
      <c r="G6" s="0" t="n">
        <f aca="false">IF(AND(('Nordfront-Armeebogen 2018'!E14="Lothlórien"),(ISNUMBER(SEARCH("bogen",'Nordfront-Armeebogen 2018'!D14))),('Nordfront-Armeebogen 2018'!C14="Krieger (0)")),('Nordfront-Armeebogen 2018'!A14),0)</f>
        <v>0</v>
      </c>
      <c r="H6" s="0" t="n">
        <f aca="false">IF(AND(('Nordfront-Armeebogen 2018'!E14="Minas Tirith"),(ISNUMBER(SEARCH("Bogen",'Nordfront-Armeebogen 2018'!D14))),('Nordfront-Armeebogen 2018'!C14="Krieger (0)")),('Nordfront-Armeebogen 2018'!A14),0)</f>
        <v>0</v>
      </c>
      <c r="I6" s="0" t="n">
        <v>0</v>
      </c>
      <c r="J6" s="0" t="n">
        <f aca="false">IF(AND(('Nordfront-Armeebogen 2018'!E14="Númenor"),(ISNUMBER(SEARCH("Bogen",'Nordfront-Armeebogen 2018'!D14))),('Nordfront-Armeebogen 2018'!C14="Krieger (0)")),('Nordfront-Armeebogen 2018'!A14),0)</f>
        <v>0</v>
      </c>
      <c r="K6" s="0" t="n">
        <f aca="false">IF(AND(('Nordfront-Armeebogen 2018'!E14="Bruchtal"),(ISNUMBER(SEARCH("bogen",'Nordfront-Armeebogen 2018'!D14))),('Nordfront-Armeebogen 2018'!C14="Krieger (0)")),('Nordfront-Armeebogen 2018'!A14),0)</f>
        <v>0</v>
      </c>
      <c r="L6" s="0" t="n">
        <f aca="false">IF(AND(('Nordfront-Armeebogen 2018'!E14="Rohan"),(ISNUMBER(SEARCH("Bogen",'Nordfront-Armeebogen 2018'!D14))),('Nordfront-Armeebogen 2018'!C14="Krieger (0)")),('Nordfront-Armeebogen 2018'!A14),0)</f>
        <v>0</v>
      </c>
      <c r="M6" s="0" t="n">
        <f aca="false">IF(AND(('Nordfront-Armeebogen 2018'!E14="Das Auenland"),(ISNUMBER(SEARCH("bogen",'Nordfront-Armeebogen 2018'!D14))),('Nordfront-Armeebogen 2018'!C14="Krieger (0)")),('Nordfront-Armeebogen 2018'!A14),0)</f>
        <v>0</v>
      </c>
      <c r="N6" s="0" t="n">
        <v>0</v>
      </c>
      <c r="O6" s="0" t="n">
        <f aca="false">IF(AND(('Nordfront-Armeebogen 2018'!E14="Angmar"),(ISNUMBER(SEARCH("bogen",'Nordfront-Armeebogen 2018'!D14))),('Nordfront-Armeebogen 2018'!C14="Krieger (0)")),('Nordfront-Armeebogen 2018'!A14),0)</f>
        <v>0</v>
      </c>
      <c r="P6" s="0" t="n">
        <f aca="false">IF(AND(('Nordfront-Armeebogen 2018'!E14="Barad-dûr"),(ISNUMBER(SEARCH("bogen",'Nordfront-Armeebogen 2018'!D14))),('Nordfront-Armeebogen 2018'!C14="Krieger (0)")),('Nordfront-Armeebogen 2018'!A14),0)</f>
        <v>0</v>
      </c>
      <c r="Q6" s="0" t="n">
        <f aca="false">IF(AND(('Nordfront-Armeebogen 2018'!E14="Kosaren von Umbar"),(ISNUMBER(SEARCH("Bogen",'Nordfront-Armeebogen 2018'!D14))),('Nordfront-Armeebogen 2018'!C14="Krieger (0)")),('Nordfront-Armeebogen 2018'!A14),0)</f>
        <v>0</v>
      </c>
      <c r="R6" s="0" t="n">
        <f aca="false">IF(AND(('Nordfront-Armeebogen 2018'!E14="Kosaren von Umbar"),(ISNUMBER(SEARCH("Armbrust",'Nordfront-Armeebogen 2018'!D14))),('Nordfront-Armeebogen 2018'!C14="Krieger (0)")),('Nordfront-Armeebogen 2018'!A14),0)</f>
        <v>0</v>
      </c>
      <c r="S6" s="0" t="n">
        <f aca="false">IF(AND(('Nordfront-Armeebogen 2018'!E14="Die Ostlinge"),(ISNUMBER(SEARCH("Bogen",'Nordfront-Armeebogen 2018'!D14))),('Nordfront-Armeebogen 2018'!C14="Krieger (0)")),('Nordfront-Armeebogen 2018'!A14),0)</f>
        <v>0</v>
      </c>
      <c r="T6" s="0" t="n">
        <f aca="false">IF(AND(('Nordfront-Armeebogen 2018'!E14="Isengart"),(ISNUMBER(SEARCH("bogen",'Nordfront-Armeebogen 2018'!D14))),('Nordfront-Armeebogen 2018'!C14="Krieger (0)")),('Nordfront-Armeebogen 2018'!A14),0)</f>
        <v>0</v>
      </c>
      <c r="U6" s="0" t="n">
        <f aca="false">IF(AND(('Nordfront-Armeebogen 2018'!E14="Isengart"),(ISNUMBER(SEARCH("Armbrust",'Nordfront-Armeebogen 2018'!D14))),('Nordfront-Armeebogen 2018'!C14="Krieger (0)")),('Nordfront-Armeebogen 2018'!A14),0)</f>
        <v>5</v>
      </c>
      <c r="V6" s="0" t="n">
        <v>0</v>
      </c>
      <c r="W6" s="0" t="n">
        <f aca="false">IF(AND(('Nordfront-Armeebogen 2018'!E14="Mordor"),(ISNUMBER(SEARCH("bogen",'Nordfront-Armeebogen 2018'!D14))),('Nordfront-Armeebogen 2018'!C14="Krieger (0)")),('Nordfront-Armeebogen 2018'!A14),0)</f>
        <v>0</v>
      </c>
      <c r="X6" s="0" t="n">
        <f aca="false">IF(AND(('Nordfront-Armeebogen 2018'!E14="Moria"),(ISNUMBER(SEARCH("bogen",'Nordfront-Armeebogen 2018'!D14))),('Nordfront-Armeebogen 2018'!C14="Krieger (0)")),('Nordfront-Armeebogen 2018'!A14),0)</f>
        <v>0</v>
      </c>
      <c r="Y6" s="0" t="n">
        <f aca="false">IF(AND(('Nordfront-Armeebogen 2018'!E14="Die Schlangenhorde"),(ISNUMBER(SEARCH("Bogen",'Nordfront-Armeebogen 2018'!D14))),('Nordfront-Armeebogen 2018'!C14="Krieger (0)")),('Nordfront-Armeebogen 2018'!A14),0)</f>
        <v>0</v>
      </c>
      <c r="Z6" s="0" t="n">
        <v>0</v>
      </c>
      <c r="AA6" s="0" t="n">
        <f aca="false">IF(AND(('Nordfront-Armeebogen 2018'!E14="Sharkas Abtrünnige"),(ISNUMBER(SEARCH("Bogen",'Nordfront-Armeebogen 2018'!D14))),('Nordfront-Armeebogen 2018'!C14="Krieger (0)")),('Nordfront-Armeebogen 2018'!A14),0)</f>
        <v>0</v>
      </c>
      <c r="AB6" s="0" t="n">
        <v>0</v>
      </c>
      <c r="AC6" s="0" t="n">
        <f aca="false">IF(AND(('Nordfront-Armeebogen 2018'!E14="Variags von Khand"),(ISNUMBER(SEARCH("Bogen",'Nordfront-Armeebogen 2018'!D14))),('Nordfront-Armeebogen 2018'!C14="Krieger (0)")),('Nordfront-Armeebogen 2018'!A14),0)</f>
        <v>0</v>
      </c>
      <c r="AD6" s="0" t="n">
        <v>0</v>
      </c>
      <c r="AE6" s="0" t="n">
        <f aca="false">IF(AND(('Nordfront-Armeebogen 2018'!E14="Armee von See-Stadt"),(ISNUMBER(SEARCH("Bogen",'Nordfront-Armeebogen 2018'!D14))),('Nordfront-Armeebogen 2018'!C14="Krieger (0)")),('Nordfront-Armeebogen 2018'!A14),0)</f>
        <v>0</v>
      </c>
      <c r="AF6" s="0" t="n">
        <v>0</v>
      </c>
      <c r="AG6" s="0" t="n">
        <v>0</v>
      </c>
      <c r="AH6" s="0" t="n">
        <v>0</v>
      </c>
      <c r="AI6" s="0" t="n">
        <f aca="false">IF(AND(('Nordfront-Armeebogen 2018'!E14="Garnision von Thal"),(ISNUMBER(SEARCH("Bogen",'Nordfront-Armeebogen 2018'!D14))),('Nordfront-Armeebogen 2018'!C14="Krieger (0)")),('Nordfront-Armeebogen 2018'!A14),0)</f>
        <v>0</v>
      </c>
      <c r="AJ6" s="0" t="n">
        <f aca="false">IF(AND(('Nordfront-Armeebogen 2018'!E14="Thranduils Hallen"),(ISNUMBER(SEARCH("bogen",'Nordfront-Armeebogen 2018'!D14))),('Nordfront-Armeebogen 2018'!C14="Krieger (0)")),('Nordfront-Armeebogen 2018'!A14),0)</f>
        <v>0</v>
      </c>
      <c r="AK6" s="0" t="n">
        <f aca="false">IF(AND(('Nordfront-Armeebogen 2018'!E14="Die Eisenberge"),(ISNUMBER(SEARCH("Armbrust",'Nordfront-Armeebogen 2018'!D14))),('Nordfront-Armeebogen 2018'!C14="Krieger (0)")),('Nordfront-Armeebogen 2018'!A14),0)</f>
        <v>0</v>
      </c>
      <c r="AL6" s="0" t="n">
        <f aca="false">IF(AND(('Nordfront-Armeebogen 2018'!E14="Überlebende von See-Stadt"),(ISNUMBER(SEARCH("Bogen",'Nordfront-Armeebogen 2018'!D14))),('Nordfront-Armeebogen 2018'!C14="Krieger (0)")),('Nordfront-Armeebogen 2018'!A14),0)</f>
        <v>0</v>
      </c>
      <c r="AM6" s="0" t="n">
        <f aca="false">IF(AND(('Nordfront-Armeebogen 2018'!E14="Azogs Jäger"),(ISNUMBER(SEARCH("bogen",'Nordfront-Armeebogen 2018'!D14))),('Nordfront-Armeebogen 2018'!C14="Krieger (0)")),('Nordfront-Armeebogen 2018'!A14),0)</f>
        <v>0</v>
      </c>
      <c r="AN6" s="0" t="n">
        <v>0</v>
      </c>
      <c r="AO6" s="0" t="n">
        <v>0</v>
      </c>
      <c r="AP6" s="0" t="n">
        <f aca="false">IF(AND(('Nordfront-Armeebogen 2018'!E14="Waldläufer von Ithilien"),(ISNUMBER(SEARCH("bogen",'Nordfront-Armeebogen 2018'!D14))),('Nordfront-Armeebogen 2018'!C14="Krieger (0)")),('Nordfront-Armeebogen 2018'!A14),0)</f>
        <v>0</v>
      </c>
      <c r="AQ6" s="0" t="n">
        <f aca="false">IF(AND(('Nordfront-Armeebogen 2018'!E14="Die Menschen des Westens"),(ISNUMBER(SEARCH("bogen",'Nordfront-Armeebogen 2018'!D14))),('Nordfront-Armeebogen 2018'!C14="Krieger (0)")),('Nordfront-Armeebogen 2018'!A14),0)</f>
        <v>0</v>
      </c>
      <c r="AR6" s="0" t="n">
        <f aca="false">IF(AND(('Nordfront-Armeebogen 2018'!E14="Gothmogs Armee"),(ISNUMBER(SEARCH("bogen",'Nordfront-Armeebogen 2018'!D14))),('Nordfront-Armeebogen 2018'!C14="Krieger (0)")),('Nordfront-Armeebogen 2018'!A14),0)</f>
        <v>0</v>
      </c>
      <c r="AS6" s="0" t="n">
        <f aca="false">IF(AND(('Nordfront-Armeebogen 2018'!E14="Große Armee des Südens"),(ISNUMBER(SEARCH("bogen",'Nordfront-Armeebogen 2018'!D14))),('Nordfront-Armeebogen 2018'!C14="Krieger (0)")),('Nordfront-Armeebogen 2018'!A14),0)</f>
        <v>0</v>
      </c>
      <c r="AT6" s="0" t="n">
        <f aca="false">IF(AND(('Nordfront-Armeebogen 2018'!E14="Das schwarze Tor öffnet sich"),(ISNUMBER(SEARCH("bogen",'Nordfront-Armeebogen 2018'!D14))),('Nordfront-Armeebogen 2018'!C14="Krieger (0)")),('Nordfront-Armeebogen 2018'!A14),0)</f>
        <v>0</v>
      </c>
      <c r="AU6" s="0" t="n">
        <f aca="false">IF(AND(('Nordfront-Armeebogen 2018'!E14="Verteidiger des Auenlandes"),(ISNUMBER(SEARCH("bogen",'Nordfront-Armeebogen 2018'!D14))),('Nordfront-Armeebogen 2018'!C14="Krieger (0)")),('Nordfront-Armeebogen 2018'!A14),0)</f>
        <v>0</v>
      </c>
      <c r="AV6" s="0" t="n">
        <f aca="false">IF(AND(('Nordfront-Armeebogen 2018'!E14="Die Raufbolde des Hauptmanns"),(ISNUMBER(SEARCH("bogen",'Nordfront-Armeebogen 2018'!D14))),('Nordfront-Armeebogen 2018'!C14="Krieger (0)")),('Nordfront-Armeebogen 2018'!A14),0)</f>
        <v>0</v>
      </c>
    </row>
    <row r="7" customFormat="false" ht="15" hidden="false" customHeight="false" outlineLevel="0" collapsed="false">
      <c r="B7" s="0" t="n">
        <f aca="false">IF(AND(('Nordfront-Armeebogen 2018'!E15="Arnor"),(ISNUMBER(SEARCH("Bogen",'Nordfront-Armeebogen 2018'!D15))),('Nordfront-Armeebogen 2018'!C15="Krieger (0)")),('Nordfront-Armeebogen 2018'!A15),0)</f>
        <v>0</v>
      </c>
      <c r="C7" s="0" t="n">
        <f aca="false">IF(AND(('Nordfront-Armeebogen 2018'!E15="Die Lehen"),(ISNUMBER(SEARCH("Bogen",'Nordfront-Armeebogen 2018'!D15))),('Nordfront-Armeebogen 2018'!C15="Krieger (0)")),('Nordfront-Armeebogen 2018'!A15),0)</f>
        <v>0</v>
      </c>
      <c r="D7" s="38" t="n">
        <f aca="false">IF(AND(('Nordfront-Armeebogen 2018'!E15="Das Königreich von Kazad-dûm"),(ISNUMBER(SEARCH("bogen",'Nordfront-Armeebogen 2018'!D15))),('Nordfront-Armeebogen 2018'!C15="Krieger (0)")),('Nordfront-Armeebogen 2018'!A15),0)</f>
        <v>0</v>
      </c>
      <c r="E7" s="38" t="n">
        <v>0</v>
      </c>
      <c r="F7" s="0" t="n">
        <v>0</v>
      </c>
      <c r="G7" s="0" t="n">
        <f aca="false">IF(AND(('Nordfront-Armeebogen 2018'!E15="Lothlórien"),(ISNUMBER(SEARCH("bogen",'Nordfront-Armeebogen 2018'!D15))),('Nordfront-Armeebogen 2018'!C15="Krieger (0)")),('Nordfront-Armeebogen 2018'!A15),0)</f>
        <v>0</v>
      </c>
      <c r="H7" s="0" t="n">
        <f aca="false">IF(AND(('Nordfront-Armeebogen 2018'!E15="Minas Tirith"),(ISNUMBER(SEARCH("Bogen",'Nordfront-Armeebogen 2018'!D15))),('Nordfront-Armeebogen 2018'!C15="Krieger (0)")),('Nordfront-Armeebogen 2018'!A15),0)</f>
        <v>0</v>
      </c>
      <c r="I7" s="0" t="n">
        <v>0</v>
      </c>
      <c r="J7" s="0" t="n">
        <f aca="false">IF(AND(('Nordfront-Armeebogen 2018'!E15="Númenor"),(ISNUMBER(SEARCH("Bogen",'Nordfront-Armeebogen 2018'!D15))),('Nordfront-Armeebogen 2018'!C15="Krieger (0)")),('Nordfront-Armeebogen 2018'!A15),0)</f>
        <v>0</v>
      </c>
      <c r="K7" s="0" t="n">
        <f aca="false">IF(AND(('Nordfront-Armeebogen 2018'!E15="Bruchtal"),(ISNUMBER(SEARCH("bogen",'Nordfront-Armeebogen 2018'!D15))),('Nordfront-Armeebogen 2018'!C15="Krieger (0)")),('Nordfront-Armeebogen 2018'!A15),0)</f>
        <v>0</v>
      </c>
      <c r="L7" s="0" t="n">
        <f aca="false">IF(AND(('Nordfront-Armeebogen 2018'!E15="Rohan"),(ISNUMBER(SEARCH("Bogen",'Nordfront-Armeebogen 2018'!D15))),('Nordfront-Armeebogen 2018'!C15="Krieger (0)")),('Nordfront-Armeebogen 2018'!A15),0)</f>
        <v>0</v>
      </c>
      <c r="M7" s="0" t="n">
        <f aca="false">IF(AND(('Nordfront-Armeebogen 2018'!E15="Das Auenland"),(ISNUMBER(SEARCH("bogen",'Nordfront-Armeebogen 2018'!D15))),('Nordfront-Armeebogen 2018'!C15="Krieger (0)")),('Nordfront-Armeebogen 2018'!A15),0)</f>
        <v>0</v>
      </c>
      <c r="N7" s="0" t="n">
        <v>0</v>
      </c>
      <c r="O7" s="0" t="n">
        <f aca="false">IF(AND(('Nordfront-Armeebogen 2018'!E15="Angmar"),(ISNUMBER(SEARCH("bogen",'Nordfront-Armeebogen 2018'!D15))),('Nordfront-Armeebogen 2018'!C15="Krieger (0)")),('Nordfront-Armeebogen 2018'!A15),0)</f>
        <v>0</v>
      </c>
      <c r="P7" s="0" t="n">
        <f aca="false">IF(AND(('Nordfront-Armeebogen 2018'!E15="Barad-dûr"),(ISNUMBER(SEARCH("bogen",'Nordfront-Armeebogen 2018'!D15))),('Nordfront-Armeebogen 2018'!C15="Krieger (0)")),('Nordfront-Armeebogen 2018'!A15),0)</f>
        <v>0</v>
      </c>
      <c r="Q7" s="0" t="n">
        <f aca="false">IF(AND(('Nordfront-Armeebogen 2018'!E15="Kosaren von Umbar"),(ISNUMBER(SEARCH("Bogen",'Nordfront-Armeebogen 2018'!D15))),('Nordfront-Armeebogen 2018'!C15="Krieger (0)")),('Nordfront-Armeebogen 2018'!A15),0)</f>
        <v>0</v>
      </c>
      <c r="R7" s="0" t="n">
        <f aca="false">IF(AND(('Nordfront-Armeebogen 2018'!E15="Kosaren von Umbar"),(ISNUMBER(SEARCH("Armbrust",'Nordfront-Armeebogen 2018'!D15))),('Nordfront-Armeebogen 2018'!C15="Krieger (0)")),('Nordfront-Armeebogen 2018'!A15),0)</f>
        <v>0</v>
      </c>
      <c r="S7" s="0" t="n">
        <f aca="false">IF(AND(('Nordfront-Armeebogen 2018'!E15="Die Ostlinge"),(ISNUMBER(SEARCH("Bogen",'Nordfront-Armeebogen 2018'!D15))),('Nordfront-Armeebogen 2018'!C15="Krieger (0)")),('Nordfront-Armeebogen 2018'!A15),0)</f>
        <v>0</v>
      </c>
      <c r="T7" s="0" t="n">
        <f aca="false">IF(AND(('Nordfront-Armeebogen 2018'!E15="Isengart"),(ISNUMBER(SEARCH("bogen",'Nordfront-Armeebogen 2018'!D15))),('Nordfront-Armeebogen 2018'!C15="Krieger (0)")),('Nordfront-Armeebogen 2018'!A15),0)</f>
        <v>0</v>
      </c>
      <c r="U7" s="0" t="n">
        <f aca="false">IF(AND(('Nordfront-Armeebogen 2018'!E15="Isengart"),(ISNUMBER(SEARCH("Armbrust",'Nordfront-Armeebogen 2018'!D15))),('Nordfront-Armeebogen 2018'!C15="Krieger (0)")),('Nordfront-Armeebogen 2018'!A15),0)</f>
        <v>0</v>
      </c>
      <c r="V7" s="0" t="n">
        <v>0</v>
      </c>
      <c r="W7" s="0" t="n">
        <f aca="false">IF(AND(('Nordfront-Armeebogen 2018'!E15="Mordor"),(ISNUMBER(SEARCH("bogen",'Nordfront-Armeebogen 2018'!D15))),('Nordfront-Armeebogen 2018'!C15="Krieger (0)")),('Nordfront-Armeebogen 2018'!A15),0)</f>
        <v>0</v>
      </c>
      <c r="X7" s="0" t="n">
        <f aca="false">IF(AND(('Nordfront-Armeebogen 2018'!E15="Moria"),(ISNUMBER(SEARCH("bogen",'Nordfront-Armeebogen 2018'!D15))),('Nordfront-Armeebogen 2018'!C15="Krieger (0)")),('Nordfront-Armeebogen 2018'!A15),0)</f>
        <v>0</v>
      </c>
      <c r="Y7" s="0" t="n">
        <f aca="false">IF(AND(('Nordfront-Armeebogen 2018'!E15="Die Schlangenhorde"),(ISNUMBER(SEARCH("Bogen",'Nordfront-Armeebogen 2018'!D15))),('Nordfront-Armeebogen 2018'!C15="Krieger (0)")),('Nordfront-Armeebogen 2018'!A15),0)</f>
        <v>0</v>
      </c>
      <c r="Z7" s="0" t="n">
        <v>0</v>
      </c>
      <c r="AA7" s="0" t="n">
        <f aca="false">IF(AND(('Nordfront-Armeebogen 2018'!E15="Sharkas Abtrünnige"),(ISNUMBER(SEARCH("Bogen",'Nordfront-Armeebogen 2018'!D15))),('Nordfront-Armeebogen 2018'!C15="Krieger (0)")),('Nordfront-Armeebogen 2018'!A15),0)</f>
        <v>0</v>
      </c>
      <c r="AB7" s="0" t="n">
        <v>0</v>
      </c>
      <c r="AC7" s="0" t="n">
        <f aca="false">IF(AND(('Nordfront-Armeebogen 2018'!E15="Variags von Khand"),(ISNUMBER(SEARCH("Bogen",'Nordfront-Armeebogen 2018'!D15))),('Nordfront-Armeebogen 2018'!C15="Krieger (0)")),('Nordfront-Armeebogen 2018'!A15),0)</f>
        <v>0</v>
      </c>
      <c r="AD7" s="0" t="n">
        <v>0</v>
      </c>
      <c r="AE7" s="0" t="n">
        <f aca="false">IF(AND(('Nordfront-Armeebogen 2018'!E15="Armee von See-Stadt"),(ISNUMBER(SEARCH("Bogen",'Nordfront-Armeebogen 2018'!D15))),('Nordfront-Armeebogen 2018'!C15="Krieger (0)")),('Nordfront-Armeebogen 2018'!A15),0)</f>
        <v>0</v>
      </c>
      <c r="AF7" s="0" t="n">
        <v>0</v>
      </c>
      <c r="AG7" s="0" t="n">
        <v>0</v>
      </c>
      <c r="AH7" s="0" t="n">
        <v>0</v>
      </c>
      <c r="AI7" s="0" t="n">
        <f aca="false">IF(AND(('Nordfront-Armeebogen 2018'!E15="Garnision von Thal"),(ISNUMBER(SEARCH("Bogen",'Nordfront-Armeebogen 2018'!D15))),('Nordfront-Armeebogen 2018'!C15="Krieger (0)")),('Nordfront-Armeebogen 2018'!A15),0)</f>
        <v>0</v>
      </c>
      <c r="AJ7" s="0" t="n">
        <f aca="false">IF(AND(('Nordfront-Armeebogen 2018'!E15="Thranduils Hallen"),(ISNUMBER(SEARCH("bogen",'Nordfront-Armeebogen 2018'!D15))),('Nordfront-Armeebogen 2018'!C15="Krieger (0)")),('Nordfront-Armeebogen 2018'!A15),0)</f>
        <v>0</v>
      </c>
      <c r="AK7" s="0" t="n">
        <f aca="false">IF(AND(('Nordfront-Armeebogen 2018'!E15="Die Eisenberge"),(ISNUMBER(SEARCH("Armbrust",'Nordfront-Armeebogen 2018'!D15))),('Nordfront-Armeebogen 2018'!C15="Krieger (0)")),('Nordfront-Armeebogen 2018'!A15),0)</f>
        <v>0</v>
      </c>
      <c r="AL7" s="0" t="n">
        <f aca="false">IF(AND(('Nordfront-Armeebogen 2018'!E15="Überlebende von See-Stadt"),(ISNUMBER(SEARCH("Bogen",'Nordfront-Armeebogen 2018'!D15))),('Nordfront-Armeebogen 2018'!C15="Krieger (0)")),('Nordfront-Armeebogen 2018'!A15),0)</f>
        <v>0</v>
      </c>
      <c r="AM7" s="0" t="n">
        <f aca="false">IF(AND(('Nordfront-Armeebogen 2018'!E15="Azogs Jäger"),(ISNUMBER(SEARCH("bogen",'Nordfront-Armeebogen 2018'!D15))),('Nordfront-Armeebogen 2018'!C15="Krieger (0)")),('Nordfront-Armeebogen 2018'!A15),0)</f>
        <v>0</v>
      </c>
      <c r="AN7" s="0" t="n">
        <v>0</v>
      </c>
      <c r="AO7" s="0" t="n">
        <v>0</v>
      </c>
      <c r="AP7" s="0" t="n">
        <f aca="false">IF(AND(('Nordfront-Armeebogen 2018'!E15="Waldläufer von Ithilien"),(ISNUMBER(SEARCH("bogen",'Nordfront-Armeebogen 2018'!D15))),('Nordfront-Armeebogen 2018'!C15="Krieger (0)")),('Nordfront-Armeebogen 2018'!A15),0)</f>
        <v>0</v>
      </c>
      <c r="AQ7" s="0" t="n">
        <f aca="false">IF(AND(('Nordfront-Armeebogen 2018'!E15="Die Menschen des Westens"),(ISNUMBER(SEARCH("bogen",'Nordfront-Armeebogen 2018'!D15))),('Nordfront-Armeebogen 2018'!C15="Krieger (0)")),('Nordfront-Armeebogen 2018'!A15),0)</f>
        <v>0</v>
      </c>
      <c r="AR7" s="0" t="n">
        <f aca="false">IF(AND(('Nordfront-Armeebogen 2018'!E15="Gothmogs Armee"),(ISNUMBER(SEARCH("bogen",'Nordfront-Armeebogen 2018'!D15))),('Nordfront-Armeebogen 2018'!C15="Krieger (0)")),('Nordfront-Armeebogen 2018'!A15),0)</f>
        <v>0</v>
      </c>
      <c r="AS7" s="0" t="n">
        <f aca="false">IF(AND(('Nordfront-Armeebogen 2018'!E15="Große Armee des Südens"),(ISNUMBER(SEARCH("bogen",'Nordfront-Armeebogen 2018'!D15))),('Nordfront-Armeebogen 2018'!C15="Krieger (0)")),('Nordfront-Armeebogen 2018'!A15),0)</f>
        <v>0</v>
      </c>
      <c r="AT7" s="0" t="n">
        <f aca="false">IF(AND(('Nordfront-Armeebogen 2018'!E15="Das schwarze Tor öffnet sich"),(ISNUMBER(SEARCH("bogen",'Nordfront-Armeebogen 2018'!D15))),('Nordfront-Armeebogen 2018'!C15="Krieger (0)")),('Nordfront-Armeebogen 2018'!A15),0)</f>
        <v>0</v>
      </c>
      <c r="AU7" s="0" t="n">
        <f aca="false">IF(AND(('Nordfront-Armeebogen 2018'!E15="Verteidiger des Auenlandes"),(ISNUMBER(SEARCH("bogen",'Nordfront-Armeebogen 2018'!D15))),('Nordfront-Armeebogen 2018'!C15="Krieger (0)")),('Nordfront-Armeebogen 2018'!A15),0)</f>
        <v>0</v>
      </c>
      <c r="AV7" s="0" t="n">
        <f aca="false">IF(AND(('Nordfront-Armeebogen 2018'!E15="Die Raufbolde des Hauptmanns"),(ISNUMBER(SEARCH("bogen",'Nordfront-Armeebogen 2018'!D15))),('Nordfront-Armeebogen 2018'!C15="Krieger (0)")),('Nordfront-Armeebogen 2018'!A15),0)</f>
        <v>0</v>
      </c>
    </row>
    <row r="8" customFormat="false" ht="15" hidden="false" customHeight="false" outlineLevel="0" collapsed="false">
      <c r="B8" s="0" t="n">
        <f aca="false">IF(AND(('Nordfront-Armeebogen 2018'!E16="Arnor"),(ISNUMBER(SEARCH("Bogen",'Nordfront-Armeebogen 2018'!D16))),('Nordfront-Armeebogen 2018'!C16="Krieger (0)")),('Nordfront-Armeebogen 2018'!A16),0)</f>
        <v>0</v>
      </c>
      <c r="C8" s="0" t="n">
        <f aca="false">IF(AND(('Nordfront-Armeebogen 2018'!E16="Die Lehen"),(ISNUMBER(SEARCH("Bogen",'Nordfront-Armeebogen 2018'!D16))),('Nordfront-Armeebogen 2018'!C16="Krieger (0)")),('Nordfront-Armeebogen 2018'!A16),0)</f>
        <v>0</v>
      </c>
      <c r="D8" s="38" t="n">
        <f aca="false">IF(AND(('Nordfront-Armeebogen 2018'!E16="Das Königreich von Kazad-dûm"),(ISNUMBER(SEARCH("bogen",'Nordfront-Armeebogen 2018'!D16))),('Nordfront-Armeebogen 2018'!C16="Krieger (0)")),('Nordfront-Armeebogen 2018'!A16),0)</f>
        <v>0</v>
      </c>
      <c r="E8" s="38" t="n">
        <v>0</v>
      </c>
      <c r="F8" s="0" t="n">
        <v>0</v>
      </c>
      <c r="G8" s="0" t="n">
        <f aca="false">IF(AND(('Nordfront-Armeebogen 2018'!E16="Lothlórien"),(ISNUMBER(SEARCH("bogen",'Nordfront-Armeebogen 2018'!D16))),('Nordfront-Armeebogen 2018'!C16="Krieger (0)")),('Nordfront-Armeebogen 2018'!A16),0)</f>
        <v>0</v>
      </c>
      <c r="H8" s="0" t="n">
        <f aca="false">IF(AND(('Nordfront-Armeebogen 2018'!E16="Minas Tirith"),(ISNUMBER(SEARCH("Bogen",'Nordfront-Armeebogen 2018'!D16))),('Nordfront-Armeebogen 2018'!C16="Krieger (0)")),('Nordfront-Armeebogen 2018'!A16),0)</f>
        <v>0</v>
      </c>
      <c r="I8" s="0" t="n">
        <v>0</v>
      </c>
      <c r="J8" s="0" t="n">
        <f aca="false">IF(AND(('Nordfront-Armeebogen 2018'!E16="Númenor"),(ISNUMBER(SEARCH("Bogen",'Nordfront-Armeebogen 2018'!D16))),('Nordfront-Armeebogen 2018'!C16="Krieger (0)")),('Nordfront-Armeebogen 2018'!A16),0)</f>
        <v>0</v>
      </c>
      <c r="K8" s="0" t="n">
        <f aca="false">IF(AND(('Nordfront-Armeebogen 2018'!E16="Bruchtal"),(ISNUMBER(SEARCH("bogen",'Nordfront-Armeebogen 2018'!D16))),('Nordfront-Armeebogen 2018'!C16="Krieger (0)")),('Nordfront-Armeebogen 2018'!A16),0)</f>
        <v>0</v>
      </c>
      <c r="L8" s="0" t="n">
        <f aca="false">IF(AND(('Nordfront-Armeebogen 2018'!E16="Rohan"),(ISNUMBER(SEARCH("Bogen",'Nordfront-Armeebogen 2018'!D16))),('Nordfront-Armeebogen 2018'!C16="Krieger (0)")),('Nordfront-Armeebogen 2018'!A16),0)</f>
        <v>0</v>
      </c>
      <c r="M8" s="0" t="n">
        <f aca="false">IF(AND(('Nordfront-Armeebogen 2018'!E16="Das Auenland"),(ISNUMBER(SEARCH("bogen",'Nordfront-Armeebogen 2018'!D16))),('Nordfront-Armeebogen 2018'!C16="Krieger (0)")),('Nordfront-Armeebogen 2018'!A16),0)</f>
        <v>0</v>
      </c>
      <c r="N8" s="0" t="n">
        <v>0</v>
      </c>
      <c r="O8" s="0" t="n">
        <f aca="false">IF(AND(('Nordfront-Armeebogen 2018'!E16="Angmar"),(ISNUMBER(SEARCH("bogen",'Nordfront-Armeebogen 2018'!D16))),('Nordfront-Armeebogen 2018'!C16="Krieger (0)")),('Nordfront-Armeebogen 2018'!A16),0)</f>
        <v>0</v>
      </c>
      <c r="P8" s="0" t="n">
        <f aca="false">IF(AND(('Nordfront-Armeebogen 2018'!E16="Barad-dûr"),(ISNUMBER(SEARCH("bogen",'Nordfront-Armeebogen 2018'!D16))),('Nordfront-Armeebogen 2018'!C16="Krieger (0)")),('Nordfront-Armeebogen 2018'!A16),0)</f>
        <v>0</v>
      </c>
      <c r="Q8" s="0" t="n">
        <f aca="false">IF(AND(('Nordfront-Armeebogen 2018'!E16="Kosaren von Umbar"),(ISNUMBER(SEARCH("Bogen",'Nordfront-Armeebogen 2018'!D16))),('Nordfront-Armeebogen 2018'!C16="Krieger (0)")),('Nordfront-Armeebogen 2018'!A16),0)</f>
        <v>0</v>
      </c>
      <c r="R8" s="0" t="n">
        <f aca="false">IF(AND(('Nordfront-Armeebogen 2018'!E16="Kosaren von Umbar"),(ISNUMBER(SEARCH("Armbrust",'Nordfront-Armeebogen 2018'!D16))),('Nordfront-Armeebogen 2018'!C16="Krieger (0)")),('Nordfront-Armeebogen 2018'!A16),0)</f>
        <v>0</v>
      </c>
      <c r="S8" s="0" t="n">
        <f aca="false">IF(AND(('Nordfront-Armeebogen 2018'!E16="Die Ostlinge"),(ISNUMBER(SEARCH("Bogen",'Nordfront-Armeebogen 2018'!D16))),('Nordfront-Armeebogen 2018'!C16="Krieger (0)")),('Nordfront-Armeebogen 2018'!A16),0)</f>
        <v>0</v>
      </c>
      <c r="T8" s="0" t="n">
        <f aca="false">IF(AND(('Nordfront-Armeebogen 2018'!E16="Isengart"),(ISNUMBER(SEARCH("bogen",'Nordfront-Armeebogen 2018'!D16))),('Nordfront-Armeebogen 2018'!C16="Krieger (0)")),('Nordfront-Armeebogen 2018'!A16),0)</f>
        <v>0</v>
      </c>
      <c r="U8" s="0" t="n">
        <f aca="false">IF(AND(('Nordfront-Armeebogen 2018'!E16="Isengart"),(ISNUMBER(SEARCH("Armbrust",'Nordfront-Armeebogen 2018'!D16))),('Nordfront-Armeebogen 2018'!C16="Krieger (0)")),('Nordfront-Armeebogen 2018'!A16),0)</f>
        <v>0</v>
      </c>
      <c r="V8" s="0" t="n">
        <v>0</v>
      </c>
      <c r="W8" s="0" t="n">
        <f aca="false">IF(AND(('Nordfront-Armeebogen 2018'!E16="Mordor"),(ISNUMBER(SEARCH("bogen",'Nordfront-Armeebogen 2018'!D16))),('Nordfront-Armeebogen 2018'!C16="Krieger (0)")),('Nordfront-Armeebogen 2018'!A16),0)</f>
        <v>0</v>
      </c>
      <c r="X8" s="0" t="n">
        <f aca="false">IF(AND(('Nordfront-Armeebogen 2018'!E16="Moria"),(ISNUMBER(SEARCH("bogen",'Nordfront-Armeebogen 2018'!D16))),('Nordfront-Armeebogen 2018'!C16="Krieger (0)")),('Nordfront-Armeebogen 2018'!A16),0)</f>
        <v>0</v>
      </c>
      <c r="Y8" s="0" t="n">
        <f aca="false">IF(AND(('Nordfront-Armeebogen 2018'!E16="Die Schlangenhorde"),(ISNUMBER(SEARCH("Bogen",'Nordfront-Armeebogen 2018'!D16))),('Nordfront-Armeebogen 2018'!C16="Krieger (0)")),('Nordfront-Armeebogen 2018'!A16),0)</f>
        <v>0</v>
      </c>
      <c r="Z8" s="0" t="n">
        <v>0</v>
      </c>
      <c r="AA8" s="0" t="n">
        <f aca="false">IF(AND(('Nordfront-Armeebogen 2018'!E16="Sharkas Abtrünnige"),(ISNUMBER(SEARCH("Bogen",'Nordfront-Armeebogen 2018'!D16))),('Nordfront-Armeebogen 2018'!C16="Krieger (0)")),('Nordfront-Armeebogen 2018'!A16),0)</f>
        <v>0</v>
      </c>
      <c r="AB8" s="0" t="n">
        <v>0</v>
      </c>
      <c r="AC8" s="0" t="n">
        <f aca="false">IF(AND(('Nordfront-Armeebogen 2018'!E16="Variags von Khand"),(ISNUMBER(SEARCH("Bogen",'Nordfront-Armeebogen 2018'!D16))),('Nordfront-Armeebogen 2018'!C16="Krieger (0)")),('Nordfront-Armeebogen 2018'!A16),0)</f>
        <v>0</v>
      </c>
      <c r="AD8" s="0" t="n">
        <v>0</v>
      </c>
      <c r="AE8" s="0" t="n">
        <f aca="false">IF(AND(('Nordfront-Armeebogen 2018'!E16="Armee von See-Stadt"),(ISNUMBER(SEARCH("Bogen",'Nordfront-Armeebogen 2018'!D16))),('Nordfront-Armeebogen 2018'!C16="Krieger (0)")),('Nordfront-Armeebogen 2018'!A16),0)</f>
        <v>0</v>
      </c>
      <c r="AF8" s="0" t="n">
        <v>0</v>
      </c>
      <c r="AG8" s="0" t="n">
        <v>0</v>
      </c>
      <c r="AH8" s="0" t="n">
        <v>0</v>
      </c>
      <c r="AI8" s="0" t="n">
        <f aca="false">IF(AND(('Nordfront-Armeebogen 2018'!E16="Garnision von Thal"),(ISNUMBER(SEARCH("Bogen",'Nordfront-Armeebogen 2018'!D16))),('Nordfront-Armeebogen 2018'!C16="Krieger (0)")),('Nordfront-Armeebogen 2018'!A16),0)</f>
        <v>0</v>
      </c>
      <c r="AJ8" s="0" t="n">
        <f aca="false">IF(AND(('Nordfront-Armeebogen 2018'!E16="Thranduils Hallen"),(ISNUMBER(SEARCH("bogen",'Nordfront-Armeebogen 2018'!D16))),('Nordfront-Armeebogen 2018'!C16="Krieger (0)")),('Nordfront-Armeebogen 2018'!A16),0)</f>
        <v>0</v>
      </c>
      <c r="AK8" s="0" t="n">
        <f aca="false">IF(AND(('Nordfront-Armeebogen 2018'!E16="Die Eisenberge"),(ISNUMBER(SEARCH("Armbrust",'Nordfront-Armeebogen 2018'!D16))),('Nordfront-Armeebogen 2018'!C16="Krieger (0)")),('Nordfront-Armeebogen 2018'!A16),0)</f>
        <v>0</v>
      </c>
      <c r="AL8" s="0" t="n">
        <f aca="false">IF(AND(('Nordfront-Armeebogen 2018'!E16="Überlebende von See-Stadt"),(ISNUMBER(SEARCH("Bogen",'Nordfront-Armeebogen 2018'!D16))),('Nordfront-Armeebogen 2018'!C16="Krieger (0)")),('Nordfront-Armeebogen 2018'!A16),0)</f>
        <v>0</v>
      </c>
      <c r="AM8" s="0" t="n">
        <f aca="false">IF(AND(('Nordfront-Armeebogen 2018'!E16="Azogs Jäger"),(ISNUMBER(SEARCH("bogen",'Nordfront-Armeebogen 2018'!D16))),('Nordfront-Armeebogen 2018'!C16="Krieger (0)")),('Nordfront-Armeebogen 2018'!A16),0)</f>
        <v>0</v>
      </c>
      <c r="AN8" s="0" t="n">
        <v>0</v>
      </c>
      <c r="AO8" s="0" t="n">
        <v>0</v>
      </c>
      <c r="AP8" s="0" t="n">
        <f aca="false">IF(AND(('Nordfront-Armeebogen 2018'!E16="Waldläufer von Ithilien"),(ISNUMBER(SEARCH("bogen",'Nordfront-Armeebogen 2018'!D16))),('Nordfront-Armeebogen 2018'!C16="Krieger (0)")),('Nordfront-Armeebogen 2018'!A16),0)</f>
        <v>0</v>
      </c>
      <c r="AQ8" s="0" t="n">
        <f aca="false">IF(AND(('Nordfront-Armeebogen 2018'!E16="Die Menschen des Westens"),(ISNUMBER(SEARCH("bogen",'Nordfront-Armeebogen 2018'!D16))),('Nordfront-Armeebogen 2018'!C16="Krieger (0)")),('Nordfront-Armeebogen 2018'!A16),0)</f>
        <v>0</v>
      </c>
      <c r="AR8" s="0" t="n">
        <f aca="false">IF(AND(('Nordfront-Armeebogen 2018'!E16="Gothmogs Armee"),(ISNUMBER(SEARCH("bogen",'Nordfront-Armeebogen 2018'!D16))),('Nordfront-Armeebogen 2018'!C16="Krieger (0)")),('Nordfront-Armeebogen 2018'!A16),0)</f>
        <v>0</v>
      </c>
      <c r="AS8" s="0" t="n">
        <f aca="false">IF(AND(('Nordfront-Armeebogen 2018'!E16="Große Armee des Südens"),(ISNUMBER(SEARCH("bogen",'Nordfront-Armeebogen 2018'!D16))),('Nordfront-Armeebogen 2018'!C16="Krieger (0)")),('Nordfront-Armeebogen 2018'!A16),0)</f>
        <v>0</v>
      </c>
      <c r="AT8" s="0" t="n">
        <f aca="false">IF(AND(('Nordfront-Armeebogen 2018'!E16="Das schwarze Tor öffnet sich"),(ISNUMBER(SEARCH("bogen",'Nordfront-Armeebogen 2018'!D16))),('Nordfront-Armeebogen 2018'!C16="Krieger (0)")),('Nordfront-Armeebogen 2018'!A16),0)</f>
        <v>0</v>
      </c>
      <c r="AU8" s="0" t="n">
        <f aca="false">IF(AND(('Nordfront-Armeebogen 2018'!E16="Verteidiger des Auenlandes"),(ISNUMBER(SEARCH("bogen",'Nordfront-Armeebogen 2018'!D16))),('Nordfront-Armeebogen 2018'!C16="Krieger (0)")),('Nordfront-Armeebogen 2018'!A16),0)</f>
        <v>0</v>
      </c>
      <c r="AV8" s="0" t="n">
        <f aca="false">IF(AND(('Nordfront-Armeebogen 2018'!E16="Die Raufbolde des Hauptmanns"),(ISNUMBER(SEARCH("bogen",'Nordfront-Armeebogen 2018'!D16))),('Nordfront-Armeebogen 2018'!C16="Krieger (0)")),('Nordfront-Armeebogen 2018'!A16),0)</f>
        <v>0</v>
      </c>
    </row>
    <row r="9" customFormat="false" ht="15" hidden="false" customHeight="false" outlineLevel="0" collapsed="false">
      <c r="B9" s="0" t="n">
        <f aca="false">IF(AND(('Nordfront-Armeebogen 2018'!E17="Arnor"),(ISNUMBER(SEARCH("Bogen",'Nordfront-Armeebogen 2018'!D17))),('Nordfront-Armeebogen 2018'!C17="Krieger (0)")),('Nordfront-Armeebogen 2018'!A17),0)</f>
        <v>0</v>
      </c>
      <c r="C9" s="0" t="n">
        <f aca="false">IF(AND(('Nordfront-Armeebogen 2018'!E17="Die Lehen"),(ISNUMBER(SEARCH("Bogen",'Nordfront-Armeebogen 2018'!D17))),('Nordfront-Armeebogen 2018'!C17="Krieger (0)")),('Nordfront-Armeebogen 2018'!A17),0)</f>
        <v>0</v>
      </c>
      <c r="D9" s="38" t="n">
        <f aca="false">IF(AND(('Nordfront-Armeebogen 2018'!E17="Das Königreich von Kazad-dûm"),(ISNUMBER(SEARCH("bogen",'Nordfront-Armeebogen 2018'!D17))),('Nordfront-Armeebogen 2018'!C17="Krieger (0)")),('Nordfront-Armeebogen 2018'!A17),0)</f>
        <v>0</v>
      </c>
      <c r="E9" s="38" t="n">
        <v>0</v>
      </c>
      <c r="F9" s="0" t="n">
        <v>0</v>
      </c>
      <c r="G9" s="0" t="n">
        <f aca="false">IF(AND(('Nordfront-Armeebogen 2018'!E17="Lothlórien"),(ISNUMBER(SEARCH("bogen",'Nordfront-Armeebogen 2018'!D17))),('Nordfront-Armeebogen 2018'!C17="Krieger (0)")),('Nordfront-Armeebogen 2018'!A17),0)</f>
        <v>0</v>
      </c>
      <c r="H9" s="0" t="n">
        <f aca="false">IF(AND(('Nordfront-Armeebogen 2018'!E17="Minas Tirith"),(ISNUMBER(SEARCH("Bogen",'Nordfront-Armeebogen 2018'!D17))),('Nordfront-Armeebogen 2018'!C17="Krieger (0)")),('Nordfront-Armeebogen 2018'!A17),0)</f>
        <v>0</v>
      </c>
      <c r="I9" s="0" t="n">
        <v>0</v>
      </c>
      <c r="J9" s="0" t="n">
        <f aca="false">IF(AND(('Nordfront-Armeebogen 2018'!E17="Númenor"),(ISNUMBER(SEARCH("Bogen",'Nordfront-Armeebogen 2018'!D17))),('Nordfront-Armeebogen 2018'!C17="Krieger (0)")),('Nordfront-Armeebogen 2018'!A17),0)</f>
        <v>0</v>
      </c>
      <c r="K9" s="0" t="n">
        <f aca="false">IF(AND(('Nordfront-Armeebogen 2018'!E17="Bruchtal"),(ISNUMBER(SEARCH("bogen",'Nordfront-Armeebogen 2018'!D17))),('Nordfront-Armeebogen 2018'!C17="Krieger (0)")),('Nordfront-Armeebogen 2018'!A17),0)</f>
        <v>0</v>
      </c>
      <c r="L9" s="0" t="n">
        <f aca="false">IF(AND(('Nordfront-Armeebogen 2018'!E17="Rohan"),(ISNUMBER(SEARCH("Bogen",'Nordfront-Armeebogen 2018'!D17))),('Nordfront-Armeebogen 2018'!C17="Krieger (0)")),('Nordfront-Armeebogen 2018'!A17),0)</f>
        <v>0</v>
      </c>
      <c r="M9" s="0" t="n">
        <f aca="false">IF(AND(('Nordfront-Armeebogen 2018'!E17="Das Auenland"),(ISNUMBER(SEARCH("bogen",'Nordfront-Armeebogen 2018'!D17))),('Nordfront-Armeebogen 2018'!C17="Krieger (0)")),('Nordfront-Armeebogen 2018'!A17),0)</f>
        <v>0</v>
      </c>
      <c r="N9" s="0" t="n">
        <v>0</v>
      </c>
      <c r="O9" s="0" t="n">
        <f aca="false">IF(AND(('Nordfront-Armeebogen 2018'!E17="Angmar"),(ISNUMBER(SEARCH("bogen",'Nordfront-Armeebogen 2018'!D17))),('Nordfront-Armeebogen 2018'!C17="Krieger (0)")),('Nordfront-Armeebogen 2018'!A17),0)</f>
        <v>0</v>
      </c>
      <c r="P9" s="0" t="n">
        <f aca="false">IF(AND(('Nordfront-Armeebogen 2018'!E17="Barad-dûr"),(ISNUMBER(SEARCH("bogen",'Nordfront-Armeebogen 2018'!D17))),('Nordfront-Armeebogen 2018'!C17="Krieger (0)")),('Nordfront-Armeebogen 2018'!A17),0)</f>
        <v>0</v>
      </c>
      <c r="Q9" s="0" t="n">
        <f aca="false">IF(AND(('Nordfront-Armeebogen 2018'!E17="Kosaren von Umbar"),(ISNUMBER(SEARCH("Bogen",'Nordfront-Armeebogen 2018'!D17))),('Nordfront-Armeebogen 2018'!C17="Krieger (0)")),('Nordfront-Armeebogen 2018'!A17),0)</f>
        <v>0</v>
      </c>
      <c r="R9" s="0" t="n">
        <f aca="false">IF(AND(('Nordfront-Armeebogen 2018'!E17="Kosaren von Umbar"),(ISNUMBER(SEARCH("Armbrust",'Nordfront-Armeebogen 2018'!D17))),('Nordfront-Armeebogen 2018'!C17="Krieger (0)")),('Nordfront-Armeebogen 2018'!A17),0)</f>
        <v>0</v>
      </c>
      <c r="S9" s="0" t="n">
        <f aca="false">IF(AND(('Nordfront-Armeebogen 2018'!E17="Die Ostlinge"),(ISNUMBER(SEARCH("Bogen",'Nordfront-Armeebogen 2018'!D17))),('Nordfront-Armeebogen 2018'!C17="Krieger (0)")),('Nordfront-Armeebogen 2018'!A17),0)</f>
        <v>0</v>
      </c>
      <c r="T9" s="0" t="n">
        <f aca="false">IF(AND(('Nordfront-Armeebogen 2018'!E17="Isengart"),(ISNUMBER(SEARCH("bogen",'Nordfront-Armeebogen 2018'!D17))),('Nordfront-Armeebogen 2018'!C17="Krieger (0)")),('Nordfront-Armeebogen 2018'!A17),0)</f>
        <v>0</v>
      </c>
      <c r="U9" s="0" t="n">
        <f aca="false">IF(AND(('Nordfront-Armeebogen 2018'!E17="Isengart"),(ISNUMBER(SEARCH("Armbrust",'Nordfront-Armeebogen 2018'!D17))),('Nordfront-Armeebogen 2018'!C17="Krieger (0)")),('Nordfront-Armeebogen 2018'!A17),0)</f>
        <v>0</v>
      </c>
      <c r="V9" s="0" t="n">
        <v>0</v>
      </c>
      <c r="W9" s="0" t="n">
        <f aca="false">IF(AND(('Nordfront-Armeebogen 2018'!E17="Mordor"),(ISNUMBER(SEARCH("bogen",'Nordfront-Armeebogen 2018'!D17))),('Nordfront-Armeebogen 2018'!C17="Krieger (0)")),('Nordfront-Armeebogen 2018'!A17),0)</f>
        <v>0</v>
      </c>
      <c r="X9" s="0" t="n">
        <f aca="false">IF(AND(('Nordfront-Armeebogen 2018'!E17="Moria"),(ISNUMBER(SEARCH("bogen",'Nordfront-Armeebogen 2018'!D17))),('Nordfront-Armeebogen 2018'!C17="Krieger (0)")),('Nordfront-Armeebogen 2018'!A17),0)</f>
        <v>0</v>
      </c>
      <c r="Y9" s="0" t="n">
        <f aca="false">IF(AND(('Nordfront-Armeebogen 2018'!E17="Die Schlangenhorde"),(ISNUMBER(SEARCH("Bogen",'Nordfront-Armeebogen 2018'!D17))),('Nordfront-Armeebogen 2018'!C17="Krieger (0)")),('Nordfront-Armeebogen 2018'!A17),0)</f>
        <v>0</v>
      </c>
      <c r="Z9" s="0" t="n">
        <v>0</v>
      </c>
      <c r="AA9" s="0" t="n">
        <f aca="false">IF(AND(('Nordfront-Armeebogen 2018'!E17="Sharkas Abtrünnige"),(ISNUMBER(SEARCH("Bogen",'Nordfront-Armeebogen 2018'!D17))),('Nordfront-Armeebogen 2018'!C17="Krieger (0)")),('Nordfront-Armeebogen 2018'!A17),0)</f>
        <v>0</v>
      </c>
      <c r="AB9" s="0" t="n">
        <v>0</v>
      </c>
      <c r="AC9" s="0" t="n">
        <f aca="false">IF(AND(('Nordfront-Armeebogen 2018'!E17="Variags von Khand"),(ISNUMBER(SEARCH("Bogen",'Nordfront-Armeebogen 2018'!D17))),('Nordfront-Armeebogen 2018'!C17="Krieger (0)")),('Nordfront-Armeebogen 2018'!A17),0)</f>
        <v>0</v>
      </c>
      <c r="AD9" s="0" t="n">
        <v>0</v>
      </c>
      <c r="AE9" s="0" t="n">
        <f aca="false">IF(AND(('Nordfront-Armeebogen 2018'!E17="Armee von See-Stadt"),(ISNUMBER(SEARCH("Bogen",'Nordfront-Armeebogen 2018'!D17))),('Nordfront-Armeebogen 2018'!C17="Krieger (0)")),('Nordfront-Armeebogen 2018'!A17),0)</f>
        <v>0</v>
      </c>
      <c r="AF9" s="0" t="n">
        <v>0</v>
      </c>
      <c r="AG9" s="0" t="n">
        <v>0</v>
      </c>
      <c r="AH9" s="0" t="n">
        <v>0</v>
      </c>
      <c r="AI9" s="0" t="n">
        <f aca="false">IF(AND(('Nordfront-Armeebogen 2018'!E17="Garnision von Thal"),(ISNUMBER(SEARCH("Bogen",'Nordfront-Armeebogen 2018'!D17))),('Nordfront-Armeebogen 2018'!C17="Krieger (0)")),('Nordfront-Armeebogen 2018'!A17),0)</f>
        <v>0</v>
      </c>
      <c r="AJ9" s="0" t="n">
        <f aca="false">IF(AND(('Nordfront-Armeebogen 2018'!E17="Thranduils Hallen"),(ISNUMBER(SEARCH("bogen",'Nordfront-Armeebogen 2018'!D17))),('Nordfront-Armeebogen 2018'!C17="Krieger (0)")),('Nordfront-Armeebogen 2018'!A17),0)</f>
        <v>0</v>
      </c>
      <c r="AK9" s="0" t="n">
        <f aca="false">IF(AND(('Nordfront-Armeebogen 2018'!E17="Die Eisenberge"),(ISNUMBER(SEARCH("Armbrust",'Nordfront-Armeebogen 2018'!D17))),('Nordfront-Armeebogen 2018'!C17="Krieger (0)")),('Nordfront-Armeebogen 2018'!A17),0)</f>
        <v>0</v>
      </c>
      <c r="AL9" s="0" t="n">
        <f aca="false">IF(AND(('Nordfront-Armeebogen 2018'!E17="Überlebende von See-Stadt"),(ISNUMBER(SEARCH("Bogen",'Nordfront-Armeebogen 2018'!D17))),('Nordfront-Armeebogen 2018'!C17="Krieger (0)")),('Nordfront-Armeebogen 2018'!A17),0)</f>
        <v>0</v>
      </c>
      <c r="AM9" s="0" t="n">
        <f aca="false">IF(AND(('Nordfront-Armeebogen 2018'!E17="Azogs Jäger"),(ISNUMBER(SEARCH("bogen",'Nordfront-Armeebogen 2018'!D17))),('Nordfront-Armeebogen 2018'!C17="Krieger (0)")),('Nordfront-Armeebogen 2018'!A17),0)</f>
        <v>0</v>
      </c>
      <c r="AN9" s="0" t="n">
        <v>0</v>
      </c>
      <c r="AO9" s="0" t="n">
        <v>0</v>
      </c>
      <c r="AP9" s="0" t="n">
        <f aca="false">IF(AND(('Nordfront-Armeebogen 2018'!E17="Waldläufer von Ithilien"),(ISNUMBER(SEARCH("bogen",'Nordfront-Armeebogen 2018'!D17))),('Nordfront-Armeebogen 2018'!C17="Krieger (0)")),('Nordfront-Armeebogen 2018'!A17),0)</f>
        <v>0</v>
      </c>
      <c r="AQ9" s="0" t="n">
        <f aca="false">IF(AND(('Nordfront-Armeebogen 2018'!E17="Die Menschen des Westens"),(ISNUMBER(SEARCH("bogen",'Nordfront-Armeebogen 2018'!D17))),('Nordfront-Armeebogen 2018'!C17="Krieger (0)")),('Nordfront-Armeebogen 2018'!A17),0)</f>
        <v>0</v>
      </c>
      <c r="AR9" s="0" t="n">
        <f aca="false">IF(AND(('Nordfront-Armeebogen 2018'!E17="Gothmogs Armee"),(ISNUMBER(SEARCH("bogen",'Nordfront-Armeebogen 2018'!D17))),('Nordfront-Armeebogen 2018'!C17="Krieger (0)")),('Nordfront-Armeebogen 2018'!A17),0)</f>
        <v>0</v>
      </c>
      <c r="AS9" s="0" t="n">
        <f aca="false">IF(AND(('Nordfront-Armeebogen 2018'!E17="Große Armee des Südens"),(ISNUMBER(SEARCH("bogen",'Nordfront-Armeebogen 2018'!D17))),('Nordfront-Armeebogen 2018'!C17="Krieger (0)")),('Nordfront-Armeebogen 2018'!A17),0)</f>
        <v>0</v>
      </c>
      <c r="AT9" s="0" t="n">
        <f aca="false">IF(AND(('Nordfront-Armeebogen 2018'!E17="Das schwarze Tor öffnet sich"),(ISNUMBER(SEARCH("bogen",'Nordfront-Armeebogen 2018'!D17))),('Nordfront-Armeebogen 2018'!C17="Krieger (0)")),('Nordfront-Armeebogen 2018'!A17),0)</f>
        <v>0</v>
      </c>
      <c r="AU9" s="0" t="n">
        <f aca="false">IF(AND(('Nordfront-Armeebogen 2018'!E17="Verteidiger des Auenlandes"),(ISNUMBER(SEARCH("bogen",'Nordfront-Armeebogen 2018'!D17))),('Nordfront-Armeebogen 2018'!C17="Krieger (0)")),('Nordfront-Armeebogen 2018'!A17),0)</f>
        <v>0</v>
      </c>
      <c r="AV9" s="0" t="n">
        <f aca="false">IF(AND(('Nordfront-Armeebogen 2018'!E17="Die Raufbolde des Hauptmanns"),(ISNUMBER(SEARCH("bogen",'Nordfront-Armeebogen 2018'!D17))),('Nordfront-Armeebogen 2018'!C17="Krieger (0)")),('Nordfront-Armeebogen 2018'!A17),0)</f>
        <v>0</v>
      </c>
    </row>
    <row r="10" customFormat="false" ht="15" hidden="false" customHeight="false" outlineLevel="0" collapsed="false">
      <c r="B10" s="0" t="n">
        <f aca="false">IF(AND(('Nordfront-Armeebogen 2018'!E18="Arnor"),(ISNUMBER(SEARCH("Bogen",'Nordfront-Armeebogen 2018'!D18))),('Nordfront-Armeebogen 2018'!C18="Krieger (0)")),('Nordfront-Armeebogen 2018'!A18),0)</f>
        <v>0</v>
      </c>
      <c r="C10" s="0" t="n">
        <f aca="false">IF(AND(('Nordfront-Armeebogen 2018'!E18="Die Lehen"),(ISNUMBER(SEARCH("Bogen",'Nordfront-Armeebogen 2018'!D18))),('Nordfront-Armeebogen 2018'!C18="Krieger (0)")),('Nordfront-Armeebogen 2018'!A18),0)</f>
        <v>0</v>
      </c>
      <c r="D10" s="38" t="n">
        <f aca="false">IF(AND(('Nordfront-Armeebogen 2018'!E18="Das Königreich von Kazad-dûm"),(ISNUMBER(SEARCH("bogen",'Nordfront-Armeebogen 2018'!D18))),('Nordfront-Armeebogen 2018'!C18="Krieger (0)")),('Nordfront-Armeebogen 2018'!A18),0)</f>
        <v>0</v>
      </c>
      <c r="E10" s="38" t="n">
        <v>0</v>
      </c>
      <c r="F10" s="0" t="n">
        <v>0</v>
      </c>
      <c r="G10" s="0" t="n">
        <f aca="false">IF(AND(('Nordfront-Armeebogen 2018'!E18="Lothlórien"),(ISNUMBER(SEARCH("bogen",'Nordfront-Armeebogen 2018'!D18))),('Nordfront-Armeebogen 2018'!C18="Krieger (0)")),('Nordfront-Armeebogen 2018'!A18),0)</f>
        <v>0</v>
      </c>
      <c r="H10" s="0" t="n">
        <f aca="false">IF(AND(('Nordfront-Armeebogen 2018'!E18="Minas Tirith"),(ISNUMBER(SEARCH("Bogen",'Nordfront-Armeebogen 2018'!D18))),('Nordfront-Armeebogen 2018'!C18="Krieger (0)")),('Nordfront-Armeebogen 2018'!A18),0)</f>
        <v>0</v>
      </c>
      <c r="I10" s="0" t="n">
        <v>0</v>
      </c>
      <c r="J10" s="0" t="n">
        <f aca="false">IF(AND(('Nordfront-Armeebogen 2018'!E18="Númenor"),(ISNUMBER(SEARCH("Bogen",'Nordfront-Armeebogen 2018'!D18))),('Nordfront-Armeebogen 2018'!C18="Krieger (0)")),('Nordfront-Armeebogen 2018'!A18),0)</f>
        <v>0</v>
      </c>
      <c r="K10" s="0" t="n">
        <f aca="false">IF(AND(('Nordfront-Armeebogen 2018'!E18="Bruchtal"),(ISNUMBER(SEARCH("bogen",'Nordfront-Armeebogen 2018'!D18))),('Nordfront-Armeebogen 2018'!C18="Krieger (0)")),('Nordfront-Armeebogen 2018'!A18),0)</f>
        <v>0</v>
      </c>
      <c r="L10" s="0" t="n">
        <f aca="false">IF(AND(('Nordfront-Armeebogen 2018'!E18="Rohan"),(ISNUMBER(SEARCH("Bogen",'Nordfront-Armeebogen 2018'!D18))),('Nordfront-Armeebogen 2018'!C18="Krieger (0)")),('Nordfront-Armeebogen 2018'!A18),0)</f>
        <v>0</v>
      </c>
      <c r="M10" s="0" t="n">
        <f aca="false">IF(AND(('Nordfront-Armeebogen 2018'!E18="Das Auenland"),(ISNUMBER(SEARCH("bogen",'Nordfront-Armeebogen 2018'!D18))),('Nordfront-Armeebogen 2018'!C18="Krieger (0)")),('Nordfront-Armeebogen 2018'!A18),0)</f>
        <v>0</v>
      </c>
      <c r="N10" s="0" t="n">
        <v>0</v>
      </c>
      <c r="O10" s="0" t="n">
        <f aca="false">IF(AND(('Nordfront-Armeebogen 2018'!E18="Angmar"),(ISNUMBER(SEARCH("bogen",'Nordfront-Armeebogen 2018'!D18))),('Nordfront-Armeebogen 2018'!C18="Krieger (0)")),('Nordfront-Armeebogen 2018'!A18),0)</f>
        <v>0</v>
      </c>
      <c r="P10" s="0" t="n">
        <f aca="false">IF(AND(('Nordfront-Armeebogen 2018'!E18="Barad-dûr"),(ISNUMBER(SEARCH("bogen",'Nordfront-Armeebogen 2018'!D18))),('Nordfront-Armeebogen 2018'!C18="Krieger (0)")),('Nordfront-Armeebogen 2018'!A18),0)</f>
        <v>0</v>
      </c>
      <c r="Q10" s="0" t="n">
        <f aca="false">IF(AND(('Nordfront-Armeebogen 2018'!E18="Kosaren von Umbar"),(ISNUMBER(SEARCH("Bogen",'Nordfront-Armeebogen 2018'!D18))),('Nordfront-Armeebogen 2018'!C18="Krieger (0)")),('Nordfront-Armeebogen 2018'!A18),0)</f>
        <v>0</v>
      </c>
      <c r="R10" s="0" t="n">
        <f aca="false">IF(AND(('Nordfront-Armeebogen 2018'!E18="Kosaren von Umbar"),(ISNUMBER(SEARCH("Armbrust",'Nordfront-Armeebogen 2018'!D18))),('Nordfront-Armeebogen 2018'!C18="Krieger (0)")),('Nordfront-Armeebogen 2018'!A18),0)</f>
        <v>0</v>
      </c>
      <c r="S10" s="0" t="n">
        <f aca="false">IF(AND(('Nordfront-Armeebogen 2018'!E18="Die Ostlinge"),(ISNUMBER(SEARCH("Bogen",'Nordfront-Armeebogen 2018'!D18))),('Nordfront-Armeebogen 2018'!C18="Krieger (0)")),('Nordfront-Armeebogen 2018'!A18),0)</f>
        <v>0</v>
      </c>
      <c r="T10" s="0" t="n">
        <f aca="false">IF(AND(('Nordfront-Armeebogen 2018'!E18="Isengart"),(ISNUMBER(SEARCH("bogen",'Nordfront-Armeebogen 2018'!D18))),('Nordfront-Armeebogen 2018'!C18="Krieger (0)")),('Nordfront-Armeebogen 2018'!A18),0)</f>
        <v>0</v>
      </c>
      <c r="U10" s="0" t="n">
        <f aca="false">IF(AND(('Nordfront-Armeebogen 2018'!E18="Isengart"),(ISNUMBER(SEARCH("Armbrust",'Nordfront-Armeebogen 2018'!D18))),('Nordfront-Armeebogen 2018'!C18="Krieger (0)")),('Nordfront-Armeebogen 2018'!A18),0)</f>
        <v>0</v>
      </c>
      <c r="V10" s="0" t="n">
        <v>0</v>
      </c>
      <c r="W10" s="0" t="n">
        <f aca="false">IF(AND(('Nordfront-Armeebogen 2018'!E18="Mordor"),(ISNUMBER(SEARCH("bogen",'Nordfront-Armeebogen 2018'!D18))),('Nordfront-Armeebogen 2018'!C18="Krieger (0)")),('Nordfront-Armeebogen 2018'!A18),0)</f>
        <v>0</v>
      </c>
      <c r="X10" s="0" t="n">
        <f aca="false">IF(AND(('Nordfront-Armeebogen 2018'!E18="Moria"),(ISNUMBER(SEARCH("bogen",'Nordfront-Armeebogen 2018'!D18))),('Nordfront-Armeebogen 2018'!C18="Krieger (0)")),('Nordfront-Armeebogen 2018'!A18),0)</f>
        <v>0</v>
      </c>
      <c r="Y10" s="0" t="n">
        <f aca="false">IF(AND(('Nordfront-Armeebogen 2018'!E18="Die Schlangenhorde"),(ISNUMBER(SEARCH("Bogen",'Nordfront-Armeebogen 2018'!D18))),('Nordfront-Armeebogen 2018'!C18="Krieger (0)")),('Nordfront-Armeebogen 2018'!A18),0)</f>
        <v>0</v>
      </c>
      <c r="Z10" s="0" t="n">
        <v>0</v>
      </c>
      <c r="AA10" s="0" t="n">
        <f aca="false">IF(AND(('Nordfront-Armeebogen 2018'!E18="Sharkas Abtrünnige"),(ISNUMBER(SEARCH("Bogen",'Nordfront-Armeebogen 2018'!D18))),('Nordfront-Armeebogen 2018'!C18="Krieger (0)")),('Nordfront-Armeebogen 2018'!A18),0)</f>
        <v>0</v>
      </c>
      <c r="AB10" s="0" t="n">
        <v>0</v>
      </c>
      <c r="AC10" s="0" t="n">
        <f aca="false">IF(AND(('Nordfront-Armeebogen 2018'!E18="Variags von Khand"),(ISNUMBER(SEARCH("Bogen",'Nordfront-Armeebogen 2018'!D18))),('Nordfront-Armeebogen 2018'!C18="Krieger (0)")),('Nordfront-Armeebogen 2018'!A18),0)</f>
        <v>0</v>
      </c>
      <c r="AD10" s="0" t="n">
        <v>0</v>
      </c>
      <c r="AE10" s="0" t="n">
        <f aca="false">IF(AND(('Nordfront-Armeebogen 2018'!E18="Armee von See-Stadt"),(ISNUMBER(SEARCH("Bogen",'Nordfront-Armeebogen 2018'!D18))),('Nordfront-Armeebogen 2018'!C18="Krieger (0)")),('Nordfront-Armeebogen 2018'!A18),0)</f>
        <v>0</v>
      </c>
      <c r="AF10" s="0" t="n">
        <v>0</v>
      </c>
      <c r="AG10" s="0" t="n">
        <v>0</v>
      </c>
      <c r="AH10" s="0" t="n">
        <v>0</v>
      </c>
      <c r="AI10" s="0" t="n">
        <f aca="false">IF(AND(('Nordfront-Armeebogen 2018'!E18="Garnision von Thal"),(ISNUMBER(SEARCH("Bogen",'Nordfront-Armeebogen 2018'!D18))),('Nordfront-Armeebogen 2018'!C18="Krieger (0)")),('Nordfront-Armeebogen 2018'!A18),0)</f>
        <v>0</v>
      </c>
      <c r="AJ10" s="0" t="n">
        <f aca="false">IF(AND(('Nordfront-Armeebogen 2018'!E18="Thranduils Hallen"),(ISNUMBER(SEARCH("bogen",'Nordfront-Armeebogen 2018'!D18))),('Nordfront-Armeebogen 2018'!C18="Krieger (0)")),('Nordfront-Armeebogen 2018'!A18),0)</f>
        <v>0</v>
      </c>
      <c r="AK10" s="0" t="n">
        <f aca="false">IF(AND(('Nordfront-Armeebogen 2018'!E18="Die Eisenberge"),(ISNUMBER(SEARCH("Armbrust",'Nordfront-Armeebogen 2018'!D18))),('Nordfront-Armeebogen 2018'!C18="Krieger (0)")),('Nordfront-Armeebogen 2018'!A18),0)</f>
        <v>0</v>
      </c>
      <c r="AL10" s="0" t="n">
        <f aca="false">IF(AND(('Nordfront-Armeebogen 2018'!E18="Überlebende von See-Stadt"),(ISNUMBER(SEARCH("Bogen",'Nordfront-Armeebogen 2018'!D18))),('Nordfront-Armeebogen 2018'!C18="Krieger (0)")),('Nordfront-Armeebogen 2018'!A18),0)</f>
        <v>0</v>
      </c>
      <c r="AM10" s="0" t="n">
        <f aca="false">IF(AND(('Nordfront-Armeebogen 2018'!E18="Azogs Jäger"),(ISNUMBER(SEARCH("bogen",'Nordfront-Armeebogen 2018'!D18))),('Nordfront-Armeebogen 2018'!C18="Krieger (0)")),('Nordfront-Armeebogen 2018'!A18),0)</f>
        <v>0</v>
      </c>
      <c r="AN10" s="0" t="n">
        <v>0</v>
      </c>
      <c r="AO10" s="0" t="n">
        <v>0</v>
      </c>
      <c r="AP10" s="0" t="n">
        <f aca="false">IF(AND(('Nordfront-Armeebogen 2018'!E18="Waldläufer von Ithilien"),(ISNUMBER(SEARCH("bogen",'Nordfront-Armeebogen 2018'!D18))),('Nordfront-Armeebogen 2018'!C18="Krieger (0)")),('Nordfront-Armeebogen 2018'!A18),0)</f>
        <v>0</v>
      </c>
      <c r="AQ10" s="0" t="n">
        <f aca="false">IF(AND(('Nordfront-Armeebogen 2018'!E18="Die Menschen des Westens"),(ISNUMBER(SEARCH("bogen",'Nordfront-Armeebogen 2018'!D18))),('Nordfront-Armeebogen 2018'!C18="Krieger (0)")),('Nordfront-Armeebogen 2018'!A18),0)</f>
        <v>0</v>
      </c>
      <c r="AR10" s="0" t="n">
        <f aca="false">IF(AND(('Nordfront-Armeebogen 2018'!E18="Gothmogs Armee"),(ISNUMBER(SEARCH("bogen",'Nordfront-Armeebogen 2018'!D18))),('Nordfront-Armeebogen 2018'!C18="Krieger (0)")),('Nordfront-Armeebogen 2018'!A18),0)</f>
        <v>0</v>
      </c>
      <c r="AS10" s="0" t="n">
        <f aca="false">IF(AND(('Nordfront-Armeebogen 2018'!E18="Große Armee des Südens"),(ISNUMBER(SEARCH("bogen",'Nordfront-Armeebogen 2018'!D18))),('Nordfront-Armeebogen 2018'!C18="Krieger (0)")),('Nordfront-Armeebogen 2018'!A18),0)</f>
        <v>0</v>
      </c>
      <c r="AT10" s="0" t="n">
        <f aca="false">IF(AND(('Nordfront-Armeebogen 2018'!E18="Das schwarze Tor öffnet sich"),(ISNUMBER(SEARCH("bogen",'Nordfront-Armeebogen 2018'!D18))),('Nordfront-Armeebogen 2018'!C18="Krieger (0)")),('Nordfront-Armeebogen 2018'!A18),0)</f>
        <v>0</v>
      </c>
      <c r="AU10" s="0" t="n">
        <f aca="false">IF(AND(('Nordfront-Armeebogen 2018'!E18="Verteidiger des Auenlandes"),(ISNUMBER(SEARCH("bogen",'Nordfront-Armeebogen 2018'!D18))),('Nordfront-Armeebogen 2018'!C18="Krieger (0)")),('Nordfront-Armeebogen 2018'!A18),0)</f>
        <v>0</v>
      </c>
      <c r="AV10" s="0" t="n">
        <f aca="false">IF(AND(('Nordfront-Armeebogen 2018'!E18="Die Raufbolde des Hauptmanns"),(ISNUMBER(SEARCH("bogen",'Nordfront-Armeebogen 2018'!D18))),('Nordfront-Armeebogen 2018'!C18="Krieger (0)")),('Nordfront-Armeebogen 2018'!A18),0)</f>
        <v>0</v>
      </c>
    </row>
    <row r="11" customFormat="false" ht="15" hidden="false" customHeight="false" outlineLevel="0" collapsed="false">
      <c r="B11" s="0" t="n">
        <f aca="false">IF(AND(('Nordfront-Armeebogen 2018'!E19="Arnor"),(ISNUMBER(SEARCH("Bogen",'Nordfront-Armeebogen 2018'!D19))),('Nordfront-Armeebogen 2018'!C19="Krieger (0)")),('Nordfront-Armeebogen 2018'!A19),0)</f>
        <v>0</v>
      </c>
      <c r="C11" s="0" t="n">
        <f aca="false">IF(AND(('Nordfront-Armeebogen 2018'!E19="Die Lehen"),(ISNUMBER(SEARCH("Bogen",'Nordfront-Armeebogen 2018'!D19))),('Nordfront-Armeebogen 2018'!C19="Krieger (0)")),('Nordfront-Armeebogen 2018'!A19),0)</f>
        <v>0</v>
      </c>
      <c r="D11" s="38" t="n">
        <f aca="false">IF(AND(('Nordfront-Armeebogen 2018'!E19="Das Königreich von Kazad-dûm"),(ISNUMBER(SEARCH("bogen",'Nordfront-Armeebogen 2018'!D19))),('Nordfront-Armeebogen 2018'!C19="Krieger (0)")),('Nordfront-Armeebogen 2018'!A19),0)</f>
        <v>0</v>
      </c>
      <c r="E11" s="38" t="n">
        <v>0</v>
      </c>
      <c r="F11" s="0" t="n">
        <v>0</v>
      </c>
      <c r="G11" s="0" t="n">
        <f aca="false">IF(AND(('Nordfront-Armeebogen 2018'!E19="Lothlórien"),(ISNUMBER(SEARCH("bogen",'Nordfront-Armeebogen 2018'!D19))),('Nordfront-Armeebogen 2018'!C19="Krieger (0)")),('Nordfront-Armeebogen 2018'!A19),0)</f>
        <v>0</v>
      </c>
      <c r="H11" s="0" t="n">
        <f aca="false">IF(AND(('Nordfront-Armeebogen 2018'!E19="Minas Tirith"),(ISNUMBER(SEARCH("Bogen",'Nordfront-Armeebogen 2018'!D19))),('Nordfront-Armeebogen 2018'!C19="Krieger (0)")),('Nordfront-Armeebogen 2018'!A19),0)</f>
        <v>0</v>
      </c>
      <c r="I11" s="0" t="n">
        <v>0</v>
      </c>
      <c r="J11" s="0" t="n">
        <f aca="false">IF(AND(('Nordfront-Armeebogen 2018'!E19="Númenor"),(ISNUMBER(SEARCH("Bogen",'Nordfront-Armeebogen 2018'!D19))),('Nordfront-Armeebogen 2018'!C19="Krieger (0)")),('Nordfront-Armeebogen 2018'!A19),0)</f>
        <v>0</v>
      </c>
      <c r="K11" s="0" t="n">
        <f aca="false">IF(AND(('Nordfront-Armeebogen 2018'!E19="Bruchtal"),(ISNUMBER(SEARCH("bogen",'Nordfront-Armeebogen 2018'!D19))),('Nordfront-Armeebogen 2018'!C19="Krieger (0)")),('Nordfront-Armeebogen 2018'!A19),0)</f>
        <v>0</v>
      </c>
      <c r="L11" s="0" t="n">
        <f aca="false">IF(AND(('Nordfront-Armeebogen 2018'!E19="Rohan"),(ISNUMBER(SEARCH("Bogen",'Nordfront-Armeebogen 2018'!D19))),('Nordfront-Armeebogen 2018'!C19="Krieger (0)")),('Nordfront-Armeebogen 2018'!A19),0)</f>
        <v>0</v>
      </c>
      <c r="M11" s="0" t="n">
        <f aca="false">IF(AND(('Nordfront-Armeebogen 2018'!E19="Das Auenland"),(ISNUMBER(SEARCH("bogen",'Nordfront-Armeebogen 2018'!D19))),('Nordfront-Armeebogen 2018'!C19="Krieger (0)")),('Nordfront-Armeebogen 2018'!A19),0)</f>
        <v>0</v>
      </c>
      <c r="N11" s="0" t="n">
        <v>0</v>
      </c>
      <c r="O11" s="0" t="n">
        <f aca="false">IF(AND(('Nordfront-Armeebogen 2018'!E19="Angmar"),(ISNUMBER(SEARCH("bogen",'Nordfront-Armeebogen 2018'!D19))),('Nordfront-Armeebogen 2018'!C19="Krieger (0)")),('Nordfront-Armeebogen 2018'!A19),0)</f>
        <v>0</v>
      </c>
      <c r="P11" s="0" t="n">
        <f aca="false">IF(AND(('Nordfront-Armeebogen 2018'!E19="Barad-dûr"),(ISNUMBER(SEARCH("bogen",'Nordfront-Armeebogen 2018'!D19))),('Nordfront-Armeebogen 2018'!C19="Krieger (0)")),('Nordfront-Armeebogen 2018'!A19),0)</f>
        <v>0</v>
      </c>
      <c r="Q11" s="0" t="n">
        <f aca="false">IF(AND(('Nordfront-Armeebogen 2018'!E19="Kosaren von Umbar"),(ISNUMBER(SEARCH("Bogen",'Nordfront-Armeebogen 2018'!D19))),('Nordfront-Armeebogen 2018'!C19="Krieger (0)")),('Nordfront-Armeebogen 2018'!A19),0)</f>
        <v>0</v>
      </c>
      <c r="R11" s="0" t="n">
        <f aca="false">IF(AND(('Nordfront-Armeebogen 2018'!E19="Kosaren von Umbar"),(ISNUMBER(SEARCH("Armbrust",'Nordfront-Armeebogen 2018'!D19))),('Nordfront-Armeebogen 2018'!C19="Krieger (0)")),('Nordfront-Armeebogen 2018'!A19),0)</f>
        <v>0</v>
      </c>
      <c r="S11" s="0" t="n">
        <f aca="false">IF(AND(('Nordfront-Armeebogen 2018'!E19="Die Ostlinge"),(ISNUMBER(SEARCH("Bogen",'Nordfront-Armeebogen 2018'!D19))),('Nordfront-Armeebogen 2018'!C19="Krieger (0)")),('Nordfront-Armeebogen 2018'!A19),0)</f>
        <v>0</v>
      </c>
      <c r="T11" s="0" t="n">
        <f aca="false">IF(AND(('Nordfront-Armeebogen 2018'!E19="Isengart"),(ISNUMBER(SEARCH("bogen",'Nordfront-Armeebogen 2018'!D19))),('Nordfront-Armeebogen 2018'!C19="Krieger (0)")),('Nordfront-Armeebogen 2018'!A19),0)</f>
        <v>0</v>
      </c>
      <c r="U11" s="0" t="n">
        <f aca="false">IF(AND(('Nordfront-Armeebogen 2018'!E19="Isengart"),(ISNUMBER(SEARCH("Armbrust",'Nordfront-Armeebogen 2018'!D19))),('Nordfront-Armeebogen 2018'!C19="Krieger (0)")),('Nordfront-Armeebogen 2018'!A19),0)</f>
        <v>0</v>
      </c>
      <c r="V11" s="0" t="n">
        <v>0</v>
      </c>
      <c r="W11" s="0" t="n">
        <f aca="false">IF(AND(('Nordfront-Armeebogen 2018'!E19="Mordor"),(ISNUMBER(SEARCH("bogen",'Nordfront-Armeebogen 2018'!D19))),('Nordfront-Armeebogen 2018'!C19="Krieger (0)")),('Nordfront-Armeebogen 2018'!A19),0)</f>
        <v>0</v>
      </c>
      <c r="X11" s="0" t="n">
        <f aca="false">IF(AND(('Nordfront-Armeebogen 2018'!E19="Moria"),(ISNUMBER(SEARCH("bogen",'Nordfront-Armeebogen 2018'!D19))),('Nordfront-Armeebogen 2018'!C19="Krieger (0)")),('Nordfront-Armeebogen 2018'!A19),0)</f>
        <v>0</v>
      </c>
      <c r="Y11" s="0" t="n">
        <f aca="false">IF(AND(('Nordfront-Armeebogen 2018'!E19="Die Schlangenhorde"),(ISNUMBER(SEARCH("Bogen",'Nordfront-Armeebogen 2018'!D19))),('Nordfront-Armeebogen 2018'!C19="Krieger (0)")),('Nordfront-Armeebogen 2018'!A19),0)</f>
        <v>0</v>
      </c>
      <c r="Z11" s="0" t="n">
        <v>0</v>
      </c>
      <c r="AA11" s="0" t="n">
        <f aca="false">IF(AND(('Nordfront-Armeebogen 2018'!E19="Sharkas Abtrünnige"),(ISNUMBER(SEARCH("Bogen",'Nordfront-Armeebogen 2018'!D19))),('Nordfront-Armeebogen 2018'!C19="Krieger (0)")),('Nordfront-Armeebogen 2018'!A19),0)</f>
        <v>0</v>
      </c>
      <c r="AB11" s="0" t="n">
        <v>0</v>
      </c>
      <c r="AC11" s="0" t="n">
        <f aca="false">IF(AND(('Nordfront-Armeebogen 2018'!E19="Variags von Khand"),(ISNUMBER(SEARCH("Bogen",'Nordfront-Armeebogen 2018'!D19))),('Nordfront-Armeebogen 2018'!C19="Krieger (0)")),('Nordfront-Armeebogen 2018'!A19),0)</f>
        <v>0</v>
      </c>
      <c r="AD11" s="0" t="n">
        <v>0</v>
      </c>
      <c r="AE11" s="0" t="n">
        <f aca="false">IF(AND(('Nordfront-Armeebogen 2018'!E19="Armee von See-Stadt"),(ISNUMBER(SEARCH("Bogen",'Nordfront-Armeebogen 2018'!D19))),('Nordfront-Armeebogen 2018'!C19="Krieger (0)")),('Nordfront-Armeebogen 2018'!A19),0)</f>
        <v>0</v>
      </c>
      <c r="AF11" s="0" t="n">
        <v>0</v>
      </c>
      <c r="AG11" s="0" t="n">
        <v>0</v>
      </c>
      <c r="AH11" s="0" t="n">
        <v>0</v>
      </c>
      <c r="AI11" s="0" t="n">
        <f aca="false">IF(AND(('Nordfront-Armeebogen 2018'!E19="Garnision von Thal"),(ISNUMBER(SEARCH("Bogen",'Nordfront-Armeebogen 2018'!D19))),('Nordfront-Armeebogen 2018'!C19="Krieger (0)")),('Nordfront-Armeebogen 2018'!A19),0)</f>
        <v>0</v>
      </c>
      <c r="AJ11" s="0" t="n">
        <f aca="false">IF(AND(('Nordfront-Armeebogen 2018'!E19="Thranduils Hallen"),(ISNUMBER(SEARCH("bogen",'Nordfront-Armeebogen 2018'!D19))),('Nordfront-Armeebogen 2018'!C19="Krieger (0)")),('Nordfront-Armeebogen 2018'!A19),0)</f>
        <v>0</v>
      </c>
      <c r="AK11" s="0" t="n">
        <f aca="false">IF(AND(('Nordfront-Armeebogen 2018'!E19="Die Eisenberge"),(ISNUMBER(SEARCH("Armbrust",'Nordfront-Armeebogen 2018'!D19))),('Nordfront-Armeebogen 2018'!C19="Krieger (0)")),('Nordfront-Armeebogen 2018'!A19),0)</f>
        <v>0</v>
      </c>
      <c r="AL11" s="0" t="n">
        <f aca="false">IF(AND(('Nordfront-Armeebogen 2018'!E19="Überlebende von See-Stadt"),(ISNUMBER(SEARCH("Bogen",'Nordfront-Armeebogen 2018'!D19))),('Nordfront-Armeebogen 2018'!C19="Krieger (0)")),('Nordfront-Armeebogen 2018'!A19),0)</f>
        <v>0</v>
      </c>
      <c r="AM11" s="0" t="n">
        <f aca="false">IF(AND(('Nordfront-Armeebogen 2018'!E19="Azogs Jäger"),(ISNUMBER(SEARCH("bogen",'Nordfront-Armeebogen 2018'!D19))),('Nordfront-Armeebogen 2018'!C19="Krieger (0)")),('Nordfront-Armeebogen 2018'!A19),0)</f>
        <v>0</v>
      </c>
      <c r="AN11" s="0" t="n">
        <v>0</v>
      </c>
      <c r="AO11" s="0" t="n">
        <v>0</v>
      </c>
      <c r="AP11" s="0" t="n">
        <f aca="false">IF(AND(('Nordfront-Armeebogen 2018'!E19="Waldläufer von Ithilien"),(ISNUMBER(SEARCH("bogen",'Nordfront-Armeebogen 2018'!D19))),('Nordfront-Armeebogen 2018'!C19="Krieger (0)")),('Nordfront-Armeebogen 2018'!A19),0)</f>
        <v>0</v>
      </c>
      <c r="AQ11" s="0" t="n">
        <f aca="false">IF(AND(('Nordfront-Armeebogen 2018'!E19="Die Menschen des Westens"),(ISNUMBER(SEARCH("bogen",'Nordfront-Armeebogen 2018'!D19))),('Nordfront-Armeebogen 2018'!C19="Krieger (0)")),('Nordfront-Armeebogen 2018'!A19),0)</f>
        <v>0</v>
      </c>
      <c r="AR11" s="0" t="n">
        <f aca="false">IF(AND(('Nordfront-Armeebogen 2018'!E19="Gothmogs Armee"),(ISNUMBER(SEARCH("bogen",'Nordfront-Armeebogen 2018'!D19))),('Nordfront-Armeebogen 2018'!C19="Krieger (0)")),('Nordfront-Armeebogen 2018'!A19),0)</f>
        <v>0</v>
      </c>
      <c r="AS11" s="0" t="n">
        <f aca="false">IF(AND(('Nordfront-Armeebogen 2018'!E19="Große Armee des Südens"),(ISNUMBER(SEARCH("bogen",'Nordfront-Armeebogen 2018'!D19))),('Nordfront-Armeebogen 2018'!C19="Krieger (0)")),('Nordfront-Armeebogen 2018'!A19),0)</f>
        <v>0</v>
      </c>
      <c r="AT11" s="0" t="n">
        <f aca="false">IF(AND(('Nordfront-Armeebogen 2018'!E19="Das schwarze Tor öffnet sich"),(ISNUMBER(SEARCH("bogen",'Nordfront-Armeebogen 2018'!D19))),('Nordfront-Armeebogen 2018'!C19="Krieger (0)")),('Nordfront-Armeebogen 2018'!A19),0)</f>
        <v>0</v>
      </c>
      <c r="AU11" s="0" t="n">
        <f aca="false">IF(AND(('Nordfront-Armeebogen 2018'!E19="Verteidiger des Auenlandes"),(ISNUMBER(SEARCH("bogen",'Nordfront-Armeebogen 2018'!D19))),('Nordfront-Armeebogen 2018'!C19="Krieger (0)")),('Nordfront-Armeebogen 2018'!A19),0)</f>
        <v>0</v>
      </c>
      <c r="AV11" s="0" t="n">
        <f aca="false">IF(AND(('Nordfront-Armeebogen 2018'!E19="Die Raufbolde des Hauptmanns"),(ISNUMBER(SEARCH("bogen",'Nordfront-Armeebogen 2018'!D19))),('Nordfront-Armeebogen 2018'!C19="Krieger (0)")),('Nordfront-Armeebogen 2018'!A19),0)</f>
        <v>0</v>
      </c>
    </row>
    <row r="12" customFormat="false" ht="15" hidden="false" customHeight="false" outlineLevel="0" collapsed="false">
      <c r="B12" s="0" t="n">
        <f aca="false">IF(AND(('Nordfront-Armeebogen 2018'!E20="Arnor"),(ISNUMBER(SEARCH("Bogen",'Nordfront-Armeebogen 2018'!D20))),('Nordfront-Armeebogen 2018'!C20="Krieger (0)")),('Nordfront-Armeebogen 2018'!A20),0)</f>
        <v>0</v>
      </c>
      <c r="C12" s="0" t="n">
        <f aca="false">IF(AND(('Nordfront-Armeebogen 2018'!E20="Die Lehen"),(ISNUMBER(SEARCH("Bogen",'Nordfront-Armeebogen 2018'!D20))),('Nordfront-Armeebogen 2018'!C20="Krieger (0)")),('Nordfront-Armeebogen 2018'!A20),0)</f>
        <v>0</v>
      </c>
      <c r="D12" s="38" t="n">
        <f aca="false">IF(AND(('Nordfront-Armeebogen 2018'!E20="Das Königreich von Kazad-dûm"),(ISNUMBER(SEARCH("bogen",'Nordfront-Armeebogen 2018'!D20))),('Nordfront-Armeebogen 2018'!C20="Krieger (0)")),('Nordfront-Armeebogen 2018'!A20),0)</f>
        <v>0</v>
      </c>
      <c r="E12" s="38" t="n">
        <v>0</v>
      </c>
      <c r="F12" s="0" t="n">
        <v>0</v>
      </c>
      <c r="G12" s="0" t="n">
        <f aca="false">IF(AND(('Nordfront-Armeebogen 2018'!E20="Lothlórien"),(ISNUMBER(SEARCH("bogen",'Nordfront-Armeebogen 2018'!D20))),('Nordfront-Armeebogen 2018'!C20="Krieger (0)")),('Nordfront-Armeebogen 2018'!A20),0)</f>
        <v>0</v>
      </c>
      <c r="H12" s="0" t="n">
        <f aca="false">IF(AND(('Nordfront-Armeebogen 2018'!E20="Minas Tirith"),(ISNUMBER(SEARCH("Bogen",'Nordfront-Armeebogen 2018'!D20))),('Nordfront-Armeebogen 2018'!C20="Krieger (0)")),('Nordfront-Armeebogen 2018'!A20),0)</f>
        <v>0</v>
      </c>
      <c r="I12" s="0" t="n">
        <v>0</v>
      </c>
      <c r="J12" s="0" t="n">
        <f aca="false">IF(AND(('Nordfront-Armeebogen 2018'!E20="Númenor"),(ISNUMBER(SEARCH("Bogen",'Nordfront-Armeebogen 2018'!D20))),('Nordfront-Armeebogen 2018'!C20="Krieger (0)")),('Nordfront-Armeebogen 2018'!A20),0)</f>
        <v>0</v>
      </c>
      <c r="K12" s="0" t="n">
        <f aca="false">IF(AND(('Nordfront-Armeebogen 2018'!E20="Bruchtal"),(ISNUMBER(SEARCH("bogen",'Nordfront-Armeebogen 2018'!D20))),('Nordfront-Armeebogen 2018'!C20="Krieger (0)")),('Nordfront-Armeebogen 2018'!A20),0)</f>
        <v>0</v>
      </c>
      <c r="L12" s="0" t="n">
        <f aca="false">IF(AND(('Nordfront-Armeebogen 2018'!E20="Rohan"),(ISNUMBER(SEARCH("Bogen",'Nordfront-Armeebogen 2018'!D20))),('Nordfront-Armeebogen 2018'!C20="Krieger (0)")),('Nordfront-Armeebogen 2018'!A20),0)</f>
        <v>0</v>
      </c>
      <c r="M12" s="0" t="n">
        <f aca="false">IF(AND(('Nordfront-Armeebogen 2018'!E20="Das Auenland"),(ISNUMBER(SEARCH("bogen",'Nordfront-Armeebogen 2018'!D20))),('Nordfront-Armeebogen 2018'!C20="Krieger (0)")),('Nordfront-Armeebogen 2018'!A20),0)</f>
        <v>0</v>
      </c>
      <c r="N12" s="0" t="n">
        <v>0</v>
      </c>
      <c r="O12" s="0" t="n">
        <f aca="false">IF(AND(('Nordfront-Armeebogen 2018'!E20="Angmar"),(ISNUMBER(SEARCH("bogen",'Nordfront-Armeebogen 2018'!D20))),('Nordfront-Armeebogen 2018'!C20="Krieger (0)")),('Nordfront-Armeebogen 2018'!A20),0)</f>
        <v>0</v>
      </c>
      <c r="P12" s="0" t="n">
        <f aca="false">IF(AND(('Nordfront-Armeebogen 2018'!E20="Barad-dûr"),(ISNUMBER(SEARCH("bogen",'Nordfront-Armeebogen 2018'!D20))),('Nordfront-Armeebogen 2018'!C20="Krieger (0)")),('Nordfront-Armeebogen 2018'!A20),0)</f>
        <v>0</v>
      </c>
      <c r="Q12" s="0" t="n">
        <f aca="false">IF(AND(('Nordfront-Armeebogen 2018'!E20="Kosaren von Umbar"),(ISNUMBER(SEARCH("Bogen",'Nordfront-Armeebogen 2018'!D20))),('Nordfront-Armeebogen 2018'!C20="Krieger (0)")),('Nordfront-Armeebogen 2018'!A20),0)</f>
        <v>0</v>
      </c>
      <c r="R12" s="0" t="n">
        <f aca="false">IF(AND(('Nordfront-Armeebogen 2018'!E20="Kosaren von Umbar"),(ISNUMBER(SEARCH("Armbrust",'Nordfront-Armeebogen 2018'!D20))),('Nordfront-Armeebogen 2018'!C20="Krieger (0)")),('Nordfront-Armeebogen 2018'!A20),0)</f>
        <v>0</v>
      </c>
      <c r="S12" s="0" t="n">
        <f aca="false">IF(AND(('Nordfront-Armeebogen 2018'!E20="Die Ostlinge"),(ISNUMBER(SEARCH("Bogen",'Nordfront-Armeebogen 2018'!D20))),('Nordfront-Armeebogen 2018'!C20="Krieger (0)")),('Nordfront-Armeebogen 2018'!A20),0)</f>
        <v>0</v>
      </c>
      <c r="T12" s="0" t="n">
        <f aca="false">IF(AND(('Nordfront-Armeebogen 2018'!E20="Isengart"),(ISNUMBER(SEARCH("bogen",'Nordfront-Armeebogen 2018'!D20))),('Nordfront-Armeebogen 2018'!C20="Krieger (0)")),('Nordfront-Armeebogen 2018'!A20),0)</f>
        <v>0</v>
      </c>
      <c r="U12" s="0" t="n">
        <f aca="false">IF(AND(('Nordfront-Armeebogen 2018'!E20="Isengart"),(ISNUMBER(SEARCH("Armbrust",'Nordfront-Armeebogen 2018'!D20))),('Nordfront-Armeebogen 2018'!C20="Krieger (0)")),('Nordfront-Armeebogen 2018'!A20),0)</f>
        <v>4</v>
      </c>
      <c r="V12" s="0" t="n">
        <v>0</v>
      </c>
      <c r="W12" s="0" t="n">
        <f aca="false">IF(AND(('Nordfront-Armeebogen 2018'!E20="Mordor"),(ISNUMBER(SEARCH("bogen",'Nordfront-Armeebogen 2018'!D20))),('Nordfront-Armeebogen 2018'!C20="Krieger (0)")),('Nordfront-Armeebogen 2018'!A20),0)</f>
        <v>0</v>
      </c>
      <c r="X12" s="0" t="n">
        <f aca="false">IF(AND(('Nordfront-Armeebogen 2018'!E20="Moria"),(ISNUMBER(SEARCH("bogen",'Nordfront-Armeebogen 2018'!D20))),('Nordfront-Armeebogen 2018'!C20="Krieger (0)")),('Nordfront-Armeebogen 2018'!A20),0)</f>
        <v>0</v>
      </c>
      <c r="Y12" s="0" t="n">
        <f aca="false">IF(AND(('Nordfront-Armeebogen 2018'!E20="Die Schlangenhorde"),(ISNUMBER(SEARCH("Bogen",'Nordfront-Armeebogen 2018'!D20))),('Nordfront-Armeebogen 2018'!C20="Krieger (0)")),('Nordfront-Armeebogen 2018'!A20),0)</f>
        <v>0</v>
      </c>
      <c r="Z12" s="0" t="n">
        <v>0</v>
      </c>
      <c r="AA12" s="0" t="n">
        <f aca="false">IF(AND(('Nordfront-Armeebogen 2018'!E20="Sharkas Abtrünnige"),(ISNUMBER(SEARCH("Bogen",'Nordfront-Armeebogen 2018'!D20))),('Nordfront-Armeebogen 2018'!C20="Krieger (0)")),('Nordfront-Armeebogen 2018'!A20),0)</f>
        <v>0</v>
      </c>
      <c r="AB12" s="0" t="n">
        <v>0</v>
      </c>
      <c r="AC12" s="0" t="n">
        <f aca="false">IF(AND(('Nordfront-Armeebogen 2018'!E20="Variags von Khand"),(ISNUMBER(SEARCH("Bogen",'Nordfront-Armeebogen 2018'!D20))),('Nordfront-Armeebogen 2018'!C20="Krieger (0)")),('Nordfront-Armeebogen 2018'!A20),0)</f>
        <v>0</v>
      </c>
      <c r="AD12" s="0" t="n">
        <v>0</v>
      </c>
      <c r="AE12" s="0" t="n">
        <f aca="false">IF(AND(('Nordfront-Armeebogen 2018'!E20="Armee von See-Stadt"),(ISNUMBER(SEARCH("Bogen",'Nordfront-Armeebogen 2018'!D20))),('Nordfront-Armeebogen 2018'!C20="Krieger (0)")),('Nordfront-Armeebogen 2018'!A20),0)</f>
        <v>0</v>
      </c>
      <c r="AF12" s="0" t="n">
        <v>0</v>
      </c>
      <c r="AG12" s="0" t="n">
        <v>0</v>
      </c>
      <c r="AH12" s="0" t="n">
        <v>0</v>
      </c>
      <c r="AI12" s="0" t="n">
        <f aca="false">IF(AND(('Nordfront-Armeebogen 2018'!E20="Garnision von Thal"),(ISNUMBER(SEARCH("Bogen",'Nordfront-Armeebogen 2018'!D20))),('Nordfront-Armeebogen 2018'!C20="Krieger (0)")),('Nordfront-Armeebogen 2018'!A20),0)</f>
        <v>0</v>
      </c>
      <c r="AJ12" s="0" t="n">
        <f aca="false">IF(AND(('Nordfront-Armeebogen 2018'!E20="Thranduils Hallen"),(ISNUMBER(SEARCH("bogen",'Nordfront-Armeebogen 2018'!D20))),('Nordfront-Armeebogen 2018'!C20="Krieger (0)")),('Nordfront-Armeebogen 2018'!A20),0)</f>
        <v>0</v>
      </c>
      <c r="AK12" s="0" t="n">
        <f aca="false">IF(AND(('Nordfront-Armeebogen 2018'!E20="Die Eisenberge"),(ISNUMBER(SEARCH("Armbrust",'Nordfront-Armeebogen 2018'!D20))),('Nordfront-Armeebogen 2018'!C20="Krieger (0)")),('Nordfront-Armeebogen 2018'!A20),0)</f>
        <v>0</v>
      </c>
      <c r="AL12" s="0" t="n">
        <f aca="false">IF(AND(('Nordfront-Armeebogen 2018'!E20="Überlebende von See-Stadt"),(ISNUMBER(SEARCH("Bogen",'Nordfront-Armeebogen 2018'!D20))),('Nordfront-Armeebogen 2018'!C20="Krieger (0)")),('Nordfront-Armeebogen 2018'!A20),0)</f>
        <v>0</v>
      </c>
      <c r="AM12" s="0" t="n">
        <f aca="false">IF(AND(('Nordfront-Armeebogen 2018'!E20="Azogs Jäger"),(ISNUMBER(SEARCH("bogen",'Nordfront-Armeebogen 2018'!D20))),('Nordfront-Armeebogen 2018'!C20="Krieger (0)")),('Nordfront-Armeebogen 2018'!A20),0)</f>
        <v>0</v>
      </c>
      <c r="AN12" s="0" t="n">
        <v>0</v>
      </c>
      <c r="AO12" s="0" t="n">
        <v>0</v>
      </c>
      <c r="AP12" s="0" t="n">
        <f aca="false">IF(AND(('Nordfront-Armeebogen 2018'!E20="Waldläufer von Ithilien"),(ISNUMBER(SEARCH("bogen",'Nordfront-Armeebogen 2018'!D20))),('Nordfront-Armeebogen 2018'!C20="Krieger (0)")),('Nordfront-Armeebogen 2018'!A20),0)</f>
        <v>0</v>
      </c>
      <c r="AQ12" s="0" t="n">
        <f aca="false">IF(AND(('Nordfront-Armeebogen 2018'!E20="Die Menschen des Westens"),(ISNUMBER(SEARCH("bogen",'Nordfront-Armeebogen 2018'!D20))),('Nordfront-Armeebogen 2018'!C20="Krieger (0)")),('Nordfront-Armeebogen 2018'!A20),0)</f>
        <v>0</v>
      </c>
      <c r="AR12" s="0" t="n">
        <f aca="false">IF(AND(('Nordfront-Armeebogen 2018'!E20="Gothmogs Armee"),(ISNUMBER(SEARCH("bogen",'Nordfront-Armeebogen 2018'!D20))),('Nordfront-Armeebogen 2018'!C20="Krieger (0)")),('Nordfront-Armeebogen 2018'!A20),0)</f>
        <v>0</v>
      </c>
      <c r="AS12" s="0" t="n">
        <f aca="false">IF(AND(('Nordfront-Armeebogen 2018'!E20="Große Armee des Südens"),(ISNUMBER(SEARCH("bogen",'Nordfront-Armeebogen 2018'!D20))),('Nordfront-Armeebogen 2018'!C20="Krieger (0)")),('Nordfront-Armeebogen 2018'!A20),0)</f>
        <v>0</v>
      </c>
      <c r="AT12" s="0" t="n">
        <f aca="false">IF(AND(('Nordfront-Armeebogen 2018'!E20="Das schwarze Tor öffnet sich"),(ISNUMBER(SEARCH("bogen",'Nordfront-Armeebogen 2018'!D20))),('Nordfront-Armeebogen 2018'!C20="Krieger (0)")),('Nordfront-Armeebogen 2018'!A20),0)</f>
        <v>0</v>
      </c>
      <c r="AU12" s="0" t="n">
        <f aca="false">IF(AND(('Nordfront-Armeebogen 2018'!E20="Verteidiger des Auenlandes"),(ISNUMBER(SEARCH("bogen",'Nordfront-Armeebogen 2018'!D20))),('Nordfront-Armeebogen 2018'!C20="Krieger (0)")),('Nordfront-Armeebogen 2018'!A20),0)</f>
        <v>0</v>
      </c>
      <c r="AV12" s="0" t="n">
        <f aca="false">IF(AND(('Nordfront-Armeebogen 2018'!E20="Die Raufbolde des Hauptmanns"),(ISNUMBER(SEARCH("bogen",'Nordfront-Armeebogen 2018'!D20))),('Nordfront-Armeebogen 2018'!C20="Krieger (0)")),('Nordfront-Armeebogen 2018'!A20),0)</f>
        <v>0</v>
      </c>
    </row>
    <row r="13" customFormat="false" ht="15" hidden="false" customHeight="false" outlineLevel="0" collapsed="false">
      <c r="B13" s="0" t="n">
        <f aca="false">IF(AND(('Nordfront-Armeebogen 2018'!E21="Arnor"),(ISNUMBER(SEARCH("Bogen",'Nordfront-Armeebogen 2018'!D21))),('Nordfront-Armeebogen 2018'!C21="Krieger (0)")),('Nordfront-Armeebogen 2018'!A21),0)</f>
        <v>0</v>
      </c>
      <c r="C13" s="0" t="n">
        <f aca="false">IF(AND(('Nordfront-Armeebogen 2018'!E21="Die Lehen"),(ISNUMBER(SEARCH("Bogen",'Nordfront-Armeebogen 2018'!D21))),('Nordfront-Armeebogen 2018'!C21="Krieger (0)")),('Nordfront-Armeebogen 2018'!A21),0)</f>
        <v>0</v>
      </c>
      <c r="D13" s="38" t="n">
        <f aca="false">IF(AND(('Nordfront-Armeebogen 2018'!E21="Das Königreich von Kazad-dûm"),(ISNUMBER(SEARCH("bogen",'Nordfront-Armeebogen 2018'!D21))),('Nordfront-Armeebogen 2018'!C21="Krieger (0)")),('Nordfront-Armeebogen 2018'!A21),0)</f>
        <v>0</v>
      </c>
      <c r="E13" s="38" t="n">
        <v>0</v>
      </c>
      <c r="F13" s="0" t="n">
        <v>0</v>
      </c>
      <c r="G13" s="0" t="n">
        <f aca="false">IF(AND(('Nordfront-Armeebogen 2018'!E21="Lothlórien"),(ISNUMBER(SEARCH("bogen",'Nordfront-Armeebogen 2018'!D21))),('Nordfront-Armeebogen 2018'!C21="Krieger (0)")),('Nordfront-Armeebogen 2018'!A21),0)</f>
        <v>0</v>
      </c>
      <c r="H13" s="0" t="n">
        <f aca="false">IF(AND(('Nordfront-Armeebogen 2018'!E21="Minas Tirith"),(ISNUMBER(SEARCH("Bogen",'Nordfront-Armeebogen 2018'!D21))),('Nordfront-Armeebogen 2018'!C21="Krieger (0)")),('Nordfront-Armeebogen 2018'!A21),0)</f>
        <v>0</v>
      </c>
      <c r="I13" s="0" t="n">
        <v>0</v>
      </c>
      <c r="J13" s="0" t="n">
        <f aca="false">IF(AND(('Nordfront-Armeebogen 2018'!E21="Númenor"),(ISNUMBER(SEARCH("Bogen",'Nordfront-Armeebogen 2018'!D21))),('Nordfront-Armeebogen 2018'!C21="Krieger (0)")),('Nordfront-Armeebogen 2018'!A21),0)</f>
        <v>0</v>
      </c>
      <c r="K13" s="0" t="n">
        <f aca="false">IF(AND(('Nordfront-Armeebogen 2018'!E21="Bruchtal"),(ISNUMBER(SEARCH("bogen",'Nordfront-Armeebogen 2018'!D21))),('Nordfront-Armeebogen 2018'!C21="Krieger (0)")),('Nordfront-Armeebogen 2018'!A21),0)</f>
        <v>0</v>
      </c>
      <c r="L13" s="0" t="n">
        <f aca="false">IF(AND(('Nordfront-Armeebogen 2018'!E21="Rohan"),(ISNUMBER(SEARCH("Bogen",'Nordfront-Armeebogen 2018'!D21))),('Nordfront-Armeebogen 2018'!C21="Krieger (0)")),('Nordfront-Armeebogen 2018'!A21),0)</f>
        <v>0</v>
      </c>
      <c r="M13" s="0" t="n">
        <f aca="false">IF(AND(('Nordfront-Armeebogen 2018'!E21="Das Auenland"),(ISNUMBER(SEARCH("bogen",'Nordfront-Armeebogen 2018'!D21))),('Nordfront-Armeebogen 2018'!C21="Krieger (0)")),('Nordfront-Armeebogen 2018'!A21),0)</f>
        <v>0</v>
      </c>
      <c r="N13" s="0" t="n">
        <v>0</v>
      </c>
      <c r="O13" s="0" t="n">
        <f aca="false">IF(AND(('Nordfront-Armeebogen 2018'!E21="Angmar"),(ISNUMBER(SEARCH("bogen",'Nordfront-Armeebogen 2018'!D21))),('Nordfront-Armeebogen 2018'!C21="Krieger (0)")),('Nordfront-Armeebogen 2018'!A21),0)</f>
        <v>0</v>
      </c>
      <c r="P13" s="0" t="n">
        <f aca="false">IF(AND(('Nordfront-Armeebogen 2018'!E21="Barad-dûr"),(ISNUMBER(SEARCH("bogen",'Nordfront-Armeebogen 2018'!D21))),('Nordfront-Armeebogen 2018'!C21="Krieger (0)")),('Nordfront-Armeebogen 2018'!A21),0)</f>
        <v>0</v>
      </c>
      <c r="Q13" s="0" t="n">
        <f aca="false">IF(AND(('Nordfront-Armeebogen 2018'!E21="Kosaren von Umbar"),(ISNUMBER(SEARCH("Bogen",'Nordfront-Armeebogen 2018'!D21))),('Nordfront-Armeebogen 2018'!C21="Krieger (0)")),('Nordfront-Armeebogen 2018'!A21),0)</f>
        <v>0</v>
      </c>
      <c r="R13" s="0" t="n">
        <f aca="false">IF(AND(('Nordfront-Armeebogen 2018'!E21="Kosaren von Umbar"),(ISNUMBER(SEARCH("Armbrust",'Nordfront-Armeebogen 2018'!D21))),('Nordfront-Armeebogen 2018'!C21="Krieger (0)")),('Nordfront-Armeebogen 2018'!A21),0)</f>
        <v>0</v>
      </c>
      <c r="S13" s="0" t="n">
        <f aca="false">IF(AND(('Nordfront-Armeebogen 2018'!E21="Die Ostlinge"),(ISNUMBER(SEARCH("Bogen",'Nordfront-Armeebogen 2018'!D21))),('Nordfront-Armeebogen 2018'!C21="Krieger (0)")),('Nordfront-Armeebogen 2018'!A21),0)</f>
        <v>0</v>
      </c>
      <c r="T13" s="0" t="n">
        <f aca="false">IF(AND(('Nordfront-Armeebogen 2018'!E21="Isengart"),(ISNUMBER(SEARCH("bogen",'Nordfront-Armeebogen 2018'!D21))),('Nordfront-Armeebogen 2018'!C21="Krieger (0)")),('Nordfront-Armeebogen 2018'!A21),0)</f>
        <v>0</v>
      </c>
      <c r="U13" s="0" t="n">
        <f aca="false">IF(AND(('Nordfront-Armeebogen 2018'!E21="Isengart"),(ISNUMBER(SEARCH("Armbrust",'Nordfront-Armeebogen 2018'!D21))),('Nordfront-Armeebogen 2018'!C21="Krieger (0)")),('Nordfront-Armeebogen 2018'!A21),0)</f>
        <v>0</v>
      </c>
      <c r="V13" s="0" t="n">
        <v>0</v>
      </c>
      <c r="W13" s="0" t="n">
        <f aca="false">IF(AND(('Nordfront-Armeebogen 2018'!E21="Mordor"),(ISNUMBER(SEARCH("bogen",'Nordfront-Armeebogen 2018'!D21))),('Nordfront-Armeebogen 2018'!C21="Krieger (0)")),('Nordfront-Armeebogen 2018'!A21),0)</f>
        <v>0</v>
      </c>
      <c r="X13" s="0" t="n">
        <f aca="false">IF(AND(('Nordfront-Armeebogen 2018'!E21="Moria"),(ISNUMBER(SEARCH("bogen",'Nordfront-Armeebogen 2018'!D21))),('Nordfront-Armeebogen 2018'!C21="Krieger (0)")),('Nordfront-Armeebogen 2018'!A21),0)</f>
        <v>0</v>
      </c>
      <c r="Y13" s="0" t="n">
        <f aca="false">IF(AND(('Nordfront-Armeebogen 2018'!E21="Die Schlangenhorde"),(ISNUMBER(SEARCH("Bogen",'Nordfront-Armeebogen 2018'!D21))),('Nordfront-Armeebogen 2018'!C21="Krieger (0)")),('Nordfront-Armeebogen 2018'!A21),0)</f>
        <v>0</v>
      </c>
      <c r="Z13" s="0" t="n">
        <v>0</v>
      </c>
      <c r="AA13" s="0" t="n">
        <f aca="false">IF(AND(('Nordfront-Armeebogen 2018'!E21="Sharkas Abtrünnige"),(ISNUMBER(SEARCH("Bogen",'Nordfront-Armeebogen 2018'!D21))),('Nordfront-Armeebogen 2018'!C21="Krieger (0)")),('Nordfront-Armeebogen 2018'!A21),0)</f>
        <v>0</v>
      </c>
      <c r="AB13" s="0" t="n">
        <v>0</v>
      </c>
      <c r="AC13" s="0" t="n">
        <f aca="false">IF(AND(('Nordfront-Armeebogen 2018'!E21="Variags von Khand"),(ISNUMBER(SEARCH("Bogen",'Nordfront-Armeebogen 2018'!D21))),('Nordfront-Armeebogen 2018'!C21="Krieger (0)")),('Nordfront-Armeebogen 2018'!A21),0)</f>
        <v>0</v>
      </c>
      <c r="AD13" s="0" t="n">
        <v>0</v>
      </c>
      <c r="AE13" s="0" t="n">
        <f aca="false">IF(AND(('Nordfront-Armeebogen 2018'!E21="Armee von See-Stadt"),(ISNUMBER(SEARCH("Bogen",'Nordfront-Armeebogen 2018'!D21))),('Nordfront-Armeebogen 2018'!C21="Krieger (0)")),('Nordfront-Armeebogen 2018'!A21),0)</f>
        <v>0</v>
      </c>
      <c r="AF13" s="0" t="n">
        <v>0</v>
      </c>
      <c r="AG13" s="0" t="n">
        <v>0</v>
      </c>
      <c r="AH13" s="0" t="n">
        <v>0</v>
      </c>
      <c r="AI13" s="0" t="n">
        <f aca="false">IF(AND(('Nordfront-Armeebogen 2018'!E21="Garnision von Thal"),(ISNUMBER(SEARCH("Bogen",'Nordfront-Armeebogen 2018'!D21))),('Nordfront-Armeebogen 2018'!C21="Krieger (0)")),('Nordfront-Armeebogen 2018'!A21),0)</f>
        <v>0</v>
      </c>
      <c r="AJ13" s="0" t="n">
        <f aca="false">IF(AND(('Nordfront-Armeebogen 2018'!E21="Thranduils Hallen"),(ISNUMBER(SEARCH("bogen",'Nordfront-Armeebogen 2018'!D21))),('Nordfront-Armeebogen 2018'!C21="Krieger (0)")),('Nordfront-Armeebogen 2018'!A21),0)</f>
        <v>0</v>
      </c>
      <c r="AK13" s="0" t="n">
        <f aca="false">IF(AND(('Nordfront-Armeebogen 2018'!E21="Die Eisenberge"),(ISNUMBER(SEARCH("Armbrust",'Nordfront-Armeebogen 2018'!D21))),('Nordfront-Armeebogen 2018'!C21="Krieger (0)")),('Nordfront-Armeebogen 2018'!A21),0)</f>
        <v>0</v>
      </c>
      <c r="AL13" s="0" t="n">
        <f aca="false">IF(AND(('Nordfront-Armeebogen 2018'!E21="Überlebende von See-Stadt"),(ISNUMBER(SEARCH("Bogen",'Nordfront-Armeebogen 2018'!D21))),('Nordfront-Armeebogen 2018'!C21="Krieger (0)")),('Nordfront-Armeebogen 2018'!A21),0)</f>
        <v>0</v>
      </c>
      <c r="AM13" s="0" t="n">
        <f aca="false">IF(AND(('Nordfront-Armeebogen 2018'!E21="Azogs Jäger"),(ISNUMBER(SEARCH("bogen",'Nordfront-Armeebogen 2018'!D21))),('Nordfront-Armeebogen 2018'!C21="Krieger (0)")),('Nordfront-Armeebogen 2018'!A21),0)</f>
        <v>0</v>
      </c>
      <c r="AN13" s="0" t="n">
        <v>0</v>
      </c>
      <c r="AO13" s="0" t="n">
        <v>0</v>
      </c>
      <c r="AP13" s="0" t="n">
        <f aca="false">IF(AND(('Nordfront-Armeebogen 2018'!E21="Waldläufer von Ithilien"),(ISNUMBER(SEARCH("bogen",'Nordfront-Armeebogen 2018'!D21))),('Nordfront-Armeebogen 2018'!C21="Krieger (0)")),('Nordfront-Armeebogen 2018'!A21),0)</f>
        <v>0</v>
      </c>
      <c r="AQ13" s="0" t="n">
        <f aca="false">IF(AND(('Nordfront-Armeebogen 2018'!E21="Die Menschen des Westens"),(ISNUMBER(SEARCH("bogen",'Nordfront-Armeebogen 2018'!D21))),('Nordfront-Armeebogen 2018'!C21="Krieger (0)")),('Nordfront-Armeebogen 2018'!A21),0)</f>
        <v>0</v>
      </c>
      <c r="AR13" s="0" t="n">
        <f aca="false">IF(AND(('Nordfront-Armeebogen 2018'!E21="Gothmogs Armee"),(ISNUMBER(SEARCH("bogen",'Nordfront-Armeebogen 2018'!D21))),('Nordfront-Armeebogen 2018'!C21="Krieger (0)")),('Nordfront-Armeebogen 2018'!A21),0)</f>
        <v>0</v>
      </c>
      <c r="AS13" s="0" t="n">
        <f aca="false">IF(AND(('Nordfront-Armeebogen 2018'!E21="Große Armee des Südens"),(ISNUMBER(SEARCH("bogen",'Nordfront-Armeebogen 2018'!D21))),('Nordfront-Armeebogen 2018'!C21="Krieger (0)")),('Nordfront-Armeebogen 2018'!A21),0)</f>
        <v>0</v>
      </c>
      <c r="AT13" s="0" t="n">
        <f aca="false">IF(AND(('Nordfront-Armeebogen 2018'!E21="Das schwarze Tor öffnet sich"),(ISNUMBER(SEARCH("bogen",'Nordfront-Armeebogen 2018'!D21))),('Nordfront-Armeebogen 2018'!C21="Krieger (0)")),('Nordfront-Armeebogen 2018'!A21),0)</f>
        <v>0</v>
      </c>
      <c r="AU13" s="0" t="n">
        <f aca="false">IF(AND(('Nordfront-Armeebogen 2018'!E21="Verteidiger des Auenlandes"),(ISNUMBER(SEARCH("bogen",'Nordfront-Armeebogen 2018'!D21))),('Nordfront-Armeebogen 2018'!C21="Krieger (0)")),('Nordfront-Armeebogen 2018'!A21),0)</f>
        <v>0</v>
      </c>
      <c r="AV13" s="0" t="n">
        <f aca="false">IF(AND(('Nordfront-Armeebogen 2018'!E21="Die Raufbolde des Hauptmanns"),(ISNUMBER(SEARCH("bogen",'Nordfront-Armeebogen 2018'!D21))),('Nordfront-Armeebogen 2018'!C21="Krieger (0)")),('Nordfront-Armeebogen 2018'!A21),0)</f>
        <v>0</v>
      </c>
    </row>
    <row r="14" customFormat="false" ht="15" hidden="false" customHeight="false" outlineLevel="0" collapsed="false">
      <c r="B14" s="0" t="n">
        <f aca="false">IF(AND(('Nordfront-Armeebogen 2018'!E22="Arnor"),(ISNUMBER(SEARCH("Bogen",'Nordfront-Armeebogen 2018'!D22))),('Nordfront-Armeebogen 2018'!C22="Krieger (0)")),('Nordfront-Armeebogen 2018'!A22),0)</f>
        <v>0</v>
      </c>
      <c r="C14" s="0" t="n">
        <f aca="false">IF(AND(('Nordfront-Armeebogen 2018'!E22="Die Lehen"),(ISNUMBER(SEARCH("Bogen",'Nordfront-Armeebogen 2018'!D22))),('Nordfront-Armeebogen 2018'!C22="Krieger (0)")),('Nordfront-Armeebogen 2018'!A22),0)</f>
        <v>0</v>
      </c>
      <c r="D14" s="38" t="n">
        <f aca="false">IF(AND(('Nordfront-Armeebogen 2018'!E22="Das Königreich von Kazad-dûm"),(ISNUMBER(SEARCH("bogen",'Nordfront-Armeebogen 2018'!D22))),('Nordfront-Armeebogen 2018'!C22="Krieger (0)")),('Nordfront-Armeebogen 2018'!A22),0)</f>
        <v>0</v>
      </c>
      <c r="E14" s="38" t="n">
        <v>0</v>
      </c>
      <c r="F14" s="0" t="n">
        <v>0</v>
      </c>
      <c r="G14" s="0" t="n">
        <f aca="false">IF(AND(('Nordfront-Armeebogen 2018'!E22="Lothlórien"),(ISNUMBER(SEARCH("bogen",'Nordfront-Armeebogen 2018'!D22))),('Nordfront-Armeebogen 2018'!C22="Krieger (0)")),('Nordfront-Armeebogen 2018'!A22),0)</f>
        <v>0</v>
      </c>
      <c r="H14" s="0" t="n">
        <f aca="false">IF(AND(('Nordfront-Armeebogen 2018'!E22="Minas Tirith"),(ISNUMBER(SEARCH("Bogen",'Nordfront-Armeebogen 2018'!D22))),('Nordfront-Armeebogen 2018'!C22="Krieger (0)")),('Nordfront-Armeebogen 2018'!A22),0)</f>
        <v>0</v>
      </c>
      <c r="I14" s="0" t="n">
        <v>0</v>
      </c>
      <c r="J14" s="0" t="n">
        <f aca="false">IF(AND(('Nordfront-Armeebogen 2018'!E22="Númenor"),(ISNUMBER(SEARCH("Bogen",'Nordfront-Armeebogen 2018'!D22))),('Nordfront-Armeebogen 2018'!C22="Krieger (0)")),('Nordfront-Armeebogen 2018'!A22),0)</f>
        <v>0</v>
      </c>
      <c r="K14" s="0" t="n">
        <f aca="false">IF(AND(('Nordfront-Armeebogen 2018'!E22="Bruchtal"),(ISNUMBER(SEARCH("bogen",'Nordfront-Armeebogen 2018'!D22))),('Nordfront-Armeebogen 2018'!C22="Krieger (0)")),('Nordfront-Armeebogen 2018'!A22),0)</f>
        <v>0</v>
      </c>
      <c r="L14" s="0" t="n">
        <f aca="false">IF(AND(('Nordfront-Armeebogen 2018'!E22="Rohan"),(ISNUMBER(SEARCH("Bogen",'Nordfront-Armeebogen 2018'!D22))),('Nordfront-Armeebogen 2018'!C22="Krieger (0)")),('Nordfront-Armeebogen 2018'!A22),0)</f>
        <v>0</v>
      </c>
      <c r="M14" s="0" t="n">
        <f aca="false">IF(AND(('Nordfront-Armeebogen 2018'!E22="Das Auenland"),(ISNUMBER(SEARCH("bogen",'Nordfront-Armeebogen 2018'!D22))),('Nordfront-Armeebogen 2018'!C22="Krieger (0)")),('Nordfront-Armeebogen 2018'!A22),0)</f>
        <v>0</v>
      </c>
      <c r="N14" s="0" t="n">
        <v>0</v>
      </c>
      <c r="O14" s="0" t="n">
        <f aca="false">IF(AND(('Nordfront-Armeebogen 2018'!E22="Angmar"),(ISNUMBER(SEARCH("bogen",'Nordfront-Armeebogen 2018'!D22))),('Nordfront-Armeebogen 2018'!C22="Krieger (0)")),('Nordfront-Armeebogen 2018'!A22),0)</f>
        <v>0</v>
      </c>
      <c r="P14" s="0" t="n">
        <f aca="false">IF(AND(('Nordfront-Armeebogen 2018'!E22="Barad-dûr"),(ISNUMBER(SEARCH("bogen",'Nordfront-Armeebogen 2018'!D22))),('Nordfront-Armeebogen 2018'!C22="Krieger (0)")),('Nordfront-Armeebogen 2018'!A22),0)</f>
        <v>0</v>
      </c>
      <c r="Q14" s="0" t="n">
        <f aca="false">IF(AND(('Nordfront-Armeebogen 2018'!E22="Kosaren von Umbar"),(ISNUMBER(SEARCH("Bogen",'Nordfront-Armeebogen 2018'!D22))),('Nordfront-Armeebogen 2018'!C22="Krieger (0)")),('Nordfront-Armeebogen 2018'!A22),0)</f>
        <v>0</v>
      </c>
      <c r="R14" s="0" t="n">
        <f aca="false">IF(AND(('Nordfront-Armeebogen 2018'!E22="Kosaren von Umbar"),(ISNUMBER(SEARCH("Armbrust",'Nordfront-Armeebogen 2018'!D22))),('Nordfront-Armeebogen 2018'!C22="Krieger (0)")),('Nordfront-Armeebogen 2018'!A22),0)</f>
        <v>0</v>
      </c>
      <c r="S14" s="0" t="n">
        <f aca="false">IF(AND(('Nordfront-Armeebogen 2018'!E22="Die Ostlinge"),(ISNUMBER(SEARCH("Bogen",'Nordfront-Armeebogen 2018'!D22))),('Nordfront-Armeebogen 2018'!C22="Krieger (0)")),('Nordfront-Armeebogen 2018'!A22),0)</f>
        <v>0</v>
      </c>
      <c r="T14" s="0" t="n">
        <f aca="false">IF(AND(('Nordfront-Armeebogen 2018'!E22="Isengart"),(ISNUMBER(SEARCH("bogen",'Nordfront-Armeebogen 2018'!D22))),('Nordfront-Armeebogen 2018'!C22="Krieger (0)")),('Nordfront-Armeebogen 2018'!A22),0)</f>
        <v>0</v>
      </c>
      <c r="U14" s="0" t="n">
        <f aca="false">IF(AND(('Nordfront-Armeebogen 2018'!E22="Isengart"),(ISNUMBER(SEARCH("Armbrust",'Nordfront-Armeebogen 2018'!D22))),('Nordfront-Armeebogen 2018'!C22="Krieger (0)")),('Nordfront-Armeebogen 2018'!A22),0)</f>
        <v>0</v>
      </c>
      <c r="V14" s="0" t="n">
        <v>0</v>
      </c>
      <c r="W14" s="0" t="n">
        <f aca="false">IF(AND(('Nordfront-Armeebogen 2018'!E22="Mordor"),(ISNUMBER(SEARCH("bogen",'Nordfront-Armeebogen 2018'!D22))),('Nordfront-Armeebogen 2018'!C22="Krieger (0)")),('Nordfront-Armeebogen 2018'!A22),0)</f>
        <v>0</v>
      </c>
      <c r="X14" s="0" t="n">
        <f aca="false">IF(AND(('Nordfront-Armeebogen 2018'!E22="Moria"),(ISNUMBER(SEARCH("bogen",'Nordfront-Armeebogen 2018'!D22))),('Nordfront-Armeebogen 2018'!C22="Krieger (0)")),('Nordfront-Armeebogen 2018'!A22),0)</f>
        <v>0</v>
      </c>
      <c r="Y14" s="0" t="n">
        <f aca="false">IF(AND(('Nordfront-Armeebogen 2018'!E22="Die Schlangenhorde"),(ISNUMBER(SEARCH("Bogen",'Nordfront-Armeebogen 2018'!D22))),('Nordfront-Armeebogen 2018'!C22="Krieger (0)")),('Nordfront-Armeebogen 2018'!A22),0)</f>
        <v>0</v>
      </c>
      <c r="Z14" s="0" t="n">
        <v>0</v>
      </c>
      <c r="AA14" s="0" t="n">
        <f aca="false">IF(AND(('Nordfront-Armeebogen 2018'!E22="Sharkas Abtrünnige"),(ISNUMBER(SEARCH("Bogen",'Nordfront-Armeebogen 2018'!D22))),('Nordfront-Armeebogen 2018'!C22="Krieger (0)")),('Nordfront-Armeebogen 2018'!A22),0)</f>
        <v>0</v>
      </c>
      <c r="AB14" s="0" t="n">
        <v>0</v>
      </c>
      <c r="AC14" s="0" t="n">
        <f aca="false">IF(AND(('Nordfront-Armeebogen 2018'!E22="Variags von Khand"),(ISNUMBER(SEARCH("Bogen",'Nordfront-Armeebogen 2018'!D22))),('Nordfront-Armeebogen 2018'!C22="Krieger (0)")),('Nordfront-Armeebogen 2018'!A22),0)</f>
        <v>0</v>
      </c>
      <c r="AD14" s="0" t="n">
        <v>0</v>
      </c>
      <c r="AE14" s="0" t="n">
        <f aca="false">IF(AND(('Nordfront-Armeebogen 2018'!E22="Armee von See-Stadt"),(ISNUMBER(SEARCH("Bogen",'Nordfront-Armeebogen 2018'!D22))),('Nordfront-Armeebogen 2018'!C22="Krieger (0)")),('Nordfront-Armeebogen 2018'!A22),0)</f>
        <v>0</v>
      </c>
      <c r="AF14" s="0" t="n">
        <v>0</v>
      </c>
      <c r="AG14" s="0" t="n">
        <v>0</v>
      </c>
      <c r="AH14" s="0" t="n">
        <v>0</v>
      </c>
      <c r="AI14" s="0" t="n">
        <f aca="false">IF(AND(('Nordfront-Armeebogen 2018'!E22="Garnision von Thal"),(ISNUMBER(SEARCH("Bogen",'Nordfront-Armeebogen 2018'!D22))),('Nordfront-Armeebogen 2018'!C22="Krieger (0)")),('Nordfront-Armeebogen 2018'!A22),0)</f>
        <v>0</v>
      </c>
      <c r="AJ14" s="0" t="n">
        <f aca="false">IF(AND(('Nordfront-Armeebogen 2018'!E22="Thranduils Hallen"),(ISNUMBER(SEARCH("bogen",'Nordfront-Armeebogen 2018'!D22))),('Nordfront-Armeebogen 2018'!C22="Krieger (0)")),('Nordfront-Armeebogen 2018'!A22),0)</f>
        <v>0</v>
      </c>
      <c r="AK14" s="0" t="n">
        <f aca="false">IF(AND(('Nordfront-Armeebogen 2018'!E22="Die Eisenberge"),(ISNUMBER(SEARCH("Armbrust",'Nordfront-Armeebogen 2018'!D22))),('Nordfront-Armeebogen 2018'!C22="Krieger (0)")),('Nordfront-Armeebogen 2018'!A22),0)</f>
        <v>0</v>
      </c>
      <c r="AL14" s="0" t="n">
        <f aca="false">IF(AND(('Nordfront-Armeebogen 2018'!E22="Überlebende von See-Stadt"),(ISNUMBER(SEARCH("Bogen",'Nordfront-Armeebogen 2018'!D22))),('Nordfront-Armeebogen 2018'!C22="Krieger (0)")),('Nordfront-Armeebogen 2018'!A22),0)</f>
        <v>0</v>
      </c>
      <c r="AM14" s="0" t="n">
        <f aca="false">IF(AND(('Nordfront-Armeebogen 2018'!E22="Azogs Jäger"),(ISNUMBER(SEARCH("bogen",'Nordfront-Armeebogen 2018'!D22))),('Nordfront-Armeebogen 2018'!C22="Krieger (0)")),('Nordfront-Armeebogen 2018'!A22),0)</f>
        <v>0</v>
      </c>
      <c r="AN14" s="0" t="n">
        <v>0</v>
      </c>
      <c r="AO14" s="0" t="n">
        <v>0</v>
      </c>
      <c r="AP14" s="0" t="n">
        <f aca="false">IF(AND(('Nordfront-Armeebogen 2018'!E22="Waldläufer von Ithilien"),(ISNUMBER(SEARCH("bogen",'Nordfront-Armeebogen 2018'!D22))),('Nordfront-Armeebogen 2018'!C22="Krieger (0)")),('Nordfront-Armeebogen 2018'!A22),0)</f>
        <v>0</v>
      </c>
      <c r="AQ14" s="0" t="n">
        <f aca="false">IF(AND(('Nordfront-Armeebogen 2018'!E22="Die Menschen des Westens"),(ISNUMBER(SEARCH("bogen",'Nordfront-Armeebogen 2018'!D22))),('Nordfront-Armeebogen 2018'!C22="Krieger (0)")),('Nordfront-Armeebogen 2018'!A22),0)</f>
        <v>0</v>
      </c>
      <c r="AR14" s="0" t="n">
        <f aca="false">IF(AND(('Nordfront-Armeebogen 2018'!E22="Gothmogs Armee"),(ISNUMBER(SEARCH("bogen",'Nordfront-Armeebogen 2018'!D22))),('Nordfront-Armeebogen 2018'!C22="Krieger (0)")),('Nordfront-Armeebogen 2018'!A22),0)</f>
        <v>0</v>
      </c>
      <c r="AS14" s="0" t="n">
        <f aca="false">IF(AND(('Nordfront-Armeebogen 2018'!E22="Große Armee des Südens"),(ISNUMBER(SEARCH("bogen",'Nordfront-Armeebogen 2018'!D22))),('Nordfront-Armeebogen 2018'!C22="Krieger (0)")),('Nordfront-Armeebogen 2018'!A22),0)</f>
        <v>0</v>
      </c>
      <c r="AT14" s="0" t="n">
        <f aca="false">IF(AND(('Nordfront-Armeebogen 2018'!E22="Das schwarze Tor öffnet sich"),(ISNUMBER(SEARCH("bogen",'Nordfront-Armeebogen 2018'!D22))),('Nordfront-Armeebogen 2018'!C22="Krieger (0)")),('Nordfront-Armeebogen 2018'!A22),0)</f>
        <v>0</v>
      </c>
      <c r="AU14" s="0" t="n">
        <f aca="false">IF(AND(('Nordfront-Armeebogen 2018'!E22="Verteidiger des Auenlandes"),(ISNUMBER(SEARCH("bogen",'Nordfront-Armeebogen 2018'!D22))),('Nordfront-Armeebogen 2018'!C22="Krieger (0)")),('Nordfront-Armeebogen 2018'!A22),0)</f>
        <v>0</v>
      </c>
      <c r="AV14" s="0" t="n">
        <f aca="false">IF(AND(('Nordfront-Armeebogen 2018'!E22="Die Raufbolde des Hauptmanns"),(ISNUMBER(SEARCH("bogen",'Nordfront-Armeebogen 2018'!D22))),('Nordfront-Armeebogen 2018'!C22="Krieger (0)")),('Nordfront-Armeebogen 2018'!A22),0)</f>
        <v>0</v>
      </c>
    </row>
    <row r="15" customFormat="false" ht="15" hidden="false" customHeight="false" outlineLevel="0" collapsed="false">
      <c r="B15" s="0" t="n">
        <f aca="false">IF(AND(('Nordfront-Armeebogen 2018'!E23="Arnor"),(ISNUMBER(SEARCH("Bogen",'Nordfront-Armeebogen 2018'!D23))),('Nordfront-Armeebogen 2018'!C23="Krieger (0)")),('Nordfront-Armeebogen 2018'!A23),0)</f>
        <v>0</v>
      </c>
      <c r="C15" s="0" t="n">
        <f aca="false">IF(AND(('Nordfront-Armeebogen 2018'!E23="Die Lehen"),(ISNUMBER(SEARCH("Bogen",'Nordfront-Armeebogen 2018'!D23))),('Nordfront-Armeebogen 2018'!C23="Krieger (0)")),('Nordfront-Armeebogen 2018'!A23),0)</f>
        <v>0</v>
      </c>
      <c r="D15" s="38" t="n">
        <f aca="false">IF(AND(('Nordfront-Armeebogen 2018'!E23="Das Königreich von Kazad-dûm"),(ISNUMBER(SEARCH("bogen",'Nordfront-Armeebogen 2018'!D23))),('Nordfront-Armeebogen 2018'!C23="Krieger (0)")),('Nordfront-Armeebogen 2018'!A23),0)</f>
        <v>0</v>
      </c>
      <c r="E15" s="38" t="n">
        <v>0</v>
      </c>
      <c r="F15" s="0" t="n">
        <v>0</v>
      </c>
      <c r="G15" s="0" t="n">
        <f aca="false">IF(AND(('Nordfront-Armeebogen 2018'!E23="Lothlórien"),(ISNUMBER(SEARCH("bogen",'Nordfront-Armeebogen 2018'!D23))),('Nordfront-Armeebogen 2018'!C23="Krieger (0)")),('Nordfront-Armeebogen 2018'!A23),0)</f>
        <v>0</v>
      </c>
      <c r="H15" s="0" t="n">
        <f aca="false">IF(AND(('Nordfront-Armeebogen 2018'!E23="Minas Tirith"),(ISNUMBER(SEARCH("Bogen",'Nordfront-Armeebogen 2018'!D23))),('Nordfront-Armeebogen 2018'!C23="Krieger (0)")),('Nordfront-Armeebogen 2018'!A23),0)</f>
        <v>0</v>
      </c>
      <c r="I15" s="0" t="n">
        <v>0</v>
      </c>
      <c r="J15" s="0" t="n">
        <f aca="false">IF(AND(('Nordfront-Armeebogen 2018'!E23="Númenor"),(ISNUMBER(SEARCH("Bogen",'Nordfront-Armeebogen 2018'!D23))),('Nordfront-Armeebogen 2018'!C23="Krieger (0)")),('Nordfront-Armeebogen 2018'!A23),0)</f>
        <v>0</v>
      </c>
      <c r="K15" s="0" t="n">
        <f aca="false">IF(AND(('Nordfront-Armeebogen 2018'!E23="Bruchtal"),(ISNUMBER(SEARCH("bogen",'Nordfront-Armeebogen 2018'!D23))),('Nordfront-Armeebogen 2018'!C23="Krieger (0)")),('Nordfront-Armeebogen 2018'!A23),0)</f>
        <v>0</v>
      </c>
      <c r="L15" s="0" t="n">
        <f aca="false">IF(AND(('Nordfront-Armeebogen 2018'!E23="Rohan"),(ISNUMBER(SEARCH("Bogen",'Nordfront-Armeebogen 2018'!D23))),('Nordfront-Armeebogen 2018'!C23="Krieger (0)")),('Nordfront-Armeebogen 2018'!A23),0)</f>
        <v>0</v>
      </c>
      <c r="M15" s="0" t="n">
        <f aca="false">IF(AND(('Nordfront-Armeebogen 2018'!E23="Das Auenland"),(ISNUMBER(SEARCH("bogen",'Nordfront-Armeebogen 2018'!D23))),('Nordfront-Armeebogen 2018'!C23="Krieger (0)")),('Nordfront-Armeebogen 2018'!A23),0)</f>
        <v>0</v>
      </c>
      <c r="N15" s="0" t="n">
        <v>0</v>
      </c>
      <c r="O15" s="0" t="n">
        <f aca="false">IF(AND(('Nordfront-Armeebogen 2018'!E23="Angmar"),(ISNUMBER(SEARCH("bogen",'Nordfront-Armeebogen 2018'!D23))),('Nordfront-Armeebogen 2018'!C23="Krieger (0)")),('Nordfront-Armeebogen 2018'!A23),0)</f>
        <v>0</v>
      </c>
      <c r="P15" s="0" t="n">
        <f aca="false">IF(AND(('Nordfront-Armeebogen 2018'!E23="Barad-dûr"),(ISNUMBER(SEARCH("bogen",'Nordfront-Armeebogen 2018'!D23))),('Nordfront-Armeebogen 2018'!C23="Krieger (0)")),('Nordfront-Armeebogen 2018'!A23),0)</f>
        <v>0</v>
      </c>
      <c r="Q15" s="0" t="n">
        <f aca="false">IF(AND(('Nordfront-Armeebogen 2018'!E23="Kosaren von Umbar"),(ISNUMBER(SEARCH("Bogen",'Nordfront-Armeebogen 2018'!D23))),('Nordfront-Armeebogen 2018'!C23="Krieger (0)")),('Nordfront-Armeebogen 2018'!A23),0)</f>
        <v>0</v>
      </c>
      <c r="R15" s="0" t="n">
        <f aca="false">IF(AND(('Nordfront-Armeebogen 2018'!E23="Kosaren von Umbar"),(ISNUMBER(SEARCH("Armbrust",'Nordfront-Armeebogen 2018'!D23))),('Nordfront-Armeebogen 2018'!C23="Krieger (0)")),('Nordfront-Armeebogen 2018'!A23),0)</f>
        <v>0</v>
      </c>
      <c r="S15" s="0" t="n">
        <f aca="false">IF(AND(('Nordfront-Armeebogen 2018'!E23="Die Ostlinge"),(ISNUMBER(SEARCH("Bogen",'Nordfront-Armeebogen 2018'!D23))),('Nordfront-Armeebogen 2018'!C23="Krieger (0)")),('Nordfront-Armeebogen 2018'!A23),0)</f>
        <v>0</v>
      </c>
      <c r="T15" s="0" t="n">
        <f aca="false">IF(AND(('Nordfront-Armeebogen 2018'!E23="Isengart"),(ISNUMBER(SEARCH("bogen",'Nordfront-Armeebogen 2018'!D23))),('Nordfront-Armeebogen 2018'!C23="Krieger (0)")),('Nordfront-Armeebogen 2018'!A23),0)</f>
        <v>0</v>
      </c>
      <c r="U15" s="0" t="n">
        <f aca="false">IF(AND(('Nordfront-Armeebogen 2018'!E23="Isengart"),(ISNUMBER(SEARCH("Armbrust",'Nordfront-Armeebogen 2018'!D23))),('Nordfront-Armeebogen 2018'!C23="Krieger (0)")),('Nordfront-Armeebogen 2018'!A23),0)</f>
        <v>0</v>
      </c>
      <c r="V15" s="0" t="n">
        <v>0</v>
      </c>
      <c r="W15" s="0" t="n">
        <f aca="false">IF(AND(('Nordfront-Armeebogen 2018'!E23="Mordor"),(ISNUMBER(SEARCH("bogen",'Nordfront-Armeebogen 2018'!D23))),('Nordfront-Armeebogen 2018'!C23="Krieger (0)")),('Nordfront-Armeebogen 2018'!A23),0)</f>
        <v>0</v>
      </c>
      <c r="X15" s="0" t="n">
        <f aca="false">IF(AND(('Nordfront-Armeebogen 2018'!E23="Moria"),(ISNUMBER(SEARCH("bogen",'Nordfront-Armeebogen 2018'!D23))),('Nordfront-Armeebogen 2018'!C23="Krieger (0)")),('Nordfront-Armeebogen 2018'!A23),0)</f>
        <v>0</v>
      </c>
      <c r="Y15" s="0" t="n">
        <f aca="false">IF(AND(('Nordfront-Armeebogen 2018'!E23="Die Schlangenhorde"),(ISNUMBER(SEARCH("Bogen",'Nordfront-Armeebogen 2018'!D23))),('Nordfront-Armeebogen 2018'!C23="Krieger (0)")),('Nordfront-Armeebogen 2018'!A23),0)</f>
        <v>0</v>
      </c>
      <c r="Z15" s="0" t="n">
        <v>0</v>
      </c>
      <c r="AA15" s="0" t="n">
        <f aca="false">IF(AND(('Nordfront-Armeebogen 2018'!E23="Sharkas Abtrünnige"),(ISNUMBER(SEARCH("Bogen",'Nordfront-Armeebogen 2018'!D23))),('Nordfront-Armeebogen 2018'!C23="Krieger (0)")),('Nordfront-Armeebogen 2018'!A23),0)</f>
        <v>0</v>
      </c>
      <c r="AB15" s="0" t="n">
        <v>0</v>
      </c>
      <c r="AC15" s="0" t="n">
        <f aca="false">IF(AND(('Nordfront-Armeebogen 2018'!E23="Variags von Khand"),(ISNUMBER(SEARCH("Bogen",'Nordfront-Armeebogen 2018'!D23))),('Nordfront-Armeebogen 2018'!C23="Krieger (0)")),('Nordfront-Armeebogen 2018'!A23),0)</f>
        <v>0</v>
      </c>
      <c r="AD15" s="0" t="n">
        <v>0</v>
      </c>
      <c r="AE15" s="0" t="n">
        <f aca="false">IF(AND(('Nordfront-Armeebogen 2018'!E23="Armee von See-Stadt"),(ISNUMBER(SEARCH("Bogen",'Nordfront-Armeebogen 2018'!D23))),('Nordfront-Armeebogen 2018'!C23="Krieger (0)")),('Nordfront-Armeebogen 2018'!A23),0)</f>
        <v>0</v>
      </c>
      <c r="AF15" s="0" t="n">
        <v>0</v>
      </c>
      <c r="AG15" s="0" t="n">
        <v>0</v>
      </c>
      <c r="AH15" s="0" t="n">
        <v>0</v>
      </c>
      <c r="AI15" s="0" t="n">
        <f aca="false">IF(AND(('Nordfront-Armeebogen 2018'!E23="Garnision von Thal"),(ISNUMBER(SEARCH("Bogen",'Nordfront-Armeebogen 2018'!D23))),('Nordfront-Armeebogen 2018'!C23="Krieger (0)")),('Nordfront-Armeebogen 2018'!A23),0)</f>
        <v>0</v>
      </c>
      <c r="AJ15" s="0" t="n">
        <f aca="false">IF(AND(('Nordfront-Armeebogen 2018'!E23="Thranduils Hallen"),(ISNUMBER(SEARCH("bogen",'Nordfront-Armeebogen 2018'!D23))),('Nordfront-Armeebogen 2018'!C23="Krieger (0)")),('Nordfront-Armeebogen 2018'!A23),0)</f>
        <v>0</v>
      </c>
      <c r="AK15" s="0" t="n">
        <f aca="false">IF(AND(('Nordfront-Armeebogen 2018'!E23="Die Eisenberge"),(ISNUMBER(SEARCH("Armbrust",'Nordfront-Armeebogen 2018'!D23))),('Nordfront-Armeebogen 2018'!C23="Krieger (0)")),('Nordfront-Armeebogen 2018'!A23),0)</f>
        <v>0</v>
      </c>
      <c r="AL15" s="0" t="n">
        <f aca="false">IF(AND(('Nordfront-Armeebogen 2018'!E23="Überlebende von See-Stadt"),(ISNUMBER(SEARCH("Bogen",'Nordfront-Armeebogen 2018'!D23))),('Nordfront-Armeebogen 2018'!C23="Krieger (0)")),('Nordfront-Armeebogen 2018'!A23),0)</f>
        <v>0</v>
      </c>
      <c r="AM15" s="0" t="n">
        <f aca="false">IF(AND(('Nordfront-Armeebogen 2018'!E23="Azogs Jäger"),(ISNUMBER(SEARCH("bogen",'Nordfront-Armeebogen 2018'!D23))),('Nordfront-Armeebogen 2018'!C23="Krieger (0)")),('Nordfront-Armeebogen 2018'!A23),0)</f>
        <v>0</v>
      </c>
      <c r="AN15" s="0" t="n">
        <v>0</v>
      </c>
      <c r="AO15" s="0" t="n">
        <v>0</v>
      </c>
      <c r="AP15" s="0" t="n">
        <f aca="false">IF(AND(('Nordfront-Armeebogen 2018'!E23="Waldläufer von Ithilien"),(ISNUMBER(SEARCH("bogen",'Nordfront-Armeebogen 2018'!D23))),('Nordfront-Armeebogen 2018'!C23="Krieger (0)")),('Nordfront-Armeebogen 2018'!A23),0)</f>
        <v>0</v>
      </c>
      <c r="AQ15" s="0" t="n">
        <f aca="false">IF(AND(('Nordfront-Armeebogen 2018'!E23="Die Menschen des Westens"),(ISNUMBER(SEARCH("bogen",'Nordfront-Armeebogen 2018'!D23))),('Nordfront-Armeebogen 2018'!C23="Krieger (0)")),('Nordfront-Armeebogen 2018'!A23),0)</f>
        <v>0</v>
      </c>
      <c r="AR15" s="0" t="n">
        <f aca="false">IF(AND(('Nordfront-Armeebogen 2018'!E23="Gothmogs Armee"),(ISNUMBER(SEARCH("bogen",'Nordfront-Armeebogen 2018'!D23))),('Nordfront-Armeebogen 2018'!C23="Krieger (0)")),('Nordfront-Armeebogen 2018'!A23),0)</f>
        <v>0</v>
      </c>
      <c r="AS15" s="0" t="n">
        <f aca="false">IF(AND(('Nordfront-Armeebogen 2018'!E23="Große Armee des Südens"),(ISNUMBER(SEARCH("bogen",'Nordfront-Armeebogen 2018'!D23))),('Nordfront-Armeebogen 2018'!C23="Krieger (0)")),('Nordfront-Armeebogen 2018'!A23),0)</f>
        <v>0</v>
      </c>
      <c r="AT15" s="0" t="n">
        <f aca="false">IF(AND(('Nordfront-Armeebogen 2018'!E23="Das schwarze Tor öffnet sich"),(ISNUMBER(SEARCH("bogen",'Nordfront-Armeebogen 2018'!D23))),('Nordfront-Armeebogen 2018'!C23="Krieger (0)")),('Nordfront-Armeebogen 2018'!A23),0)</f>
        <v>0</v>
      </c>
      <c r="AU15" s="0" t="n">
        <f aca="false">IF(AND(('Nordfront-Armeebogen 2018'!E23="Verteidiger des Auenlandes"),(ISNUMBER(SEARCH("bogen",'Nordfront-Armeebogen 2018'!D23))),('Nordfront-Armeebogen 2018'!C23="Krieger (0)")),('Nordfront-Armeebogen 2018'!A23),0)</f>
        <v>0</v>
      </c>
      <c r="AV15" s="0" t="n">
        <f aca="false">IF(AND(('Nordfront-Armeebogen 2018'!E23="Die Raufbolde des Hauptmanns"),(ISNUMBER(SEARCH("bogen",'Nordfront-Armeebogen 2018'!D23))),('Nordfront-Armeebogen 2018'!C23="Krieger (0)")),('Nordfront-Armeebogen 2018'!A23),0)</f>
        <v>0</v>
      </c>
    </row>
    <row r="16" customFormat="false" ht="15" hidden="false" customHeight="false" outlineLevel="0" collapsed="false">
      <c r="B16" s="0" t="n">
        <f aca="false">IF(AND(('Nordfront-Armeebogen 2018'!E24="Arnor"),(ISNUMBER(SEARCH("Bogen",'Nordfront-Armeebogen 2018'!D24))),('Nordfront-Armeebogen 2018'!C24="Krieger (0)")),('Nordfront-Armeebogen 2018'!A24),0)</f>
        <v>0</v>
      </c>
      <c r="C16" s="0" t="n">
        <f aca="false">IF(AND(('Nordfront-Armeebogen 2018'!E24="Die Lehen"),(ISNUMBER(SEARCH("Bogen",'Nordfront-Armeebogen 2018'!D24))),('Nordfront-Armeebogen 2018'!C24="Krieger (0)")),('Nordfront-Armeebogen 2018'!A24),0)</f>
        <v>0</v>
      </c>
      <c r="D16" s="38" t="n">
        <f aca="false">IF(AND(('Nordfront-Armeebogen 2018'!E24="Das Königreich von Kazad-dûm"),(ISNUMBER(SEARCH("bogen",'Nordfront-Armeebogen 2018'!D24))),('Nordfront-Armeebogen 2018'!C24="Krieger (0)")),('Nordfront-Armeebogen 2018'!A24),0)</f>
        <v>0</v>
      </c>
      <c r="E16" s="38" t="n">
        <v>0</v>
      </c>
      <c r="F16" s="0" t="n">
        <v>0</v>
      </c>
      <c r="G16" s="0" t="n">
        <f aca="false">IF(AND(('Nordfront-Armeebogen 2018'!E24="Lothlórien"),(ISNUMBER(SEARCH("bogen",'Nordfront-Armeebogen 2018'!D24))),('Nordfront-Armeebogen 2018'!C24="Krieger (0)")),('Nordfront-Armeebogen 2018'!A24),0)</f>
        <v>0</v>
      </c>
      <c r="H16" s="0" t="n">
        <f aca="false">IF(AND(('Nordfront-Armeebogen 2018'!E24="Minas Tirith"),(ISNUMBER(SEARCH("Bogen",'Nordfront-Armeebogen 2018'!D24))),('Nordfront-Armeebogen 2018'!C24="Krieger (0)")),('Nordfront-Armeebogen 2018'!A24),0)</f>
        <v>0</v>
      </c>
      <c r="I16" s="0" t="n">
        <v>0</v>
      </c>
      <c r="J16" s="0" t="n">
        <f aca="false">IF(AND(('Nordfront-Armeebogen 2018'!E24="Númenor"),(ISNUMBER(SEARCH("Bogen",'Nordfront-Armeebogen 2018'!D24))),('Nordfront-Armeebogen 2018'!C24="Krieger (0)")),('Nordfront-Armeebogen 2018'!A24),0)</f>
        <v>0</v>
      </c>
      <c r="K16" s="0" t="n">
        <f aca="false">IF(AND(('Nordfront-Armeebogen 2018'!E24="Bruchtal"),(ISNUMBER(SEARCH("bogen",'Nordfront-Armeebogen 2018'!D24))),('Nordfront-Armeebogen 2018'!C24="Krieger (0)")),('Nordfront-Armeebogen 2018'!A24),0)</f>
        <v>0</v>
      </c>
      <c r="L16" s="0" t="n">
        <f aca="false">IF(AND(('Nordfront-Armeebogen 2018'!E24="Rohan"),(ISNUMBER(SEARCH("Bogen",'Nordfront-Armeebogen 2018'!D24))),('Nordfront-Armeebogen 2018'!C24="Krieger (0)")),('Nordfront-Armeebogen 2018'!A24),0)</f>
        <v>0</v>
      </c>
      <c r="M16" s="0" t="n">
        <f aca="false">IF(AND(('Nordfront-Armeebogen 2018'!E24="Das Auenland"),(ISNUMBER(SEARCH("bogen",'Nordfront-Armeebogen 2018'!D24))),('Nordfront-Armeebogen 2018'!C24="Krieger (0)")),('Nordfront-Armeebogen 2018'!A24),0)</f>
        <v>0</v>
      </c>
      <c r="N16" s="0" t="n">
        <v>0</v>
      </c>
      <c r="O16" s="0" t="n">
        <f aca="false">IF(AND(('Nordfront-Armeebogen 2018'!E24="Angmar"),(ISNUMBER(SEARCH("bogen",'Nordfront-Armeebogen 2018'!D24))),('Nordfront-Armeebogen 2018'!C24="Krieger (0)")),('Nordfront-Armeebogen 2018'!A24),0)</f>
        <v>0</v>
      </c>
      <c r="P16" s="0" t="n">
        <f aca="false">IF(AND(('Nordfront-Armeebogen 2018'!E24="Barad-dûr"),(ISNUMBER(SEARCH("bogen",'Nordfront-Armeebogen 2018'!D24))),('Nordfront-Armeebogen 2018'!C24="Krieger (0)")),('Nordfront-Armeebogen 2018'!A24),0)</f>
        <v>0</v>
      </c>
      <c r="Q16" s="0" t="n">
        <f aca="false">IF(AND(('Nordfront-Armeebogen 2018'!E24="Kosaren von Umbar"),(ISNUMBER(SEARCH("Bogen",'Nordfront-Armeebogen 2018'!D24))),('Nordfront-Armeebogen 2018'!C24="Krieger (0)")),('Nordfront-Armeebogen 2018'!A24),0)</f>
        <v>0</v>
      </c>
      <c r="R16" s="0" t="n">
        <f aca="false">IF(AND(('Nordfront-Armeebogen 2018'!E24="Kosaren von Umbar"),(ISNUMBER(SEARCH("Armbrust",'Nordfront-Armeebogen 2018'!D24))),('Nordfront-Armeebogen 2018'!C24="Krieger (0)")),('Nordfront-Armeebogen 2018'!A24),0)</f>
        <v>0</v>
      </c>
      <c r="S16" s="0" t="n">
        <f aca="false">IF(AND(('Nordfront-Armeebogen 2018'!E24="Die Ostlinge"),(ISNUMBER(SEARCH("Bogen",'Nordfront-Armeebogen 2018'!D24))),('Nordfront-Armeebogen 2018'!C24="Krieger (0)")),('Nordfront-Armeebogen 2018'!A24),0)</f>
        <v>0</v>
      </c>
      <c r="T16" s="0" t="n">
        <f aca="false">IF(AND(('Nordfront-Armeebogen 2018'!E24="Isengart"),(ISNUMBER(SEARCH("bogen",'Nordfront-Armeebogen 2018'!D24))),('Nordfront-Armeebogen 2018'!C24="Krieger (0)")),('Nordfront-Armeebogen 2018'!A24),0)</f>
        <v>0</v>
      </c>
      <c r="U16" s="0" t="n">
        <f aca="false">IF(AND(('Nordfront-Armeebogen 2018'!E24="Isengart"),(ISNUMBER(SEARCH("Armbrust",'Nordfront-Armeebogen 2018'!D24))),('Nordfront-Armeebogen 2018'!C24="Krieger (0)")),('Nordfront-Armeebogen 2018'!A24),0)</f>
        <v>0</v>
      </c>
      <c r="V16" s="0" t="n">
        <v>0</v>
      </c>
      <c r="W16" s="0" t="n">
        <f aca="false">IF(AND(('Nordfront-Armeebogen 2018'!E24="Mordor"),(ISNUMBER(SEARCH("bogen",'Nordfront-Armeebogen 2018'!D24))),('Nordfront-Armeebogen 2018'!C24="Krieger (0)")),('Nordfront-Armeebogen 2018'!A24),0)</f>
        <v>0</v>
      </c>
      <c r="X16" s="0" t="n">
        <f aca="false">IF(AND(('Nordfront-Armeebogen 2018'!E24="Moria"),(ISNUMBER(SEARCH("bogen",'Nordfront-Armeebogen 2018'!D24))),('Nordfront-Armeebogen 2018'!C24="Krieger (0)")),('Nordfront-Armeebogen 2018'!A24),0)</f>
        <v>0</v>
      </c>
      <c r="Y16" s="0" t="n">
        <f aca="false">IF(AND(('Nordfront-Armeebogen 2018'!E24="Die Schlangenhorde"),(ISNUMBER(SEARCH("Bogen",'Nordfront-Armeebogen 2018'!D24))),('Nordfront-Armeebogen 2018'!C24="Krieger (0)")),('Nordfront-Armeebogen 2018'!A24),0)</f>
        <v>0</v>
      </c>
      <c r="Z16" s="0" t="n">
        <v>0</v>
      </c>
      <c r="AA16" s="0" t="n">
        <f aca="false">IF(AND(('Nordfront-Armeebogen 2018'!E24="Sharkas Abtrünnige"),(ISNUMBER(SEARCH("Bogen",'Nordfront-Armeebogen 2018'!D24))),('Nordfront-Armeebogen 2018'!C24="Krieger (0)")),('Nordfront-Armeebogen 2018'!A24),0)</f>
        <v>0</v>
      </c>
      <c r="AB16" s="0" t="n">
        <v>0</v>
      </c>
      <c r="AC16" s="0" t="n">
        <f aca="false">IF(AND(('Nordfront-Armeebogen 2018'!E24="Variags von Khand"),(ISNUMBER(SEARCH("Bogen",'Nordfront-Armeebogen 2018'!D24))),('Nordfront-Armeebogen 2018'!C24="Krieger (0)")),('Nordfront-Armeebogen 2018'!A24),0)</f>
        <v>0</v>
      </c>
      <c r="AD16" s="0" t="n">
        <v>0</v>
      </c>
      <c r="AE16" s="0" t="n">
        <f aca="false">IF(AND(('Nordfront-Armeebogen 2018'!E24="Armee von See-Stadt"),(ISNUMBER(SEARCH("Bogen",'Nordfront-Armeebogen 2018'!D24))),('Nordfront-Armeebogen 2018'!C24="Krieger (0)")),('Nordfront-Armeebogen 2018'!A24),0)</f>
        <v>0</v>
      </c>
      <c r="AF16" s="0" t="n">
        <v>0</v>
      </c>
      <c r="AG16" s="0" t="n">
        <v>0</v>
      </c>
      <c r="AH16" s="0" t="n">
        <v>0</v>
      </c>
      <c r="AI16" s="0" t="n">
        <f aca="false">IF(AND(('Nordfront-Armeebogen 2018'!E24="Garnision von Thal"),(ISNUMBER(SEARCH("Bogen",'Nordfront-Armeebogen 2018'!D24))),('Nordfront-Armeebogen 2018'!C24="Krieger (0)")),('Nordfront-Armeebogen 2018'!A24),0)</f>
        <v>0</v>
      </c>
      <c r="AJ16" s="0" t="n">
        <f aca="false">IF(AND(('Nordfront-Armeebogen 2018'!E24="Thranduils Hallen"),(ISNUMBER(SEARCH("bogen",'Nordfront-Armeebogen 2018'!D24))),('Nordfront-Armeebogen 2018'!C24="Krieger (0)")),('Nordfront-Armeebogen 2018'!A24),0)</f>
        <v>0</v>
      </c>
      <c r="AK16" s="0" t="n">
        <f aca="false">IF(AND(('Nordfront-Armeebogen 2018'!E24="Die Eisenberge"),(ISNUMBER(SEARCH("Armbrust",'Nordfront-Armeebogen 2018'!D24))),('Nordfront-Armeebogen 2018'!C24="Krieger (0)")),('Nordfront-Armeebogen 2018'!A24),0)</f>
        <v>0</v>
      </c>
      <c r="AL16" s="0" t="n">
        <f aca="false">IF(AND(('Nordfront-Armeebogen 2018'!E24="Überlebende von See-Stadt"),(ISNUMBER(SEARCH("Bogen",'Nordfront-Armeebogen 2018'!D24))),('Nordfront-Armeebogen 2018'!C24="Krieger (0)")),('Nordfront-Armeebogen 2018'!A24),0)</f>
        <v>0</v>
      </c>
      <c r="AM16" s="0" t="n">
        <f aca="false">IF(AND(('Nordfront-Armeebogen 2018'!E24="Azogs Jäger"),(ISNUMBER(SEARCH("bogen",'Nordfront-Armeebogen 2018'!D24))),('Nordfront-Armeebogen 2018'!C24="Krieger (0)")),('Nordfront-Armeebogen 2018'!A24),0)</f>
        <v>0</v>
      </c>
      <c r="AN16" s="0" t="n">
        <v>0</v>
      </c>
      <c r="AO16" s="0" t="n">
        <v>0</v>
      </c>
      <c r="AP16" s="0" t="n">
        <f aca="false">IF(AND(('Nordfront-Armeebogen 2018'!E24="Waldläufer von Ithilien"),(ISNUMBER(SEARCH("bogen",'Nordfront-Armeebogen 2018'!D24))),('Nordfront-Armeebogen 2018'!C24="Krieger (0)")),('Nordfront-Armeebogen 2018'!A24),0)</f>
        <v>0</v>
      </c>
      <c r="AQ16" s="0" t="n">
        <f aca="false">IF(AND(('Nordfront-Armeebogen 2018'!E24="Die Menschen des Westens"),(ISNUMBER(SEARCH("bogen",'Nordfront-Armeebogen 2018'!D24))),('Nordfront-Armeebogen 2018'!C24="Krieger (0)")),('Nordfront-Armeebogen 2018'!A24),0)</f>
        <v>0</v>
      </c>
      <c r="AR16" s="0" t="n">
        <f aca="false">IF(AND(('Nordfront-Armeebogen 2018'!E24="Gothmogs Armee"),(ISNUMBER(SEARCH("bogen",'Nordfront-Armeebogen 2018'!D24))),('Nordfront-Armeebogen 2018'!C24="Krieger (0)")),('Nordfront-Armeebogen 2018'!A24),0)</f>
        <v>0</v>
      </c>
      <c r="AS16" s="0" t="n">
        <f aca="false">IF(AND(('Nordfront-Armeebogen 2018'!E24="Große Armee des Südens"),(ISNUMBER(SEARCH("bogen",'Nordfront-Armeebogen 2018'!D24))),('Nordfront-Armeebogen 2018'!C24="Krieger (0)")),('Nordfront-Armeebogen 2018'!A24),0)</f>
        <v>0</v>
      </c>
      <c r="AT16" s="0" t="n">
        <f aca="false">IF(AND(('Nordfront-Armeebogen 2018'!E24="Das schwarze Tor öffnet sich"),(ISNUMBER(SEARCH("bogen",'Nordfront-Armeebogen 2018'!D24))),('Nordfront-Armeebogen 2018'!C24="Krieger (0)")),('Nordfront-Armeebogen 2018'!A24),0)</f>
        <v>0</v>
      </c>
      <c r="AU16" s="0" t="n">
        <f aca="false">IF(AND(('Nordfront-Armeebogen 2018'!E24="Verteidiger des Auenlandes"),(ISNUMBER(SEARCH("bogen",'Nordfront-Armeebogen 2018'!D24))),('Nordfront-Armeebogen 2018'!C24="Krieger (0)")),('Nordfront-Armeebogen 2018'!A24),0)</f>
        <v>0</v>
      </c>
      <c r="AV16" s="0" t="n">
        <f aca="false">IF(AND(('Nordfront-Armeebogen 2018'!E24="Die Raufbolde des Hauptmanns"),(ISNUMBER(SEARCH("bogen",'Nordfront-Armeebogen 2018'!D24))),('Nordfront-Armeebogen 2018'!C24="Krieger (0)")),('Nordfront-Armeebogen 2018'!A24),0)</f>
        <v>0</v>
      </c>
    </row>
    <row r="17" customFormat="false" ht="15" hidden="false" customHeight="false" outlineLevel="0" collapsed="false">
      <c r="B17" s="0" t="n">
        <f aca="false">IF(AND(('Nordfront-Armeebogen 2018'!E25="Arnor"),(ISNUMBER(SEARCH("Bogen",'Nordfront-Armeebogen 2018'!D25))),('Nordfront-Armeebogen 2018'!C25="Krieger (0)")),('Nordfront-Armeebogen 2018'!A25),0)</f>
        <v>0</v>
      </c>
      <c r="C17" s="0" t="n">
        <f aca="false">IF(AND(('Nordfront-Armeebogen 2018'!E25="Die Lehen"),(ISNUMBER(SEARCH("Bogen",'Nordfront-Armeebogen 2018'!D25))),('Nordfront-Armeebogen 2018'!C25="Krieger (0)")),('Nordfront-Armeebogen 2018'!A25),0)</f>
        <v>0</v>
      </c>
      <c r="D17" s="38" t="n">
        <f aca="false">IF(AND(('Nordfront-Armeebogen 2018'!E25="Das Königreich von Kazad-dûm"),(ISNUMBER(SEARCH("bogen",'Nordfront-Armeebogen 2018'!D25))),('Nordfront-Armeebogen 2018'!C25="Krieger (0)")),('Nordfront-Armeebogen 2018'!A25),0)</f>
        <v>0</v>
      </c>
      <c r="E17" s="38" t="n">
        <v>0</v>
      </c>
      <c r="F17" s="0" t="n">
        <v>0</v>
      </c>
      <c r="G17" s="0" t="n">
        <f aca="false">IF(AND(('Nordfront-Armeebogen 2018'!E25="Lothlórien"),(ISNUMBER(SEARCH("bogen",'Nordfront-Armeebogen 2018'!D25))),('Nordfront-Armeebogen 2018'!C25="Krieger (0)")),('Nordfront-Armeebogen 2018'!A25),0)</f>
        <v>0</v>
      </c>
      <c r="H17" s="0" t="n">
        <f aca="false">IF(AND(('Nordfront-Armeebogen 2018'!E25="Minas Tirith"),(ISNUMBER(SEARCH("Bogen",'Nordfront-Armeebogen 2018'!D25))),('Nordfront-Armeebogen 2018'!C25="Krieger (0)")),('Nordfront-Armeebogen 2018'!A25),0)</f>
        <v>0</v>
      </c>
      <c r="I17" s="0" t="n">
        <v>0</v>
      </c>
      <c r="J17" s="0" t="n">
        <f aca="false">IF(AND(('Nordfront-Armeebogen 2018'!E25="Númenor"),(ISNUMBER(SEARCH("Bogen",'Nordfront-Armeebogen 2018'!D25))),('Nordfront-Armeebogen 2018'!C25="Krieger (0)")),('Nordfront-Armeebogen 2018'!A25),0)</f>
        <v>0</v>
      </c>
      <c r="K17" s="0" t="n">
        <f aca="false">IF(AND(('Nordfront-Armeebogen 2018'!E25="Bruchtal"),(ISNUMBER(SEARCH("bogen",'Nordfront-Armeebogen 2018'!D25))),('Nordfront-Armeebogen 2018'!C25="Krieger (0)")),('Nordfront-Armeebogen 2018'!A25),0)</f>
        <v>0</v>
      </c>
      <c r="L17" s="0" t="n">
        <f aca="false">IF(AND(('Nordfront-Armeebogen 2018'!E25="Rohan"),(ISNUMBER(SEARCH("Bogen",'Nordfront-Armeebogen 2018'!D25))),('Nordfront-Armeebogen 2018'!C25="Krieger (0)")),('Nordfront-Armeebogen 2018'!A25),0)</f>
        <v>0</v>
      </c>
      <c r="M17" s="0" t="n">
        <f aca="false">IF(AND(('Nordfront-Armeebogen 2018'!E25="Das Auenland"),(ISNUMBER(SEARCH("bogen",'Nordfront-Armeebogen 2018'!D25))),('Nordfront-Armeebogen 2018'!C25="Krieger (0)")),('Nordfront-Armeebogen 2018'!A25),0)</f>
        <v>0</v>
      </c>
      <c r="N17" s="0" t="n">
        <v>0</v>
      </c>
      <c r="O17" s="0" t="n">
        <f aca="false">IF(AND(('Nordfront-Armeebogen 2018'!E25="Angmar"),(ISNUMBER(SEARCH("bogen",'Nordfront-Armeebogen 2018'!D25))),('Nordfront-Armeebogen 2018'!C25="Krieger (0)")),('Nordfront-Armeebogen 2018'!A25),0)</f>
        <v>0</v>
      </c>
      <c r="P17" s="0" t="n">
        <f aca="false">IF(AND(('Nordfront-Armeebogen 2018'!E25="Barad-dûr"),(ISNUMBER(SEARCH("bogen",'Nordfront-Armeebogen 2018'!D25))),('Nordfront-Armeebogen 2018'!C25="Krieger (0)")),('Nordfront-Armeebogen 2018'!A25),0)</f>
        <v>0</v>
      </c>
      <c r="Q17" s="0" t="n">
        <f aca="false">IF(AND(('Nordfront-Armeebogen 2018'!E25="Kosaren von Umbar"),(ISNUMBER(SEARCH("Bogen",'Nordfront-Armeebogen 2018'!D25))),('Nordfront-Armeebogen 2018'!C25="Krieger (0)")),('Nordfront-Armeebogen 2018'!A25),0)</f>
        <v>0</v>
      </c>
      <c r="R17" s="0" t="n">
        <f aca="false">IF(AND(('Nordfront-Armeebogen 2018'!E25="Kosaren von Umbar"),(ISNUMBER(SEARCH("Armbrust",'Nordfront-Armeebogen 2018'!D25))),('Nordfront-Armeebogen 2018'!C25="Krieger (0)")),('Nordfront-Armeebogen 2018'!A25),0)</f>
        <v>0</v>
      </c>
      <c r="S17" s="0" t="n">
        <f aca="false">IF(AND(('Nordfront-Armeebogen 2018'!E25="Die Ostlinge"),(ISNUMBER(SEARCH("Bogen",'Nordfront-Armeebogen 2018'!D25))),('Nordfront-Armeebogen 2018'!C25="Krieger (0)")),('Nordfront-Armeebogen 2018'!A25),0)</f>
        <v>0</v>
      </c>
      <c r="T17" s="0" t="n">
        <f aca="false">IF(AND(('Nordfront-Armeebogen 2018'!E25="Isengart"),(ISNUMBER(SEARCH("bogen",'Nordfront-Armeebogen 2018'!D25))),('Nordfront-Armeebogen 2018'!C25="Krieger (0)")),('Nordfront-Armeebogen 2018'!A25),0)</f>
        <v>0</v>
      </c>
      <c r="U17" s="0" t="n">
        <f aca="false">IF(AND(('Nordfront-Armeebogen 2018'!E25="Isengart"),(ISNUMBER(SEARCH("Armbrust",'Nordfront-Armeebogen 2018'!D25))),('Nordfront-Armeebogen 2018'!C25="Krieger (0)")),('Nordfront-Armeebogen 2018'!A25),0)</f>
        <v>5</v>
      </c>
      <c r="V17" s="0" t="n">
        <v>0</v>
      </c>
      <c r="W17" s="0" t="n">
        <f aca="false">IF(AND(('Nordfront-Armeebogen 2018'!E25="Mordor"),(ISNUMBER(SEARCH("bogen",'Nordfront-Armeebogen 2018'!D25))),('Nordfront-Armeebogen 2018'!C25="Krieger (0)")),('Nordfront-Armeebogen 2018'!A25),0)</f>
        <v>0</v>
      </c>
      <c r="X17" s="0" t="n">
        <f aca="false">IF(AND(('Nordfront-Armeebogen 2018'!E25="Moria"),(ISNUMBER(SEARCH("bogen",'Nordfront-Armeebogen 2018'!D25))),('Nordfront-Armeebogen 2018'!C25="Krieger (0)")),('Nordfront-Armeebogen 2018'!A25),0)</f>
        <v>0</v>
      </c>
      <c r="Y17" s="0" t="n">
        <f aca="false">IF(AND(('Nordfront-Armeebogen 2018'!E25="Die Schlangenhorde"),(ISNUMBER(SEARCH("Bogen",'Nordfront-Armeebogen 2018'!D25))),('Nordfront-Armeebogen 2018'!C25="Krieger (0)")),('Nordfront-Armeebogen 2018'!A25),0)</f>
        <v>0</v>
      </c>
      <c r="Z17" s="0" t="n">
        <v>0</v>
      </c>
      <c r="AA17" s="0" t="n">
        <f aca="false">IF(AND(('Nordfront-Armeebogen 2018'!E25="Sharkas Abtrünnige"),(ISNUMBER(SEARCH("Bogen",'Nordfront-Armeebogen 2018'!D25))),('Nordfront-Armeebogen 2018'!C25="Krieger (0)")),('Nordfront-Armeebogen 2018'!A25),0)</f>
        <v>0</v>
      </c>
      <c r="AB17" s="0" t="n">
        <v>0</v>
      </c>
      <c r="AC17" s="0" t="n">
        <f aca="false">IF(AND(('Nordfront-Armeebogen 2018'!E25="Variags von Khand"),(ISNUMBER(SEARCH("Bogen",'Nordfront-Armeebogen 2018'!D25))),('Nordfront-Armeebogen 2018'!C25="Krieger (0)")),('Nordfront-Armeebogen 2018'!A25),0)</f>
        <v>0</v>
      </c>
      <c r="AD17" s="0" t="n">
        <v>0</v>
      </c>
      <c r="AE17" s="0" t="n">
        <f aca="false">IF(AND(('Nordfront-Armeebogen 2018'!E25="Armee von See-Stadt"),(ISNUMBER(SEARCH("Bogen",'Nordfront-Armeebogen 2018'!D25))),('Nordfront-Armeebogen 2018'!C25="Krieger (0)")),('Nordfront-Armeebogen 2018'!A25),0)</f>
        <v>0</v>
      </c>
      <c r="AF17" s="0" t="n">
        <v>0</v>
      </c>
      <c r="AG17" s="0" t="n">
        <v>0</v>
      </c>
      <c r="AH17" s="0" t="n">
        <v>0</v>
      </c>
      <c r="AI17" s="0" t="n">
        <f aca="false">IF(AND(('Nordfront-Armeebogen 2018'!E25="Garnision von Thal"),(ISNUMBER(SEARCH("Bogen",'Nordfront-Armeebogen 2018'!D25))),('Nordfront-Armeebogen 2018'!C25="Krieger (0)")),('Nordfront-Armeebogen 2018'!A25),0)</f>
        <v>0</v>
      </c>
      <c r="AJ17" s="0" t="n">
        <f aca="false">IF(AND(('Nordfront-Armeebogen 2018'!E25="Thranduils Hallen"),(ISNUMBER(SEARCH("bogen",'Nordfront-Armeebogen 2018'!D25))),('Nordfront-Armeebogen 2018'!C25="Krieger (0)")),('Nordfront-Armeebogen 2018'!A25),0)</f>
        <v>0</v>
      </c>
      <c r="AK17" s="0" t="n">
        <f aca="false">IF(AND(('Nordfront-Armeebogen 2018'!E25="Die Eisenberge"),(ISNUMBER(SEARCH("Armbrust",'Nordfront-Armeebogen 2018'!D25))),('Nordfront-Armeebogen 2018'!C25="Krieger (0)")),('Nordfront-Armeebogen 2018'!A25),0)</f>
        <v>0</v>
      </c>
      <c r="AL17" s="0" t="n">
        <f aca="false">IF(AND(('Nordfront-Armeebogen 2018'!E25="Überlebende von See-Stadt"),(ISNUMBER(SEARCH("Bogen",'Nordfront-Armeebogen 2018'!D25))),('Nordfront-Armeebogen 2018'!C25="Krieger (0)")),('Nordfront-Armeebogen 2018'!A25),0)</f>
        <v>0</v>
      </c>
      <c r="AM17" s="0" t="n">
        <f aca="false">IF(AND(('Nordfront-Armeebogen 2018'!E25="Azogs Jäger"),(ISNUMBER(SEARCH("bogen",'Nordfront-Armeebogen 2018'!D25))),('Nordfront-Armeebogen 2018'!C25="Krieger (0)")),('Nordfront-Armeebogen 2018'!A25),0)</f>
        <v>0</v>
      </c>
      <c r="AN17" s="0" t="n">
        <v>0</v>
      </c>
      <c r="AO17" s="0" t="n">
        <v>0</v>
      </c>
      <c r="AP17" s="0" t="n">
        <f aca="false">IF(AND(('Nordfront-Armeebogen 2018'!E25="Waldläufer von Ithilien"),(ISNUMBER(SEARCH("bogen",'Nordfront-Armeebogen 2018'!D25))),('Nordfront-Armeebogen 2018'!C25="Krieger (0)")),('Nordfront-Armeebogen 2018'!A25),0)</f>
        <v>0</v>
      </c>
      <c r="AQ17" s="0" t="n">
        <f aca="false">IF(AND(('Nordfront-Armeebogen 2018'!E25="Die Menschen des Westens"),(ISNUMBER(SEARCH("bogen",'Nordfront-Armeebogen 2018'!D25))),('Nordfront-Armeebogen 2018'!C25="Krieger (0)")),('Nordfront-Armeebogen 2018'!A25),0)</f>
        <v>0</v>
      </c>
      <c r="AR17" s="0" t="n">
        <f aca="false">IF(AND(('Nordfront-Armeebogen 2018'!E25="Gothmogs Armee"),(ISNUMBER(SEARCH("bogen",'Nordfront-Armeebogen 2018'!D25))),('Nordfront-Armeebogen 2018'!C25="Krieger (0)")),('Nordfront-Armeebogen 2018'!A25),0)</f>
        <v>0</v>
      </c>
      <c r="AS17" s="0" t="n">
        <f aca="false">IF(AND(('Nordfront-Armeebogen 2018'!E25="Große Armee des Südens"),(ISNUMBER(SEARCH("bogen",'Nordfront-Armeebogen 2018'!D25))),('Nordfront-Armeebogen 2018'!C25="Krieger (0)")),('Nordfront-Armeebogen 2018'!A25),0)</f>
        <v>0</v>
      </c>
      <c r="AT17" s="0" t="n">
        <f aca="false">IF(AND(('Nordfront-Armeebogen 2018'!E25="Das schwarze Tor öffnet sich"),(ISNUMBER(SEARCH("bogen",'Nordfront-Armeebogen 2018'!D25))),('Nordfront-Armeebogen 2018'!C25="Krieger (0)")),('Nordfront-Armeebogen 2018'!A25),0)</f>
        <v>0</v>
      </c>
      <c r="AU17" s="0" t="n">
        <f aca="false">IF(AND(('Nordfront-Armeebogen 2018'!E25="Verteidiger des Auenlandes"),(ISNUMBER(SEARCH("bogen",'Nordfront-Armeebogen 2018'!D25))),('Nordfront-Armeebogen 2018'!C25="Krieger (0)")),('Nordfront-Armeebogen 2018'!A25),0)</f>
        <v>0</v>
      </c>
      <c r="AV17" s="0" t="n">
        <f aca="false">IF(AND(('Nordfront-Armeebogen 2018'!E25="Die Raufbolde des Hauptmanns"),(ISNUMBER(SEARCH("bogen",'Nordfront-Armeebogen 2018'!D25))),('Nordfront-Armeebogen 2018'!C25="Krieger (0)")),('Nordfront-Armeebogen 2018'!A25),0)</f>
        <v>0</v>
      </c>
    </row>
    <row r="18" customFormat="false" ht="15" hidden="false" customHeight="false" outlineLevel="0" collapsed="false">
      <c r="B18" s="0" t="n">
        <f aca="false">IF(AND(('Nordfront-Armeebogen 2018'!E26="Arnor"),(ISNUMBER(SEARCH("Bogen",'Nordfront-Armeebogen 2018'!D26))),('Nordfront-Armeebogen 2018'!C26="Krieger (0)")),('Nordfront-Armeebogen 2018'!A26),0)</f>
        <v>0</v>
      </c>
      <c r="C18" s="0" t="n">
        <f aca="false">IF(AND(('Nordfront-Armeebogen 2018'!E26="Die Lehen"),(ISNUMBER(SEARCH("Bogen",'Nordfront-Armeebogen 2018'!D26))),('Nordfront-Armeebogen 2018'!C26="Krieger (0)")),('Nordfront-Armeebogen 2018'!A26),0)</f>
        <v>0</v>
      </c>
      <c r="D18" s="38" t="n">
        <f aca="false">IF(AND(('Nordfront-Armeebogen 2018'!E26="Das Königreich von Kazad-dûm"),(ISNUMBER(SEARCH("bogen",'Nordfront-Armeebogen 2018'!D26))),('Nordfront-Armeebogen 2018'!C26="Krieger (0)")),('Nordfront-Armeebogen 2018'!A26),0)</f>
        <v>0</v>
      </c>
      <c r="E18" s="38" t="n">
        <v>0</v>
      </c>
      <c r="F18" s="0" t="n">
        <v>0</v>
      </c>
      <c r="G18" s="0" t="n">
        <f aca="false">IF(AND(('Nordfront-Armeebogen 2018'!E26="Lothlórien"),(ISNUMBER(SEARCH("bogen",'Nordfront-Armeebogen 2018'!D26))),('Nordfront-Armeebogen 2018'!C26="Krieger (0)")),('Nordfront-Armeebogen 2018'!A26),0)</f>
        <v>0</v>
      </c>
      <c r="H18" s="0" t="n">
        <f aca="false">IF(AND(('Nordfront-Armeebogen 2018'!E26="Minas Tirith"),(ISNUMBER(SEARCH("Bogen",'Nordfront-Armeebogen 2018'!D26))),('Nordfront-Armeebogen 2018'!C26="Krieger (0)")),('Nordfront-Armeebogen 2018'!A26),0)</f>
        <v>0</v>
      </c>
      <c r="I18" s="0" t="n">
        <v>0</v>
      </c>
      <c r="J18" s="0" t="n">
        <f aca="false">IF(AND(('Nordfront-Armeebogen 2018'!E26="Númenor"),(ISNUMBER(SEARCH("Bogen",'Nordfront-Armeebogen 2018'!D26))),('Nordfront-Armeebogen 2018'!C26="Krieger (0)")),('Nordfront-Armeebogen 2018'!A26),0)</f>
        <v>0</v>
      </c>
      <c r="K18" s="0" t="n">
        <f aca="false">IF(AND(('Nordfront-Armeebogen 2018'!E26="Bruchtal"),(ISNUMBER(SEARCH("bogen",'Nordfront-Armeebogen 2018'!D26))),('Nordfront-Armeebogen 2018'!C26="Krieger (0)")),('Nordfront-Armeebogen 2018'!A26),0)</f>
        <v>0</v>
      </c>
      <c r="L18" s="0" t="n">
        <f aca="false">IF(AND(('Nordfront-Armeebogen 2018'!E26="Rohan"),(ISNUMBER(SEARCH("Bogen",'Nordfront-Armeebogen 2018'!D26))),('Nordfront-Armeebogen 2018'!C26="Krieger (0)")),('Nordfront-Armeebogen 2018'!A26),0)</f>
        <v>0</v>
      </c>
      <c r="M18" s="0" t="n">
        <f aca="false">IF(AND(('Nordfront-Armeebogen 2018'!E26="Das Auenland"),(ISNUMBER(SEARCH("bogen",'Nordfront-Armeebogen 2018'!D26))),('Nordfront-Armeebogen 2018'!C26="Krieger (0)")),('Nordfront-Armeebogen 2018'!A26),0)</f>
        <v>0</v>
      </c>
      <c r="N18" s="0" t="n">
        <v>0</v>
      </c>
      <c r="O18" s="0" t="n">
        <f aca="false">IF(AND(('Nordfront-Armeebogen 2018'!E26="Angmar"),(ISNUMBER(SEARCH("bogen",'Nordfront-Armeebogen 2018'!D26))),('Nordfront-Armeebogen 2018'!C26="Krieger (0)")),('Nordfront-Armeebogen 2018'!A26),0)</f>
        <v>0</v>
      </c>
      <c r="P18" s="0" t="n">
        <f aca="false">IF(AND(('Nordfront-Armeebogen 2018'!E26="Barad-dûr"),(ISNUMBER(SEARCH("bogen",'Nordfront-Armeebogen 2018'!D26))),('Nordfront-Armeebogen 2018'!C26="Krieger (0)")),('Nordfront-Armeebogen 2018'!A26),0)</f>
        <v>0</v>
      </c>
      <c r="Q18" s="0" t="n">
        <f aca="false">IF(AND(('Nordfront-Armeebogen 2018'!E26="Kosaren von Umbar"),(ISNUMBER(SEARCH("Bogen",'Nordfront-Armeebogen 2018'!D26))),('Nordfront-Armeebogen 2018'!C26="Krieger (0)")),('Nordfront-Armeebogen 2018'!A26),0)</f>
        <v>0</v>
      </c>
      <c r="R18" s="0" t="n">
        <f aca="false">IF(AND(('Nordfront-Armeebogen 2018'!E26="Kosaren von Umbar"),(ISNUMBER(SEARCH("Armbrust",'Nordfront-Armeebogen 2018'!D26))),('Nordfront-Armeebogen 2018'!C26="Krieger (0)")),('Nordfront-Armeebogen 2018'!A26),0)</f>
        <v>0</v>
      </c>
      <c r="S18" s="0" t="n">
        <f aca="false">IF(AND(('Nordfront-Armeebogen 2018'!E26="Die Ostlinge"),(ISNUMBER(SEARCH("Bogen",'Nordfront-Armeebogen 2018'!D26))),('Nordfront-Armeebogen 2018'!C26="Krieger (0)")),('Nordfront-Armeebogen 2018'!A26),0)</f>
        <v>0</v>
      </c>
      <c r="T18" s="0" t="n">
        <f aca="false">IF(AND(('Nordfront-Armeebogen 2018'!E26="Isengart"),(ISNUMBER(SEARCH("bogen",'Nordfront-Armeebogen 2018'!D26))),('Nordfront-Armeebogen 2018'!C26="Krieger (0)")),('Nordfront-Armeebogen 2018'!A26),0)</f>
        <v>0</v>
      </c>
      <c r="U18" s="0" t="n">
        <f aca="false">IF(AND(('Nordfront-Armeebogen 2018'!E26="Isengart"),(ISNUMBER(SEARCH("Armbrust",'Nordfront-Armeebogen 2018'!D26))),('Nordfront-Armeebogen 2018'!C26="Krieger (0)")),('Nordfront-Armeebogen 2018'!A26),0)</f>
        <v>0</v>
      </c>
      <c r="V18" s="0" t="n">
        <v>0</v>
      </c>
      <c r="W18" s="0" t="n">
        <f aca="false">IF(AND(('Nordfront-Armeebogen 2018'!E26="Mordor"),(ISNUMBER(SEARCH("bogen",'Nordfront-Armeebogen 2018'!D26))),('Nordfront-Armeebogen 2018'!C26="Krieger (0)")),('Nordfront-Armeebogen 2018'!A26),0)</f>
        <v>0</v>
      </c>
      <c r="X18" s="0" t="n">
        <f aca="false">IF(AND(('Nordfront-Armeebogen 2018'!E26="Moria"),(ISNUMBER(SEARCH("bogen",'Nordfront-Armeebogen 2018'!D26))),('Nordfront-Armeebogen 2018'!C26="Krieger (0)")),('Nordfront-Armeebogen 2018'!A26),0)</f>
        <v>0</v>
      </c>
      <c r="Y18" s="0" t="n">
        <f aca="false">IF(AND(('Nordfront-Armeebogen 2018'!E26="Die Schlangenhorde"),(ISNUMBER(SEARCH("Bogen",'Nordfront-Armeebogen 2018'!D26))),('Nordfront-Armeebogen 2018'!C26="Krieger (0)")),('Nordfront-Armeebogen 2018'!A26),0)</f>
        <v>0</v>
      </c>
      <c r="Z18" s="0" t="n">
        <v>0</v>
      </c>
      <c r="AA18" s="0" t="n">
        <f aca="false">IF(AND(('Nordfront-Armeebogen 2018'!E26="Sharkas Abtrünnige"),(ISNUMBER(SEARCH("Bogen",'Nordfront-Armeebogen 2018'!D26))),('Nordfront-Armeebogen 2018'!C26="Krieger (0)")),('Nordfront-Armeebogen 2018'!A26),0)</f>
        <v>0</v>
      </c>
      <c r="AB18" s="0" t="n">
        <v>0</v>
      </c>
      <c r="AC18" s="0" t="n">
        <f aca="false">IF(AND(('Nordfront-Armeebogen 2018'!E26="Variags von Khand"),(ISNUMBER(SEARCH("Bogen",'Nordfront-Armeebogen 2018'!D26))),('Nordfront-Armeebogen 2018'!C26="Krieger (0)")),('Nordfront-Armeebogen 2018'!A26),0)</f>
        <v>0</v>
      </c>
      <c r="AD18" s="0" t="n">
        <v>0</v>
      </c>
      <c r="AE18" s="0" t="n">
        <f aca="false">IF(AND(('Nordfront-Armeebogen 2018'!E26="Armee von See-Stadt"),(ISNUMBER(SEARCH("Bogen",'Nordfront-Armeebogen 2018'!D26))),('Nordfront-Armeebogen 2018'!C26="Krieger (0)")),('Nordfront-Armeebogen 2018'!A26),0)</f>
        <v>0</v>
      </c>
      <c r="AF18" s="0" t="n">
        <v>0</v>
      </c>
      <c r="AG18" s="0" t="n">
        <v>0</v>
      </c>
      <c r="AH18" s="0" t="n">
        <v>0</v>
      </c>
      <c r="AI18" s="0" t="n">
        <f aca="false">IF(AND(('Nordfront-Armeebogen 2018'!E26="Garnision von Thal"),(ISNUMBER(SEARCH("Bogen",'Nordfront-Armeebogen 2018'!D26))),('Nordfront-Armeebogen 2018'!C26="Krieger (0)")),('Nordfront-Armeebogen 2018'!A26),0)</f>
        <v>0</v>
      </c>
      <c r="AJ18" s="0" t="n">
        <f aca="false">IF(AND(('Nordfront-Armeebogen 2018'!E26="Thranduils Hallen"),(ISNUMBER(SEARCH("bogen",'Nordfront-Armeebogen 2018'!D26))),('Nordfront-Armeebogen 2018'!C26="Krieger (0)")),('Nordfront-Armeebogen 2018'!A26),0)</f>
        <v>0</v>
      </c>
      <c r="AK18" s="0" t="n">
        <f aca="false">IF(AND(('Nordfront-Armeebogen 2018'!E26="Die Eisenberge"),(ISNUMBER(SEARCH("Armbrust",'Nordfront-Armeebogen 2018'!D26))),('Nordfront-Armeebogen 2018'!C26="Krieger (0)")),('Nordfront-Armeebogen 2018'!A26),0)</f>
        <v>0</v>
      </c>
      <c r="AL18" s="0" t="n">
        <f aca="false">IF(AND(('Nordfront-Armeebogen 2018'!E26="Überlebende von See-Stadt"),(ISNUMBER(SEARCH("Bogen",'Nordfront-Armeebogen 2018'!D26))),('Nordfront-Armeebogen 2018'!C26="Krieger (0)")),('Nordfront-Armeebogen 2018'!A26),0)</f>
        <v>0</v>
      </c>
      <c r="AM18" s="0" t="n">
        <f aca="false">IF(AND(('Nordfront-Armeebogen 2018'!E26="Azogs Jäger"),(ISNUMBER(SEARCH("bogen",'Nordfront-Armeebogen 2018'!D26))),('Nordfront-Armeebogen 2018'!C26="Krieger (0)")),('Nordfront-Armeebogen 2018'!A26),0)</f>
        <v>0</v>
      </c>
      <c r="AN18" s="0" t="n">
        <v>0</v>
      </c>
      <c r="AO18" s="0" t="n">
        <v>0</v>
      </c>
      <c r="AP18" s="0" t="n">
        <f aca="false">IF(AND(('Nordfront-Armeebogen 2018'!E26="Waldläufer von Ithilien"),(ISNUMBER(SEARCH("bogen",'Nordfront-Armeebogen 2018'!D26))),('Nordfront-Armeebogen 2018'!C26="Krieger (0)")),('Nordfront-Armeebogen 2018'!A26),0)</f>
        <v>0</v>
      </c>
      <c r="AQ18" s="0" t="n">
        <f aca="false">IF(AND(('Nordfront-Armeebogen 2018'!E26="Die Menschen des Westens"),(ISNUMBER(SEARCH("bogen",'Nordfront-Armeebogen 2018'!D26))),('Nordfront-Armeebogen 2018'!C26="Krieger (0)")),('Nordfront-Armeebogen 2018'!A26),0)</f>
        <v>0</v>
      </c>
      <c r="AR18" s="0" t="n">
        <f aca="false">IF(AND(('Nordfront-Armeebogen 2018'!E26="Gothmogs Armee"),(ISNUMBER(SEARCH("bogen",'Nordfront-Armeebogen 2018'!D26))),('Nordfront-Armeebogen 2018'!C26="Krieger (0)")),('Nordfront-Armeebogen 2018'!A26),0)</f>
        <v>0</v>
      </c>
      <c r="AS18" s="0" t="n">
        <f aca="false">IF(AND(('Nordfront-Armeebogen 2018'!E26="Große Armee des Südens"),(ISNUMBER(SEARCH("bogen",'Nordfront-Armeebogen 2018'!D26))),('Nordfront-Armeebogen 2018'!C26="Krieger (0)")),('Nordfront-Armeebogen 2018'!A26),0)</f>
        <v>0</v>
      </c>
      <c r="AT18" s="0" t="n">
        <f aca="false">IF(AND(('Nordfront-Armeebogen 2018'!E26="Das schwarze Tor öffnet sich"),(ISNUMBER(SEARCH("bogen",'Nordfront-Armeebogen 2018'!D26))),('Nordfront-Armeebogen 2018'!C26="Krieger (0)")),('Nordfront-Armeebogen 2018'!A26),0)</f>
        <v>0</v>
      </c>
      <c r="AU18" s="0" t="n">
        <f aca="false">IF(AND(('Nordfront-Armeebogen 2018'!E26="Verteidiger des Auenlandes"),(ISNUMBER(SEARCH("bogen",'Nordfront-Armeebogen 2018'!D26))),('Nordfront-Armeebogen 2018'!C26="Krieger (0)")),('Nordfront-Armeebogen 2018'!A26),0)</f>
        <v>0</v>
      </c>
      <c r="AV18" s="0" t="n">
        <f aca="false">IF(AND(('Nordfront-Armeebogen 2018'!E26="Die Raufbolde des Hauptmanns"),(ISNUMBER(SEARCH("bogen",'Nordfront-Armeebogen 2018'!D26))),('Nordfront-Armeebogen 2018'!C26="Krieger (0)")),('Nordfront-Armeebogen 2018'!A26),0)</f>
        <v>0</v>
      </c>
    </row>
    <row r="19" customFormat="false" ht="15" hidden="false" customHeight="false" outlineLevel="0" collapsed="false">
      <c r="B19" s="0" t="n">
        <f aca="false">IF(AND(('Nordfront-Armeebogen 2018'!E27="Arnor"),(ISNUMBER(SEARCH("Bogen",'Nordfront-Armeebogen 2018'!D27))),('Nordfront-Armeebogen 2018'!C27="Krieger (0)")),('Nordfront-Armeebogen 2018'!A27),0)</f>
        <v>0</v>
      </c>
      <c r="C19" s="0" t="n">
        <f aca="false">IF(AND(('Nordfront-Armeebogen 2018'!E27="Die Lehen"),(ISNUMBER(SEARCH("Bogen",'Nordfront-Armeebogen 2018'!D27))),('Nordfront-Armeebogen 2018'!C27="Krieger (0)")),('Nordfront-Armeebogen 2018'!A27),0)</f>
        <v>0</v>
      </c>
      <c r="D19" s="38" t="n">
        <f aca="false">IF(AND(('Nordfront-Armeebogen 2018'!E27="Das Königreich von Kazad-dûm"),(ISNUMBER(SEARCH("bogen",'Nordfront-Armeebogen 2018'!D27))),('Nordfront-Armeebogen 2018'!C27="Krieger (0)")),('Nordfront-Armeebogen 2018'!A27),0)</f>
        <v>0</v>
      </c>
      <c r="E19" s="38" t="n">
        <v>0</v>
      </c>
      <c r="F19" s="0" t="n">
        <v>0</v>
      </c>
      <c r="G19" s="0" t="n">
        <f aca="false">IF(AND(('Nordfront-Armeebogen 2018'!E27="Lothlórien"),(ISNUMBER(SEARCH("bogen",'Nordfront-Armeebogen 2018'!D27))),('Nordfront-Armeebogen 2018'!C27="Krieger (0)")),('Nordfront-Armeebogen 2018'!A27),0)</f>
        <v>0</v>
      </c>
      <c r="H19" s="0" t="n">
        <f aca="false">IF(AND(('Nordfront-Armeebogen 2018'!E27="Minas Tirith"),(ISNUMBER(SEARCH("Bogen",'Nordfront-Armeebogen 2018'!D27))),('Nordfront-Armeebogen 2018'!C27="Krieger (0)")),('Nordfront-Armeebogen 2018'!A27),0)</f>
        <v>0</v>
      </c>
      <c r="I19" s="0" t="n">
        <v>0</v>
      </c>
      <c r="J19" s="0" t="n">
        <f aca="false">IF(AND(('Nordfront-Armeebogen 2018'!E27="Númenor"),(ISNUMBER(SEARCH("Bogen",'Nordfront-Armeebogen 2018'!D27))),('Nordfront-Armeebogen 2018'!C27="Krieger (0)")),('Nordfront-Armeebogen 2018'!A27),0)</f>
        <v>0</v>
      </c>
      <c r="K19" s="0" t="n">
        <f aca="false">IF(AND(('Nordfront-Armeebogen 2018'!E27="Bruchtal"),(ISNUMBER(SEARCH("bogen",'Nordfront-Armeebogen 2018'!D27))),('Nordfront-Armeebogen 2018'!C27="Krieger (0)")),('Nordfront-Armeebogen 2018'!A27),0)</f>
        <v>0</v>
      </c>
      <c r="L19" s="0" t="n">
        <f aca="false">IF(AND(('Nordfront-Armeebogen 2018'!E27="Rohan"),(ISNUMBER(SEARCH("Bogen",'Nordfront-Armeebogen 2018'!D27))),('Nordfront-Armeebogen 2018'!C27="Krieger (0)")),('Nordfront-Armeebogen 2018'!A27),0)</f>
        <v>0</v>
      </c>
      <c r="M19" s="0" t="n">
        <f aca="false">IF(AND(('Nordfront-Armeebogen 2018'!E27="Das Auenland"),(ISNUMBER(SEARCH("bogen",'Nordfront-Armeebogen 2018'!D27))),('Nordfront-Armeebogen 2018'!C27="Krieger (0)")),('Nordfront-Armeebogen 2018'!A27),0)</f>
        <v>0</v>
      </c>
      <c r="N19" s="0" t="n">
        <v>0</v>
      </c>
      <c r="O19" s="0" t="n">
        <f aca="false">IF(AND(('Nordfront-Armeebogen 2018'!E27="Angmar"),(ISNUMBER(SEARCH("bogen",'Nordfront-Armeebogen 2018'!D27))),('Nordfront-Armeebogen 2018'!C27="Krieger (0)")),('Nordfront-Armeebogen 2018'!A27),0)</f>
        <v>0</v>
      </c>
      <c r="P19" s="0" t="n">
        <f aca="false">IF(AND(('Nordfront-Armeebogen 2018'!E27="Barad-dûr"),(ISNUMBER(SEARCH("bogen",'Nordfront-Armeebogen 2018'!D27))),('Nordfront-Armeebogen 2018'!C27="Krieger (0)")),('Nordfront-Armeebogen 2018'!A27),0)</f>
        <v>0</v>
      </c>
      <c r="Q19" s="0" t="n">
        <f aca="false">IF(AND(('Nordfront-Armeebogen 2018'!E27="Kosaren von Umbar"),(ISNUMBER(SEARCH("Bogen",'Nordfront-Armeebogen 2018'!D27))),('Nordfront-Armeebogen 2018'!C27="Krieger (0)")),('Nordfront-Armeebogen 2018'!A27),0)</f>
        <v>0</v>
      </c>
      <c r="R19" s="0" t="n">
        <f aca="false">IF(AND(('Nordfront-Armeebogen 2018'!E27="Kosaren von Umbar"),(ISNUMBER(SEARCH("Armbrust",'Nordfront-Armeebogen 2018'!D27))),('Nordfront-Armeebogen 2018'!C27="Krieger (0)")),('Nordfront-Armeebogen 2018'!A27),0)</f>
        <v>0</v>
      </c>
      <c r="S19" s="0" t="n">
        <f aca="false">IF(AND(('Nordfront-Armeebogen 2018'!E27="Die Ostlinge"),(ISNUMBER(SEARCH("Bogen",'Nordfront-Armeebogen 2018'!D27))),('Nordfront-Armeebogen 2018'!C27="Krieger (0)")),('Nordfront-Armeebogen 2018'!A27),0)</f>
        <v>0</v>
      </c>
      <c r="T19" s="0" t="n">
        <f aca="false">IF(AND(('Nordfront-Armeebogen 2018'!E27="Isengart"),(ISNUMBER(SEARCH("bogen",'Nordfront-Armeebogen 2018'!D27))),('Nordfront-Armeebogen 2018'!C27="Krieger (0)")),('Nordfront-Armeebogen 2018'!A27),0)</f>
        <v>0</v>
      </c>
      <c r="U19" s="0" t="n">
        <f aca="false">IF(AND(('Nordfront-Armeebogen 2018'!E27="Isengart"),(ISNUMBER(SEARCH("Armbrust",'Nordfront-Armeebogen 2018'!D27))),('Nordfront-Armeebogen 2018'!C27="Krieger (0)")),('Nordfront-Armeebogen 2018'!A27),0)</f>
        <v>0</v>
      </c>
      <c r="V19" s="0" t="n">
        <v>0</v>
      </c>
      <c r="W19" s="0" t="n">
        <f aca="false">IF(AND(('Nordfront-Armeebogen 2018'!E27="Mordor"),(ISNUMBER(SEARCH("bogen",'Nordfront-Armeebogen 2018'!D27))),('Nordfront-Armeebogen 2018'!C27="Krieger (0)")),('Nordfront-Armeebogen 2018'!A27),0)</f>
        <v>0</v>
      </c>
      <c r="X19" s="0" t="n">
        <f aca="false">IF(AND(('Nordfront-Armeebogen 2018'!E27="Moria"),(ISNUMBER(SEARCH("bogen",'Nordfront-Armeebogen 2018'!D27))),('Nordfront-Armeebogen 2018'!C27="Krieger (0)")),('Nordfront-Armeebogen 2018'!A27),0)</f>
        <v>0</v>
      </c>
      <c r="Y19" s="0" t="n">
        <f aca="false">IF(AND(('Nordfront-Armeebogen 2018'!E27="Die Schlangenhorde"),(ISNUMBER(SEARCH("Bogen",'Nordfront-Armeebogen 2018'!D27))),('Nordfront-Armeebogen 2018'!C27="Krieger (0)")),('Nordfront-Armeebogen 2018'!A27),0)</f>
        <v>0</v>
      </c>
      <c r="Z19" s="0" t="n">
        <v>0</v>
      </c>
      <c r="AA19" s="0" t="n">
        <f aca="false">IF(AND(('Nordfront-Armeebogen 2018'!E27="Sharkas Abtrünnige"),(ISNUMBER(SEARCH("Bogen",'Nordfront-Armeebogen 2018'!D27))),('Nordfront-Armeebogen 2018'!C27="Krieger (0)")),('Nordfront-Armeebogen 2018'!A27),0)</f>
        <v>0</v>
      </c>
      <c r="AB19" s="0" t="n">
        <v>0</v>
      </c>
      <c r="AC19" s="0" t="n">
        <f aca="false">IF(AND(('Nordfront-Armeebogen 2018'!E27="Variags von Khand"),(ISNUMBER(SEARCH("Bogen",'Nordfront-Armeebogen 2018'!D27))),('Nordfront-Armeebogen 2018'!C27="Krieger (0)")),('Nordfront-Armeebogen 2018'!A27),0)</f>
        <v>0</v>
      </c>
      <c r="AD19" s="0" t="n">
        <v>0</v>
      </c>
      <c r="AE19" s="0" t="n">
        <f aca="false">IF(AND(('Nordfront-Armeebogen 2018'!E27="Armee von See-Stadt"),(ISNUMBER(SEARCH("Bogen",'Nordfront-Armeebogen 2018'!D27))),('Nordfront-Armeebogen 2018'!C27="Krieger (0)")),('Nordfront-Armeebogen 2018'!A27),0)</f>
        <v>0</v>
      </c>
      <c r="AF19" s="0" t="n">
        <v>0</v>
      </c>
      <c r="AG19" s="0" t="n">
        <v>0</v>
      </c>
      <c r="AH19" s="0" t="n">
        <v>0</v>
      </c>
      <c r="AI19" s="0" t="n">
        <f aca="false">IF(AND(('Nordfront-Armeebogen 2018'!E27="Garnision von Thal"),(ISNUMBER(SEARCH("Bogen",'Nordfront-Armeebogen 2018'!D27))),('Nordfront-Armeebogen 2018'!C27="Krieger (0)")),('Nordfront-Armeebogen 2018'!A27),0)</f>
        <v>0</v>
      </c>
      <c r="AJ19" s="0" t="n">
        <f aca="false">IF(AND(('Nordfront-Armeebogen 2018'!E27="Thranduils Hallen"),(ISNUMBER(SEARCH("bogen",'Nordfront-Armeebogen 2018'!D27))),('Nordfront-Armeebogen 2018'!C27="Krieger (0)")),('Nordfront-Armeebogen 2018'!A27),0)</f>
        <v>0</v>
      </c>
      <c r="AK19" s="0" t="n">
        <f aca="false">IF(AND(('Nordfront-Armeebogen 2018'!E27="Die Eisenberge"),(ISNUMBER(SEARCH("Armbrust",'Nordfront-Armeebogen 2018'!D27))),('Nordfront-Armeebogen 2018'!C27="Krieger (0)")),('Nordfront-Armeebogen 2018'!A27),0)</f>
        <v>0</v>
      </c>
      <c r="AL19" s="0" t="n">
        <f aca="false">IF(AND(('Nordfront-Armeebogen 2018'!E27="Überlebende von See-Stadt"),(ISNUMBER(SEARCH("Bogen",'Nordfront-Armeebogen 2018'!D27))),('Nordfront-Armeebogen 2018'!C27="Krieger (0)")),('Nordfront-Armeebogen 2018'!A27),0)</f>
        <v>0</v>
      </c>
      <c r="AM19" s="0" t="n">
        <f aca="false">IF(AND(('Nordfront-Armeebogen 2018'!E27="Azogs Jäger"),(ISNUMBER(SEARCH("bogen",'Nordfront-Armeebogen 2018'!D27))),('Nordfront-Armeebogen 2018'!C27="Krieger (0)")),('Nordfront-Armeebogen 2018'!A27),0)</f>
        <v>0</v>
      </c>
      <c r="AN19" s="0" t="n">
        <v>0</v>
      </c>
      <c r="AO19" s="0" t="n">
        <v>0</v>
      </c>
      <c r="AP19" s="0" t="n">
        <f aca="false">IF(AND(('Nordfront-Armeebogen 2018'!E27="Waldläufer von Ithilien"),(ISNUMBER(SEARCH("bogen",'Nordfront-Armeebogen 2018'!D27))),('Nordfront-Armeebogen 2018'!C27="Krieger (0)")),('Nordfront-Armeebogen 2018'!A27),0)</f>
        <v>0</v>
      </c>
      <c r="AQ19" s="0" t="n">
        <f aca="false">IF(AND(('Nordfront-Armeebogen 2018'!E27="Die Menschen des Westens"),(ISNUMBER(SEARCH("bogen",'Nordfront-Armeebogen 2018'!D27))),('Nordfront-Armeebogen 2018'!C27="Krieger (0)")),('Nordfront-Armeebogen 2018'!A27),0)</f>
        <v>0</v>
      </c>
      <c r="AR19" s="0" t="n">
        <f aca="false">IF(AND(('Nordfront-Armeebogen 2018'!E27="Gothmogs Armee"),(ISNUMBER(SEARCH("bogen",'Nordfront-Armeebogen 2018'!D27))),('Nordfront-Armeebogen 2018'!C27="Krieger (0)")),('Nordfront-Armeebogen 2018'!A27),0)</f>
        <v>0</v>
      </c>
      <c r="AS19" s="0" t="n">
        <f aca="false">IF(AND(('Nordfront-Armeebogen 2018'!E27="Große Armee des Südens"),(ISNUMBER(SEARCH("bogen",'Nordfront-Armeebogen 2018'!D27))),('Nordfront-Armeebogen 2018'!C27="Krieger (0)")),('Nordfront-Armeebogen 2018'!A27),0)</f>
        <v>0</v>
      </c>
      <c r="AT19" s="0" t="n">
        <f aca="false">IF(AND(('Nordfront-Armeebogen 2018'!E27="Das schwarze Tor öffnet sich"),(ISNUMBER(SEARCH("bogen",'Nordfront-Armeebogen 2018'!D27))),('Nordfront-Armeebogen 2018'!C27="Krieger (0)")),('Nordfront-Armeebogen 2018'!A27),0)</f>
        <v>0</v>
      </c>
      <c r="AU19" s="0" t="n">
        <f aca="false">IF(AND(('Nordfront-Armeebogen 2018'!E27="Verteidiger des Auenlandes"),(ISNUMBER(SEARCH("bogen",'Nordfront-Armeebogen 2018'!D27))),('Nordfront-Armeebogen 2018'!C27="Krieger (0)")),('Nordfront-Armeebogen 2018'!A27),0)</f>
        <v>0</v>
      </c>
      <c r="AV19" s="0" t="n">
        <f aca="false">IF(AND(('Nordfront-Armeebogen 2018'!E27="Die Raufbolde des Hauptmanns"),(ISNUMBER(SEARCH("bogen",'Nordfront-Armeebogen 2018'!D27))),('Nordfront-Armeebogen 2018'!C27="Krieger (0)")),('Nordfront-Armeebogen 2018'!A27),0)</f>
        <v>0</v>
      </c>
    </row>
    <row r="20" customFormat="false" ht="15" hidden="false" customHeight="false" outlineLevel="0" collapsed="false">
      <c r="B20" s="0" t="n">
        <f aca="false">IF(AND(('Nordfront-Armeebogen 2018'!E28="Arnor"),(ISNUMBER(SEARCH("Bogen",'Nordfront-Armeebogen 2018'!D28))),('Nordfront-Armeebogen 2018'!C28="Krieger (0)")),('Nordfront-Armeebogen 2018'!A28),0)</f>
        <v>0</v>
      </c>
      <c r="C20" s="0" t="n">
        <f aca="false">IF(AND(('Nordfront-Armeebogen 2018'!E28="Die Lehen"),(ISNUMBER(SEARCH("Bogen",'Nordfront-Armeebogen 2018'!D28))),('Nordfront-Armeebogen 2018'!C28="Krieger (0)")),('Nordfront-Armeebogen 2018'!A28),0)</f>
        <v>0</v>
      </c>
      <c r="D20" s="38" t="n">
        <f aca="false">IF(AND(('Nordfront-Armeebogen 2018'!E28="Das Königreich von Kazad-dûm"),(ISNUMBER(SEARCH("bogen",'Nordfront-Armeebogen 2018'!D28))),('Nordfront-Armeebogen 2018'!C28="Krieger (0)")),('Nordfront-Armeebogen 2018'!A28),0)</f>
        <v>0</v>
      </c>
      <c r="E20" s="38" t="n">
        <v>0</v>
      </c>
      <c r="F20" s="0" t="n">
        <v>0</v>
      </c>
      <c r="G20" s="0" t="n">
        <f aca="false">IF(AND(('Nordfront-Armeebogen 2018'!E28="Lothlórien"),(ISNUMBER(SEARCH("bogen",'Nordfront-Armeebogen 2018'!D28))),('Nordfront-Armeebogen 2018'!C28="Krieger (0)")),('Nordfront-Armeebogen 2018'!A28),0)</f>
        <v>0</v>
      </c>
      <c r="H20" s="0" t="n">
        <f aca="false">IF(AND(('Nordfront-Armeebogen 2018'!E28="Minas Tirith"),(ISNUMBER(SEARCH("Bogen",'Nordfront-Armeebogen 2018'!D28))),('Nordfront-Armeebogen 2018'!C28="Krieger (0)")),('Nordfront-Armeebogen 2018'!A28),0)</f>
        <v>0</v>
      </c>
      <c r="I20" s="0" t="n">
        <v>0</v>
      </c>
      <c r="J20" s="0" t="n">
        <f aca="false">IF(AND(('Nordfront-Armeebogen 2018'!E28="Númenor"),(ISNUMBER(SEARCH("Bogen",'Nordfront-Armeebogen 2018'!D28))),('Nordfront-Armeebogen 2018'!C28="Krieger (0)")),('Nordfront-Armeebogen 2018'!A28),0)</f>
        <v>0</v>
      </c>
      <c r="K20" s="0" t="n">
        <f aca="false">IF(AND(('Nordfront-Armeebogen 2018'!E28="Bruchtal"),(ISNUMBER(SEARCH("bogen",'Nordfront-Armeebogen 2018'!D28))),('Nordfront-Armeebogen 2018'!C28="Krieger (0)")),('Nordfront-Armeebogen 2018'!A28),0)</f>
        <v>0</v>
      </c>
      <c r="L20" s="0" t="n">
        <f aca="false">IF(AND(('Nordfront-Armeebogen 2018'!E28="Rohan"),(ISNUMBER(SEARCH("Bogen",'Nordfront-Armeebogen 2018'!D28))),('Nordfront-Armeebogen 2018'!C28="Krieger (0)")),('Nordfront-Armeebogen 2018'!A28),0)</f>
        <v>0</v>
      </c>
      <c r="M20" s="0" t="n">
        <f aca="false">IF(AND(('Nordfront-Armeebogen 2018'!E28="Das Auenland"),(ISNUMBER(SEARCH("bogen",'Nordfront-Armeebogen 2018'!D28))),('Nordfront-Armeebogen 2018'!C28="Krieger (0)")),('Nordfront-Armeebogen 2018'!A28),0)</f>
        <v>0</v>
      </c>
      <c r="N20" s="0" t="n">
        <v>0</v>
      </c>
      <c r="O20" s="0" t="n">
        <f aca="false">IF(AND(('Nordfront-Armeebogen 2018'!E28="Angmar"),(ISNUMBER(SEARCH("bogen",'Nordfront-Armeebogen 2018'!D28))),('Nordfront-Armeebogen 2018'!C28="Krieger (0)")),('Nordfront-Armeebogen 2018'!A28),0)</f>
        <v>0</v>
      </c>
      <c r="P20" s="0" t="n">
        <f aca="false">IF(AND(('Nordfront-Armeebogen 2018'!E28="Barad-dûr"),(ISNUMBER(SEARCH("bogen",'Nordfront-Armeebogen 2018'!D28))),('Nordfront-Armeebogen 2018'!C28="Krieger (0)")),('Nordfront-Armeebogen 2018'!A28),0)</f>
        <v>0</v>
      </c>
      <c r="Q20" s="0" t="n">
        <f aca="false">IF(AND(('Nordfront-Armeebogen 2018'!E28="Kosaren von Umbar"),(ISNUMBER(SEARCH("Bogen",'Nordfront-Armeebogen 2018'!D28))),('Nordfront-Armeebogen 2018'!C28="Krieger (0)")),('Nordfront-Armeebogen 2018'!A28),0)</f>
        <v>0</v>
      </c>
      <c r="R20" s="0" t="n">
        <f aca="false">IF(AND(('Nordfront-Armeebogen 2018'!E28="Kosaren von Umbar"),(ISNUMBER(SEARCH("Armbrust",'Nordfront-Armeebogen 2018'!D28))),('Nordfront-Armeebogen 2018'!C28="Krieger (0)")),('Nordfront-Armeebogen 2018'!A28),0)</f>
        <v>0</v>
      </c>
      <c r="S20" s="0" t="n">
        <f aca="false">IF(AND(('Nordfront-Armeebogen 2018'!E28="Die Ostlinge"),(ISNUMBER(SEARCH("Bogen",'Nordfront-Armeebogen 2018'!D28))),('Nordfront-Armeebogen 2018'!C28="Krieger (0)")),('Nordfront-Armeebogen 2018'!A28),0)</f>
        <v>0</v>
      </c>
      <c r="T20" s="0" t="n">
        <f aca="false">IF(AND(('Nordfront-Armeebogen 2018'!E28="Isengart"),(ISNUMBER(SEARCH("bogen",'Nordfront-Armeebogen 2018'!D28))),('Nordfront-Armeebogen 2018'!C28="Krieger (0)")),('Nordfront-Armeebogen 2018'!A28),0)</f>
        <v>0</v>
      </c>
      <c r="U20" s="0" t="n">
        <f aca="false">IF(AND(('Nordfront-Armeebogen 2018'!E28="Isengart"),(ISNUMBER(SEARCH("Armbrust",'Nordfront-Armeebogen 2018'!D28))),('Nordfront-Armeebogen 2018'!C28="Krieger (0)")),('Nordfront-Armeebogen 2018'!A28),0)</f>
        <v>0</v>
      </c>
      <c r="V20" s="0" t="n">
        <v>0</v>
      </c>
      <c r="W20" s="0" t="n">
        <f aca="false">IF(AND(('Nordfront-Armeebogen 2018'!E28="Mordor"),(ISNUMBER(SEARCH("bogen",'Nordfront-Armeebogen 2018'!D28))),('Nordfront-Armeebogen 2018'!C28="Krieger (0)")),('Nordfront-Armeebogen 2018'!A28),0)</f>
        <v>0</v>
      </c>
      <c r="X20" s="0" t="n">
        <f aca="false">IF(AND(('Nordfront-Armeebogen 2018'!E28="Moria"),(ISNUMBER(SEARCH("bogen",'Nordfront-Armeebogen 2018'!D28))),('Nordfront-Armeebogen 2018'!C28="Krieger (0)")),('Nordfront-Armeebogen 2018'!A28),0)</f>
        <v>0</v>
      </c>
      <c r="Y20" s="0" t="n">
        <f aca="false">IF(AND(('Nordfront-Armeebogen 2018'!E28="Die Schlangenhorde"),(ISNUMBER(SEARCH("Bogen",'Nordfront-Armeebogen 2018'!D28))),('Nordfront-Armeebogen 2018'!C28="Krieger (0)")),('Nordfront-Armeebogen 2018'!A28),0)</f>
        <v>0</v>
      </c>
      <c r="Z20" s="0" t="n">
        <v>0</v>
      </c>
      <c r="AA20" s="0" t="n">
        <f aca="false">IF(AND(('Nordfront-Armeebogen 2018'!E28="Sharkas Abtrünnige"),(ISNUMBER(SEARCH("Bogen",'Nordfront-Armeebogen 2018'!D28))),('Nordfront-Armeebogen 2018'!C28="Krieger (0)")),('Nordfront-Armeebogen 2018'!A28),0)</f>
        <v>0</v>
      </c>
      <c r="AB20" s="0" t="n">
        <v>0</v>
      </c>
      <c r="AC20" s="0" t="n">
        <f aca="false">IF(AND(('Nordfront-Armeebogen 2018'!E28="Variags von Khand"),(ISNUMBER(SEARCH("Bogen",'Nordfront-Armeebogen 2018'!D28))),('Nordfront-Armeebogen 2018'!C28="Krieger (0)")),('Nordfront-Armeebogen 2018'!A28),0)</f>
        <v>0</v>
      </c>
      <c r="AD20" s="0" t="n">
        <v>0</v>
      </c>
      <c r="AE20" s="0" t="n">
        <f aca="false">IF(AND(('Nordfront-Armeebogen 2018'!E28="Armee von See-Stadt"),(ISNUMBER(SEARCH("Bogen",'Nordfront-Armeebogen 2018'!D28))),('Nordfront-Armeebogen 2018'!C28="Krieger (0)")),('Nordfront-Armeebogen 2018'!A28),0)</f>
        <v>0</v>
      </c>
      <c r="AF20" s="0" t="n">
        <v>0</v>
      </c>
      <c r="AG20" s="0" t="n">
        <v>0</v>
      </c>
      <c r="AH20" s="0" t="n">
        <v>0</v>
      </c>
      <c r="AI20" s="0" t="n">
        <f aca="false">IF(AND(('Nordfront-Armeebogen 2018'!E28="Garnision von Thal"),(ISNUMBER(SEARCH("Bogen",'Nordfront-Armeebogen 2018'!D28))),('Nordfront-Armeebogen 2018'!C28="Krieger (0)")),('Nordfront-Armeebogen 2018'!A28),0)</f>
        <v>0</v>
      </c>
      <c r="AJ20" s="0" t="n">
        <f aca="false">IF(AND(('Nordfront-Armeebogen 2018'!E28="Thranduils Hallen"),(ISNUMBER(SEARCH("bogen",'Nordfront-Armeebogen 2018'!D28))),('Nordfront-Armeebogen 2018'!C28="Krieger (0)")),('Nordfront-Armeebogen 2018'!A28),0)</f>
        <v>0</v>
      </c>
      <c r="AK20" s="0" t="n">
        <f aca="false">IF(AND(('Nordfront-Armeebogen 2018'!E28="Die Eisenberge"),(ISNUMBER(SEARCH("Armbrust",'Nordfront-Armeebogen 2018'!D28))),('Nordfront-Armeebogen 2018'!C28="Krieger (0)")),('Nordfront-Armeebogen 2018'!A28),0)</f>
        <v>0</v>
      </c>
      <c r="AL20" s="0" t="n">
        <f aca="false">IF(AND(('Nordfront-Armeebogen 2018'!E28="Überlebende von See-Stadt"),(ISNUMBER(SEARCH("Bogen",'Nordfront-Armeebogen 2018'!D28))),('Nordfront-Armeebogen 2018'!C28="Krieger (0)")),('Nordfront-Armeebogen 2018'!A28),0)</f>
        <v>0</v>
      </c>
      <c r="AM20" s="0" t="n">
        <f aca="false">IF(AND(('Nordfront-Armeebogen 2018'!E28="Azogs Jäger"),(ISNUMBER(SEARCH("bogen",'Nordfront-Armeebogen 2018'!D28))),('Nordfront-Armeebogen 2018'!C28="Krieger (0)")),('Nordfront-Armeebogen 2018'!A28),0)</f>
        <v>0</v>
      </c>
      <c r="AN20" s="0" t="n">
        <v>0</v>
      </c>
      <c r="AO20" s="0" t="n">
        <v>0</v>
      </c>
      <c r="AP20" s="0" t="n">
        <f aca="false">IF(AND(('Nordfront-Armeebogen 2018'!E28="Waldläufer von Ithilien"),(ISNUMBER(SEARCH("bogen",'Nordfront-Armeebogen 2018'!D28))),('Nordfront-Armeebogen 2018'!C28="Krieger (0)")),('Nordfront-Armeebogen 2018'!A28),0)</f>
        <v>0</v>
      </c>
      <c r="AQ20" s="0" t="n">
        <f aca="false">IF(AND(('Nordfront-Armeebogen 2018'!E28="Die Menschen des Westens"),(ISNUMBER(SEARCH("bogen",'Nordfront-Armeebogen 2018'!D28))),('Nordfront-Armeebogen 2018'!C28="Krieger (0)")),('Nordfront-Armeebogen 2018'!A28),0)</f>
        <v>0</v>
      </c>
      <c r="AR20" s="0" t="n">
        <f aca="false">IF(AND(('Nordfront-Armeebogen 2018'!E28="Gothmogs Armee"),(ISNUMBER(SEARCH("bogen",'Nordfront-Armeebogen 2018'!D28))),('Nordfront-Armeebogen 2018'!C28="Krieger (0)")),('Nordfront-Armeebogen 2018'!A28),0)</f>
        <v>0</v>
      </c>
      <c r="AS20" s="0" t="n">
        <f aca="false">IF(AND(('Nordfront-Armeebogen 2018'!E28="Große Armee des Südens"),(ISNUMBER(SEARCH("bogen",'Nordfront-Armeebogen 2018'!D28))),('Nordfront-Armeebogen 2018'!C28="Krieger (0)")),('Nordfront-Armeebogen 2018'!A28),0)</f>
        <v>0</v>
      </c>
      <c r="AT20" s="0" t="n">
        <f aca="false">IF(AND(('Nordfront-Armeebogen 2018'!E28="Das schwarze Tor öffnet sich"),(ISNUMBER(SEARCH("bogen",'Nordfront-Armeebogen 2018'!D28))),('Nordfront-Armeebogen 2018'!C28="Krieger (0)")),('Nordfront-Armeebogen 2018'!A28),0)</f>
        <v>0</v>
      </c>
      <c r="AU20" s="0" t="n">
        <f aca="false">IF(AND(('Nordfront-Armeebogen 2018'!E28="Verteidiger des Auenlandes"),(ISNUMBER(SEARCH("bogen",'Nordfront-Armeebogen 2018'!D28))),('Nordfront-Armeebogen 2018'!C28="Krieger (0)")),('Nordfront-Armeebogen 2018'!A28),0)</f>
        <v>0</v>
      </c>
      <c r="AV20" s="0" t="n">
        <f aca="false">IF(AND(('Nordfront-Armeebogen 2018'!E28="Die Raufbolde des Hauptmanns"),(ISNUMBER(SEARCH("bogen",'Nordfront-Armeebogen 2018'!D28))),('Nordfront-Armeebogen 2018'!C28="Krieger (0)")),('Nordfront-Armeebogen 2018'!A28),0)</f>
        <v>0</v>
      </c>
    </row>
    <row r="21" customFormat="false" ht="15" hidden="false" customHeight="false" outlineLevel="0" collapsed="false">
      <c r="B21" s="0" t="n">
        <f aca="false">IF(AND(('Nordfront-Armeebogen 2018'!E29="Arnor"),(ISNUMBER(SEARCH("Bogen",'Nordfront-Armeebogen 2018'!D29))),('Nordfront-Armeebogen 2018'!C29="Krieger (0)")),('Nordfront-Armeebogen 2018'!A29),0)</f>
        <v>0</v>
      </c>
      <c r="C21" s="0" t="n">
        <f aca="false">IF(AND(('Nordfront-Armeebogen 2018'!E29="Die Lehen"),(ISNUMBER(SEARCH("Bogen",'Nordfront-Armeebogen 2018'!D29))),('Nordfront-Armeebogen 2018'!C29="Krieger (0)")),('Nordfront-Armeebogen 2018'!A29),0)</f>
        <v>0</v>
      </c>
      <c r="D21" s="38" t="n">
        <f aca="false">IF(AND(('Nordfront-Armeebogen 2018'!E29="Das Königreich von Kazad-dûm"),(ISNUMBER(SEARCH("bogen",'Nordfront-Armeebogen 2018'!D29))),('Nordfront-Armeebogen 2018'!C29="Krieger (0)")),('Nordfront-Armeebogen 2018'!A29),0)</f>
        <v>0</v>
      </c>
      <c r="E21" s="38" t="n">
        <v>0</v>
      </c>
      <c r="F21" s="0" t="n">
        <v>0</v>
      </c>
      <c r="G21" s="0" t="n">
        <f aca="false">IF(AND(('Nordfront-Armeebogen 2018'!E29="Lothlórien"),(ISNUMBER(SEARCH("bogen",'Nordfront-Armeebogen 2018'!D29))),('Nordfront-Armeebogen 2018'!C29="Krieger (0)")),('Nordfront-Armeebogen 2018'!A29),0)</f>
        <v>0</v>
      </c>
      <c r="H21" s="0" t="n">
        <f aca="false">IF(AND(('Nordfront-Armeebogen 2018'!E29="Minas Tirith"),(ISNUMBER(SEARCH("Bogen",'Nordfront-Armeebogen 2018'!D29))),('Nordfront-Armeebogen 2018'!C29="Krieger (0)")),('Nordfront-Armeebogen 2018'!A29),0)</f>
        <v>0</v>
      </c>
      <c r="I21" s="0" t="n">
        <v>0</v>
      </c>
      <c r="J21" s="0" t="n">
        <f aca="false">IF(AND(('Nordfront-Armeebogen 2018'!E29="Númenor"),(ISNUMBER(SEARCH("Bogen",'Nordfront-Armeebogen 2018'!D29))),('Nordfront-Armeebogen 2018'!C29="Krieger (0)")),('Nordfront-Armeebogen 2018'!A29),0)</f>
        <v>0</v>
      </c>
      <c r="K21" s="0" t="n">
        <f aca="false">IF(AND(('Nordfront-Armeebogen 2018'!E29="Bruchtal"),(ISNUMBER(SEARCH("bogen",'Nordfront-Armeebogen 2018'!D29))),('Nordfront-Armeebogen 2018'!C29="Krieger (0)")),('Nordfront-Armeebogen 2018'!A29),0)</f>
        <v>0</v>
      </c>
      <c r="L21" s="0" t="n">
        <f aca="false">IF(AND(('Nordfront-Armeebogen 2018'!E29="Rohan"),(ISNUMBER(SEARCH("Bogen",'Nordfront-Armeebogen 2018'!D29))),('Nordfront-Armeebogen 2018'!C29="Krieger (0)")),('Nordfront-Armeebogen 2018'!A29),0)</f>
        <v>0</v>
      </c>
      <c r="M21" s="0" t="n">
        <f aca="false">IF(AND(('Nordfront-Armeebogen 2018'!E29="Das Auenland"),(ISNUMBER(SEARCH("bogen",'Nordfront-Armeebogen 2018'!D29))),('Nordfront-Armeebogen 2018'!C29="Krieger (0)")),('Nordfront-Armeebogen 2018'!A29),0)</f>
        <v>0</v>
      </c>
      <c r="N21" s="0" t="n">
        <v>0</v>
      </c>
      <c r="O21" s="0" t="n">
        <f aca="false">IF(AND(('Nordfront-Armeebogen 2018'!E29="Angmar"),(ISNUMBER(SEARCH("bogen",'Nordfront-Armeebogen 2018'!D29))),('Nordfront-Armeebogen 2018'!C29="Krieger (0)")),('Nordfront-Armeebogen 2018'!A29),0)</f>
        <v>0</v>
      </c>
      <c r="P21" s="0" t="n">
        <f aca="false">IF(AND(('Nordfront-Armeebogen 2018'!E29="Barad-dûr"),(ISNUMBER(SEARCH("bogen",'Nordfront-Armeebogen 2018'!D29))),('Nordfront-Armeebogen 2018'!C29="Krieger (0)")),('Nordfront-Armeebogen 2018'!A29),0)</f>
        <v>0</v>
      </c>
      <c r="Q21" s="0" t="n">
        <f aca="false">IF(AND(('Nordfront-Armeebogen 2018'!E29="Kosaren von Umbar"),(ISNUMBER(SEARCH("Bogen",'Nordfront-Armeebogen 2018'!D29))),('Nordfront-Armeebogen 2018'!C29="Krieger (0)")),('Nordfront-Armeebogen 2018'!A29),0)</f>
        <v>0</v>
      </c>
      <c r="R21" s="0" t="n">
        <f aca="false">IF(AND(('Nordfront-Armeebogen 2018'!E29="Kosaren von Umbar"),(ISNUMBER(SEARCH("Armbrust",'Nordfront-Armeebogen 2018'!D29))),('Nordfront-Armeebogen 2018'!C29="Krieger (0)")),('Nordfront-Armeebogen 2018'!A29),0)</f>
        <v>0</v>
      </c>
      <c r="S21" s="0" t="n">
        <f aca="false">IF(AND(('Nordfront-Armeebogen 2018'!E29="Die Ostlinge"),(ISNUMBER(SEARCH("Bogen",'Nordfront-Armeebogen 2018'!D29))),('Nordfront-Armeebogen 2018'!C29="Krieger (0)")),('Nordfront-Armeebogen 2018'!A29),0)</f>
        <v>0</v>
      </c>
      <c r="T21" s="0" t="n">
        <f aca="false">IF(AND(('Nordfront-Armeebogen 2018'!E29="Isengart"),(ISNUMBER(SEARCH("bogen",'Nordfront-Armeebogen 2018'!D29))),('Nordfront-Armeebogen 2018'!C29="Krieger (0)")),('Nordfront-Armeebogen 2018'!A29),0)</f>
        <v>0</v>
      </c>
      <c r="U21" s="0" t="n">
        <f aca="false">IF(AND(('Nordfront-Armeebogen 2018'!E29="Isengart"),(ISNUMBER(SEARCH("Armbrust",'Nordfront-Armeebogen 2018'!D29))),('Nordfront-Armeebogen 2018'!C29="Krieger (0)")),('Nordfront-Armeebogen 2018'!A29),0)</f>
        <v>0</v>
      </c>
      <c r="V21" s="0" t="n">
        <v>0</v>
      </c>
      <c r="W21" s="0" t="n">
        <f aca="false">IF(AND(('Nordfront-Armeebogen 2018'!E29="Mordor"),(ISNUMBER(SEARCH("bogen",'Nordfront-Armeebogen 2018'!D29))),('Nordfront-Armeebogen 2018'!C29="Krieger (0)")),('Nordfront-Armeebogen 2018'!A29),0)</f>
        <v>0</v>
      </c>
      <c r="X21" s="0" t="n">
        <f aca="false">IF(AND(('Nordfront-Armeebogen 2018'!E29="Moria"),(ISNUMBER(SEARCH("bogen",'Nordfront-Armeebogen 2018'!D29))),('Nordfront-Armeebogen 2018'!C29="Krieger (0)")),('Nordfront-Armeebogen 2018'!A29),0)</f>
        <v>0</v>
      </c>
      <c r="Y21" s="0" t="n">
        <f aca="false">IF(AND(('Nordfront-Armeebogen 2018'!E29="Die Schlangenhorde"),(ISNUMBER(SEARCH("Bogen",'Nordfront-Armeebogen 2018'!D29))),('Nordfront-Armeebogen 2018'!C29="Krieger (0)")),('Nordfront-Armeebogen 2018'!A29),0)</f>
        <v>0</v>
      </c>
      <c r="Z21" s="0" t="n">
        <v>0</v>
      </c>
      <c r="AA21" s="0" t="n">
        <f aca="false">IF(AND(('Nordfront-Armeebogen 2018'!E29="Sharkas Abtrünnige"),(ISNUMBER(SEARCH("Bogen",'Nordfront-Armeebogen 2018'!D29))),('Nordfront-Armeebogen 2018'!C29="Krieger (0)")),('Nordfront-Armeebogen 2018'!A29),0)</f>
        <v>0</v>
      </c>
      <c r="AB21" s="0" t="n">
        <v>0</v>
      </c>
      <c r="AC21" s="0" t="n">
        <f aca="false">IF(AND(('Nordfront-Armeebogen 2018'!E29="Variags von Khand"),(ISNUMBER(SEARCH("Bogen",'Nordfront-Armeebogen 2018'!D29))),('Nordfront-Armeebogen 2018'!C29="Krieger (0)")),('Nordfront-Armeebogen 2018'!A29),0)</f>
        <v>0</v>
      </c>
      <c r="AD21" s="0" t="n">
        <v>0</v>
      </c>
      <c r="AE21" s="0" t="n">
        <f aca="false">IF(AND(('Nordfront-Armeebogen 2018'!E29="Armee von See-Stadt"),(ISNUMBER(SEARCH("Bogen",'Nordfront-Armeebogen 2018'!D29))),('Nordfront-Armeebogen 2018'!C29="Krieger (0)")),('Nordfront-Armeebogen 2018'!A29),0)</f>
        <v>0</v>
      </c>
      <c r="AF21" s="0" t="n">
        <v>0</v>
      </c>
      <c r="AG21" s="0" t="n">
        <v>0</v>
      </c>
      <c r="AH21" s="0" t="n">
        <v>0</v>
      </c>
      <c r="AI21" s="0" t="n">
        <f aca="false">IF(AND(('Nordfront-Armeebogen 2018'!E29="Garnision von Thal"),(ISNUMBER(SEARCH("Bogen",'Nordfront-Armeebogen 2018'!D29))),('Nordfront-Armeebogen 2018'!C29="Krieger (0)")),('Nordfront-Armeebogen 2018'!A29),0)</f>
        <v>0</v>
      </c>
      <c r="AJ21" s="0" t="n">
        <f aca="false">IF(AND(('Nordfront-Armeebogen 2018'!E29="Thranduils Hallen"),(ISNUMBER(SEARCH("bogen",'Nordfront-Armeebogen 2018'!D29))),('Nordfront-Armeebogen 2018'!C29="Krieger (0)")),('Nordfront-Armeebogen 2018'!A29),0)</f>
        <v>0</v>
      </c>
      <c r="AK21" s="0" t="n">
        <f aca="false">IF(AND(('Nordfront-Armeebogen 2018'!E29="Die Eisenberge"),(ISNUMBER(SEARCH("Armbrust",'Nordfront-Armeebogen 2018'!D29))),('Nordfront-Armeebogen 2018'!C29="Krieger (0)")),('Nordfront-Armeebogen 2018'!A29),0)</f>
        <v>0</v>
      </c>
      <c r="AL21" s="0" t="n">
        <f aca="false">IF(AND(('Nordfront-Armeebogen 2018'!E29="Überlebende von See-Stadt"),(ISNUMBER(SEARCH("Bogen",'Nordfront-Armeebogen 2018'!D29))),('Nordfront-Armeebogen 2018'!C29="Krieger (0)")),('Nordfront-Armeebogen 2018'!A29),0)</f>
        <v>0</v>
      </c>
      <c r="AM21" s="0" t="n">
        <f aca="false">IF(AND(('Nordfront-Armeebogen 2018'!E29="Azogs Jäger"),(ISNUMBER(SEARCH("bogen",'Nordfront-Armeebogen 2018'!D29))),('Nordfront-Armeebogen 2018'!C29="Krieger (0)")),('Nordfront-Armeebogen 2018'!A29),0)</f>
        <v>0</v>
      </c>
      <c r="AN21" s="0" t="n">
        <v>0</v>
      </c>
      <c r="AO21" s="0" t="n">
        <v>0</v>
      </c>
      <c r="AP21" s="0" t="n">
        <f aca="false">IF(AND(('Nordfront-Armeebogen 2018'!E29="Waldläufer von Ithilien"),(ISNUMBER(SEARCH("bogen",'Nordfront-Armeebogen 2018'!D29))),('Nordfront-Armeebogen 2018'!C29="Krieger (0)")),('Nordfront-Armeebogen 2018'!A29),0)</f>
        <v>0</v>
      </c>
      <c r="AQ21" s="0" t="n">
        <f aca="false">IF(AND(('Nordfront-Armeebogen 2018'!E29="Die Menschen des Westens"),(ISNUMBER(SEARCH("bogen",'Nordfront-Armeebogen 2018'!D29))),('Nordfront-Armeebogen 2018'!C29="Krieger (0)")),('Nordfront-Armeebogen 2018'!A29),0)</f>
        <v>0</v>
      </c>
      <c r="AR21" s="0" t="n">
        <f aca="false">IF(AND(('Nordfront-Armeebogen 2018'!E29="Gothmogs Armee"),(ISNUMBER(SEARCH("bogen",'Nordfront-Armeebogen 2018'!D29))),('Nordfront-Armeebogen 2018'!C29="Krieger (0)")),('Nordfront-Armeebogen 2018'!A29),0)</f>
        <v>0</v>
      </c>
      <c r="AS21" s="0" t="n">
        <f aca="false">IF(AND(('Nordfront-Armeebogen 2018'!E29="Große Armee des Südens"),(ISNUMBER(SEARCH("bogen",'Nordfront-Armeebogen 2018'!D29))),('Nordfront-Armeebogen 2018'!C29="Krieger (0)")),('Nordfront-Armeebogen 2018'!A29),0)</f>
        <v>0</v>
      </c>
      <c r="AT21" s="0" t="n">
        <f aca="false">IF(AND(('Nordfront-Armeebogen 2018'!E29="Das schwarze Tor öffnet sich"),(ISNUMBER(SEARCH("bogen",'Nordfront-Armeebogen 2018'!D29))),('Nordfront-Armeebogen 2018'!C29="Krieger (0)")),('Nordfront-Armeebogen 2018'!A29),0)</f>
        <v>0</v>
      </c>
      <c r="AU21" s="0" t="n">
        <f aca="false">IF(AND(('Nordfront-Armeebogen 2018'!E29="Verteidiger des Auenlandes"),(ISNUMBER(SEARCH("bogen",'Nordfront-Armeebogen 2018'!D29))),('Nordfront-Armeebogen 2018'!C29="Krieger (0)")),('Nordfront-Armeebogen 2018'!A29),0)</f>
        <v>0</v>
      </c>
      <c r="AV21" s="0" t="n">
        <f aca="false">IF(AND(('Nordfront-Armeebogen 2018'!E29="Die Raufbolde des Hauptmanns"),(ISNUMBER(SEARCH("bogen",'Nordfront-Armeebogen 2018'!D29))),('Nordfront-Armeebogen 2018'!C29="Krieger (0)")),('Nordfront-Armeebogen 2018'!A29),0)</f>
        <v>0</v>
      </c>
    </row>
    <row r="22" customFormat="false" ht="15" hidden="false" customHeight="false" outlineLevel="0" collapsed="false">
      <c r="B22" s="0" t="n">
        <f aca="false">IF(AND(('Nordfront-Armeebogen 2018'!E30="Arnor"),(ISNUMBER(SEARCH("Bogen",'Nordfront-Armeebogen 2018'!D30))),('Nordfront-Armeebogen 2018'!C30="Krieger (0)")),('Nordfront-Armeebogen 2018'!A30),0)</f>
        <v>0</v>
      </c>
      <c r="C22" s="0" t="n">
        <f aca="false">IF(AND(('Nordfront-Armeebogen 2018'!E30="Die Lehen"),(ISNUMBER(SEARCH("Bogen",'Nordfront-Armeebogen 2018'!D30))),('Nordfront-Armeebogen 2018'!C30="Krieger (0)")),('Nordfront-Armeebogen 2018'!A30),0)</f>
        <v>0</v>
      </c>
      <c r="D22" s="38" t="n">
        <f aca="false">IF(AND(('Nordfront-Armeebogen 2018'!E30="Das Königreich von Kazad-dûm"),(ISNUMBER(SEARCH("bogen",'Nordfront-Armeebogen 2018'!D30))),('Nordfront-Armeebogen 2018'!C30="Krieger (0)")),('Nordfront-Armeebogen 2018'!A30),0)</f>
        <v>0</v>
      </c>
      <c r="E22" s="38" t="n">
        <v>0</v>
      </c>
      <c r="F22" s="0" t="n">
        <v>0</v>
      </c>
      <c r="G22" s="0" t="n">
        <f aca="false">IF(AND(('Nordfront-Armeebogen 2018'!E30="Lothlórien"),(ISNUMBER(SEARCH("bogen",'Nordfront-Armeebogen 2018'!D30))),('Nordfront-Armeebogen 2018'!C30="Krieger (0)")),('Nordfront-Armeebogen 2018'!A30),0)</f>
        <v>0</v>
      </c>
      <c r="H22" s="0" t="n">
        <f aca="false">IF(AND(('Nordfront-Armeebogen 2018'!E30="Minas Tirith"),(ISNUMBER(SEARCH("Bogen",'Nordfront-Armeebogen 2018'!D30))),('Nordfront-Armeebogen 2018'!C30="Krieger (0)")),('Nordfront-Armeebogen 2018'!A30),0)</f>
        <v>0</v>
      </c>
      <c r="I22" s="0" t="n">
        <v>0</v>
      </c>
      <c r="J22" s="0" t="n">
        <f aca="false">IF(AND(('Nordfront-Armeebogen 2018'!E30="Númenor"),(ISNUMBER(SEARCH("Bogen",'Nordfront-Armeebogen 2018'!D30))),('Nordfront-Armeebogen 2018'!C30="Krieger (0)")),('Nordfront-Armeebogen 2018'!A30),0)</f>
        <v>0</v>
      </c>
      <c r="K22" s="0" t="n">
        <f aca="false">IF(AND(('Nordfront-Armeebogen 2018'!E30="Bruchtal"),(ISNUMBER(SEARCH("bogen",'Nordfront-Armeebogen 2018'!D30))),('Nordfront-Armeebogen 2018'!C30="Krieger (0)")),('Nordfront-Armeebogen 2018'!A30),0)</f>
        <v>0</v>
      </c>
      <c r="L22" s="0" t="n">
        <f aca="false">IF(AND(('Nordfront-Armeebogen 2018'!E30="Rohan"),(ISNUMBER(SEARCH("Bogen",'Nordfront-Armeebogen 2018'!D30))),('Nordfront-Armeebogen 2018'!C30="Krieger (0)")),('Nordfront-Armeebogen 2018'!A30),0)</f>
        <v>0</v>
      </c>
      <c r="M22" s="0" t="n">
        <f aca="false">IF(AND(('Nordfront-Armeebogen 2018'!E30="Das Auenland"),(ISNUMBER(SEARCH("bogen",'Nordfront-Armeebogen 2018'!D30))),('Nordfront-Armeebogen 2018'!C30="Krieger (0)")),('Nordfront-Armeebogen 2018'!A30),0)</f>
        <v>0</v>
      </c>
      <c r="N22" s="0" t="n">
        <v>0</v>
      </c>
      <c r="O22" s="0" t="n">
        <f aca="false">IF(AND(('Nordfront-Armeebogen 2018'!E30="Angmar"),(ISNUMBER(SEARCH("bogen",'Nordfront-Armeebogen 2018'!D30))),('Nordfront-Armeebogen 2018'!C30="Krieger (0)")),('Nordfront-Armeebogen 2018'!A30),0)</f>
        <v>0</v>
      </c>
      <c r="P22" s="0" t="n">
        <f aca="false">IF(AND(('Nordfront-Armeebogen 2018'!E30="Barad-dûr"),(ISNUMBER(SEARCH("bogen",'Nordfront-Armeebogen 2018'!D30))),('Nordfront-Armeebogen 2018'!C30="Krieger (0)")),('Nordfront-Armeebogen 2018'!A30),0)</f>
        <v>0</v>
      </c>
      <c r="Q22" s="0" t="n">
        <f aca="false">IF(AND(('Nordfront-Armeebogen 2018'!E30="Kosaren von Umbar"),(ISNUMBER(SEARCH("Bogen",'Nordfront-Armeebogen 2018'!D30))),('Nordfront-Armeebogen 2018'!C30="Krieger (0)")),('Nordfront-Armeebogen 2018'!A30),0)</f>
        <v>0</v>
      </c>
      <c r="R22" s="0" t="n">
        <f aca="false">IF(AND(('Nordfront-Armeebogen 2018'!E30="Kosaren von Umbar"),(ISNUMBER(SEARCH("Armbrust",'Nordfront-Armeebogen 2018'!D30))),('Nordfront-Armeebogen 2018'!C30="Krieger (0)")),('Nordfront-Armeebogen 2018'!A30),0)</f>
        <v>0</v>
      </c>
      <c r="S22" s="0" t="n">
        <f aca="false">IF(AND(('Nordfront-Armeebogen 2018'!E30="Die Ostlinge"),(ISNUMBER(SEARCH("Bogen",'Nordfront-Armeebogen 2018'!D30))),('Nordfront-Armeebogen 2018'!C30="Krieger (0)")),('Nordfront-Armeebogen 2018'!A30),0)</f>
        <v>0</v>
      </c>
      <c r="T22" s="0" t="n">
        <f aca="false">IF(AND(('Nordfront-Armeebogen 2018'!E30="Isengart"),(ISNUMBER(SEARCH("bogen",'Nordfront-Armeebogen 2018'!D30))),('Nordfront-Armeebogen 2018'!C30="Krieger (0)")),('Nordfront-Armeebogen 2018'!A30),0)</f>
        <v>0</v>
      </c>
      <c r="U22" s="0" t="n">
        <f aca="false">IF(AND(('Nordfront-Armeebogen 2018'!E30="Isengart"),(ISNUMBER(SEARCH("Armbrust",'Nordfront-Armeebogen 2018'!D30))),('Nordfront-Armeebogen 2018'!C30="Krieger (0)")),('Nordfront-Armeebogen 2018'!A30),0)</f>
        <v>0</v>
      </c>
      <c r="V22" s="0" t="n">
        <v>0</v>
      </c>
      <c r="W22" s="0" t="n">
        <f aca="false">IF(AND(('Nordfront-Armeebogen 2018'!E30="Mordor"),(ISNUMBER(SEARCH("bogen",'Nordfront-Armeebogen 2018'!D30))),('Nordfront-Armeebogen 2018'!C30="Krieger (0)")),('Nordfront-Armeebogen 2018'!A30),0)</f>
        <v>0</v>
      </c>
      <c r="X22" s="0" t="n">
        <f aca="false">IF(AND(('Nordfront-Armeebogen 2018'!E30="Moria"),(ISNUMBER(SEARCH("bogen",'Nordfront-Armeebogen 2018'!D30))),('Nordfront-Armeebogen 2018'!C30="Krieger (0)")),('Nordfront-Armeebogen 2018'!A30),0)</f>
        <v>0</v>
      </c>
      <c r="Y22" s="0" t="n">
        <f aca="false">IF(AND(('Nordfront-Armeebogen 2018'!E30="Die Schlangenhorde"),(ISNUMBER(SEARCH("Bogen",'Nordfront-Armeebogen 2018'!D30))),('Nordfront-Armeebogen 2018'!C30="Krieger (0)")),('Nordfront-Armeebogen 2018'!A30),0)</f>
        <v>0</v>
      </c>
      <c r="Z22" s="0" t="n">
        <v>0</v>
      </c>
      <c r="AA22" s="0" t="n">
        <f aca="false">IF(AND(('Nordfront-Armeebogen 2018'!E30="Sharkas Abtrünnige"),(ISNUMBER(SEARCH("Bogen",'Nordfront-Armeebogen 2018'!D30))),('Nordfront-Armeebogen 2018'!C30="Krieger (0)")),('Nordfront-Armeebogen 2018'!A30),0)</f>
        <v>0</v>
      </c>
      <c r="AB22" s="0" t="n">
        <v>0</v>
      </c>
      <c r="AC22" s="0" t="n">
        <f aca="false">IF(AND(('Nordfront-Armeebogen 2018'!E30="Variags von Khand"),(ISNUMBER(SEARCH("Bogen",'Nordfront-Armeebogen 2018'!D30))),('Nordfront-Armeebogen 2018'!C30="Krieger (0)")),('Nordfront-Armeebogen 2018'!A30),0)</f>
        <v>0</v>
      </c>
      <c r="AD22" s="0" t="n">
        <v>0</v>
      </c>
      <c r="AE22" s="0" t="n">
        <f aca="false">IF(AND(('Nordfront-Armeebogen 2018'!E30="Armee von See-Stadt"),(ISNUMBER(SEARCH("Bogen",'Nordfront-Armeebogen 2018'!D30))),('Nordfront-Armeebogen 2018'!C30="Krieger (0)")),('Nordfront-Armeebogen 2018'!A30),0)</f>
        <v>0</v>
      </c>
      <c r="AF22" s="0" t="n">
        <v>0</v>
      </c>
      <c r="AG22" s="0" t="n">
        <v>0</v>
      </c>
      <c r="AH22" s="0" t="n">
        <v>0</v>
      </c>
      <c r="AI22" s="0" t="n">
        <f aca="false">IF(AND(('Nordfront-Armeebogen 2018'!E30="Garnision von Thal"),(ISNUMBER(SEARCH("Bogen",'Nordfront-Armeebogen 2018'!D30))),('Nordfront-Armeebogen 2018'!C30="Krieger (0)")),('Nordfront-Armeebogen 2018'!A30),0)</f>
        <v>0</v>
      </c>
      <c r="AJ22" s="0" t="n">
        <f aca="false">IF(AND(('Nordfront-Armeebogen 2018'!E30="Thranduils Hallen"),(ISNUMBER(SEARCH("bogen",'Nordfront-Armeebogen 2018'!D30))),('Nordfront-Armeebogen 2018'!C30="Krieger (0)")),('Nordfront-Armeebogen 2018'!A30),0)</f>
        <v>0</v>
      </c>
      <c r="AK22" s="0" t="n">
        <f aca="false">IF(AND(('Nordfront-Armeebogen 2018'!E30="Die Eisenberge"),(ISNUMBER(SEARCH("Armbrust",'Nordfront-Armeebogen 2018'!D30))),('Nordfront-Armeebogen 2018'!C30="Krieger (0)")),('Nordfront-Armeebogen 2018'!A30),0)</f>
        <v>0</v>
      </c>
      <c r="AL22" s="0" t="n">
        <f aca="false">IF(AND(('Nordfront-Armeebogen 2018'!E30="Überlebende von See-Stadt"),(ISNUMBER(SEARCH("Bogen",'Nordfront-Armeebogen 2018'!D30))),('Nordfront-Armeebogen 2018'!C30="Krieger (0)")),('Nordfront-Armeebogen 2018'!A30),0)</f>
        <v>0</v>
      </c>
      <c r="AM22" s="0" t="n">
        <f aca="false">IF(AND(('Nordfront-Armeebogen 2018'!E30="Azogs Jäger"),(ISNUMBER(SEARCH("bogen",'Nordfront-Armeebogen 2018'!D30))),('Nordfront-Armeebogen 2018'!C30="Krieger (0)")),('Nordfront-Armeebogen 2018'!A30),0)</f>
        <v>0</v>
      </c>
      <c r="AN22" s="0" t="n">
        <v>0</v>
      </c>
      <c r="AO22" s="0" t="n">
        <v>0</v>
      </c>
      <c r="AP22" s="0" t="n">
        <f aca="false">IF(AND(('Nordfront-Armeebogen 2018'!E30="Waldläufer von Ithilien"),(ISNUMBER(SEARCH("bogen",'Nordfront-Armeebogen 2018'!D30))),('Nordfront-Armeebogen 2018'!C30="Krieger (0)")),('Nordfront-Armeebogen 2018'!A30),0)</f>
        <v>0</v>
      </c>
      <c r="AQ22" s="0" t="n">
        <f aca="false">IF(AND(('Nordfront-Armeebogen 2018'!E30="Die Menschen des Westens"),(ISNUMBER(SEARCH("bogen",'Nordfront-Armeebogen 2018'!D30))),('Nordfront-Armeebogen 2018'!C30="Krieger (0)")),('Nordfront-Armeebogen 2018'!A30),0)</f>
        <v>0</v>
      </c>
      <c r="AR22" s="0" t="n">
        <f aca="false">IF(AND(('Nordfront-Armeebogen 2018'!E30="Gothmogs Armee"),(ISNUMBER(SEARCH("bogen",'Nordfront-Armeebogen 2018'!D30))),('Nordfront-Armeebogen 2018'!C30="Krieger (0)")),('Nordfront-Armeebogen 2018'!A30),0)</f>
        <v>0</v>
      </c>
      <c r="AS22" s="0" t="n">
        <f aca="false">IF(AND(('Nordfront-Armeebogen 2018'!E30="Große Armee des Südens"),(ISNUMBER(SEARCH("bogen",'Nordfront-Armeebogen 2018'!D30))),('Nordfront-Armeebogen 2018'!C30="Krieger (0)")),('Nordfront-Armeebogen 2018'!A30),0)</f>
        <v>0</v>
      </c>
      <c r="AT22" s="0" t="n">
        <f aca="false">IF(AND(('Nordfront-Armeebogen 2018'!E30="Das schwarze Tor öffnet sich"),(ISNUMBER(SEARCH("bogen",'Nordfront-Armeebogen 2018'!D30))),('Nordfront-Armeebogen 2018'!C30="Krieger (0)")),('Nordfront-Armeebogen 2018'!A30),0)</f>
        <v>0</v>
      </c>
      <c r="AU22" s="0" t="n">
        <f aca="false">IF(AND(('Nordfront-Armeebogen 2018'!E30="Verteidiger des Auenlandes"),(ISNUMBER(SEARCH("bogen",'Nordfront-Armeebogen 2018'!D30))),('Nordfront-Armeebogen 2018'!C30="Krieger (0)")),('Nordfront-Armeebogen 2018'!A30),0)</f>
        <v>0</v>
      </c>
      <c r="AV22" s="0" t="n">
        <f aca="false">IF(AND(('Nordfront-Armeebogen 2018'!E30="Die Raufbolde des Hauptmanns"),(ISNUMBER(SEARCH("bogen",'Nordfront-Armeebogen 2018'!D30))),('Nordfront-Armeebogen 2018'!C30="Krieger (0)")),('Nordfront-Armeebogen 2018'!A30),0)</f>
        <v>0</v>
      </c>
    </row>
    <row r="23" customFormat="false" ht="15" hidden="false" customHeight="false" outlineLevel="0" collapsed="false">
      <c r="B23" s="0" t="n">
        <f aca="false">IF(AND(('Nordfront-Armeebogen 2018'!E31="Arnor"),(ISNUMBER(SEARCH("Bogen",'Nordfront-Armeebogen 2018'!D31))),('Nordfront-Armeebogen 2018'!C31="Krieger (0)")),('Nordfront-Armeebogen 2018'!A31),0)</f>
        <v>0</v>
      </c>
      <c r="C23" s="0" t="n">
        <f aca="false">IF(AND(('Nordfront-Armeebogen 2018'!E31="Die Lehen"),(ISNUMBER(SEARCH("Bogen",'Nordfront-Armeebogen 2018'!D31))),('Nordfront-Armeebogen 2018'!C31="Krieger (0)")),('Nordfront-Armeebogen 2018'!A31),0)</f>
        <v>0</v>
      </c>
      <c r="D23" s="38" t="n">
        <f aca="false">IF(AND(('Nordfront-Armeebogen 2018'!E31="Das Königreich von Kazad-dûm"),(ISNUMBER(SEARCH("bogen",'Nordfront-Armeebogen 2018'!D31))),('Nordfront-Armeebogen 2018'!C31="Krieger (0)")),('Nordfront-Armeebogen 2018'!A31),0)</f>
        <v>0</v>
      </c>
      <c r="E23" s="38" t="n">
        <v>0</v>
      </c>
      <c r="F23" s="0" t="n">
        <v>0</v>
      </c>
      <c r="G23" s="0" t="n">
        <f aca="false">IF(AND(('Nordfront-Armeebogen 2018'!E31="Lothlórien"),(ISNUMBER(SEARCH("bogen",'Nordfront-Armeebogen 2018'!D31))),('Nordfront-Armeebogen 2018'!C31="Krieger (0)")),('Nordfront-Armeebogen 2018'!A31),0)</f>
        <v>0</v>
      </c>
      <c r="H23" s="0" t="n">
        <f aca="false">IF(AND(('Nordfront-Armeebogen 2018'!E31="Minas Tirith"),(ISNUMBER(SEARCH("Bogen",'Nordfront-Armeebogen 2018'!D31))),('Nordfront-Armeebogen 2018'!C31="Krieger (0)")),('Nordfront-Armeebogen 2018'!A31),0)</f>
        <v>0</v>
      </c>
      <c r="I23" s="0" t="n">
        <v>0</v>
      </c>
      <c r="J23" s="0" t="n">
        <f aca="false">IF(AND(('Nordfront-Armeebogen 2018'!E31="Númenor"),(ISNUMBER(SEARCH("Bogen",'Nordfront-Armeebogen 2018'!D31))),('Nordfront-Armeebogen 2018'!C31="Krieger (0)")),('Nordfront-Armeebogen 2018'!A31),0)</f>
        <v>0</v>
      </c>
      <c r="K23" s="0" t="n">
        <f aca="false">IF(AND(('Nordfront-Armeebogen 2018'!E31="Bruchtal"),(ISNUMBER(SEARCH("bogen",'Nordfront-Armeebogen 2018'!D31))),('Nordfront-Armeebogen 2018'!C31="Krieger (0)")),('Nordfront-Armeebogen 2018'!A31),0)</f>
        <v>0</v>
      </c>
      <c r="L23" s="0" t="n">
        <f aca="false">IF(AND(('Nordfront-Armeebogen 2018'!E31="Rohan"),(ISNUMBER(SEARCH("Bogen",'Nordfront-Armeebogen 2018'!D31))),('Nordfront-Armeebogen 2018'!C31="Krieger (0)")),('Nordfront-Armeebogen 2018'!A31),0)</f>
        <v>0</v>
      </c>
      <c r="M23" s="0" t="n">
        <f aca="false">IF(AND(('Nordfront-Armeebogen 2018'!E31="Das Auenland"),(ISNUMBER(SEARCH("bogen",'Nordfront-Armeebogen 2018'!D31))),('Nordfront-Armeebogen 2018'!C31="Krieger (0)")),('Nordfront-Armeebogen 2018'!A31),0)</f>
        <v>0</v>
      </c>
      <c r="N23" s="0" t="n">
        <v>0</v>
      </c>
      <c r="O23" s="0" t="n">
        <f aca="false">IF(AND(('Nordfront-Armeebogen 2018'!E31="Angmar"),(ISNUMBER(SEARCH("bogen",'Nordfront-Armeebogen 2018'!D31))),('Nordfront-Armeebogen 2018'!C31="Krieger (0)")),('Nordfront-Armeebogen 2018'!A31),0)</f>
        <v>0</v>
      </c>
      <c r="P23" s="0" t="n">
        <f aca="false">IF(AND(('Nordfront-Armeebogen 2018'!E31="Barad-dûr"),(ISNUMBER(SEARCH("bogen",'Nordfront-Armeebogen 2018'!D31))),('Nordfront-Armeebogen 2018'!C31="Krieger (0)")),('Nordfront-Armeebogen 2018'!A31),0)</f>
        <v>0</v>
      </c>
      <c r="Q23" s="0" t="n">
        <f aca="false">IF(AND(('Nordfront-Armeebogen 2018'!E31="Kosaren von Umbar"),(ISNUMBER(SEARCH("Bogen",'Nordfront-Armeebogen 2018'!D31))),('Nordfront-Armeebogen 2018'!C31="Krieger (0)")),('Nordfront-Armeebogen 2018'!A31),0)</f>
        <v>0</v>
      </c>
      <c r="R23" s="0" t="n">
        <f aca="false">IF(AND(('Nordfront-Armeebogen 2018'!E31="Kosaren von Umbar"),(ISNUMBER(SEARCH("Armbrust",'Nordfront-Armeebogen 2018'!D31))),('Nordfront-Armeebogen 2018'!C31="Krieger (0)")),('Nordfront-Armeebogen 2018'!A31),0)</f>
        <v>0</v>
      </c>
      <c r="S23" s="0" t="n">
        <f aca="false">IF(AND(('Nordfront-Armeebogen 2018'!E31="Die Ostlinge"),(ISNUMBER(SEARCH("Bogen",'Nordfront-Armeebogen 2018'!D31))),('Nordfront-Armeebogen 2018'!C31="Krieger (0)")),('Nordfront-Armeebogen 2018'!A31),0)</f>
        <v>0</v>
      </c>
      <c r="T23" s="0" t="n">
        <f aca="false">IF(AND(('Nordfront-Armeebogen 2018'!E31="Isengart"),(ISNUMBER(SEARCH("bogen",'Nordfront-Armeebogen 2018'!D31))),('Nordfront-Armeebogen 2018'!C31="Krieger (0)")),('Nordfront-Armeebogen 2018'!A31),0)</f>
        <v>0</v>
      </c>
      <c r="U23" s="0" t="n">
        <f aca="false">IF(AND(('Nordfront-Armeebogen 2018'!E31="Isengart"),(ISNUMBER(SEARCH("Armbrust",'Nordfront-Armeebogen 2018'!D31))),('Nordfront-Armeebogen 2018'!C31="Krieger (0)")),('Nordfront-Armeebogen 2018'!A31),0)</f>
        <v>0</v>
      </c>
      <c r="V23" s="0" t="n">
        <v>0</v>
      </c>
      <c r="W23" s="0" t="n">
        <f aca="false">IF(AND(('Nordfront-Armeebogen 2018'!E31="Mordor"),(ISNUMBER(SEARCH("bogen",'Nordfront-Armeebogen 2018'!D31))),('Nordfront-Armeebogen 2018'!C31="Krieger (0)")),('Nordfront-Armeebogen 2018'!A31),0)</f>
        <v>0</v>
      </c>
      <c r="X23" s="0" t="n">
        <f aca="false">IF(AND(('Nordfront-Armeebogen 2018'!E31="Moria"),(ISNUMBER(SEARCH("bogen",'Nordfront-Armeebogen 2018'!D31))),('Nordfront-Armeebogen 2018'!C31="Krieger (0)")),('Nordfront-Armeebogen 2018'!A31),0)</f>
        <v>0</v>
      </c>
      <c r="Y23" s="0" t="n">
        <f aca="false">IF(AND(('Nordfront-Armeebogen 2018'!E31="Die Schlangenhorde"),(ISNUMBER(SEARCH("Bogen",'Nordfront-Armeebogen 2018'!D31))),('Nordfront-Armeebogen 2018'!C31="Krieger (0)")),('Nordfront-Armeebogen 2018'!A31),0)</f>
        <v>0</v>
      </c>
      <c r="Z23" s="0" t="n">
        <v>0</v>
      </c>
      <c r="AA23" s="0" t="n">
        <f aca="false">IF(AND(('Nordfront-Armeebogen 2018'!E31="Sharkas Abtrünnige"),(ISNUMBER(SEARCH("Bogen",'Nordfront-Armeebogen 2018'!D31))),('Nordfront-Armeebogen 2018'!C31="Krieger (0)")),('Nordfront-Armeebogen 2018'!A31),0)</f>
        <v>0</v>
      </c>
      <c r="AB23" s="0" t="n">
        <v>0</v>
      </c>
      <c r="AC23" s="0" t="n">
        <f aca="false">IF(AND(('Nordfront-Armeebogen 2018'!E31="Variags von Khand"),(ISNUMBER(SEARCH("Bogen",'Nordfront-Armeebogen 2018'!D31))),('Nordfront-Armeebogen 2018'!C31="Krieger (0)")),('Nordfront-Armeebogen 2018'!A31),0)</f>
        <v>0</v>
      </c>
      <c r="AD23" s="0" t="n">
        <v>0</v>
      </c>
      <c r="AE23" s="0" t="n">
        <f aca="false">IF(AND(('Nordfront-Armeebogen 2018'!E31="Armee von See-Stadt"),(ISNUMBER(SEARCH("Bogen",'Nordfront-Armeebogen 2018'!D31))),('Nordfront-Armeebogen 2018'!C31="Krieger (0)")),('Nordfront-Armeebogen 2018'!A31),0)</f>
        <v>0</v>
      </c>
      <c r="AF23" s="0" t="n">
        <v>0</v>
      </c>
      <c r="AG23" s="0" t="n">
        <v>0</v>
      </c>
      <c r="AH23" s="0" t="n">
        <v>0</v>
      </c>
      <c r="AI23" s="0" t="n">
        <f aca="false">IF(AND(('Nordfront-Armeebogen 2018'!E31="Garnision von Thal"),(ISNUMBER(SEARCH("Bogen",'Nordfront-Armeebogen 2018'!D31))),('Nordfront-Armeebogen 2018'!C31="Krieger (0)")),('Nordfront-Armeebogen 2018'!A31),0)</f>
        <v>0</v>
      </c>
      <c r="AJ23" s="0" t="n">
        <f aca="false">IF(AND(('Nordfront-Armeebogen 2018'!E31="Thranduils Hallen"),(ISNUMBER(SEARCH("bogen",'Nordfront-Armeebogen 2018'!D31))),('Nordfront-Armeebogen 2018'!C31="Krieger (0)")),('Nordfront-Armeebogen 2018'!A31),0)</f>
        <v>0</v>
      </c>
      <c r="AK23" s="0" t="n">
        <f aca="false">IF(AND(('Nordfront-Armeebogen 2018'!E31="Die Eisenberge"),(ISNUMBER(SEARCH("Armbrust",'Nordfront-Armeebogen 2018'!D31))),('Nordfront-Armeebogen 2018'!C31="Krieger (0)")),('Nordfront-Armeebogen 2018'!A31),0)</f>
        <v>0</v>
      </c>
      <c r="AL23" s="0" t="n">
        <f aca="false">IF(AND(('Nordfront-Armeebogen 2018'!E31="Überlebende von See-Stadt"),(ISNUMBER(SEARCH("Bogen",'Nordfront-Armeebogen 2018'!D31))),('Nordfront-Armeebogen 2018'!C31="Krieger (0)")),('Nordfront-Armeebogen 2018'!A31),0)</f>
        <v>0</v>
      </c>
      <c r="AM23" s="0" t="n">
        <f aca="false">IF(AND(('Nordfront-Armeebogen 2018'!E31="Azogs Jäger"),(ISNUMBER(SEARCH("bogen",'Nordfront-Armeebogen 2018'!D31))),('Nordfront-Armeebogen 2018'!C31="Krieger (0)")),('Nordfront-Armeebogen 2018'!A31),0)</f>
        <v>0</v>
      </c>
      <c r="AN23" s="0" t="n">
        <v>0</v>
      </c>
      <c r="AO23" s="0" t="n">
        <v>0</v>
      </c>
      <c r="AP23" s="0" t="n">
        <f aca="false">IF(AND(('Nordfront-Armeebogen 2018'!E31="Waldläufer von Ithilien"),(ISNUMBER(SEARCH("bogen",'Nordfront-Armeebogen 2018'!D31))),('Nordfront-Armeebogen 2018'!C31="Krieger (0)")),('Nordfront-Armeebogen 2018'!A31),0)</f>
        <v>0</v>
      </c>
      <c r="AQ23" s="0" t="n">
        <f aca="false">IF(AND(('Nordfront-Armeebogen 2018'!E31="Die Menschen des Westens"),(ISNUMBER(SEARCH("bogen",'Nordfront-Armeebogen 2018'!D31))),('Nordfront-Armeebogen 2018'!C31="Krieger (0)")),('Nordfront-Armeebogen 2018'!A31),0)</f>
        <v>0</v>
      </c>
      <c r="AR23" s="0" t="n">
        <f aca="false">IF(AND(('Nordfront-Armeebogen 2018'!E31="Gothmogs Armee"),(ISNUMBER(SEARCH("bogen",'Nordfront-Armeebogen 2018'!D31))),('Nordfront-Armeebogen 2018'!C31="Krieger (0)")),('Nordfront-Armeebogen 2018'!A31),0)</f>
        <v>0</v>
      </c>
      <c r="AS23" s="0" t="n">
        <f aca="false">IF(AND(('Nordfront-Armeebogen 2018'!E31="Große Armee des Südens"),(ISNUMBER(SEARCH("bogen",'Nordfront-Armeebogen 2018'!D31))),('Nordfront-Armeebogen 2018'!C31="Krieger (0)")),('Nordfront-Armeebogen 2018'!A31),0)</f>
        <v>0</v>
      </c>
      <c r="AT23" s="0" t="n">
        <f aca="false">IF(AND(('Nordfront-Armeebogen 2018'!E31="Das schwarze Tor öffnet sich"),(ISNUMBER(SEARCH("bogen",'Nordfront-Armeebogen 2018'!D31))),('Nordfront-Armeebogen 2018'!C31="Krieger (0)")),('Nordfront-Armeebogen 2018'!A31),0)</f>
        <v>0</v>
      </c>
      <c r="AU23" s="0" t="n">
        <f aca="false">IF(AND(('Nordfront-Armeebogen 2018'!E31="Verteidiger des Auenlandes"),(ISNUMBER(SEARCH("bogen",'Nordfront-Armeebogen 2018'!D31))),('Nordfront-Armeebogen 2018'!C31="Krieger (0)")),('Nordfront-Armeebogen 2018'!A31),0)</f>
        <v>0</v>
      </c>
      <c r="AV23" s="0" t="n">
        <f aca="false">IF(AND(('Nordfront-Armeebogen 2018'!E31="Die Raufbolde des Hauptmanns"),(ISNUMBER(SEARCH("bogen",'Nordfront-Armeebogen 2018'!D31))),('Nordfront-Armeebogen 2018'!C31="Krieger (0)")),('Nordfront-Armeebogen 2018'!A31),0)</f>
        <v>0</v>
      </c>
    </row>
    <row r="24" customFormat="false" ht="15" hidden="false" customHeight="false" outlineLevel="0" collapsed="false">
      <c r="B24" s="0" t="n">
        <f aca="false">IF(AND(('Nordfront-Armeebogen 2018'!E32="Arnor"),(ISNUMBER(SEARCH("Bogen",'Nordfront-Armeebogen 2018'!D32))),('Nordfront-Armeebogen 2018'!C32="Krieger (0)")),('Nordfront-Armeebogen 2018'!A32),0)</f>
        <v>0</v>
      </c>
      <c r="C24" s="0" t="n">
        <f aca="false">IF(AND(('Nordfront-Armeebogen 2018'!E32="Die Lehen"),(ISNUMBER(SEARCH("Bogen",'Nordfront-Armeebogen 2018'!D32))),('Nordfront-Armeebogen 2018'!C32="Krieger (0)")),('Nordfront-Armeebogen 2018'!A32),0)</f>
        <v>0</v>
      </c>
      <c r="D24" s="38" t="n">
        <f aca="false">IF(AND(('Nordfront-Armeebogen 2018'!E32="Das Königreich von Kazad-dûm"),(ISNUMBER(SEARCH("bogen",'Nordfront-Armeebogen 2018'!D32))),('Nordfront-Armeebogen 2018'!C32="Krieger (0)")),('Nordfront-Armeebogen 2018'!A32),0)</f>
        <v>0</v>
      </c>
      <c r="E24" s="38" t="n">
        <v>0</v>
      </c>
      <c r="F24" s="0" t="n">
        <v>0</v>
      </c>
      <c r="G24" s="0" t="n">
        <f aca="false">IF(AND(('Nordfront-Armeebogen 2018'!E32="Lothlórien"),(ISNUMBER(SEARCH("bogen",'Nordfront-Armeebogen 2018'!D32))),('Nordfront-Armeebogen 2018'!C32="Krieger (0)")),('Nordfront-Armeebogen 2018'!A32),0)</f>
        <v>0</v>
      </c>
      <c r="H24" s="0" t="n">
        <f aca="false">IF(AND(('Nordfront-Armeebogen 2018'!E32="Minas Tirith"),(ISNUMBER(SEARCH("Bogen",'Nordfront-Armeebogen 2018'!D32))),('Nordfront-Armeebogen 2018'!C32="Krieger (0)")),('Nordfront-Armeebogen 2018'!A32),0)</f>
        <v>0</v>
      </c>
      <c r="I24" s="0" t="n">
        <v>0</v>
      </c>
      <c r="J24" s="0" t="n">
        <f aca="false">IF(AND(('Nordfront-Armeebogen 2018'!E32="Númenor"),(ISNUMBER(SEARCH("Bogen",'Nordfront-Armeebogen 2018'!D32))),('Nordfront-Armeebogen 2018'!C32="Krieger (0)")),('Nordfront-Armeebogen 2018'!A32),0)</f>
        <v>0</v>
      </c>
      <c r="K24" s="0" t="n">
        <f aca="false">IF(AND(('Nordfront-Armeebogen 2018'!E32="Bruchtal"),(ISNUMBER(SEARCH("bogen",'Nordfront-Armeebogen 2018'!D32))),('Nordfront-Armeebogen 2018'!C32="Krieger (0)")),('Nordfront-Armeebogen 2018'!A32),0)</f>
        <v>0</v>
      </c>
      <c r="L24" s="0" t="n">
        <f aca="false">IF(AND(('Nordfront-Armeebogen 2018'!E32="Rohan"),(ISNUMBER(SEARCH("Bogen",'Nordfront-Armeebogen 2018'!D32))),('Nordfront-Armeebogen 2018'!C32="Krieger (0)")),('Nordfront-Armeebogen 2018'!A32),0)</f>
        <v>0</v>
      </c>
      <c r="M24" s="0" t="n">
        <f aca="false">IF(AND(('Nordfront-Armeebogen 2018'!E32="Das Auenland"),(ISNUMBER(SEARCH("bogen",'Nordfront-Armeebogen 2018'!D32))),('Nordfront-Armeebogen 2018'!C32="Krieger (0)")),('Nordfront-Armeebogen 2018'!A32),0)</f>
        <v>0</v>
      </c>
      <c r="N24" s="0" t="n">
        <v>0</v>
      </c>
      <c r="O24" s="0" t="n">
        <f aca="false">IF(AND(('Nordfront-Armeebogen 2018'!E32="Angmar"),(ISNUMBER(SEARCH("bogen",'Nordfront-Armeebogen 2018'!D32))),('Nordfront-Armeebogen 2018'!C32="Krieger (0)")),('Nordfront-Armeebogen 2018'!A32),0)</f>
        <v>0</v>
      </c>
      <c r="P24" s="0" t="n">
        <f aca="false">IF(AND(('Nordfront-Armeebogen 2018'!E32="Barad-dûr"),(ISNUMBER(SEARCH("bogen",'Nordfront-Armeebogen 2018'!D32))),('Nordfront-Armeebogen 2018'!C32="Krieger (0)")),('Nordfront-Armeebogen 2018'!A32),0)</f>
        <v>0</v>
      </c>
      <c r="Q24" s="0" t="n">
        <f aca="false">IF(AND(('Nordfront-Armeebogen 2018'!E32="Kosaren von Umbar"),(ISNUMBER(SEARCH("Bogen",'Nordfront-Armeebogen 2018'!D32))),('Nordfront-Armeebogen 2018'!C32="Krieger (0)")),('Nordfront-Armeebogen 2018'!A32),0)</f>
        <v>0</v>
      </c>
      <c r="R24" s="0" t="n">
        <f aca="false">IF(AND(('Nordfront-Armeebogen 2018'!E32="Kosaren von Umbar"),(ISNUMBER(SEARCH("Armbrust",'Nordfront-Armeebogen 2018'!D32))),('Nordfront-Armeebogen 2018'!C32="Krieger (0)")),('Nordfront-Armeebogen 2018'!A32),0)</f>
        <v>0</v>
      </c>
      <c r="S24" s="0" t="n">
        <f aca="false">IF(AND(('Nordfront-Armeebogen 2018'!E32="Die Ostlinge"),(ISNUMBER(SEARCH("Bogen",'Nordfront-Armeebogen 2018'!D32))),('Nordfront-Armeebogen 2018'!C32="Krieger (0)")),('Nordfront-Armeebogen 2018'!A32),0)</f>
        <v>0</v>
      </c>
      <c r="T24" s="0" t="n">
        <f aca="false">IF(AND(('Nordfront-Armeebogen 2018'!E32="Isengart"),(ISNUMBER(SEARCH("bogen",'Nordfront-Armeebogen 2018'!D32))),('Nordfront-Armeebogen 2018'!C32="Krieger (0)")),('Nordfront-Armeebogen 2018'!A32),0)</f>
        <v>0</v>
      </c>
      <c r="U24" s="0" t="n">
        <f aca="false">IF(AND(('Nordfront-Armeebogen 2018'!E32="Isengart"),(ISNUMBER(SEARCH("Armbrust",'Nordfront-Armeebogen 2018'!D32))),('Nordfront-Armeebogen 2018'!C32="Krieger (0)")),('Nordfront-Armeebogen 2018'!A32),0)</f>
        <v>0</v>
      </c>
      <c r="V24" s="0" t="n">
        <v>0</v>
      </c>
      <c r="W24" s="0" t="n">
        <f aca="false">IF(AND(('Nordfront-Armeebogen 2018'!E32="Mordor"),(ISNUMBER(SEARCH("bogen",'Nordfront-Armeebogen 2018'!D32))),('Nordfront-Armeebogen 2018'!C32="Krieger (0)")),('Nordfront-Armeebogen 2018'!A32),0)</f>
        <v>0</v>
      </c>
      <c r="X24" s="0" t="n">
        <f aca="false">IF(AND(('Nordfront-Armeebogen 2018'!E32="Moria"),(ISNUMBER(SEARCH("bogen",'Nordfront-Armeebogen 2018'!D32))),('Nordfront-Armeebogen 2018'!C32="Krieger (0)")),('Nordfront-Armeebogen 2018'!A32),0)</f>
        <v>0</v>
      </c>
      <c r="Y24" s="0" t="n">
        <f aca="false">IF(AND(('Nordfront-Armeebogen 2018'!E32="Die Schlangenhorde"),(ISNUMBER(SEARCH("Bogen",'Nordfront-Armeebogen 2018'!D32))),('Nordfront-Armeebogen 2018'!C32="Krieger (0)")),('Nordfront-Armeebogen 2018'!A32),0)</f>
        <v>0</v>
      </c>
      <c r="Z24" s="0" t="n">
        <v>0</v>
      </c>
      <c r="AA24" s="0" t="n">
        <f aca="false">IF(AND(('Nordfront-Armeebogen 2018'!E32="Sharkas Abtrünnige"),(ISNUMBER(SEARCH("Bogen",'Nordfront-Armeebogen 2018'!D32))),('Nordfront-Armeebogen 2018'!C32="Krieger (0)")),('Nordfront-Armeebogen 2018'!A32),0)</f>
        <v>0</v>
      </c>
      <c r="AB24" s="0" t="n">
        <v>0</v>
      </c>
      <c r="AC24" s="0" t="n">
        <f aca="false">IF(AND(('Nordfront-Armeebogen 2018'!E32="Variags von Khand"),(ISNUMBER(SEARCH("Bogen",'Nordfront-Armeebogen 2018'!D32))),('Nordfront-Armeebogen 2018'!C32="Krieger (0)")),('Nordfront-Armeebogen 2018'!A32),0)</f>
        <v>0</v>
      </c>
      <c r="AD24" s="0" t="n">
        <v>0</v>
      </c>
      <c r="AE24" s="0" t="n">
        <f aca="false">IF(AND(('Nordfront-Armeebogen 2018'!E32="Armee von See-Stadt"),(ISNUMBER(SEARCH("Bogen",'Nordfront-Armeebogen 2018'!D32))),('Nordfront-Armeebogen 2018'!C32="Krieger (0)")),('Nordfront-Armeebogen 2018'!A32),0)</f>
        <v>0</v>
      </c>
      <c r="AF24" s="0" t="n">
        <v>0</v>
      </c>
      <c r="AG24" s="0" t="n">
        <v>0</v>
      </c>
      <c r="AH24" s="0" t="n">
        <v>0</v>
      </c>
      <c r="AI24" s="0" t="n">
        <f aca="false">IF(AND(('Nordfront-Armeebogen 2018'!E32="Garnision von Thal"),(ISNUMBER(SEARCH("Bogen",'Nordfront-Armeebogen 2018'!D32))),('Nordfront-Armeebogen 2018'!C32="Krieger (0)")),('Nordfront-Armeebogen 2018'!A32),0)</f>
        <v>0</v>
      </c>
      <c r="AJ24" s="0" t="n">
        <f aca="false">IF(AND(('Nordfront-Armeebogen 2018'!E32="Thranduils Hallen"),(ISNUMBER(SEARCH("bogen",'Nordfront-Armeebogen 2018'!D32))),('Nordfront-Armeebogen 2018'!C32="Krieger (0)")),('Nordfront-Armeebogen 2018'!A32),0)</f>
        <v>0</v>
      </c>
      <c r="AK24" s="0" t="n">
        <f aca="false">IF(AND(('Nordfront-Armeebogen 2018'!E32="Die Eisenberge"),(ISNUMBER(SEARCH("Armbrust",'Nordfront-Armeebogen 2018'!D32))),('Nordfront-Armeebogen 2018'!C32="Krieger (0)")),('Nordfront-Armeebogen 2018'!A32),0)</f>
        <v>0</v>
      </c>
      <c r="AL24" s="0" t="n">
        <f aca="false">IF(AND(('Nordfront-Armeebogen 2018'!E32="Überlebende von See-Stadt"),(ISNUMBER(SEARCH("Bogen",'Nordfront-Armeebogen 2018'!D32))),('Nordfront-Armeebogen 2018'!C32="Krieger (0)")),('Nordfront-Armeebogen 2018'!A32),0)</f>
        <v>0</v>
      </c>
      <c r="AM24" s="0" t="n">
        <f aca="false">IF(AND(('Nordfront-Armeebogen 2018'!E32="Azogs Jäger"),(ISNUMBER(SEARCH("bogen",'Nordfront-Armeebogen 2018'!D32))),('Nordfront-Armeebogen 2018'!C32="Krieger (0)")),('Nordfront-Armeebogen 2018'!A32),0)</f>
        <v>0</v>
      </c>
      <c r="AN24" s="0" t="n">
        <v>0</v>
      </c>
      <c r="AO24" s="0" t="n">
        <v>0</v>
      </c>
      <c r="AP24" s="0" t="n">
        <f aca="false">IF(AND(('Nordfront-Armeebogen 2018'!E32="Waldläufer von Ithilien"),(ISNUMBER(SEARCH("bogen",'Nordfront-Armeebogen 2018'!D32))),('Nordfront-Armeebogen 2018'!C32="Krieger (0)")),('Nordfront-Armeebogen 2018'!A32),0)</f>
        <v>0</v>
      </c>
      <c r="AQ24" s="0" t="n">
        <f aca="false">IF(AND(('Nordfront-Armeebogen 2018'!E32="Die Menschen des Westens"),(ISNUMBER(SEARCH("bogen",'Nordfront-Armeebogen 2018'!D32))),('Nordfront-Armeebogen 2018'!C32="Krieger (0)")),('Nordfront-Armeebogen 2018'!A32),0)</f>
        <v>0</v>
      </c>
      <c r="AR24" s="0" t="n">
        <f aca="false">IF(AND(('Nordfront-Armeebogen 2018'!E32="Gothmogs Armee"),(ISNUMBER(SEARCH("bogen",'Nordfront-Armeebogen 2018'!D32))),('Nordfront-Armeebogen 2018'!C32="Krieger (0)")),('Nordfront-Armeebogen 2018'!A32),0)</f>
        <v>0</v>
      </c>
      <c r="AS24" s="0" t="n">
        <f aca="false">IF(AND(('Nordfront-Armeebogen 2018'!E32="Große Armee des Südens"),(ISNUMBER(SEARCH("bogen",'Nordfront-Armeebogen 2018'!D32))),('Nordfront-Armeebogen 2018'!C32="Krieger (0)")),('Nordfront-Armeebogen 2018'!A32),0)</f>
        <v>0</v>
      </c>
      <c r="AT24" s="0" t="n">
        <f aca="false">IF(AND(('Nordfront-Armeebogen 2018'!E32="Das schwarze Tor öffnet sich"),(ISNUMBER(SEARCH("bogen",'Nordfront-Armeebogen 2018'!D32))),('Nordfront-Armeebogen 2018'!C32="Krieger (0)")),('Nordfront-Armeebogen 2018'!A32),0)</f>
        <v>0</v>
      </c>
      <c r="AU24" s="0" t="n">
        <f aca="false">IF(AND(('Nordfront-Armeebogen 2018'!E32="Verteidiger des Auenlandes"),(ISNUMBER(SEARCH("bogen",'Nordfront-Armeebogen 2018'!D32))),('Nordfront-Armeebogen 2018'!C32="Krieger (0)")),('Nordfront-Armeebogen 2018'!A32),0)</f>
        <v>0</v>
      </c>
      <c r="AV24" s="0" t="n">
        <f aca="false">IF(AND(('Nordfront-Armeebogen 2018'!E32="Die Raufbolde des Hauptmanns"),(ISNUMBER(SEARCH("bogen",'Nordfront-Armeebogen 2018'!D32))),('Nordfront-Armeebogen 2018'!C32="Krieger (0)")),('Nordfront-Armeebogen 2018'!A32),0)</f>
        <v>0</v>
      </c>
    </row>
    <row r="25" customFormat="false" ht="15" hidden="false" customHeight="false" outlineLevel="0" collapsed="false">
      <c r="B25" s="0" t="n">
        <f aca="false">IF(AND(('Nordfront-Armeebogen 2018'!E33="Arnor"),(ISNUMBER(SEARCH("Bogen",'Nordfront-Armeebogen 2018'!D33))),('Nordfront-Armeebogen 2018'!C33="Krieger (0)")),('Nordfront-Armeebogen 2018'!A33),0)</f>
        <v>0</v>
      </c>
      <c r="C25" s="0" t="n">
        <f aca="false">IF(AND(('Nordfront-Armeebogen 2018'!E33="Die Lehen"),(ISNUMBER(SEARCH("Bogen",'Nordfront-Armeebogen 2018'!D33))),('Nordfront-Armeebogen 2018'!C33="Krieger (0)")),('Nordfront-Armeebogen 2018'!A33),0)</f>
        <v>0</v>
      </c>
      <c r="D25" s="38" t="n">
        <f aca="false">IF(AND(('Nordfront-Armeebogen 2018'!E33="Das Königreich von Kazad-dûm"),(ISNUMBER(SEARCH("bogen",'Nordfront-Armeebogen 2018'!D33))),('Nordfront-Armeebogen 2018'!C33="Krieger (0)")),('Nordfront-Armeebogen 2018'!A33),0)</f>
        <v>0</v>
      </c>
      <c r="E25" s="38" t="n">
        <v>0</v>
      </c>
      <c r="F25" s="0" t="n">
        <v>0</v>
      </c>
      <c r="G25" s="0" t="n">
        <f aca="false">IF(AND(('Nordfront-Armeebogen 2018'!E33="Lothlórien"),(ISNUMBER(SEARCH("bogen",'Nordfront-Armeebogen 2018'!D33))),('Nordfront-Armeebogen 2018'!C33="Krieger (0)")),('Nordfront-Armeebogen 2018'!A33),0)</f>
        <v>0</v>
      </c>
      <c r="H25" s="0" t="n">
        <f aca="false">IF(AND(('Nordfront-Armeebogen 2018'!E33="Minas Tirith"),(ISNUMBER(SEARCH("Bogen",'Nordfront-Armeebogen 2018'!D33))),('Nordfront-Armeebogen 2018'!C33="Krieger (0)")),('Nordfront-Armeebogen 2018'!A33),0)</f>
        <v>0</v>
      </c>
      <c r="I25" s="0" t="n">
        <v>0</v>
      </c>
      <c r="J25" s="0" t="n">
        <f aca="false">IF(AND(('Nordfront-Armeebogen 2018'!E33="Númenor"),(ISNUMBER(SEARCH("Bogen",'Nordfront-Armeebogen 2018'!D33))),('Nordfront-Armeebogen 2018'!C33="Krieger (0)")),('Nordfront-Armeebogen 2018'!A33),0)</f>
        <v>0</v>
      </c>
      <c r="K25" s="0" t="n">
        <f aca="false">IF(AND(('Nordfront-Armeebogen 2018'!E33="Bruchtal"),(ISNUMBER(SEARCH("bogen",'Nordfront-Armeebogen 2018'!D33))),('Nordfront-Armeebogen 2018'!C33="Krieger (0)")),('Nordfront-Armeebogen 2018'!A33),0)</f>
        <v>0</v>
      </c>
      <c r="L25" s="0" t="n">
        <f aca="false">IF(AND(('Nordfront-Armeebogen 2018'!E33="Rohan"),(ISNUMBER(SEARCH("Bogen",'Nordfront-Armeebogen 2018'!D33))),('Nordfront-Armeebogen 2018'!C33="Krieger (0)")),('Nordfront-Armeebogen 2018'!A33),0)</f>
        <v>0</v>
      </c>
      <c r="M25" s="0" t="n">
        <f aca="false">IF(AND(('Nordfront-Armeebogen 2018'!E33="Das Auenland"),(ISNUMBER(SEARCH("bogen",'Nordfront-Armeebogen 2018'!D33))),('Nordfront-Armeebogen 2018'!C33="Krieger (0)")),('Nordfront-Armeebogen 2018'!A33),0)</f>
        <v>0</v>
      </c>
      <c r="N25" s="0" t="n">
        <v>0</v>
      </c>
      <c r="O25" s="0" t="n">
        <f aca="false">IF(AND(('Nordfront-Armeebogen 2018'!E33="Angmar"),(ISNUMBER(SEARCH("bogen",'Nordfront-Armeebogen 2018'!D33))),('Nordfront-Armeebogen 2018'!C33="Krieger (0)")),('Nordfront-Armeebogen 2018'!A33),0)</f>
        <v>0</v>
      </c>
      <c r="P25" s="0" t="n">
        <f aca="false">IF(AND(('Nordfront-Armeebogen 2018'!E33="Barad-dûr"),(ISNUMBER(SEARCH("bogen",'Nordfront-Armeebogen 2018'!D33))),('Nordfront-Armeebogen 2018'!C33="Krieger (0)")),('Nordfront-Armeebogen 2018'!A33),0)</f>
        <v>0</v>
      </c>
      <c r="Q25" s="0" t="n">
        <f aca="false">IF(AND(('Nordfront-Armeebogen 2018'!E33="Kosaren von Umbar"),(ISNUMBER(SEARCH("Bogen",'Nordfront-Armeebogen 2018'!D33))),('Nordfront-Armeebogen 2018'!C33="Krieger (0)")),('Nordfront-Armeebogen 2018'!A33),0)</f>
        <v>0</v>
      </c>
      <c r="R25" s="0" t="n">
        <f aca="false">IF(AND(('Nordfront-Armeebogen 2018'!E33="Kosaren von Umbar"),(ISNUMBER(SEARCH("Armbrust",'Nordfront-Armeebogen 2018'!D33))),('Nordfront-Armeebogen 2018'!C33="Krieger (0)")),('Nordfront-Armeebogen 2018'!A33),0)</f>
        <v>0</v>
      </c>
      <c r="S25" s="0" t="n">
        <f aca="false">IF(AND(('Nordfront-Armeebogen 2018'!E33="Die Ostlinge"),(ISNUMBER(SEARCH("Bogen",'Nordfront-Armeebogen 2018'!D33))),('Nordfront-Armeebogen 2018'!C33="Krieger (0)")),('Nordfront-Armeebogen 2018'!A33),0)</f>
        <v>0</v>
      </c>
      <c r="T25" s="0" t="n">
        <f aca="false">IF(AND(('Nordfront-Armeebogen 2018'!E33="Isengart"),(ISNUMBER(SEARCH("bogen",'Nordfront-Armeebogen 2018'!D33))),('Nordfront-Armeebogen 2018'!C33="Krieger (0)")),('Nordfront-Armeebogen 2018'!A33),0)</f>
        <v>0</v>
      </c>
      <c r="U25" s="0" t="n">
        <f aca="false">IF(AND(('Nordfront-Armeebogen 2018'!E33="Isengart"),(ISNUMBER(SEARCH("Armbrust",'Nordfront-Armeebogen 2018'!D33))),('Nordfront-Armeebogen 2018'!C33="Krieger (0)")),('Nordfront-Armeebogen 2018'!A33),0)</f>
        <v>0</v>
      </c>
      <c r="V25" s="0" t="n">
        <v>0</v>
      </c>
      <c r="W25" s="0" t="n">
        <f aca="false">IF(AND(('Nordfront-Armeebogen 2018'!E33="Mordor"),(ISNUMBER(SEARCH("bogen",'Nordfront-Armeebogen 2018'!D33))),('Nordfront-Armeebogen 2018'!C33="Krieger (0)")),('Nordfront-Armeebogen 2018'!A33),0)</f>
        <v>0</v>
      </c>
      <c r="X25" s="0" t="n">
        <f aca="false">IF(AND(('Nordfront-Armeebogen 2018'!E33="Moria"),(ISNUMBER(SEARCH("bogen",'Nordfront-Armeebogen 2018'!D33))),('Nordfront-Armeebogen 2018'!C33="Krieger (0)")),('Nordfront-Armeebogen 2018'!A33),0)</f>
        <v>0</v>
      </c>
      <c r="Y25" s="0" t="n">
        <f aca="false">IF(AND(('Nordfront-Armeebogen 2018'!E33="Die Schlangenhorde"),(ISNUMBER(SEARCH("Bogen",'Nordfront-Armeebogen 2018'!D33))),('Nordfront-Armeebogen 2018'!C33="Krieger (0)")),('Nordfront-Armeebogen 2018'!A33),0)</f>
        <v>0</v>
      </c>
      <c r="Z25" s="0" t="n">
        <v>0</v>
      </c>
      <c r="AA25" s="0" t="n">
        <f aca="false">IF(AND(('Nordfront-Armeebogen 2018'!E33="Sharkas Abtrünnige"),(ISNUMBER(SEARCH("Bogen",'Nordfront-Armeebogen 2018'!D33))),('Nordfront-Armeebogen 2018'!C33="Krieger (0)")),('Nordfront-Armeebogen 2018'!A33),0)</f>
        <v>0</v>
      </c>
      <c r="AB25" s="0" t="n">
        <v>0</v>
      </c>
      <c r="AC25" s="0" t="n">
        <f aca="false">IF(AND(('Nordfront-Armeebogen 2018'!E33="Variags von Khand"),(ISNUMBER(SEARCH("Bogen",'Nordfront-Armeebogen 2018'!D33))),('Nordfront-Armeebogen 2018'!C33="Krieger (0)")),('Nordfront-Armeebogen 2018'!A33),0)</f>
        <v>0</v>
      </c>
      <c r="AD25" s="0" t="n">
        <v>0</v>
      </c>
      <c r="AE25" s="0" t="n">
        <f aca="false">IF(AND(('Nordfront-Armeebogen 2018'!E33="Armee von See-Stadt"),(ISNUMBER(SEARCH("Bogen",'Nordfront-Armeebogen 2018'!D33))),('Nordfront-Armeebogen 2018'!C33="Krieger (0)")),('Nordfront-Armeebogen 2018'!A33),0)</f>
        <v>0</v>
      </c>
      <c r="AF25" s="0" t="n">
        <v>0</v>
      </c>
      <c r="AG25" s="0" t="n">
        <v>0</v>
      </c>
      <c r="AH25" s="0" t="n">
        <v>0</v>
      </c>
      <c r="AI25" s="0" t="n">
        <f aca="false">IF(AND(('Nordfront-Armeebogen 2018'!E33="Garnision von Thal"),(ISNUMBER(SEARCH("Bogen",'Nordfront-Armeebogen 2018'!D33))),('Nordfront-Armeebogen 2018'!C33="Krieger (0)")),('Nordfront-Armeebogen 2018'!A33),0)</f>
        <v>0</v>
      </c>
      <c r="AJ25" s="0" t="n">
        <f aca="false">IF(AND(('Nordfront-Armeebogen 2018'!E33="Thranduils Hallen"),(ISNUMBER(SEARCH("bogen",'Nordfront-Armeebogen 2018'!D33))),('Nordfront-Armeebogen 2018'!C33="Krieger (0)")),('Nordfront-Armeebogen 2018'!A33),0)</f>
        <v>0</v>
      </c>
      <c r="AK25" s="0" t="n">
        <f aca="false">IF(AND(('Nordfront-Armeebogen 2018'!E33="Die Eisenberge"),(ISNUMBER(SEARCH("Armbrust",'Nordfront-Armeebogen 2018'!D33))),('Nordfront-Armeebogen 2018'!C33="Krieger (0)")),('Nordfront-Armeebogen 2018'!A33),0)</f>
        <v>0</v>
      </c>
      <c r="AL25" s="0" t="n">
        <f aca="false">IF(AND(('Nordfront-Armeebogen 2018'!E33="Überlebende von See-Stadt"),(ISNUMBER(SEARCH("Bogen",'Nordfront-Armeebogen 2018'!D33))),('Nordfront-Armeebogen 2018'!C33="Krieger (0)")),('Nordfront-Armeebogen 2018'!A33),0)</f>
        <v>0</v>
      </c>
      <c r="AM25" s="0" t="n">
        <f aca="false">IF(AND(('Nordfront-Armeebogen 2018'!E33="Azogs Jäger"),(ISNUMBER(SEARCH("bogen",'Nordfront-Armeebogen 2018'!D33))),('Nordfront-Armeebogen 2018'!C33="Krieger (0)")),('Nordfront-Armeebogen 2018'!A33),0)</f>
        <v>0</v>
      </c>
      <c r="AN25" s="0" t="n">
        <v>0</v>
      </c>
      <c r="AO25" s="0" t="n">
        <v>0</v>
      </c>
      <c r="AP25" s="0" t="n">
        <f aca="false">IF(AND(('Nordfront-Armeebogen 2018'!E33="Waldläufer von Ithilien"),(ISNUMBER(SEARCH("bogen",'Nordfront-Armeebogen 2018'!D33))),('Nordfront-Armeebogen 2018'!C33="Krieger (0)")),('Nordfront-Armeebogen 2018'!A33),0)</f>
        <v>0</v>
      </c>
      <c r="AQ25" s="0" t="n">
        <f aca="false">IF(AND(('Nordfront-Armeebogen 2018'!E33="Die Menschen des Westens"),(ISNUMBER(SEARCH("bogen",'Nordfront-Armeebogen 2018'!D33))),('Nordfront-Armeebogen 2018'!C33="Krieger (0)")),('Nordfront-Armeebogen 2018'!A33),0)</f>
        <v>0</v>
      </c>
      <c r="AR25" s="0" t="n">
        <f aca="false">IF(AND(('Nordfront-Armeebogen 2018'!E33="Gothmogs Armee"),(ISNUMBER(SEARCH("bogen",'Nordfront-Armeebogen 2018'!D33))),('Nordfront-Armeebogen 2018'!C33="Krieger (0)")),('Nordfront-Armeebogen 2018'!A33),0)</f>
        <v>0</v>
      </c>
      <c r="AS25" s="0" t="n">
        <f aca="false">IF(AND(('Nordfront-Armeebogen 2018'!E33="Große Armee des Südens"),(ISNUMBER(SEARCH("bogen",'Nordfront-Armeebogen 2018'!D33))),('Nordfront-Armeebogen 2018'!C33="Krieger (0)")),('Nordfront-Armeebogen 2018'!A33),0)</f>
        <v>0</v>
      </c>
      <c r="AT25" s="0" t="n">
        <f aca="false">IF(AND(('Nordfront-Armeebogen 2018'!E33="Das schwarze Tor öffnet sich"),(ISNUMBER(SEARCH("bogen",'Nordfront-Armeebogen 2018'!D33))),('Nordfront-Armeebogen 2018'!C33="Krieger (0)")),('Nordfront-Armeebogen 2018'!A33),0)</f>
        <v>0</v>
      </c>
      <c r="AU25" s="0" t="n">
        <f aca="false">IF(AND(('Nordfront-Armeebogen 2018'!E33="Verteidiger des Auenlandes"),(ISNUMBER(SEARCH("bogen",'Nordfront-Armeebogen 2018'!D33))),('Nordfront-Armeebogen 2018'!C33="Krieger (0)")),('Nordfront-Armeebogen 2018'!A33),0)</f>
        <v>0</v>
      </c>
      <c r="AV25" s="0" t="n">
        <f aca="false">IF(AND(('Nordfront-Armeebogen 2018'!E33="Die Raufbolde des Hauptmanns"),(ISNUMBER(SEARCH("bogen",'Nordfront-Armeebogen 2018'!D33))),('Nordfront-Armeebogen 2018'!C33="Krieger (0)")),('Nordfront-Armeebogen 2018'!A33),0)</f>
        <v>0</v>
      </c>
    </row>
    <row r="26" customFormat="false" ht="15" hidden="false" customHeight="false" outlineLevel="0" collapsed="false">
      <c r="B26" s="0" t="n">
        <f aca="false">IF(AND(('Nordfront-Armeebogen 2018'!E34="Arnor"),(ISNUMBER(SEARCH("Bogen",'Nordfront-Armeebogen 2018'!D34))),('Nordfront-Armeebogen 2018'!C34="Krieger (0)")),('Nordfront-Armeebogen 2018'!A34),0)</f>
        <v>0</v>
      </c>
      <c r="C26" s="0" t="n">
        <f aca="false">IF(AND(('Nordfront-Armeebogen 2018'!E34="Die Lehen"),(ISNUMBER(SEARCH("Bogen",'Nordfront-Armeebogen 2018'!D34))),('Nordfront-Armeebogen 2018'!C34="Krieger (0)")),('Nordfront-Armeebogen 2018'!A34),0)</f>
        <v>0</v>
      </c>
      <c r="D26" s="38" t="n">
        <f aca="false">IF(AND(('Nordfront-Armeebogen 2018'!E34="Das Königreich von Kazad-dûm"),(ISNUMBER(SEARCH("bogen",'Nordfront-Armeebogen 2018'!D34))),('Nordfront-Armeebogen 2018'!C34="Krieger (0)")),('Nordfront-Armeebogen 2018'!A34),0)</f>
        <v>0</v>
      </c>
      <c r="E26" s="38" t="n">
        <v>0</v>
      </c>
      <c r="F26" s="0" t="n">
        <v>0</v>
      </c>
      <c r="G26" s="0" t="n">
        <f aca="false">IF(AND(('Nordfront-Armeebogen 2018'!E34="Lothlórien"),(ISNUMBER(SEARCH("bogen",'Nordfront-Armeebogen 2018'!D34))),('Nordfront-Armeebogen 2018'!C34="Krieger (0)")),('Nordfront-Armeebogen 2018'!A34),0)</f>
        <v>0</v>
      </c>
      <c r="H26" s="0" t="n">
        <f aca="false">IF(AND(('Nordfront-Armeebogen 2018'!E34="Minas Tirith"),(ISNUMBER(SEARCH("Bogen",'Nordfront-Armeebogen 2018'!D34))),('Nordfront-Armeebogen 2018'!C34="Krieger (0)")),('Nordfront-Armeebogen 2018'!A34),0)</f>
        <v>0</v>
      </c>
      <c r="I26" s="0" t="n">
        <v>0</v>
      </c>
      <c r="J26" s="0" t="n">
        <f aca="false">IF(AND(('Nordfront-Armeebogen 2018'!E34="Númenor"),(ISNUMBER(SEARCH("Bogen",'Nordfront-Armeebogen 2018'!D34))),('Nordfront-Armeebogen 2018'!C34="Krieger (0)")),('Nordfront-Armeebogen 2018'!A34),0)</f>
        <v>0</v>
      </c>
      <c r="K26" s="0" t="n">
        <f aca="false">IF(AND(('Nordfront-Armeebogen 2018'!E34="Bruchtal"),(ISNUMBER(SEARCH("bogen",'Nordfront-Armeebogen 2018'!D34))),('Nordfront-Armeebogen 2018'!C34="Krieger (0)")),('Nordfront-Armeebogen 2018'!A34),0)</f>
        <v>0</v>
      </c>
      <c r="L26" s="0" t="n">
        <f aca="false">IF(AND(('Nordfront-Armeebogen 2018'!E34="Rohan"),(ISNUMBER(SEARCH("Bogen",'Nordfront-Armeebogen 2018'!D34))),('Nordfront-Armeebogen 2018'!C34="Krieger (0)")),('Nordfront-Armeebogen 2018'!A34),0)</f>
        <v>0</v>
      </c>
      <c r="M26" s="0" t="n">
        <f aca="false">IF(AND(('Nordfront-Armeebogen 2018'!E34="Das Auenland"),(ISNUMBER(SEARCH("bogen",'Nordfront-Armeebogen 2018'!D34))),('Nordfront-Armeebogen 2018'!C34="Krieger (0)")),('Nordfront-Armeebogen 2018'!A34),0)</f>
        <v>0</v>
      </c>
      <c r="N26" s="0" t="n">
        <v>0</v>
      </c>
      <c r="O26" s="0" t="n">
        <f aca="false">IF(AND(('Nordfront-Armeebogen 2018'!E34="Angmar"),(ISNUMBER(SEARCH("bogen",'Nordfront-Armeebogen 2018'!D34))),('Nordfront-Armeebogen 2018'!C34="Krieger (0)")),('Nordfront-Armeebogen 2018'!A34),0)</f>
        <v>0</v>
      </c>
      <c r="P26" s="0" t="n">
        <f aca="false">IF(AND(('Nordfront-Armeebogen 2018'!E34="Barad-dûr"),(ISNUMBER(SEARCH("bogen",'Nordfront-Armeebogen 2018'!D34))),('Nordfront-Armeebogen 2018'!C34="Krieger (0)")),('Nordfront-Armeebogen 2018'!A34),0)</f>
        <v>0</v>
      </c>
      <c r="Q26" s="0" t="n">
        <f aca="false">IF(AND(('Nordfront-Armeebogen 2018'!E34="Kosaren von Umbar"),(ISNUMBER(SEARCH("Bogen",'Nordfront-Armeebogen 2018'!D34))),('Nordfront-Armeebogen 2018'!C34="Krieger (0)")),('Nordfront-Armeebogen 2018'!A34),0)</f>
        <v>0</v>
      </c>
      <c r="R26" s="0" t="n">
        <f aca="false">IF(AND(('Nordfront-Armeebogen 2018'!E34="Kosaren von Umbar"),(ISNUMBER(SEARCH("Armbrust",'Nordfront-Armeebogen 2018'!D34))),('Nordfront-Armeebogen 2018'!C34="Krieger (0)")),('Nordfront-Armeebogen 2018'!A34),0)</f>
        <v>0</v>
      </c>
      <c r="S26" s="0" t="n">
        <f aca="false">IF(AND(('Nordfront-Armeebogen 2018'!E34="Die Ostlinge"),(ISNUMBER(SEARCH("Bogen",'Nordfront-Armeebogen 2018'!D34))),('Nordfront-Armeebogen 2018'!C34="Krieger (0)")),('Nordfront-Armeebogen 2018'!A34),0)</f>
        <v>0</v>
      </c>
      <c r="T26" s="0" t="n">
        <f aca="false">IF(AND(('Nordfront-Armeebogen 2018'!E34="Isengart"),(ISNUMBER(SEARCH("bogen",'Nordfront-Armeebogen 2018'!D34))),('Nordfront-Armeebogen 2018'!C34="Krieger (0)")),('Nordfront-Armeebogen 2018'!A34),0)</f>
        <v>0</v>
      </c>
      <c r="U26" s="0" t="n">
        <f aca="false">IF(AND(('Nordfront-Armeebogen 2018'!E34="Isengart"),(ISNUMBER(SEARCH("Armbrust",'Nordfront-Armeebogen 2018'!D34))),('Nordfront-Armeebogen 2018'!C34="Krieger (0)")),('Nordfront-Armeebogen 2018'!A34),0)</f>
        <v>0</v>
      </c>
      <c r="V26" s="0" t="n">
        <v>0</v>
      </c>
      <c r="W26" s="0" t="n">
        <f aca="false">IF(AND(('Nordfront-Armeebogen 2018'!E34="Mordor"),(ISNUMBER(SEARCH("bogen",'Nordfront-Armeebogen 2018'!D34))),('Nordfront-Armeebogen 2018'!C34="Krieger (0)")),('Nordfront-Armeebogen 2018'!A34),0)</f>
        <v>0</v>
      </c>
      <c r="X26" s="0" t="n">
        <f aca="false">IF(AND(('Nordfront-Armeebogen 2018'!E34="Moria"),(ISNUMBER(SEARCH("bogen",'Nordfront-Armeebogen 2018'!D34))),('Nordfront-Armeebogen 2018'!C34="Krieger (0)")),('Nordfront-Armeebogen 2018'!A34),0)</f>
        <v>0</v>
      </c>
      <c r="Y26" s="0" t="n">
        <f aca="false">IF(AND(('Nordfront-Armeebogen 2018'!E34="Die Schlangenhorde"),(ISNUMBER(SEARCH("Bogen",'Nordfront-Armeebogen 2018'!D34))),('Nordfront-Armeebogen 2018'!C34="Krieger (0)")),('Nordfront-Armeebogen 2018'!A34),0)</f>
        <v>0</v>
      </c>
      <c r="Z26" s="0" t="n">
        <v>0</v>
      </c>
      <c r="AA26" s="0" t="n">
        <f aca="false">IF(AND(('Nordfront-Armeebogen 2018'!E34="Sharkas Abtrünnige"),(ISNUMBER(SEARCH("Bogen",'Nordfront-Armeebogen 2018'!D34))),('Nordfront-Armeebogen 2018'!C34="Krieger (0)")),('Nordfront-Armeebogen 2018'!A34),0)</f>
        <v>0</v>
      </c>
      <c r="AB26" s="0" t="n">
        <v>0</v>
      </c>
      <c r="AC26" s="0" t="n">
        <f aca="false">IF(AND(('Nordfront-Armeebogen 2018'!E34="Variags von Khand"),(ISNUMBER(SEARCH("Bogen",'Nordfront-Armeebogen 2018'!D34))),('Nordfront-Armeebogen 2018'!C34="Krieger (0)")),('Nordfront-Armeebogen 2018'!A34),0)</f>
        <v>0</v>
      </c>
      <c r="AD26" s="0" t="n">
        <v>0</v>
      </c>
      <c r="AE26" s="0" t="n">
        <f aca="false">IF(AND(('Nordfront-Armeebogen 2018'!E34="Armee von See-Stadt"),(ISNUMBER(SEARCH("Bogen",'Nordfront-Armeebogen 2018'!D34))),('Nordfront-Armeebogen 2018'!C34="Krieger (0)")),('Nordfront-Armeebogen 2018'!A34),0)</f>
        <v>0</v>
      </c>
      <c r="AF26" s="0" t="n">
        <v>0</v>
      </c>
      <c r="AG26" s="0" t="n">
        <v>0</v>
      </c>
      <c r="AH26" s="0" t="n">
        <v>0</v>
      </c>
      <c r="AI26" s="0" t="n">
        <f aca="false">IF(AND(('Nordfront-Armeebogen 2018'!E34="Garnision von Thal"),(ISNUMBER(SEARCH("Bogen",'Nordfront-Armeebogen 2018'!D34))),('Nordfront-Armeebogen 2018'!C34="Krieger (0)")),('Nordfront-Armeebogen 2018'!A34),0)</f>
        <v>0</v>
      </c>
      <c r="AJ26" s="0" t="n">
        <f aca="false">IF(AND(('Nordfront-Armeebogen 2018'!E34="Thranduils Hallen"),(ISNUMBER(SEARCH("bogen",'Nordfront-Armeebogen 2018'!D34))),('Nordfront-Armeebogen 2018'!C34="Krieger (0)")),('Nordfront-Armeebogen 2018'!A34),0)</f>
        <v>0</v>
      </c>
      <c r="AK26" s="0" t="n">
        <f aca="false">IF(AND(('Nordfront-Armeebogen 2018'!E34="Die Eisenberge"),(ISNUMBER(SEARCH("Armbrust",'Nordfront-Armeebogen 2018'!D34))),('Nordfront-Armeebogen 2018'!C34="Krieger (0)")),('Nordfront-Armeebogen 2018'!A34),0)</f>
        <v>0</v>
      </c>
      <c r="AL26" s="0" t="n">
        <f aca="false">IF(AND(('Nordfront-Armeebogen 2018'!E34="Überlebende von See-Stadt"),(ISNUMBER(SEARCH("Bogen",'Nordfront-Armeebogen 2018'!D34))),('Nordfront-Armeebogen 2018'!C34="Krieger (0)")),('Nordfront-Armeebogen 2018'!A34),0)</f>
        <v>0</v>
      </c>
      <c r="AM26" s="0" t="n">
        <f aca="false">IF(AND(('Nordfront-Armeebogen 2018'!E34="Azogs Jäger"),(ISNUMBER(SEARCH("bogen",'Nordfront-Armeebogen 2018'!D34))),('Nordfront-Armeebogen 2018'!C34="Krieger (0)")),('Nordfront-Armeebogen 2018'!A34),0)</f>
        <v>0</v>
      </c>
      <c r="AN26" s="0" t="n">
        <v>0</v>
      </c>
      <c r="AO26" s="0" t="n">
        <v>0</v>
      </c>
      <c r="AP26" s="0" t="n">
        <f aca="false">IF(AND(('Nordfront-Armeebogen 2018'!E34="Waldläufer von Ithilien"),(ISNUMBER(SEARCH("bogen",'Nordfront-Armeebogen 2018'!D34))),('Nordfront-Armeebogen 2018'!C34="Krieger (0)")),('Nordfront-Armeebogen 2018'!A34),0)</f>
        <v>0</v>
      </c>
      <c r="AQ26" s="0" t="n">
        <f aca="false">IF(AND(('Nordfront-Armeebogen 2018'!E34="Die Menschen des Westens"),(ISNUMBER(SEARCH("bogen",'Nordfront-Armeebogen 2018'!D34))),('Nordfront-Armeebogen 2018'!C34="Krieger (0)")),('Nordfront-Armeebogen 2018'!A34),0)</f>
        <v>0</v>
      </c>
      <c r="AR26" s="0" t="n">
        <f aca="false">IF(AND(('Nordfront-Armeebogen 2018'!E34="Gothmogs Armee"),(ISNUMBER(SEARCH("bogen",'Nordfront-Armeebogen 2018'!D34))),('Nordfront-Armeebogen 2018'!C34="Krieger (0)")),('Nordfront-Armeebogen 2018'!A34),0)</f>
        <v>0</v>
      </c>
      <c r="AS26" s="0" t="n">
        <f aca="false">IF(AND(('Nordfront-Armeebogen 2018'!E34="Große Armee des Südens"),(ISNUMBER(SEARCH("bogen",'Nordfront-Armeebogen 2018'!D34))),('Nordfront-Armeebogen 2018'!C34="Krieger (0)")),('Nordfront-Armeebogen 2018'!A34),0)</f>
        <v>0</v>
      </c>
      <c r="AT26" s="0" t="n">
        <f aca="false">IF(AND(('Nordfront-Armeebogen 2018'!E34="Das schwarze Tor öffnet sich"),(ISNUMBER(SEARCH("bogen",'Nordfront-Armeebogen 2018'!D34))),('Nordfront-Armeebogen 2018'!C34="Krieger (0)")),('Nordfront-Armeebogen 2018'!A34),0)</f>
        <v>0</v>
      </c>
      <c r="AU26" s="0" t="n">
        <f aca="false">IF(AND(('Nordfront-Armeebogen 2018'!E34="Verteidiger des Auenlandes"),(ISNUMBER(SEARCH("bogen",'Nordfront-Armeebogen 2018'!D34))),('Nordfront-Armeebogen 2018'!C34="Krieger (0)")),('Nordfront-Armeebogen 2018'!A34),0)</f>
        <v>0</v>
      </c>
      <c r="AV26" s="0" t="n">
        <f aca="false">IF(AND(('Nordfront-Armeebogen 2018'!E34="Die Raufbolde des Hauptmanns"),(ISNUMBER(SEARCH("bogen",'Nordfront-Armeebogen 2018'!D34))),('Nordfront-Armeebogen 2018'!C34="Krieger (0)")),('Nordfront-Armeebogen 2018'!A34),0)</f>
        <v>0</v>
      </c>
    </row>
    <row r="27" customFormat="false" ht="15" hidden="false" customHeight="false" outlineLevel="0" collapsed="false">
      <c r="B27" s="0" t="n">
        <f aca="false">IF(AND(('Nordfront-Armeebogen 2018'!E35="Arnor"),(ISNUMBER(SEARCH("Bogen",'Nordfront-Armeebogen 2018'!D35))),('Nordfront-Armeebogen 2018'!C35="Krieger (0)")),('Nordfront-Armeebogen 2018'!A35),0)</f>
        <v>0</v>
      </c>
      <c r="C27" s="0" t="n">
        <f aca="false">IF(AND(('Nordfront-Armeebogen 2018'!E35="Die Lehen"),(ISNUMBER(SEARCH("Bogen",'Nordfront-Armeebogen 2018'!D35))),('Nordfront-Armeebogen 2018'!C35="Krieger (0)")),('Nordfront-Armeebogen 2018'!A35),0)</f>
        <v>0</v>
      </c>
      <c r="D27" s="38" t="n">
        <f aca="false">IF(AND(('Nordfront-Armeebogen 2018'!E35="Das Königreich von Kazad-dûm"),(ISNUMBER(SEARCH("bogen",'Nordfront-Armeebogen 2018'!D35))),('Nordfront-Armeebogen 2018'!C35="Krieger (0)")),('Nordfront-Armeebogen 2018'!A35),0)</f>
        <v>0</v>
      </c>
      <c r="E27" s="38" t="n">
        <v>0</v>
      </c>
      <c r="F27" s="0" t="n">
        <v>0</v>
      </c>
      <c r="G27" s="0" t="n">
        <f aca="false">IF(AND(('Nordfront-Armeebogen 2018'!E35="Lothlórien"),(ISNUMBER(SEARCH("bogen",'Nordfront-Armeebogen 2018'!D35))),('Nordfront-Armeebogen 2018'!C35="Krieger (0)")),('Nordfront-Armeebogen 2018'!A35),0)</f>
        <v>0</v>
      </c>
      <c r="H27" s="0" t="n">
        <f aca="false">IF(AND(('Nordfront-Armeebogen 2018'!E35="Minas Tirith"),(ISNUMBER(SEARCH("Bogen",'Nordfront-Armeebogen 2018'!D35))),('Nordfront-Armeebogen 2018'!C35="Krieger (0)")),('Nordfront-Armeebogen 2018'!A35),0)</f>
        <v>0</v>
      </c>
      <c r="I27" s="0" t="n">
        <v>0</v>
      </c>
      <c r="J27" s="0" t="n">
        <f aca="false">IF(AND(('Nordfront-Armeebogen 2018'!E35="Númenor"),(ISNUMBER(SEARCH("Bogen",'Nordfront-Armeebogen 2018'!D35))),('Nordfront-Armeebogen 2018'!C35="Krieger (0)")),('Nordfront-Armeebogen 2018'!A35),0)</f>
        <v>0</v>
      </c>
      <c r="K27" s="0" t="n">
        <f aca="false">IF(AND(('Nordfront-Armeebogen 2018'!E35="Bruchtal"),(ISNUMBER(SEARCH("bogen",'Nordfront-Armeebogen 2018'!D35))),('Nordfront-Armeebogen 2018'!C35="Krieger (0)")),('Nordfront-Armeebogen 2018'!A35),0)</f>
        <v>0</v>
      </c>
      <c r="L27" s="0" t="n">
        <f aca="false">IF(AND(('Nordfront-Armeebogen 2018'!E35="Rohan"),(ISNUMBER(SEARCH("Bogen",'Nordfront-Armeebogen 2018'!D35))),('Nordfront-Armeebogen 2018'!C35="Krieger (0)")),('Nordfront-Armeebogen 2018'!A35),0)</f>
        <v>0</v>
      </c>
      <c r="M27" s="0" t="n">
        <f aca="false">IF(AND(('Nordfront-Armeebogen 2018'!E35="Das Auenland"),(ISNUMBER(SEARCH("bogen",'Nordfront-Armeebogen 2018'!D35))),('Nordfront-Armeebogen 2018'!C35="Krieger (0)")),('Nordfront-Armeebogen 2018'!A35),0)</f>
        <v>0</v>
      </c>
      <c r="N27" s="0" t="n">
        <v>0</v>
      </c>
      <c r="O27" s="0" t="n">
        <f aca="false">IF(AND(('Nordfront-Armeebogen 2018'!E35="Angmar"),(ISNUMBER(SEARCH("bogen",'Nordfront-Armeebogen 2018'!D35))),('Nordfront-Armeebogen 2018'!C35="Krieger (0)")),('Nordfront-Armeebogen 2018'!A35),0)</f>
        <v>0</v>
      </c>
      <c r="P27" s="0" t="n">
        <f aca="false">IF(AND(('Nordfront-Armeebogen 2018'!E35="Barad-dûr"),(ISNUMBER(SEARCH("bogen",'Nordfront-Armeebogen 2018'!D35))),('Nordfront-Armeebogen 2018'!C35="Krieger (0)")),('Nordfront-Armeebogen 2018'!A35),0)</f>
        <v>0</v>
      </c>
      <c r="Q27" s="0" t="n">
        <f aca="false">IF(AND(('Nordfront-Armeebogen 2018'!E35="Kosaren von Umbar"),(ISNUMBER(SEARCH("Bogen",'Nordfront-Armeebogen 2018'!D35))),('Nordfront-Armeebogen 2018'!C35="Krieger (0)")),('Nordfront-Armeebogen 2018'!A35),0)</f>
        <v>0</v>
      </c>
      <c r="R27" s="0" t="n">
        <f aca="false">IF(AND(('Nordfront-Armeebogen 2018'!E35="Kosaren von Umbar"),(ISNUMBER(SEARCH("Armbrust",'Nordfront-Armeebogen 2018'!D35))),('Nordfront-Armeebogen 2018'!C35="Krieger (0)")),('Nordfront-Armeebogen 2018'!A35),0)</f>
        <v>0</v>
      </c>
      <c r="S27" s="0" t="n">
        <f aca="false">IF(AND(('Nordfront-Armeebogen 2018'!E35="Die Ostlinge"),(ISNUMBER(SEARCH("Bogen",'Nordfront-Armeebogen 2018'!D35))),('Nordfront-Armeebogen 2018'!C35="Krieger (0)")),('Nordfront-Armeebogen 2018'!A35),0)</f>
        <v>0</v>
      </c>
      <c r="T27" s="0" t="n">
        <f aca="false">IF(AND(('Nordfront-Armeebogen 2018'!E35="Isengart"),(ISNUMBER(SEARCH("bogen",'Nordfront-Armeebogen 2018'!D35))),('Nordfront-Armeebogen 2018'!C35="Krieger (0)")),('Nordfront-Armeebogen 2018'!A35),0)</f>
        <v>0</v>
      </c>
      <c r="U27" s="0" t="n">
        <f aca="false">IF(AND(('Nordfront-Armeebogen 2018'!E35="Isengart"),(ISNUMBER(SEARCH("Armbrust",'Nordfront-Armeebogen 2018'!D35))),('Nordfront-Armeebogen 2018'!C35="Krieger (0)")),('Nordfront-Armeebogen 2018'!A35),0)</f>
        <v>0</v>
      </c>
      <c r="V27" s="0" t="n">
        <v>0</v>
      </c>
      <c r="W27" s="0" t="n">
        <f aca="false">IF(AND(('Nordfront-Armeebogen 2018'!E35="Mordor"),(ISNUMBER(SEARCH("bogen",'Nordfront-Armeebogen 2018'!D35))),('Nordfront-Armeebogen 2018'!C35="Krieger (0)")),('Nordfront-Armeebogen 2018'!A35),0)</f>
        <v>0</v>
      </c>
      <c r="X27" s="0" t="n">
        <f aca="false">IF(AND(('Nordfront-Armeebogen 2018'!E35="Moria"),(ISNUMBER(SEARCH("bogen",'Nordfront-Armeebogen 2018'!D35))),('Nordfront-Armeebogen 2018'!C35="Krieger (0)")),('Nordfront-Armeebogen 2018'!A35),0)</f>
        <v>0</v>
      </c>
      <c r="Y27" s="0" t="n">
        <f aca="false">IF(AND(('Nordfront-Armeebogen 2018'!E35="Die Schlangenhorde"),(ISNUMBER(SEARCH("Bogen",'Nordfront-Armeebogen 2018'!D35))),('Nordfront-Armeebogen 2018'!C35="Krieger (0)")),('Nordfront-Armeebogen 2018'!A35),0)</f>
        <v>0</v>
      </c>
      <c r="Z27" s="0" t="n">
        <v>0</v>
      </c>
      <c r="AA27" s="0" t="n">
        <f aca="false">IF(AND(('Nordfront-Armeebogen 2018'!E35="Sharkas Abtrünnige"),(ISNUMBER(SEARCH("Bogen",'Nordfront-Armeebogen 2018'!D35))),('Nordfront-Armeebogen 2018'!C35="Krieger (0)")),('Nordfront-Armeebogen 2018'!A35),0)</f>
        <v>0</v>
      </c>
      <c r="AB27" s="0" t="n">
        <v>0</v>
      </c>
      <c r="AC27" s="0" t="n">
        <f aca="false">IF(AND(('Nordfront-Armeebogen 2018'!E35="Variags von Khand"),(ISNUMBER(SEARCH("Bogen",'Nordfront-Armeebogen 2018'!D35))),('Nordfront-Armeebogen 2018'!C35="Krieger (0)")),('Nordfront-Armeebogen 2018'!A35),0)</f>
        <v>0</v>
      </c>
      <c r="AD27" s="0" t="n">
        <v>0</v>
      </c>
      <c r="AE27" s="0" t="n">
        <f aca="false">IF(AND(('Nordfront-Armeebogen 2018'!E35="Armee von See-Stadt"),(ISNUMBER(SEARCH("Bogen",'Nordfront-Armeebogen 2018'!D35))),('Nordfront-Armeebogen 2018'!C35="Krieger (0)")),('Nordfront-Armeebogen 2018'!A35),0)</f>
        <v>0</v>
      </c>
      <c r="AF27" s="0" t="n">
        <v>0</v>
      </c>
      <c r="AG27" s="0" t="n">
        <v>0</v>
      </c>
      <c r="AH27" s="0" t="n">
        <v>0</v>
      </c>
      <c r="AI27" s="0" t="n">
        <f aca="false">IF(AND(('Nordfront-Armeebogen 2018'!E35="Garnision von Thal"),(ISNUMBER(SEARCH("Bogen",'Nordfront-Armeebogen 2018'!D35))),('Nordfront-Armeebogen 2018'!C35="Krieger (0)")),('Nordfront-Armeebogen 2018'!A35),0)</f>
        <v>0</v>
      </c>
      <c r="AJ27" s="0" t="n">
        <f aca="false">IF(AND(('Nordfront-Armeebogen 2018'!E35="Thranduils Hallen"),(ISNUMBER(SEARCH("bogen",'Nordfront-Armeebogen 2018'!D35))),('Nordfront-Armeebogen 2018'!C35="Krieger (0)")),('Nordfront-Armeebogen 2018'!A35),0)</f>
        <v>0</v>
      </c>
      <c r="AK27" s="0" t="n">
        <f aca="false">IF(AND(('Nordfront-Armeebogen 2018'!E35="Die Eisenberge"),(ISNUMBER(SEARCH("Armbrust",'Nordfront-Armeebogen 2018'!D35))),('Nordfront-Armeebogen 2018'!C35="Krieger (0)")),('Nordfront-Armeebogen 2018'!A35),0)</f>
        <v>0</v>
      </c>
      <c r="AL27" s="0" t="n">
        <f aca="false">IF(AND(('Nordfront-Armeebogen 2018'!E35="Überlebende von See-Stadt"),(ISNUMBER(SEARCH("Bogen",'Nordfront-Armeebogen 2018'!D35))),('Nordfront-Armeebogen 2018'!C35="Krieger (0)")),('Nordfront-Armeebogen 2018'!A35),0)</f>
        <v>0</v>
      </c>
      <c r="AM27" s="0" t="n">
        <f aca="false">IF(AND(('Nordfront-Armeebogen 2018'!E35="Azogs Jäger"),(ISNUMBER(SEARCH("bogen",'Nordfront-Armeebogen 2018'!D35))),('Nordfront-Armeebogen 2018'!C35="Krieger (0)")),('Nordfront-Armeebogen 2018'!A35),0)</f>
        <v>0</v>
      </c>
      <c r="AN27" s="0" t="n">
        <v>0</v>
      </c>
      <c r="AO27" s="0" t="n">
        <v>0</v>
      </c>
      <c r="AP27" s="0" t="n">
        <f aca="false">IF(AND(('Nordfront-Armeebogen 2018'!E35="Waldläufer von Ithilien"),(ISNUMBER(SEARCH("bogen",'Nordfront-Armeebogen 2018'!D35))),('Nordfront-Armeebogen 2018'!C35="Krieger (0)")),('Nordfront-Armeebogen 2018'!A35),0)</f>
        <v>0</v>
      </c>
      <c r="AQ27" s="0" t="n">
        <f aca="false">IF(AND(('Nordfront-Armeebogen 2018'!E35="Die Menschen des Westens"),(ISNUMBER(SEARCH("bogen",'Nordfront-Armeebogen 2018'!D35))),('Nordfront-Armeebogen 2018'!C35="Krieger (0)")),('Nordfront-Armeebogen 2018'!A35),0)</f>
        <v>0</v>
      </c>
      <c r="AR27" s="0" t="n">
        <f aca="false">IF(AND(('Nordfront-Armeebogen 2018'!E35="Gothmogs Armee"),(ISNUMBER(SEARCH("bogen",'Nordfront-Armeebogen 2018'!D35))),('Nordfront-Armeebogen 2018'!C35="Krieger (0)")),('Nordfront-Armeebogen 2018'!A35),0)</f>
        <v>0</v>
      </c>
      <c r="AS27" s="0" t="n">
        <f aca="false">IF(AND(('Nordfront-Armeebogen 2018'!E35="Große Armee des Südens"),(ISNUMBER(SEARCH("bogen",'Nordfront-Armeebogen 2018'!D35))),('Nordfront-Armeebogen 2018'!C35="Krieger (0)")),('Nordfront-Armeebogen 2018'!A35),0)</f>
        <v>0</v>
      </c>
      <c r="AT27" s="0" t="n">
        <f aca="false">IF(AND(('Nordfront-Armeebogen 2018'!E35="Das schwarze Tor öffnet sich"),(ISNUMBER(SEARCH("bogen",'Nordfront-Armeebogen 2018'!D35))),('Nordfront-Armeebogen 2018'!C35="Krieger (0)")),('Nordfront-Armeebogen 2018'!A35),0)</f>
        <v>0</v>
      </c>
      <c r="AU27" s="0" t="n">
        <f aca="false">IF(AND(('Nordfront-Armeebogen 2018'!E35="Verteidiger des Auenlandes"),(ISNUMBER(SEARCH("bogen",'Nordfront-Armeebogen 2018'!D35))),('Nordfront-Armeebogen 2018'!C35="Krieger (0)")),('Nordfront-Armeebogen 2018'!A35),0)</f>
        <v>0</v>
      </c>
      <c r="AV27" s="0" t="n">
        <f aca="false">IF(AND(('Nordfront-Armeebogen 2018'!E35="Die Raufbolde des Hauptmanns"),(ISNUMBER(SEARCH("bogen",'Nordfront-Armeebogen 2018'!D35))),('Nordfront-Armeebogen 2018'!C35="Krieger (0)")),('Nordfront-Armeebogen 2018'!A35),0)</f>
        <v>0</v>
      </c>
    </row>
    <row r="28" customFormat="false" ht="15" hidden="false" customHeight="false" outlineLevel="0" collapsed="false">
      <c r="B28" s="0" t="n">
        <f aca="false">IF(AND(('Nordfront-Armeebogen 2018'!E36="Arnor"),(ISNUMBER(SEARCH("Bogen",'Nordfront-Armeebogen 2018'!D36))),('Nordfront-Armeebogen 2018'!C36="Krieger (0)")),('Nordfront-Armeebogen 2018'!A36),0)</f>
        <v>0</v>
      </c>
      <c r="C28" s="0" t="n">
        <f aca="false">IF(AND(('Nordfront-Armeebogen 2018'!E36="Die Lehen"),(ISNUMBER(SEARCH("Bogen",'Nordfront-Armeebogen 2018'!D36))),('Nordfront-Armeebogen 2018'!C36="Krieger (0)")),('Nordfront-Armeebogen 2018'!A36),0)</f>
        <v>0</v>
      </c>
      <c r="D28" s="38" t="n">
        <f aca="false">IF(AND(('Nordfront-Armeebogen 2018'!E36="Das Königreich von Kazad-dûm"),(ISNUMBER(SEARCH("bogen",'Nordfront-Armeebogen 2018'!D36))),('Nordfront-Armeebogen 2018'!C36="Krieger (0)")),('Nordfront-Armeebogen 2018'!A36),0)</f>
        <v>0</v>
      </c>
      <c r="E28" s="38" t="n">
        <v>0</v>
      </c>
      <c r="F28" s="0" t="n">
        <v>0</v>
      </c>
      <c r="G28" s="0" t="n">
        <f aca="false">IF(AND(('Nordfront-Armeebogen 2018'!E36="Lothlórien"),(ISNUMBER(SEARCH("bogen",'Nordfront-Armeebogen 2018'!D36))),('Nordfront-Armeebogen 2018'!C36="Krieger (0)")),('Nordfront-Armeebogen 2018'!A36),0)</f>
        <v>0</v>
      </c>
      <c r="H28" s="0" t="n">
        <f aca="false">IF(AND(('Nordfront-Armeebogen 2018'!E36="Minas Tirith"),(ISNUMBER(SEARCH("Bogen",'Nordfront-Armeebogen 2018'!D36))),('Nordfront-Armeebogen 2018'!C36="Krieger (0)")),('Nordfront-Armeebogen 2018'!A36),0)</f>
        <v>0</v>
      </c>
      <c r="I28" s="0" t="n">
        <v>0</v>
      </c>
      <c r="J28" s="0" t="n">
        <f aca="false">IF(AND(('Nordfront-Armeebogen 2018'!E36="Númenor"),(ISNUMBER(SEARCH("Bogen",'Nordfront-Armeebogen 2018'!D36))),('Nordfront-Armeebogen 2018'!C36="Krieger (0)")),('Nordfront-Armeebogen 2018'!A36),0)</f>
        <v>0</v>
      </c>
      <c r="K28" s="0" t="n">
        <f aca="false">IF(AND(('Nordfront-Armeebogen 2018'!E36="Bruchtal"),(ISNUMBER(SEARCH("bogen",'Nordfront-Armeebogen 2018'!D36))),('Nordfront-Armeebogen 2018'!C36="Krieger (0)")),('Nordfront-Armeebogen 2018'!A36),0)</f>
        <v>0</v>
      </c>
      <c r="L28" s="0" t="n">
        <f aca="false">IF(AND(('Nordfront-Armeebogen 2018'!E36="Rohan"),(ISNUMBER(SEARCH("Bogen",'Nordfront-Armeebogen 2018'!D36))),('Nordfront-Armeebogen 2018'!C36="Krieger (0)")),('Nordfront-Armeebogen 2018'!A36),0)</f>
        <v>0</v>
      </c>
      <c r="M28" s="0" t="n">
        <f aca="false">IF(AND(('Nordfront-Armeebogen 2018'!E36="Das Auenland"),(ISNUMBER(SEARCH("bogen",'Nordfront-Armeebogen 2018'!D36))),('Nordfront-Armeebogen 2018'!C36="Krieger (0)")),('Nordfront-Armeebogen 2018'!A36),0)</f>
        <v>0</v>
      </c>
      <c r="N28" s="0" t="n">
        <v>0</v>
      </c>
      <c r="O28" s="0" t="n">
        <f aca="false">IF(AND(('Nordfront-Armeebogen 2018'!E36="Angmar"),(ISNUMBER(SEARCH("bogen",'Nordfront-Armeebogen 2018'!D36))),('Nordfront-Armeebogen 2018'!C36="Krieger (0)")),('Nordfront-Armeebogen 2018'!A36),0)</f>
        <v>0</v>
      </c>
      <c r="P28" s="0" t="n">
        <f aca="false">IF(AND(('Nordfront-Armeebogen 2018'!E36="Barad-dûr"),(ISNUMBER(SEARCH("bogen",'Nordfront-Armeebogen 2018'!D36))),('Nordfront-Armeebogen 2018'!C36="Krieger (0)")),('Nordfront-Armeebogen 2018'!A36),0)</f>
        <v>0</v>
      </c>
      <c r="Q28" s="0" t="n">
        <f aca="false">IF(AND(('Nordfront-Armeebogen 2018'!E36="Kosaren von Umbar"),(ISNUMBER(SEARCH("Bogen",'Nordfront-Armeebogen 2018'!D36))),('Nordfront-Armeebogen 2018'!C36="Krieger (0)")),('Nordfront-Armeebogen 2018'!A36),0)</f>
        <v>0</v>
      </c>
      <c r="R28" s="0" t="n">
        <f aca="false">IF(AND(('Nordfront-Armeebogen 2018'!E36="Kosaren von Umbar"),(ISNUMBER(SEARCH("Armbrust",'Nordfront-Armeebogen 2018'!D36))),('Nordfront-Armeebogen 2018'!C36="Krieger (0)")),('Nordfront-Armeebogen 2018'!A36),0)</f>
        <v>0</v>
      </c>
      <c r="S28" s="0" t="n">
        <f aca="false">IF(AND(('Nordfront-Armeebogen 2018'!E36="Die Ostlinge"),(ISNUMBER(SEARCH("Bogen",'Nordfront-Armeebogen 2018'!D36))),('Nordfront-Armeebogen 2018'!C36="Krieger (0)")),('Nordfront-Armeebogen 2018'!A36),0)</f>
        <v>0</v>
      </c>
      <c r="T28" s="0" t="n">
        <f aca="false">IF(AND(('Nordfront-Armeebogen 2018'!E36="Isengart"),(ISNUMBER(SEARCH("bogen",'Nordfront-Armeebogen 2018'!D36))),('Nordfront-Armeebogen 2018'!C36="Krieger (0)")),('Nordfront-Armeebogen 2018'!A36),0)</f>
        <v>0</v>
      </c>
      <c r="U28" s="0" t="n">
        <f aca="false">IF(AND(('Nordfront-Armeebogen 2018'!E36="Isengart"),(ISNUMBER(SEARCH("Armbrust",'Nordfront-Armeebogen 2018'!D36))),('Nordfront-Armeebogen 2018'!C36="Krieger (0)")),('Nordfront-Armeebogen 2018'!A36),0)</f>
        <v>0</v>
      </c>
      <c r="V28" s="0" t="n">
        <v>0</v>
      </c>
      <c r="W28" s="0" t="n">
        <f aca="false">IF(AND(('Nordfront-Armeebogen 2018'!E36="Mordor"),(ISNUMBER(SEARCH("bogen",'Nordfront-Armeebogen 2018'!D36))),('Nordfront-Armeebogen 2018'!C36="Krieger (0)")),('Nordfront-Armeebogen 2018'!A36),0)</f>
        <v>0</v>
      </c>
      <c r="X28" s="0" t="n">
        <f aca="false">IF(AND(('Nordfront-Armeebogen 2018'!E36="Moria"),(ISNUMBER(SEARCH("bogen",'Nordfront-Armeebogen 2018'!D36))),('Nordfront-Armeebogen 2018'!C36="Krieger (0)")),('Nordfront-Armeebogen 2018'!A36),0)</f>
        <v>0</v>
      </c>
      <c r="Y28" s="0" t="n">
        <f aca="false">IF(AND(('Nordfront-Armeebogen 2018'!E36="Die Schlangenhorde"),(ISNUMBER(SEARCH("Bogen",'Nordfront-Armeebogen 2018'!D36))),('Nordfront-Armeebogen 2018'!C36="Krieger (0)")),('Nordfront-Armeebogen 2018'!A36),0)</f>
        <v>0</v>
      </c>
      <c r="Z28" s="0" t="n">
        <v>0</v>
      </c>
      <c r="AA28" s="0" t="n">
        <f aca="false">IF(AND(('Nordfront-Armeebogen 2018'!E36="Sharkas Abtrünnige"),(ISNUMBER(SEARCH("Bogen",'Nordfront-Armeebogen 2018'!D36))),('Nordfront-Armeebogen 2018'!C36="Krieger (0)")),('Nordfront-Armeebogen 2018'!A36),0)</f>
        <v>0</v>
      </c>
      <c r="AB28" s="0" t="n">
        <v>0</v>
      </c>
      <c r="AC28" s="0" t="n">
        <f aca="false">IF(AND(('Nordfront-Armeebogen 2018'!E36="Variags von Khand"),(ISNUMBER(SEARCH("Bogen",'Nordfront-Armeebogen 2018'!D36))),('Nordfront-Armeebogen 2018'!C36="Krieger (0)")),('Nordfront-Armeebogen 2018'!A36),0)</f>
        <v>0</v>
      </c>
      <c r="AD28" s="0" t="n">
        <v>0</v>
      </c>
      <c r="AE28" s="0" t="n">
        <f aca="false">IF(AND(('Nordfront-Armeebogen 2018'!E36="Armee von See-Stadt"),(ISNUMBER(SEARCH("Bogen",'Nordfront-Armeebogen 2018'!D36))),('Nordfront-Armeebogen 2018'!C36="Krieger (0)")),('Nordfront-Armeebogen 2018'!A36),0)</f>
        <v>0</v>
      </c>
      <c r="AF28" s="0" t="n">
        <v>0</v>
      </c>
      <c r="AG28" s="0" t="n">
        <v>0</v>
      </c>
      <c r="AH28" s="0" t="n">
        <v>0</v>
      </c>
      <c r="AI28" s="0" t="n">
        <f aca="false">IF(AND(('Nordfront-Armeebogen 2018'!E36="Garnision von Thal"),(ISNUMBER(SEARCH("Bogen",'Nordfront-Armeebogen 2018'!D36))),('Nordfront-Armeebogen 2018'!C36="Krieger (0)")),('Nordfront-Armeebogen 2018'!A36),0)</f>
        <v>0</v>
      </c>
      <c r="AJ28" s="0" t="n">
        <f aca="false">IF(AND(('Nordfront-Armeebogen 2018'!E36="Thranduils Hallen"),(ISNUMBER(SEARCH("bogen",'Nordfront-Armeebogen 2018'!D36))),('Nordfront-Armeebogen 2018'!C36="Krieger (0)")),('Nordfront-Armeebogen 2018'!A36),0)</f>
        <v>0</v>
      </c>
      <c r="AK28" s="0" t="n">
        <f aca="false">IF(AND(('Nordfront-Armeebogen 2018'!E36="Die Eisenberge"),(ISNUMBER(SEARCH("Armbrust",'Nordfront-Armeebogen 2018'!D36))),('Nordfront-Armeebogen 2018'!C36="Krieger (0)")),('Nordfront-Armeebogen 2018'!A36),0)</f>
        <v>0</v>
      </c>
      <c r="AL28" s="0" t="n">
        <f aca="false">IF(AND(('Nordfront-Armeebogen 2018'!E36="Überlebende von See-Stadt"),(ISNUMBER(SEARCH("Bogen",'Nordfront-Armeebogen 2018'!D36))),('Nordfront-Armeebogen 2018'!C36="Krieger (0)")),('Nordfront-Armeebogen 2018'!A36),0)</f>
        <v>0</v>
      </c>
      <c r="AM28" s="0" t="n">
        <f aca="false">IF(AND(('Nordfront-Armeebogen 2018'!E36="Azogs Jäger"),(ISNUMBER(SEARCH("bogen",'Nordfront-Armeebogen 2018'!D36))),('Nordfront-Armeebogen 2018'!C36="Krieger (0)")),('Nordfront-Armeebogen 2018'!A36),0)</f>
        <v>0</v>
      </c>
      <c r="AN28" s="0" t="n">
        <v>0</v>
      </c>
      <c r="AO28" s="0" t="n">
        <v>0</v>
      </c>
      <c r="AP28" s="0" t="n">
        <f aca="false">IF(AND(('Nordfront-Armeebogen 2018'!E36="Waldläufer von Ithilien"),(ISNUMBER(SEARCH("bogen",'Nordfront-Armeebogen 2018'!D36))),('Nordfront-Armeebogen 2018'!C36="Krieger (0)")),('Nordfront-Armeebogen 2018'!A36),0)</f>
        <v>0</v>
      </c>
      <c r="AQ28" s="0" t="n">
        <f aca="false">IF(AND(('Nordfront-Armeebogen 2018'!E36="Die Menschen des Westens"),(ISNUMBER(SEARCH("bogen",'Nordfront-Armeebogen 2018'!D36))),('Nordfront-Armeebogen 2018'!C36="Krieger (0)")),('Nordfront-Armeebogen 2018'!A36),0)</f>
        <v>0</v>
      </c>
      <c r="AR28" s="0" t="n">
        <f aca="false">IF(AND(('Nordfront-Armeebogen 2018'!E36="Gothmogs Armee"),(ISNUMBER(SEARCH("bogen",'Nordfront-Armeebogen 2018'!D36))),('Nordfront-Armeebogen 2018'!C36="Krieger (0)")),('Nordfront-Armeebogen 2018'!A36),0)</f>
        <v>0</v>
      </c>
      <c r="AS28" s="0" t="n">
        <f aca="false">IF(AND(('Nordfront-Armeebogen 2018'!E36="Große Armee des Südens"),(ISNUMBER(SEARCH("bogen",'Nordfront-Armeebogen 2018'!D36))),('Nordfront-Armeebogen 2018'!C36="Krieger (0)")),('Nordfront-Armeebogen 2018'!A36),0)</f>
        <v>0</v>
      </c>
      <c r="AT28" s="0" t="n">
        <f aca="false">IF(AND(('Nordfront-Armeebogen 2018'!E36="Das schwarze Tor öffnet sich"),(ISNUMBER(SEARCH("bogen",'Nordfront-Armeebogen 2018'!D36))),('Nordfront-Armeebogen 2018'!C36="Krieger (0)")),('Nordfront-Armeebogen 2018'!A36),0)</f>
        <v>0</v>
      </c>
      <c r="AU28" s="0" t="n">
        <f aca="false">IF(AND(('Nordfront-Armeebogen 2018'!E36="Verteidiger des Auenlandes"),(ISNUMBER(SEARCH("bogen",'Nordfront-Armeebogen 2018'!D36))),('Nordfront-Armeebogen 2018'!C36="Krieger (0)")),('Nordfront-Armeebogen 2018'!A36),0)</f>
        <v>0</v>
      </c>
      <c r="AV28" s="0" t="n">
        <f aca="false">IF(AND(('Nordfront-Armeebogen 2018'!E36="Die Raufbolde des Hauptmanns"),(ISNUMBER(SEARCH("bogen",'Nordfront-Armeebogen 2018'!D36))),('Nordfront-Armeebogen 2018'!C36="Krieger (0)")),('Nordfront-Armeebogen 2018'!A36),0)</f>
        <v>0</v>
      </c>
    </row>
    <row r="29" customFormat="false" ht="15" hidden="false" customHeight="false" outlineLevel="0" collapsed="false">
      <c r="B29" s="0" t="n">
        <f aca="false">IF(AND(('Nordfront-Armeebogen 2018'!E37="Arnor"),(ISNUMBER(SEARCH("Bogen",'Nordfront-Armeebogen 2018'!D37))),('Nordfront-Armeebogen 2018'!C37="Krieger (0)")),('Nordfront-Armeebogen 2018'!A37),0)</f>
        <v>0</v>
      </c>
      <c r="C29" s="0" t="n">
        <f aca="false">IF(AND(('Nordfront-Armeebogen 2018'!E37="Die Lehen"),(ISNUMBER(SEARCH("Bogen",'Nordfront-Armeebogen 2018'!D37))),('Nordfront-Armeebogen 2018'!C37="Krieger (0)")),('Nordfront-Armeebogen 2018'!A37),0)</f>
        <v>0</v>
      </c>
      <c r="D29" s="38" t="n">
        <f aca="false">IF(AND(('Nordfront-Armeebogen 2018'!E37="Das Königreich von Kazad-dûm"),(ISNUMBER(SEARCH("bogen",'Nordfront-Armeebogen 2018'!D37))),('Nordfront-Armeebogen 2018'!C37="Krieger (0)")),('Nordfront-Armeebogen 2018'!A37),0)</f>
        <v>0</v>
      </c>
      <c r="E29" s="38" t="n">
        <v>0</v>
      </c>
      <c r="F29" s="0" t="n">
        <v>0</v>
      </c>
      <c r="G29" s="0" t="n">
        <f aca="false">IF(AND(('Nordfront-Armeebogen 2018'!E37="Lothlórien"),(ISNUMBER(SEARCH("bogen",'Nordfront-Armeebogen 2018'!D37))),('Nordfront-Armeebogen 2018'!C37="Krieger (0)")),('Nordfront-Armeebogen 2018'!A37),0)</f>
        <v>0</v>
      </c>
      <c r="H29" s="0" t="n">
        <f aca="false">IF(AND(('Nordfront-Armeebogen 2018'!E37="Minas Tirith"),(ISNUMBER(SEARCH("Bogen",'Nordfront-Armeebogen 2018'!D37))),('Nordfront-Armeebogen 2018'!C37="Krieger (0)")),('Nordfront-Armeebogen 2018'!A37),0)</f>
        <v>0</v>
      </c>
      <c r="I29" s="0" t="n">
        <v>0</v>
      </c>
      <c r="J29" s="0" t="n">
        <f aca="false">IF(AND(('Nordfront-Armeebogen 2018'!E37="Númenor"),(ISNUMBER(SEARCH("Bogen",'Nordfront-Armeebogen 2018'!D37))),('Nordfront-Armeebogen 2018'!C37="Krieger (0)")),('Nordfront-Armeebogen 2018'!A37),0)</f>
        <v>0</v>
      </c>
      <c r="K29" s="0" t="n">
        <f aca="false">IF(AND(('Nordfront-Armeebogen 2018'!E37="Bruchtal"),(ISNUMBER(SEARCH("bogen",'Nordfront-Armeebogen 2018'!D37))),('Nordfront-Armeebogen 2018'!C37="Krieger (0)")),('Nordfront-Armeebogen 2018'!A37),0)</f>
        <v>0</v>
      </c>
      <c r="L29" s="0" t="n">
        <f aca="false">IF(AND(('Nordfront-Armeebogen 2018'!E37="Rohan"),(ISNUMBER(SEARCH("Bogen",'Nordfront-Armeebogen 2018'!D37))),('Nordfront-Armeebogen 2018'!C37="Krieger (0)")),('Nordfront-Armeebogen 2018'!A37),0)</f>
        <v>0</v>
      </c>
      <c r="M29" s="0" t="n">
        <f aca="false">IF(AND(('Nordfront-Armeebogen 2018'!E37="Das Auenland"),(ISNUMBER(SEARCH("bogen",'Nordfront-Armeebogen 2018'!D37))),('Nordfront-Armeebogen 2018'!C37="Krieger (0)")),('Nordfront-Armeebogen 2018'!A37),0)</f>
        <v>0</v>
      </c>
      <c r="N29" s="0" t="n">
        <v>0</v>
      </c>
      <c r="O29" s="0" t="n">
        <f aca="false">IF(AND(('Nordfront-Armeebogen 2018'!E37="Angmar"),(ISNUMBER(SEARCH("bogen",'Nordfront-Armeebogen 2018'!D37))),('Nordfront-Armeebogen 2018'!C37="Krieger (0)")),('Nordfront-Armeebogen 2018'!A37),0)</f>
        <v>0</v>
      </c>
      <c r="P29" s="0" t="n">
        <f aca="false">IF(AND(('Nordfront-Armeebogen 2018'!E37="Barad-dûr"),(ISNUMBER(SEARCH("bogen",'Nordfront-Armeebogen 2018'!D37))),('Nordfront-Armeebogen 2018'!C37="Krieger (0)")),('Nordfront-Armeebogen 2018'!A37),0)</f>
        <v>0</v>
      </c>
      <c r="Q29" s="0" t="n">
        <f aca="false">IF(AND(('Nordfront-Armeebogen 2018'!E37="Kosaren von Umbar"),(ISNUMBER(SEARCH("Bogen",'Nordfront-Armeebogen 2018'!D37))),('Nordfront-Armeebogen 2018'!C37="Krieger (0)")),('Nordfront-Armeebogen 2018'!A37),0)</f>
        <v>0</v>
      </c>
      <c r="R29" s="0" t="n">
        <f aca="false">IF(AND(('Nordfront-Armeebogen 2018'!E37="Kosaren von Umbar"),(ISNUMBER(SEARCH("Armbrust",'Nordfront-Armeebogen 2018'!D37))),('Nordfront-Armeebogen 2018'!C37="Krieger (0)")),('Nordfront-Armeebogen 2018'!A37),0)</f>
        <v>0</v>
      </c>
      <c r="S29" s="0" t="n">
        <f aca="false">IF(AND(('Nordfront-Armeebogen 2018'!E37="Die Ostlinge"),(ISNUMBER(SEARCH("Bogen",'Nordfront-Armeebogen 2018'!D37))),('Nordfront-Armeebogen 2018'!C37="Krieger (0)")),('Nordfront-Armeebogen 2018'!A37),0)</f>
        <v>0</v>
      </c>
      <c r="T29" s="0" t="n">
        <f aca="false">IF(AND(('Nordfront-Armeebogen 2018'!E37="Isengart"),(ISNUMBER(SEARCH("bogen",'Nordfront-Armeebogen 2018'!D37))),('Nordfront-Armeebogen 2018'!C37="Krieger (0)")),('Nordfront-Armeebogen 2018'!A37),0)</f>
        <v>0</v>
      </c>
      <c r="U29" s="0" t="n">
        <f aca="false">IF(AND(('Nordfront-Armeebogen 2018'!E37="Isengart"),(ISNUMBER(SEARCH("Armbrust",'Nordfront-Armeebogen 2018'!D37))),('Nordfront-Armeebogen 2018'!C37="Krieger (0)")),('Nordfront-Armeebogen 2018'!A37),0)</f>
        <v>0</v>
      </c>
      <c r="V29" s="0" t="n">
        <v>0</v>
      </c>
      <c r="W29" s="0" t="n">
        <f aca="false">IF(AND(('Nordfront-Armeebogen 2018'!E37="Mordor"),(ISNUMBER(SEARCH("bogen",'Nordfront-Armeebogen 2018'!D37))),('Nordfront-Armeebogen 2018'!C37="Krieger (0)")),('Nordfront-Armeebogen 2018'!A37),0)</f>
        <v>0</v>
      </c>
      <c r="X29" s="0" t="n">
        <f aca="false">IF(AND(('Nordfront-Armeebogen 2018'!E37="Moria"),(ISNUMBER(SEARCH("bogen",'Nordfront-Armeebogen 2018'!D37))),('Nordfront-Armeebogen 2018'!C37="Krieger (0)")),('Nordfront-Armeebogen 2018'!A37),0)</f>
        <v>0</v>
      </c>
      <c r="Y29" s="0" t="n">
        <f aca="false">IF(AND(('Nordfront-Armeebogen 2018'!E37="Die Schlangenhorde"),(ISNUMBER(SEARCH("Bogen",'Nordfront-Armeebogen 2018'!D37))),('Nordfront-Armeebogen 2018'!C37="Krieger (0)")),('Nordfront-Armeebogen 2018'!A37),0)</f>
        <v>0</v>
      </c>
      <c r="Z29" s="0" t="n">
        <v>0</v>
      </c>
      <c r="AA29" s="0" t="n">
        <f aca="false">IF(AND(('Nordfront-Armeebogen 2018'!E37="Sharkas Abtrünnige"),(ISNUMBER(SEARCH("Bogen",'Nordfront-Armeebogen 2018'!D37))),('Nordfront-Armeebogen 2018'!C37="Krieger (0)")),('Nordfront-Armeebogen 2018'!A37),0)</f>
        <v>0</v>
      </c>
      <c r="AB29" s="0" t="n">
        <v>0</v>
      </c>
      <c r="AC29" s="0" t="n">
        <f aca="false">IF(AND(('Nordfront-Armeebogen 2018'!E37="Variags von Khand"),(ISNUMBER(SEARCH("Bogen",'Nordfront-Armeebogen 2018'!D37))),('Nordfront-Armeebogen 2018'!C37="Krieger (0)")),('Nordfront-Armeebogen 2018'!A37),0)</f>
        <v>0</v>
      </c>
      <c r="AD29" s="0" t="n">
        <v>0</v>
      </c>
      <c r="AE29" s="0" t="n">
        <f aca="false">IF(AND(('Nordfront-Armeebogen 2018'!E37="Armee von See-Stadt"),(ISNUMBER(SEARCH("Bogen",'Nordfront-Armeebogen 2018'!D37))),('Nordfront-Armeebogen 2018'!C37="Krieger (0)")),('Nordfront-Armeebogen 2018'!A37),0)</f>
        <v>0</v>
      </c>
      <c r="AF29" s="0" t="n">
        <v>0</v>
      </c>
      <c r="AG29" s="0" t="n">
        <v>0</v>
      </c>
      <c r="AH29" s="0" t="n">
        <v>0</v>
      </c>
      <c r="AI29" s="0" t="n">
        <f aca="false">IF(AND(('Nordfront-Armeebogen 2018'!E37="Garnision von Thal"),(ISNUMBER(SEARCH("Bogen",'Nordfront-Armeebogen 2018'!D37))),('Nordfront-Armeebogen 2018'!C37="Krieger (0)")),('Nordfront-Armeebogen 2018'!A37),0)</f>
        <v>0</v>
      </c>
      <c r="AJ29" s="0" t="n">
        <f aca="false">IF(AND(('Nordfront-Armeebogen 2018'!E37="Thranduils Hallen"),(ISNUMBER(SEARCH("bogen",'Nordfront-Armeebogen 2018'!D37))),('Nordfront-Armeebogen 2018'!C37="Krieger (0)")),('Nordfront-Armeebogen 2018'!A37),0)</f>
        <v>0</v>
      </c>
      <c r="AK29" s="0" t="n">
        <f aca="false">IF(AND(('Nordfront-Armeebogen 2018'!E37="Die Eisenberge"),(ISNUMBER(SEARCH("Armbrust",'Nordfront-Armeebogen 2018'!D37))),('Nordfront-Armeebogen 2018'!C37="Krieger (0)")),('Nordfront-Armeebogen 2018'!A37),0)</f>
        <v>0</v>
      </c>
      <c r="AL29" s="0" t="n">
        <f aca="false">IF(AND(('Nordfront-Armeebogen 2018'!E37="Überlebende von See-Stadt"),(ISNUMBER(SEARCH("Bogen",'Nordfront-Armeebogen 2018'!D37))),('Nordfront-Armeebogen 2018'!C37="Krieger (0)")),('Nordfront-Armeebogen 2018'!A37),0)</f>
        <v>0</v>
      </c>
      <c r="AM29" s="0" t="n">
        <f aca="false">IF(AND(('Nordfront-Armeebogen 2018'!E37="Azogs Jäger"),(ISNUMBER(SEARCH("bogen",'Nordfront-Armeebogen 2018'!D37))),('Nordfront-Armeebogen 2018'!C37="Krieger (0)")),('Nordfront-Armeebogen 2018'!A37),0)</f>
        <v>0</v>
      </c>
      <c r="AN29" s="0" t="n">
        <v>0</v>
      </c>
      <c r="AO29" s="0" t="n">
        <v>0</v>
      </c>
      <c r="AP29" s="0" t="n">
        <f aca="false">IF(AND(('Nordfront-Armeebogen 2018'!E37="Waldläufer von Ithilien"),(ISNUMBER(SEARCH("bogen",'Nordfront-Armeebogen 2018'!D37))),('Nordfront-Armeebogen 2018'!C37="Krieger (0)")),('Nordfront-Armeebogen 2018'!A37),0)</f>
        <v>0</v>
      </c>
      <c r="AQ29" s="0" t="n">
        <f aca="false">IF(AND(('Nordfront-Armeebogen 2018'!E37="Die Menschen des Westens"),(ISNUMBER(SEARCH("bogen",'Nordfront-Armeebogen 2018'!D37))),('Nordfront-Armeebogen 2018'!C37="Krieger (0)")),('Nordfront-Armeebogen 2018'!A37),0)</f>
        <v>0</v>
      </c>
      <c r="AR29" s="0" t="n">
        <f aca="false">IF(AND(('Nordfront-Armeebogen 2018'!E37="Gothmogs Armee"),(ISNUMBER(SEARCH("bogen",'Nordfront-Armeebogen 2018'!D37))),('Nordfront-Armeebogen 2018'!C37="Krieger (0)")),('Nordfront-Armeebogen 2018'!A37),0)</f>
        <v>0</v>
      </c>
      <c r="AS29" s="0" t="n">
        <f aca="false">IF(AND(('Nordfront-Armeebogen 2018'!E37="Große Armee des Südens"),(ISNUMBER(SEARCH("bogen",'Nordfront-Armeebogen 2018'!D37))),('Nordfront-Armeebogen 2018'!C37="Krieger (0)")),('Nordfront-Armeebogen 2018'!A37),0)</f>
        <v>0</v>
      </c>
      <c r="AT29" s="0" t="n">
        <f aca="false">IF(AND(('Nordfront-Armeebogen 2018'!E37="Das schwarze Tor öffnet sich"),(ISNUMBER(SEARCH("bogen",'Nordfront-Armeebogen 2018'!D37))),('Nordfront-Armeebogen 2018'!C37="Krieger (0)")),('Nordfront-Armeebogen 2018'!A37),0)</f>
        <v>0</v>
      </c>
      <c r="AU29" s="0" t="n">
        <f aca="false">IF(AND(('Nordfront-Armeebogen 2018'!E37="Verteidiger des Auenlandes"),(ISNUMBER(SEARCH("bogen",'Nordfront-Armeebogen 2018'!D37))),('Nordfront-Armeebogen 2018'!C37="Krieger (0)")),('Nordfront-Armeebogen 2018'!A37),0)</f>
        <v>0</v>
      </c>
      <c r="AV29" s="0" t="n">
        <f aca="false">IF(AND(('Nordfront-Armeebogen 2018'!E37="Die Raufbolde des Hauptmanns"),(ISNUMBER(SEARCH("bogen",'Nordfront-Armeebogen 2018'!D37))),('Nordfront-Armeebogen 2018'!C37="Krieger (0)")),('Nordfront-Armeebogen 2018'!A37),0)</f>
        <v>0</v>
      </c>
    </row>
    <row r="30" customFormat="false" ht="15" hidden="false" customHeight="false" outlineLevel="0" collapsed="false">
      <c r="B30" s="0" t="n">
        <f aca="false">IF(AND(('Nordfront-Armeebogen 2018'!E38="Arnor"),(ISNUMBER(SEARCH("Bogen",'Nordfront-Armeebogen 2018'!D38))),('Nordfront-Armeebogen 2018'!C38="Krieger (0)")),('Nordfront-Armeebogen 2018'!A38),0)</f>
        <v>0</v>
      </c>
      <c r="C30" s="0" t="n">
        <f aca="false">IF(AND(('Nordfront-Armeebogen 2018'!E38="Die Lehen"),(ISNUMBER(SEARCH("Bogen",'Nordfront-Armeebogen 2018'!D38))),('Nordfront-Armeebogen 2018'!C38="Krieger (0)")),('Nordfront-Armeebogen 2018'!A38),0)</f>
        <v>0</v>
      </c>
      <c r="D30" s="38" t="n">
        <f aca="false">IF(AND(('Nordfront-Armeebogen 2018'!E38="Das Königreich von Kazad-dûm"),(ISNUMBER(SEARCH("bogen",'Nordfront-Armeebogen 2018'!D38))),('Nordfront-Armeebogen 2018'!C38="Krieger (0)")),('Nordfront-Armeebogen 2018'!A38),0)</f>
        <v>0</v>
      </c>
      <c r="E30" s="38" t="n">
        <v>0</v>
      </c>
      <c r="F30" s="0" t="n">
        <v>0</v>
      </c>
      <c r="G30" s="0" t="n">
        <f aca="false">IF(AND(('Nordfront-Armeebogen 2018'!E38="Lothlórien"),(ISNUMBER(SEARCH("bogen",'Nordfront-Armeebogen 2018'!D38))),('Nordfront-Armeebogen 2018'!C38="Krieger (0)")),('Nordfront-Armeebogen 2018'!A38),0)</f>
        <v>0</v>
      </c>
      <c r="H30" s="0" t="n">
        <f aca="false">IF(AND(('Nordfront-Armeebogen 2018'!E38="Minas Tirith"),(ISNUMBER(SEARCH("Bogen",'Nordfront-Armeebogen 2018'!D38))),('Nordfront-Armeebogen 2018'!C38="Krieger (0)")),('Nordfront-Armeebogen 2018'!A38),0)</f>
        <v>0</v>
      </c>
      <c r="I30" s="0" t="n">
        <v>0</v>
      </c>
      <c r="J30" s="0" t="n">
        <f aca="false">IF(AND(('Nordfront-Armeebogen 2018'!E38="Númenor"),(ISNUMBER(SEARCH("Bogen",'Nordfront-Armeebogen 2018'!D38))),('Nordfront-Armeebogen 2018'!C38="Krieger (0)")),('Nordfront-Armeebogen 2018'!A38),0)</f>
        <v>0</v>
      </c>
      <c r="K30" s="0" t="n">
        <f aca="false">IF(AND(('Nordfront-Armeebogen 2018'!E38="Bruchtal"),(ISNUMBER(SEARCH("bogen",'Nordfront-Armeebogen 2018'!D38))),('Nordfront-Armeebogen 2018'!C38="Krieger (0)")),('Nordfront-Armeebogen 2018'!A38),0)</f>
        <v>0</v>
      </c>
      <c r="L30" s="0" t="n">
        <f aca="false">IF(AND(('Nordfront-Armeebogen 2018'!E38="Rohan"),(ISNUMBER(SEARCH("Bogen",'Nordfront-Armeebogen 2018'!D38))),('Nordfront-Armeebogen 2018'!C38="Krieger (0)")),('Nordfront-Armeebogen 2018'!A38),0)</f>
        <v>0</v>
      </c>
      <c r="M30" s="0" t="n">
        <f aca="false">IF(AND(('Nordfront-Armeebogen 2018'!E38="Das Auenland"),(ISNUMBER(SEARCH("bogen",'Nordfront-Armeebogen 2018'!D38))),('Nordfront-Armeebogen 2018'!C38="Krieger (0)")),('Nordfront-Armeebogen 2018'!A38),0)</f>
        <v>0</v>
      </c>
      <c r="N30" s="0" t="n">
        <v>0</v>
      </c>
      <c r="O30" s="0" t="n">
        <f aca="false">IF(AND(('Nordfront-Armeebogen 2018'!E38="Angmar"),(ISNUMBER(SEARCH("bogen",'Nordfront-Armeebogen 2018'!D38))),('Nordfront-Armeebogen 2018'!C38="Krieger (0)")),('Nordfront-Armeebogen 2018'!A38),0)</f>
        <v>0</v>
      </c>
      <c r="P30" s="0" t="n">
        <f aca="false">IF(AND(('Nordfront-Armeebogen 2018'!E38="Barad-dûr"),(ISNUMBER(SEARCH("bogen",'Nordfront-Armeebogen 2018'!D38))),('Nordfront-Armeebogen 2018'!C38="Krieger (0)")),('Nordfront-Armeebogen 2018'!A38),0)</f>
        <v>0</v>
      </c>
      <c r="Q30" s="0" t="n">
        <f aca="false">IF(AND(('Nordfront-Armeebogen 2018'!E38="Kosaren von Umbar"),(ISNUMBER(SEARCH("Bogen",'Nordfront-Armeebogen 2018'!D38))),('Nordfront-Armeebogen 2018'!C38="Krieger (0)")),('Nordfront-Armeebogen 2018'!A38),0)</f>
        <v>0</v>
      </c>
      <c r="R30" s="0" t="n">
        <f aca="false">IF(AND(('Nordfront-Armeebogen 2018'!E38="Kosaren von Umbar"),(ISNUMBER(SEARCH("Armbrust",'Nordfront-Armeebogen 2018'!D38))),('Nordfront-Armeebogen 2018'!C38="Krieger (0)")),('Nordfront-Armeebogen 2018'!A38),0)</f>
        <v>0</v>
      </c>
      <c r="S30" s="0" t="n">
        <f aca="false">IF(AND(('Nordfront-Armeebogen 2018'!E38="Die Ostlinge"),(ISNUMBER(SEARCH("Bogen",'Nordfront-Armeebogen 2018'!D38))),('Nordfront-Armeebogen 2018'!C38="Krieger (0)")),('Nordfront-Armeebogen 2018'!A38),0)</f>
        <v>0</v>
      </c>
      <c r="T30" s="0" t="n">
        <f aca="false">IF(AND(('Nordfront-Armeebogen 2018'!E38="Isengart"),(ISNUMBER(SEARCH("bogen",'Nordfront-Armeebogen 2018'!D38))),('Nordfront-Armeebogen 2018'!C38="Krieger (0)")),('Nordfront-Armeebogen 2018'!A38),0)</f>
        <v>0</v>
      </c>
      <c r="U30" s="0" t="n">
        <f aca="false">IF(AND(('Nordfront-Armeebogen 2018'!E38="Isengart"),(ISNUMBER(SEARCH("Armbrust",'Nordfront-Armeebogen 2018'!D38))),('Nordfront-Armeebogen 2018'!C38="Krieger (0)")),('Nordfront-Armeebogen 2018'!A38),0)</f>
        <v>0</v>
      </c>
      <c r="V30" s="0" t="n">
        <v>0</v>
      </c>
      <c r="W30" s="0" t="n">
        <f aca="false">IF(AND(('Nordfront-Armeebogen 2018'!E38="Mordor"),(ISNUMBER(SEARCH("bogen",'Nordfront-Armeebogen 2018'!D38))),('Nordfront-Armeebogen 2018'!C38="Krieger (0)")),('Nordfront-Armeebogen 2018'!A38),0)</f>
        <v>0</v>
      </c>
      <c r="X30" s="0" t="n">
        <f aca="false">IF(AND(('Nordfront-Armeebogen 2018'!E38="Moria"),(ISNUMBER(SEARCH("bogen",'Nordfront-Armeebogen 2018'!D38))),('Nordfront-Armeebogen 2018'!C38="Krieger (0)")),('Nordfront-Armeebogen 2018'!A38),0)</f>
        <v>0</v>
      </c>
      <c r="Y30" s="0" t="n">
        <f aca="false">IF(AND(('Nordfront-Armeebogen 2018'!E38="Die Schlangenhorde"),(ISNUMBER(SEARCH("Bogen",'Nordfront-Armeebogen 2018'!D38))),('Nordfront-Armeebogen 2018'!C38="Krieger (0)")),('Nordfront-Armeebogen 2018'!A38),0)</f>
        <v>0</v>
      </c>
      <c r="Z30" s="0" t="n">
        <v>0</v>
      </c>
      <c r="AA30" s="0" t="n">
        <f aca="false">IF(AND(('Nordfront-Armeebogen 2018'!E38="Sharkas Abtrünnige"),(ISNUMBER(SEARCH("Bogen",'Nordfront-Armeebogen 2018'!D38))),('Nordfront-Armeebogen 2018'!C38="Krieger (0)")),('Nordfront-Armeebogen 2018'!A38),0)</f>
        <v>0</v>
      </c>
      <c r="AB30" s="0" t="n">
        <v>0</v>
      </c>
      <c r="AC30" s="0" t="n">
        <f aca="false">IF(AND(('Nordfront-Armeebogen 2018'!E38="Variags von Khand"),(ISNUMBER(SEARCH("Bogen",'Nordfront-Armeebogen 2018'!D38))),('Nordfront-Armeebogen 2018'!C38="Krieger (0)")),('Nordfront-Armeebogen 2018'!A38),0)</f>
        <v>0</v>
      </c>
      <c r="AD30" s="0" t="n">
        <v>0</v>
      </c>
      <c r="AE30" s="0" t="n">
        <f aca="false">IF(AND(('Nordfront-Armeebogen 2018'!E38="Armee von See-Stadt"),(ISNUMBER(SEARCH("Bogen",'Nordfront-Armeebogen 2018'!D38))),('Nordfront-Armeebogen 2018'!C38="Krieger (0)")),('Nordfront-Armeebogen 2018'!A38),0)</f>
        <v>0</v>
      </c>
      <c r="AF30" s="0" t="n">
        <v>0</v>
      </c>
      <c r="AG30" s="0" t="n">
        <v>0</v>
      </c>
      <c r="AH30" s="0" t="n">
        <v>0</v>
      </c>
      <c r="AI30" s="0" t="n">
        <f aca="false">IF(AND(('Nordfront-Armeebogen 2018'!E38="Garnision von Thal"),(ISNUMBER(SEARCH("Bogen",'Nordfront-Armeebogen 2018'!D38))),('Nordfront-Armeebogen 2018'!C38="Krieger (0)")),('Nordfront-Armeebogen 2018'!A38),0)</f>
        <v>0</v>
      </c>
      <c r="AJ30" s="0" t="n">
        <f aca="false">IF(AND(('Nordfront-Armeebogen 2018'!E38="Thranduils Hallen"),(ISNUMBER(SEARCH("bogen",'Nordfront-Armeebogen 2018'!D38))),('Nordfront-Armeebogen 2018'!C38="Krieger (0)")),('Nordfront-Armeebogen 2018'!A38),0)</f>
        <v>0</v>
      </c>
      <c r="AK30" s="0" t="n">
        <f aca="false">IF(AND(('Nordfront-Armeebogen 2018'!E38="Die Eisenberge"),(ISNUMBER(SEARCH("Armbrust",'Nordfront-Armeebogen 2018'!D38))),('Nordfront-Armeebogen 2018'!C38="Krieger (0)")),('Nordfront-Armeebogen 2018'!A38),0)</f>
        <v>0</v>
      </c>
      <c r="AL30" s="0" t="n">
        <f aca="false">IF(AND(('Nordfront-Armeebogen 2018'!E38="Überlebende von See-Stadt"),(ISNUMBER(SEARCH("Bogen",'Nordfront-Armeebogen 2018'!D38))),('Nordfront-Armeebogen 2018'!C38="Krieger (0)")),('Nordfront-Armeebogen 2018'!A38),0)</f>
        <v>0</v>
      </c>
      <c r="AM30" s="0" t="n">
        <f aca="false">IF(AND(('Nordfront-Armeebogen 2018'!E38="Azogs Jäger"),(ISNUMBER(SEARCH("bogen",'Nordfront-Armeebogen 2018'!D38))),('Nordfront-Armeebogen 2018'!C38="Krieger (0)")),('Nordfront-Armeebogen 2018'!A38),0)</f>
        <v>0</v>
      </c>
      <c r="AN30" s="0" t="n">
        <v>0</v>
      </c>
      <c r="AO30" s="0" t="n">
        <v>0</v>
      </c>
      <c r="AP30" s="0" t="n">
        <f aca="false">IF(AND(('Nordfront-Armeebogen 2018'!E38="Waldläufer von Ithilien"),(ISNUMBER(SEARCH("bogen",'Nordfront-Armeebogen 2018'!D38))),('Nordfront-Armeebogen 2018'!C38="Krieger (0)")),('Nordfront-Armeebogen 2018'!A38),0)</f>
        <v>0</v>
      </c>
      <c r="AQ30" s="0" t="n">
        <f aca="false">IF(AND(('Nordfront-Armeebogen 2018'!E38="Die Menschen des Westens"),(ISNUMBER(SEARCH("bogen",'Nordfront-Armeebogen 2018'!D38))),('Nordfront-Armeebogen 2018'!C38="Krieger (0)")),('Nordfront-Armeebogen 2018'!A38),0)</f>
        <v>0</v>
      </c>
      <c r="AR30" s="0" t="n">
        <f aca="false">IF(AND(('Nordfront-Armeebogen 2018'!E38="Gothmogs Armee"),(ISNUMBER(SEARCH("bogen",'Nordfront-Armeebogen 2018'!D38))),('Nordfront-Armeebogen 2018'!C38="Krieger (0)")),('Nordfront-Armeebogen 2018'!A38),0)</f>
        <v>0</v>
      </c>
      <c r="AS30" s="0" t="n">
        <f aca="false">IF(AND(('Nordfront-Armeebogen 2018'!E38="Große Armee des Südens"),(ISNUMBER(SEARCH("bogen",'Nordfront-Armeebogen 2018'!D38))),('Nordfront-Armeebogen 2018'!C38="Krieger (0)")),('Nordfront-Armeebogen 2018'!A38),0)</f>
        <v>0</v>
      </c>
      <c r="AT30" s="0" t="n">
        <f aca="false">IF(AND(('Nordfront-Armeebogen 2018'!E38="Das schwarze Tor öffnet sich"),(ISNUMBER(SEARCH("bogen",'Nordfront-Armeebogen 2018'!D38))),('Nordfront-Armeebogen 2018'!C38="Krieger (0)")),('Nordfront-Armeebogen 2018'!A38),0)</f>
        <v>0</v>
      </c>
      <c r="AU30" s="0" t="n">
        <f aca="false">IF(AND(('Nordfront-Armeebogen 2018'!E38="Verteidiger des Auenlandes"),(ISNUMBER(SEARCH("bogen",'Nordfront-Armeebogen 2018'!D38))),('Nordfront-Armeebogen 2018'!C38="Krieger (0)")),('Nordfront-Armeebogen 2018'!A38),0)</f>
        <v>0</v>
      </c>
      <c r="AV30" s="0" t="n">
        <f aca="false">IF(AND(('Nordfront-Armeebogen 2018'!E38="Die Raufbolde des Hauptmanns"),(ISNUMBER(SEARCH("bogen",'Nordfront-Armeebogen 2018'!D38))),('Nordfront-Armeebogen 2018'!C38="Krieger (0)")),('Nordfront-Armeebogen 2018'!A38),0)</f>
        <v>0</v>
      </c>
    </row>
    <row r="31" customFormat="false" ht="15" hidden="false" customHeight="false" outlineLevel="0" collapsed="false">
      <c r="B31" s="0" t="n">
        <f aca="false">IF(AND(('Nordfront-Armeebogen 2018'!E39="Arnor"),(ISNUMBER(SEARCH("Bogen",'Nordfront-Armeebogen 2018'!D39))),('Nordfront-Armeebogen 2018'!C39="Krieger (0)")),('Nordfront-Armeebogen 2018'!A39),0)</f>
        <v>0</v>
      </c>
      <c r="C31" s="0" t="n">
        <f aca="false">IF(AND(('Nordfront-Armeebogen 2018'!E39="Die Lehen"),(ISNUMBER(SEARCH("Bogen",'Nordfront-Armeebogen 2018'!D39))),('Nordfront-Armeebogen 2018'!C39="Krieger (0)")),('Nordfront-Armeebogen 2018'!A39),0)</f>
        <v>0</v>
      </c>
      <c r="D31" s="38" t="n">
        <f aca="false">IF(AND(('Nordfront-Armeebogen 2018'!E39="Das Königreich von Kazad-dûm"),(ISNUMBER(SEARCH("bogen",'Nordfront-Armeebogen 2018'!D39))),('Nordfront-Armeebogen 2018'!C39="Krieger (0)")),('Nordfront-Armeebogen 2018'!A39),0)</f>
        <v>0</v>
      </c>
      <c r="E31" s="38" t="n">
        <v>0</v>
      </c>
      <c r="F31" s="0" t="n">
        <v>0</v>
      </c>
      <c r="G31" s="0" t="n">
        <f aca="false">IF(AND(('Nordfront-Armeebogen 2018'!E39="Lothlórien"),(ISNUMBER(SEARCH("bogen",'Nordfront-Armeebogen 2018'!D39))),('Nordfront-Armeebogen 2018'!C39="Krieger (0)")),('Nordfront-Armeebogen 2018'!A39),0)</f>
        <v>0</v>
      </c>
      <c r="H31" s="0" t="n">
        <f aca="false">IF(AND(('Nordfront-Armeebogen 2018'!E39="Minas Tirith"),(ISNUMBER(SEARCH("Bogen",'Nordfront-Armeebogen 2018'!D39))),('Nordfront-Armeebogen 2018'!C39="Krieger (0)")),('Nordfront-Armeebogen 2018'!A39),0)</f>
        <v>0</v>
      </c>
      <c r="I31" s="0" t="n">
        <v>0</v>
      </c>
      <c r="J31" s="0" t="n">
        <f aca="false">IF(AND(('Nordfront-Armeebogen 2018'!E39="Númenor"),(ISNUMBER(SEARCH("Bogen",'Nordfront-Armeebogen 2018'!D39))),('Nordfront-Armeebogen 2018'!C39="Krieger (0)")),('Nordfront-Armeebogen 2018'!A39),0)</f>
        <v>0</v>
      </c>
      <c r="K31" s="0" t="n">
        <f aca="false">IF(AND(('Nordfront-Armeebogen 2018'!E39="Bruchtal"),(ISNUMBER(SEARCH("bogen",'Nordfront-Armeebogen 2018'!D39))),('Nordfront-Armeebogen 2018'!C39="Krieger (0)")),('Nordfront-Armeebogen 2018'!A39),0)</f>
        <v>0</v>
      </c>
      <c r="L31" s="0" t="n">
        <f aca="false">IF(AND(('Nordfront-Armeebogen 2018'!E39="Rohan"),(ISNUMBER(SEARCH("Bogen",'Nordfront-Armeebogen 2018'!D39))),('Nordfront-Armeebogen 2018'!C39="Krieger (0)")),('Nordfront-Armeebogen 2018'!A39),0)</f>
        <v>0</v>
      </c>
      <c r="M31" s="0" t="n">
        <f aca="false">IF(AND(('Nordfront-Armeebogen 2018'!E39="Das Auenland"),(ISNUMBER(SEARCH("bogen",'Nordfront-Armeebogen 2018'!D39))),('Nordfront-Armeebogen 2018'!C39="Krieger (0)")),('Nordfront-Armeebogen 2018'!A39),0)</f>
        <v>0</v>
      </c>
      <c r="N31" s="0" t="n">
        <v>0</v>
      </c>
      <c r="O31" s="0" t="n">
        <f aca="false">IF(AND(('Nordfront-Armeebogen 2018'!E39="Angmar"),(ISNUMBER(SEARCH("bogen",'Nordfront-Armeebogen 2018'!D39))),('Nordfront-Armeebogen 2018'!C39="Krieger (0)")),('Nordfront-Armeebogen 2018'!A39),0)</f>
        <v>0</v>
      </c>
      <c r="P31" s="0" t="n">
        <f aca="false">IF(AND(('Nordfront-Armeebogen 2018'!E39="Barad-dûr"),(ISNUMBER(SEARCH("bogen",'Nordfront-Armeebogen 2018'!D39))),('Nordfront-Armeebogen 2018'!C39="Krieger (0)")),('Nordfront-Armeebogen 2018'!A39),0)</f>
        <v>0</v>
      </c>
      <c r="Q31" s="0" t="n">
        <f aca="false">IF(AND(('Nordfront-Armeebogen 2018'!E39="Kosaren von Umbar"),(ISNUMBER(SEARCH("Bogen",'Nordfront-Armeebogen 2018'!D39))),('Nordfront-Armeebogen 2018'!C39="Krieger (0)")),('Nordfront-Armeebogen 2018'!A39),0)</f>
        <v>0</v>
      </c>
      <c r="R31" s="0" t="n">
        <f aca="false">IF(AND(('Nordfront-Armeebogen 2018'!E39="Kosaren von Umbar"),(ISNUMBER(SEARCH("Armbrust",'Nordfront-Armeebogen 2018'!D39))),('Nordfront-Armeebogen 2018'!C39="Krieger (0)")),('Nordfront-Armeebogen 2018'!A39),0)</f>
        <v>0</v>
      </c>
      <c r="S31" s="0" t="n">
        <f aca="false">IF(AND(('Nordfront-Armeebogen 2018'!E39="Die Ostlinge"),(ISNUMBER(SEARCH("Bogen",'Nordfront-Armeebogen 2018'!D39))),('Nordfront-Armeebogen 2018'!C39="Krieger (0)")),('Nordfront-Armeebogen 2018'!A39),0)</f>
        <v>0</v>
      </c>
      <c r="T31" s="0" t="n">
        <f aca="false">IF(AND(('Nordfront-Armeebogen 2018'!E39="Isengart"),(ISNUMBER(SEARCH("bogen",'Nordfront-Armeebogen 2018'!D39))),('Nordfront-Armeebogen 2018'!C39="Krieger (0)")),('Nordfront-Armeebogen 2018'!A39),0)</f>
        <v>0</v>
      </c>
      <c r="U31" s="0" t="n">
        <f aca="false">IF(AND(('Nordfront-Armeebogen 2018'!E39="Isengart"),(ISNUMBER(SEARCH("Armbrust",'Nordfront-Armeebogen 2018'!D39))),('Nordfront-Armeebogen 2018'!C39="Krieger (0)")),('Nordfront-Armeebogen 2018'!A39),0)</f>
        <v>0</v>
      </c>
      <c r="V31" s="0" t="n">
        <v>0</v>
      </c>
      <c r="W31" s="0" t="n">
        <f aca="false">IF(AND(('Nordfront-Armeebogen 2018'!E39="Mordor"),(ISNUMBER(SEARCH("bogen",'Nordfront-Armeebogen 2018'!D39))),('Nordfront-Armeebogen 2018'!C39="Krieger (0)")),('Nordfront-Armeebogen 2018'!A39),0)</f>
        <v>0</v>
      </c>
      <c r="X31" s="0" t="n">
        <f aca="false">IF(AND(('Nordfront-Armeebogen 2018'!E39="Moria"),(ISNUMBER(SEARCH("bogen",'Nordfront-Armeebogen 2018'!D39))),('Nordfront-Armeebogen 2018'!C39="Krieger (0)")),('Nordfront-Armeebogen 2018'!A39),0)</f>
        <v>0</v>
      </c>
      <c r="Y31" s="0" t="n">
        <f aca="false">IF(AND(('Nordfront-Armeebogen 2018'!E39="Die Schlangenhorde"),(ISNUMBER(SEARCH("Bogen",'Nordfront-Armeebogen 2018'!D39))),('Nordfront-Armeebogen 2018'!C39="Krieger (0)")),('Nordfront-Armeebogen 2018'!A39),0)</f>
        <v>0</v>
      </c>
      <c r="Z31" s="0" t="n">
        <v>0</v>
      </c>
      <c r="AA31" s="0" t="n">
        <f aca="false">IF(AND(('Nordfront-Armeebogen 2018'!E39="Sharkas Abtrünnige"),(ISNUMBER(SEARCH("Bogen",'Nordfront-Armeebogen 2018'!D39))),('Nordfront-Armeebogen 2018'!C39="Krieger (0)")),('Nordfront-Armeebogen 2018'!A39),0)</f>
        <v>0</v>
      </c>
      <c r="AB31" s="0" t="n">
        <v>0</v>
      </c>
      <c r="AC31" s="0" t="n">
        <f aca="false">IF(AND(('Nordfront-Armeebogen 2018'!E39="Variags von Khand"),(ISNUMBER(SEARCH("Bogen",'Nordfront-Armeebogen 2018'!D39))),('Nordfront-Armeebogen 2018'!C39="Krieger (0)")),('Nordfront-Armeebogen 2018'!A39),0)</f>
        <v>0</v>
      </c>
      <c r="AD31" s="0" t="n">
        <v>0</v>
      </c>
      <c r="AE31" s="0" t="n">
        <f aca="false">IF(AND(('Nordfront-Armeebogen 2018'!E39="Armee von See-Stadt"),(ISNUMBER(SEARCH("Bogen",'Nordfront-Armeebogen 2018'!D39))),('Nordfront-Armeebogen 2018'!C39="Krieger (0)")),('Nordfront-Armeebogen 2018'!A39),0)</f>
        <v>0</v>
      </c>
      <c r="AF31" s="0" t="n">
        <v>0</v>
      </c>
      <c r="AG31" s="0" t="n">
        <v>0</v>
      </c>
      <c r="AH31" s="0" t="n">
        <v>0</v>
      </c>
      <c r="AI31" s="0" t="n">
        <f aca="false">IF(AND(('Nordfront-Armeebogen 2018'!E39="Garnision von Thal"),(ISNUMBER(SEARCH("Bogen",'Nordfront-Armeebogen 2018'!D39))),('Nordfront-Armeebogen 2018'!C39="Krieger (0)")),('Nordfront-Armeebogen 2018'!A39),0)</f>
        <v>0</v>
      </c>
      <c r="AJ31" s="0" t="n">
        <f aca="false">IF(AND(('Nordfront-Armeebogen 2018'!E39="Thranduils Hallen"),(ISNUMBER(SEARCH("bogen",'Nordfront-Armeebogen 2018'!D39))),('Nordfront-Armeebogen 2018'!C39="Krieger (0)")),('Nordfront-Armeebogen 2018'!A39),0)</f>
        <v>0</v>
      </c>
      <c r="AK31" s="0" t="n">
        <f aca="false">IF(AND(('Nordfront-Armeebogen 2018'!E39="Die Eisenberge"),(ISNUMBER(SEARCH("Armbrust",'Nordfront-Armeebogen 2018'!D39))),('Nordfront-Armeebogen 2018'!C39="Krieger (0)")),('Nordfront-Armeebogen 2018'!A39),0)</f>
        <v>0</v>
      </c>
      <c r="AL31" s="0" t="n">
        <f aca="false">IF(AND(('Nordfront-Armeebogen 2018'!E39="Überlebende von See-Stadt"),(ISNUMBER(SEARCH("Bogen",'Nordfront-Armeebogen 2018'!D39))),('Nordfront-Armeebogen 2018'!C39="Krieger (0)")),('Nordfront-Armeebogen 2018'!A39),0)</f>
        <v>0</v>
      </c>
      <c r="AM31" s="0" t="n">
        <f aca="false">IF(AND(('Nordfront-Armeebogen 2018'!E39="Azogs Jäger"),(ISNUMBER(SEARCH("bogen",'Nordfront-Armeebogen 2018'!D39))),('Nordfront-Armeebogen 2018'!C39="Krieger (0)")),('Nordfront-Armeebogen 2018'!A39),0)</f>
        <v>0</v>
      </c>
      <c r="AN31" s="0" t="n">
        <v>0</v>
      </c>
      <c r="AO31" s="0" t="n">
        <v>0</v>
      </c>
      <c r="AP31" s="0" t="n">
        <f aca="false">IF(AND(('Nordfront-Armeebogen 2018'!E39="Waldläufer von Ithilien"),(ISNUMBER(SEARCH("bogen",'Nordfront-Armeebogen 2018'!D39))),('Nordfront-Armeebogen 2018'!C39="Krieger (0)")),('Nordfront-Armeebogen 2018'!A39),0)</f>
        <v>0</v>
      </c>
      <c r="AQ31" s="0" t="n">
        <f aca="false">IF(AND(('Nordfront-Armeebogen 2018'!E39="Die Menschen des Westens"),(ISNUMBER(SEARCH("bogen",'Nordfront-Armeebogen 2018'!D39))),('Nordfront-Armeebogen 2018'!C39="Krieger (0)")),('Nordfront-Armeebogen 2018'!A39),0)</f>
        <v>0</v>
      </c>
      <c r="AR31" s="0" t="n">
        <f aca="false">IF(AND(('Nordfront-Armeebogen 2018'!E39="Gothmogs Armee"),(ISNUMBER(SEARCH("bogen",'Nordfront-Armeebogen 2018'!D39))),('Nordfront-Armeebogen 2018'!C39="Krieger (0)")),('Nordfront-Armeebogen 2018'!A39),0)</f>
        <v>0</v>
      </c>
      <c r="AS31" s="0" t="n">
        <f aca="false">IF(AND(('Nordfront-Armeebogen 2018'!E39="Große Armee des Südens"),(ISNUMBER(SEARCH("bogen",'Nordfront-Armeebogen 2018'!D39))),('Nordfront-Armeebogen 2018'!C39="Krieger (0)")),('Nordfront-Armeebogen 2018'!A39),0)</f>
        <v>0</v>
      </c>
      <c r="AT31" s="0" t="n">
        <f aca="false">IF(AND(('Nordfront-Armeebogen 2018'!E39="Das schwarze Tor öffnet sich"),(ISNUMBER(SEARCH("bogen",'Nordfront-Armeebogen 2018'!D39))),('Nordfront-Armeebogen 2018'!C39="Krieger (0)")),('Nordfront-Armeebogen 2018'!A39),0)</f>
        <v>0</v>
      </c>
      <c r="AU31" s="0" t="n">
        <f aca="false">IF(AND(('Nordfront-Armeebogen 2018'!E39="Verteidiger des Auenlandes"),(ISNUMBER(SEARCH("bogen",'Nordfront-Armeebogen 2018'!D39))),('Nordfront-Armeebogen 2018'!C39="Krieger (0)")),('Nordfront-Armeebogen 2018'!A39),0)</f>
        <v>0</v>
      </c>
      <c r="AV31" s="0" t="n">
        <f aca="false">IF(AND(('Nordfront-Armeebogen 2018'!E39="Die Raufbolde des Hauptmanns"),(ISNUMBER(SEARCH("bogen",'Nordfront-Armeebogen 2018'!D39))),('Nordfront-Armeebogen 2018'!C39="Krieger (0)")),('Nordfront-Armeebogen 2018'!A39),0)</f>
        <v>0</v>
      </c>
    </row>
    <row r="32" customFormat="false" ht="15" hidden="false" customHeight="false" outlineLevel="0" collapsed="false">
      <c r="A32" s="0" t="s">
        <v>155</v>
      </c>
      <c r="B32" s="0" t="n">
        <f aca="false">SUM(B3:B31)</f>
        <v>0</v>
      </c>
      <c r="C32" s="0" t="n">
        <f aca="false">SUM(C3:C31)</f>
        <v>0</v>
      </c>
      <c r="D32" s="0" t="n">
        <f aca="false">SUM(D3:D31)</f>
        <v>0</v>
      </c>
      <c r="E32" s="0" t="n">
        <f aca="false">SUM(E3:E31)</f>
        <v>0</v>
      </c>
      <c r="F32" s="0" t="n">
        <f aca="false">SUM(F3:F31)</f>
        <v>0</v>
      </c>
      <c r="G32" s="0" t="n">
        <f aca="false">SUM(G3:G31)</f>
        <v>0</v>
      </c>
      <c r="H32" s="0" t="n">
        <f aca="false">SUM(H3:H31)</f>
        <v>0</v>
      </c>
      <c r="I32" s="0" t="n">
        <f aca="false">SUM(I3:I31)</f>
        <v>0</v>
      </c>
      <c r="J32" s="0" t="n">
        <f aca="false">SUM(J3:J31)</f>
        <v>0</v>
      </c>
      <c r="K32" s="0" t="n">
        <f aca="false">SUM(K3:K31)-C100</f>
        <v>0</v>
      </c>
      <c r="L32" s="0" t="n">
        <f aca="false">SUM(L3:L31)-B100</f>
        <v>0</v>
      </c>
      <c r="M32" s="0" t="n">
        <f aca="false">SUM(M3:M31)</f>
        <v>0</v>
      </c>
      <c r="N32" s="0" t="n">
        <f aca="false">SUM(N3:N31)</f>
        <v>0</v>
      </c>
      <c r="O32" s="0" t="n">
        <f aca="false">SUM(O3:O31)</f>
        <v>0</v>
      </c>
      <c r="P32" s="0" t="n">
        <f aca="false">SUM(P3:P31)</f>
        <v>0</v>
      </c>
      <c r="Q32" s="0" t="n">
        <f aca="false">SUM(Q3:Q31)</f>
        <v>0</v>
      </c>
      <c r="R32" s="0" t="n">
        <f aca="false">SUM(R3:R31)</f>
        <v>0</v>
      </c>
      <c r="S32" s="0" t="n">
        <f aca="false">SUM(S3:S31)</f>
        <v>0</v>
      </c>
      <c r="T32" s="0" t="n">
        <f aca="false">SUM(T3:T31)</f>
        <v>0</v>
      </c>
      <c r="U32" s="0" t="n">
        <f aca="false">SUM(U3:U31)</f>
        <v>14</v>
      </c>
      <c r="V32" s="0" t="n">
        <f aca="false">SUM(V3:V31)</f>
        <v>0</v>
      </c>
      <c r="W32" s="0" t="n">
        <f aca="false">SUM(W3:W31)</f>
        <v>0</v>
      </c>
      <c r="X32" s="0" t="n">
        <f aca="false">SUM(X3:X31)</f>
        <v>0</v>
      </c>
      <c r="Y32" s="0" t="n">
        <f aca="false">SUM(Y3:Y31)</f>
        <v>0</v>
      </c>
      <c r="Z32" s="0" t="n">
        <f aca="false">SUM(Z3:Z31)</f>
        <v>0</v>
      </c>
      <c r="AA32" s="0" t="n">
        <f aca="false">SUM(AA3:AA31)</f>
        <v>0</v>
      </c>
      <c r="AB32" s="0" t="n">
        <f aca="false">SUM(AB3:AB31)</f>
        <v>0</v>
      </c>
      <c r="AC32" s="0" t="n">
        <f aca="false">SUM(AC3:AC31)-E100-D100</f>
        <v>0</v>
      </c>
      <c r="AD32" s="0" t="n">
        <f aca="false">SUM(AD3:AD31)</f>
        <v>0</v>
      </c>
      <c r="AE32" s="0" t="n">
        <f aca="false">SUM(AE3:AE31)</f>
        <v>0</v>
      </c>
      <c r="AF32" s="0" t="n">
        <f aca="false">SUM(AF3:AF31)</f>
        <v>0</v>
      </c>
      <c r="AG32" s="0" t="n">
        <f aca="false">SUM(AG3:AG31)</f>
        <v>0</v>
      </c>
      <c r="AH32" s="0" t="n">
        <f aca="false">SUM(AH3:AH31)</f>
        <v>0</v>
      </c>
      <c r="AI32" s="0" t="n">
        <f aca="false">SUM(AI3:AI31)</f>
        <v>0</v>
      </c>
      <c r="AJ32" s="0" t="n">
        <f aca="false">SUM(AJ3:AJ31)</f>
        <v>0</v>
      </c>
      <c r="AK32" s="0" t="n">
        <f aca="false">SUM(AK3:AK31)</f>
        <v>0</v>
      </c>
      <c r="AL32" s="0" t="n">
        <f aca="false">SUM(AL3:AL31)</f>
        <v>0</v>
      </c>
      <c r="AM32" s="0" t="n">
        <f aca="false">SUM(AM3:AM31)</f>
        <v>0</v>
      </c>
      <c r="AN32" s="0" t="n">
        <f aca="false">SUM(AN3:AN31)</f>
        <v>0</v>
      </c>
      <c r="AO32" s="0" t="n">
        <f aca="false">SUM(AO3:AO31)</f>
        <v>0</v>
      </c>
      <c r="AP32" s="0" t="n">
        <f aca="false">SUM(AP3:AP31)-C131</f>
        <v>0</v>
      </c>
      <c r="AQ32" s="0" t="n">
        <f aca="false">SUM(AQ3:AQ31)</f>
        <v>0</v>
      </c>
      <c r="AR32" s="0" t="n">
        <f aca="false">SUM(AR3:AR31)</f>
        <v>0</v>
      </c>
      <c r="AS32" s="0" t="n">
        <f aca="false">SUM(AS3:AS31)</f>
        <v>0</v>
      </c>
      <c r="AT32" s="0" t="n">
        <f aca="false">SUM(AT3:AT31)</f>
        <v>0</v>
      </c>
      <c r="AU32" s="0" t="n">
        <f aca="false">SUM(AU3:AU31)</f>
        <v>0</v>
      </c>
      <c r="AV32" s="0" t="n">
        <f aca="false">SUM(AV3:AV31)</f>
        <v>0</v>
      </c>
    </row>
    <row r="33" customFormat="false" ht="15" hidden="false" customHeight="false" outlineLevel="0" collapsed="false">
      <c r="A33" s="0" t="s">
        <v>17</v>
      </c>
      <c r="B33" s="0" t="n">
        <f aca="false">IF(ROUNDUP(B66/3,0)&gt;=B32,1,0)</f>
        <v>1</v>
      </c>
      <c r="C33" s="0" t="n">
        <f aca="false">IF(ROUNDUP(C66/3,0)&gt;=C32,1,0)</f>
        <v>1</v>
      </c>
      <c r="D33" s="0" t="n">
        <f aca="false">IF(ROUNDUP(D66/3,0)&gt;=D32,1,0)</f>
        <v>1</v>
      </c>
      <c r="E33" s="0" t="n">
        <v>1</v>
      </c>
      <c r="F33" s="0" t="n">
        <v>1</v>
      </c>
      <c r="G33" s="0" t="n">
        <f aca="false">IF(ROUNDUP(G66/3,0)&gt;=G32,1,0)</f>
        <v>1</v>
      </c>
      <c r="H33" s="0" t="n">
        <f aca="false">IF(ROUNDUP(H66/3,0)&gt;=H32,1,0)</f>
        <v>1</v>
      </c>
      <c r="I33" s="0" t="n">
        <v>1</v>
      </c>
      <c r="J33" s="0" t="n">
        <f aca="false">IF(ROUNDUP(J66/3,0)&gt;=J32,1,0)</f>
        <v>1</v>
      </c>
      <c r="K33" s="0" t="n">
        <f aca="false">IF(ROUNDUP(K66/3,0)&gt;=K32,1,0)</f>
        <v>1</v>
      </c>
      <c r="L33" s="0" t="n">
        <f aca="false">IF(ROUNDUP(L66/3,0)&gt;=L32,1,0)</f>
        <v>1</v>
      </c>
      <c r="M33" s="0" t="n">
        <f aca="false">IF(ROUNDUP(M66/3,0)&gt;=M32,1,0)</f>
        <v>1</v>
      </c>
      <c r="N33" s="0" t="n">
        <v>1</v>
      </c>
      <c r="O33" s="0" t="n">
        <f aca="false">IF(ROUNDUP(O66/3,0)&gt;=O32,1,0)</f>
        <v>1</v>
      </c>
      <c r="P33" s="0" t="n">
        <f aca="false">IF(ROUNDUP(P66/3,0)&gt;=P32,1,0)</f>
        <v>1</v>
      </c>
      <c r="Q33" s="0" t="n">
        <f aca="false">IF(ROUNDUP(Q66/3,0)&gt;=Q32,1,0)</f>
        <v>1</v>
      </c>
      <c r="R33" s="0" t="n">
        <v>1</v>
      </c>
      <c r="S33" s="0" t="n">
        <f aca="false">IF(ROUNDUP(S66/3,0)&gt;=S32,1,0)</f>
        <v>1</v>
      </c>
      <c r="T33" s="0" t="n">
        <f aca="false">IF(ROUNDUP(T66/3,0)&gt;=T32,1,0)</f>
        <v>1</v>
      </c>
      <c r="U33" s="0" t="n">
        <f aca="false">IF(ROUNDUP(U66/3,0)&gt;=T32,1,0)</f>
        <v>1</v>
      </c>
      <c r="V33" s="0" t="n">
        <v>1</v>
      </c>
      <c r="W33" s="0" t="n">
        <f aca="false">IF(ROUNDUP(W66/3,0)&gt;=W32,1,0)</f>
        <v>1</v>
      </c>
      <c r="X33" s="0" t="n">
        <f aca="false">IF(ROUNDUP(X66/3,0)&gt;=X32,1,0)</f>
        <v>1</v>
      </c>
      <c r="Y33" s="0" t="n">
        <f aca="false">IF(Y34&gt;=Y32,1,0)</f>
        <v>1</v>
      </c>
      <c r="Z33" s="0" t="n">
        <v>1</v>
      </c>
      <c r="AA33" s="0" t="n">
        <f aca="false">IF(ROUNDUP(AA66/3,0)&gt;=AA32,1,0)</f>
        <v>1</v>
      </c>
      <c r="AB33" s="0" t="n">
        <v>1</v>
      </c>
      <c r="AC33" s="0" t="n">
        <f aca="false">IF(ROUNDUP(AC66/3,0)&gt;=AC32,1,0)</f>
        <v>1</v>
      </c>
      <c r="AD33" s="0" t="n">
        <f aca="false">IF(ROUNDUP(AD66/3,0)&gt;=AD32,1,0)</f>
        <v>1</v>
      </c>
      <c r="AE33" s="0" t="n">
        <f aca="false">IF(ROUNDUP(AE66/3,0)&gt;=AE32,1,0)</f>
        <v>1</v>
      </c>
      <c r="AF33" s="0" t="n">
        <f aca="false">IF(ROUNDUP(AF66/3,0)&gt;=AF32,1,0)</f>
        <v>1</v>
      </c>
      <c r="AG33" s="0" t="n">
        <f aca="false">IF(ROUNDUP(AG66/3,0)&gt;=AG32,1,0)</f>
        <v>1</v>
      </c>
      <c r="AH33" s="0" t="n">
        <f aca="false">IF(ROUNDUP(AH66/3,0)&gt;=AH32,1,0)</f>
        <v>1</v>
      </c>
      <c r="AI33" s="0" t="n">
        <f aca="false">IF(ROUNDUP(AI66/3,0)&gt;=AI32,1,0)</f>
        <v>1</v>
      </c>
      <c r="AJ33" s="0" t="n">
        <f aca="false">IF(ROUNDUP(AJ66/3,0)&gt;=AJ32,1,0)</f>
        <v>1</v>
      </c>
      <c r="AK33" s="0" t="n">
        <f aca="false">IF(ROUNDUP(AK66/3,0)&gt;=AK32,1,0)</f>
        <v>1</v>
      </c>
      <c r="AL33" s="0" t="n">
        <f aca="false">IF(ROUNDUP(AL66/3,0)&gt;=AL32,1,0)</f>
        <v>1</v>
      </c>
      <c r="AM33" s="0" t="n">
        <f aca="false">IF(AM34&gt;=AM32,1,0)</f>
        <v>1</v>
      </c>
      <c r="AN33" s="0" t="n">
        <f aca="false">IF(ROUNDUP(AN66/3,0)&gt;=AN32,1,0)</f>
        <v>1</v>
      </c>
      <c r="AO33" s="0" t="n">
        <f aca="false">IF(ROUNDUP(AO66/3,0)&gt;=AO32,1,0)</f>
        <v>1</v>
      </c>
      <c r="AP33" s="0" t="n">
        <f aca="false">IF(ROUNDUP(AP66/3,0)&gt;=AP32,1,0)</f>
        <v>1</v>
      </c>
      <c r="AQ33" s="0" t="n">
        <f aca="false">IF(ROUNDUP(AQ66/3,0)&gt;=AQ32,1,0)</f>
        <v>1</v>
      </c>
      <c r="AR33" s="0" t="n">
        <f aca="false">IF(ROUNDUP(AR66/3,0)&gt;=AR32,1,0)</f>
        <v>1</v>
      </c>
      <c r="AS33" s="0" t="n">
        <f aca="false">IF(AS34&gt;=AS32,1,0)</f>
        <v>1</v>
      </c>
      <c r="AT33" s="0" t="n">
        <f aca="false">IF(ROUNDUP(AT66/3,0)&gt;=AT32,1,0)</f>
        <v>1</v>
      </c>
      <c r="AU33" s="0" t="n">
        <f aca="false">IF(ROUNDUP(AU66/3,0)&gt;=AU32,1,0)</f>
        <v>1</v>
      </c>
      <c r="AV33" s="0" t="n">
        <f aca="false">IF(ROUNDUP(AV66/3,0)&gt;=AV32,1,0)</f>
        <v>1</v>
      </c>
    </row>
    <row r="34" customFormat="false" ht="15" hidden="false" customHeight="false" outlineLevel="0" collapsed="false">
      <c r="A34" s="0" t="s">
        <v>156</v>
      </c>
      <c r="B34" s="0" t="n">
        <f aca="false">SUM(B33:AV33)</f>
        <v>47</v>
      </c>
      <c r="Y34" s="0" t="n">
        <f aca="false">IF('Nordfront-Armeebogen 2018'!D4="grün",ROUNDUP(Y66/2,0),ROUNDUP(Y66/3,0))</f>
        <v>0</v>
      </c>
      <c r="AM34" s="0" t="n">
        <f aca="false">IF('Nordfront-Armeebogen 2018'!D4="grün",ROUNDUP(AM66/2,0),ROUNDUP(AM66/3,0))</f>
        <v>0</v>
      </c>
      <c r="AS34" s="0" t="n">
        <f aca="false">IF('Nordfront-Armeebogen 2018'!D4="Legendäre Legion",ROUNDUP(AS66/2,0),ROUNDUP(AS66/3,0))</f>
        <v>0</v>
      </c>
    </row>
    <row r="36" customFormat="false" ht="15" hidden="false" customHeight="false" outlineLevel="0" collapsed="false">
      <c r="B36" s="37" t="s">
        <v>122</v>
      </c>
      <c r="C36" s="37" t="s">
        <v>123</v>
      </c>
      <c r="D36" s="36" t="s">
        <v>124</v>
      </c>
      <c r="E36" s="36"/>
      <c r="F36" s="36"/>
      <c r="G36" s="37" t="s">
        <v>125</v>
      </c>
      <c r="H36" s="36" t="s">
        <v>126</v>
      </c>
      <c r="I36" s="36"/>
      <c r="J36" s="37" t="s">
        <v>127</v>
      </c>
      <c r="K36" s="37" t="s">
        <v>128</v>
      </c>
      <c r="L36" s="37" t="s">
        <v>129</v>
      </c>
      <c r="M36" s="36" t="s">
        <v>130</v>
      </c>
      <c r="N36" s="36"/>
      <c r="O36" s="37" t="s">
        <v>131</v>
      </c>
      <c r="P36" s="37" t="s">
        <v>132</v>
      </c>
      <c r="Q36" s="36" t="s">
        <v>133</v>
      </c>
      <c r="R36" s="36"/>
      <c r="S36" s="37" t="s">
        <v>134</v>
      </c>
      <c r="T36" s="36" t="s">
        <v>135</v>
      </c>
      <c r="U36" s="36"/>
      <c r="V36" s="36"/>
      <c r="W36" s="37" t="s">
        <v>136</v>
      </c>
      <c r="X36" s="37" t="s">
        <v>137</v>
      </c>
      <c r="Y36" s="36" t="s">
        <v>138</v>
      </c>
      <c r="Z36" s="36"/>
      <c r="AA36" s="36" t="s">
        <v>139</v>
      </c>
      <c r="AB36" s="36"/>
      <c r="AC36" s="36" t="s">
        <v>140</v>
      </c>
      <c r="AD36" s="36"/>
      <c r="AE36" s="0" t="s">
        <v>68</v>
      </c>
      <c r="AI36" s="0" t="s">
        <v>142</v>
      </c>
      <c r="AJ36" s="0" t="s">
        <v>143</v>
      </c>
      <c r="AK36" s="0" t="s">
        <v>144</v>
      </c>
      <c r="AL36" s="0" t="s">
        <v>145</v>
      </c>
      <c r="AM36" s="0" t="s">
        <v>146</v>
      </c>
      <c r="AP36" s="0" t="s">
        <v>148</v>
      </c>
      <c r="AQ36" s="0" t="s">
        <v>149</v>
      </c>
      <c r="AR36" s="0" t="s">
        <v>150</v>
      </c>
      <c r="AS36" s="0" t="s">
        <v>151</v>
      </c>
      <c r="AT36" s="0" t="s">
        <v>152</v>
      </c>
      <c r="AU36" s="0" t="s">
        <v>153</v>
      </c>
      <c r="AV36" s="0" t="s">
        <v>154</v>
      </c>
    </row>
    <row r="37" customFormat="false" ht="15" hidden="false" customHeight="false" outlineLevel="0" collapsed="false">
      <c r="B37" s="0" t="n">
        <f aca="false">IF(AND(('Nordfront-Armeebogen 2018'!E11="Arnor"),('Nordfront-Armeebogen 2018'!C11="Krieger (0)")),('Nordfront-Armeebogen 2018'!A11),0)</f>
        <v>0</v>
      </c>
      <c r="C37" s="0" t="n">
        <f aca="false">IF(AND(('Nordfront-Armeebogen 2018'!E11="Die Lehen"),('Nordfront-Armeebogen 2018'!C11="Krieger (0)")),('Nordfront-Armeebogen 2018'!A11),0)</f>
        <v>0</v>
      </c>
      <c r="D37" s="38" t="n">
        <f aca="false">IF(AND(('Nordfront-Armeebogen 2018'!E11="Das Königreich von Kazad-dûm"),('Nordfront-Armeebogen 2018'!C11="Krieger (0)")),('Nordfront-Armeebogen 2018'!A11),0)</f>
        <v>0</v>
      </c>
      <c r="E37" s="38" t="n">
        <f aca="false">IF(AND(('Nordfront-Armeebogen 2018'!E45="Das Königreich von Kazad-dûm"),('Nordfront-Armeebogen 2018'!C45="Krieger (0)")),('Nordfront-Armeebogen 2018'!A45),0)</f>
        <v>0</v>
      </c>
      <c r="F37" s="0" t="n">
        <v>0</v>
      </c>
      <c r="G37" s="0" t="n">
        <f aca="false">IF(AND(('Nordfront-Armeebogen 2018'!E11="Lothlórien"),('Nordfront-Armeebogen 2018'!C11="Krieger (0)")),('Nordfront-Armeebogen 2018'!A11),0)</f>
        <v>0</v>
      </c>
      <c r="H37" s="0" t="n">
        <f aca="false">IF(AND(('Nordfront-Armeebogen 2018'!E11="Minas Tirith"),('Nordfront-Armeebogen 2018'!C11="Krieger (0)")),('Nordfront-Armeebogen 2018'!A11),0)</f>
        <v>0</v>
      </c>
      <c r="I37" s="0" t="n">
        <f aca="false">IF(AND(('Nordfront-Armeebogen 2018'!E45="Minas Tirith"),('Nordfront-Armeebogen 2018'!C45="Krieger (0)")),('Nordfront-Armeebogen 2018'!A45),0)</f>
        <v>0</v>
      </c>
      <c r="J37" s="0" t="n">
        <f aca="false">IF(AND(('Nordfront-Armeebogen 2018'!E11="Númenor"),('Nordfront-Armeebogen 2018'!C11="Krieger (0)")),('Nordfront-Armeebogen 2018'!A11),0)</f>
        <v>0</v>
      </c>
      <c r="K37" s="0" t="n">
        <f aca="false">IF(AND(('Nordfront-Armeebogen 2018'!E11="Bruchtal"),('Nordfront-Armeebogen 2018'!C11="Krieger (0)")),('Nordfront-Armeebogen 2018'!A11),0)</f>
        <v>0</v>
      </c>
      <c r="L37" s="0" t="n">
        <f aca="false">IF(AND(('Nordfront-Armeebogen 2018'!E11="Rohan"),('Nordfront-Armeebogen 2018'!C11="Krieger (0)")),('Nordfront-Armeebogen 2018'!A11),0)</f>
        <v>0</v>
      </c>
      <c r="M37" s="0" t="n">
        <f aca="false">IF(AND(('Nordfront-Armeebogen 2018'!E11="Das Auenland"),('Nordfront-Armeebogen 2018'!C11="Krieger (0)")),('Nordfront-Armeebogen 2018'!A11),0)</f>
        <v>0</v>
      </c>
      <c r="N37" s="0" t="n">
        <v>0</v>
      </c>
      <c r="O37" s="0" t="n">
        <f aca="false">IF(AND(('Nordfront-Armeebogen 2018'!E11="Angmar"),('Nordfront-Armeebogen 2018'!C11="Krieger (0)")),('Nordfront-Armeebogen 2018'!A11),0)</f>
        <v>0</v>
      </c>
      <c r="P37" s="0" t="n">
        <f aca="false">IF(AND(('Nordfront-Armeebogen 2018'!E11="Barad-dûr"),('Nordfront-Armeebogen 2018'!C11="Krieger (0)")),('Nordfront-Armeebogen 2018'!A11),0)</f>
        <v>0</v>
      </c>
      <c r="Q37" s="0" t="n">
        <f aca="false">IF(AND(('Nordfront-Armeebogen 2018'!E11="Kosaren von Umbar"),('Nordfront-Armeebogen 2018'!C11="Krieger (0)")),('Nordfront-Armeebogen 2018'!A11),0)</f>
        <v>0</v>
      </c>
      <c r="R37" s="0" t="n">
        <f aca="false">IF(AND(('Nordfront-Armeebogen 2018'!E45="Kosaren von Umbar"),('Nordfront-Armeebogen 2018'!C45="Krieger (0)")),('Nordfront-Armeebogen 2018'!A45),0)</f>
        <v>0</v>
      </c>
      <c r="S37" s="0" t="n">
        <f aca="false">IF(AND(('Nordfront-Armeebogen 2018'!E11="Die Ostlinge"),('Nordfront-Armeebogen 2018'!C11="Krieger (0)")),('Nordfront-Armeebogen 2018'!A11),0)</f>
        <v>0</v>
      </c>
      <c r="T37" s="0" t="n">
        <f aca="false">IF(AND(('Nordfront-Armeebogen 2018'!E11="Isengart"),('Nordfront-Armeebogen 2018'!C11="Krieger (0)")),('Nordfront-Armeebogen 2018'!A11),0)</f>
        <v>0</v>
      </c>
      <c r="U37" s="0" t="n">
        <f aca="false">IF(AND(('Nordfront-Armeebogen 2018'!E45="Isengart"),('Nordfront-Armeebogen 2018'!C45="Krieger (0)")),('Nordfront-Armeebogen 2018'!A45),0)</f>
        <v>0</v>
      </c>
      <c r="V37" s="0" t="n">
        <f aca="false">IF(AND(('Nordfront-Armeebogen 2018'!E45="Isengart"),('Nordfront-Armeebogen 2018'!C45="Krieger (0)")),('Nordfront-Armeebogen 2018'!A45),0)</f>
        <v>0</v>
      </c>
      <c r="W37" s="0" t="n">
        <f aca="false">IF(AND(('Nordfront-Armeebogen 2018'!E11="Mordor"),('Nordfront-Armeebogen 2018'!C11="Krieger (0)")),('Nordfront-Armeebogen 2018'!A11),0)</f>
        <v>0</v>
      </c>
      <c r="X37" s="0" t="n">
        <f aca="false">IF(AND(('Nordfront-Armeebogen 2018'!E11="Moria"),('Nordfront-Armeebogen 2018'!C11="Krieger (0)")),('Nordfront-Armeebogen 2018'!A11),0)</f>
        <v>0</v>
      </c>
      <c r="Y37" s="0" t="n">
        <f aca="false">IF(AND(('Nordfront-Armeebogen 2018'!E11="Die Schlangenhorde"),('Nordfront-Armeebogen 2018'!C11="Krieger (0)")),('Nordfront-Armeebogen 2018'!A11),0)</f>
        <v>0</v>
      </c>
      <c r="Z37" s="0" t="n">
        <v>0</v>
      </c>
      <c r="AA37" s="0" t="n">
        <f aca="false">IF(AND(('Nordfront-Armeebogen 2018'!E11="Sharkas Abtrünnige"),('Nordfront-Armeebogen 2018'!C11="Krieger (0)")),('Nordfront-Armeebogen 2018'!A11),0)</f>
        <v>0</v>
      </c>
      <c r="AB37" s="0" t="n">
        <v>0</v>
      </c>
      <c r="AC37" s="0" t="n">
        <f aca="false">IF(AND(('Nordfront-Armeebogen 2018'!E11="Variags von Khand"),('Nordfront-Armeebogen 2018'!C11="Krieger (0)")),('Nordfront-Armeebogen 2018'!A11),0)</f>
        <v>0</v>
      </c>
      <c r="AD37" s="0" t="n">
        <v>0</v>
      </c>
      <c r="AE37" s="0" t="n">
        <f aca="false">IF(AND(('Nordfront-Armeebogen 2018'!E11="Armee von See-Stadt"),('Nordfront-Armeebogen 2018'!C11="Krieger (0)")),('Nordfront-Armeebogen 2018'!A11),0)</f>
        <v>0</v>
      </c>
      <c r="AF37" s="0" t="n">
        <v>0</v>
      </c>
      <c r="AI37" s="0" t="n">
        <f aca="false">IF(AND(('Nordfront-Armeebogen 2018'!E11="Garnision von Thal"),('Nordfront-Armeebogen 2018'!C11="Krieger (0)")),('Nordfront-Armeebogen 2018'!A11),0)</f>
        <v>0</v>
      </c>
      <c r="AJ37" s="0" t="n">
        <f aca="false">IF(AND(('Nordfront-Armeebogen 2018'!E11="Thranduils Hallen"),('Nordfront-Armeebogen 2018'!C11="Krieger (0)")),('Nordfront-Armeebogen 2018'!A11),0)</f>
        <v>0</v>
      </c>
      <c r="AK37" s="0" t="n">
        <f aca="false">IF(AND(('Nordfront-Armeebogen 2018'!E11="Die Eisenberge"),('Nordfront-Armeebogen 2018'!C11="Krieger (0)")),('Nordfront-Armeebogen 2018'!A11),0)</f>
        <v>0</v>
      </c>
      <c r="AL37" s="0" t="n">
        <f aca="false">IF(AND(('Nordfront-Armeebogen 2018'!E11="Überlebende von See-Stadt"),('Nordfront-Armeebogen 2018'!C11="Krieger (0)")),('Nordfront-Armeebogen 2018'!A11),0)</f>
        <v>0</v>
      </c>
      <c r="AM37" s="0" t="n">
        <f aca="false">IF(AND(('Nordfront-Armeebogen 2018'!E11="Azogs Jäger"),('Nordfront-Armeebogen 2018'!C11="Krieger (0)")),('Nordfront-Armeebogen 2018'!A11),0)</f>
        <v>0</v>
      </c>
      <c r="AP37" s="0" t="n">
        <f aca="false">IF(AND(('Nordfront-Armeebogen 2018'!E11="Waldläufer von Ithilien"),('Nordfront-Armeebogen 2018'!C11="Krieger (0)")),('Nordfront-Armeebogen 2018'!A11),0)</f>
        <v>0</v>
      </c>
      <c r="AQ37" s="0" t="n">
        <f aca="false">IF(AND(('Nordfront-Armeebogen 2018'!E11="Die Menschen des Westens"),('Nordfront-Armeebogen 2018'!C11="Krieger (0)")),('Nordfront-Armeebogen 2018'!A11),0)</f>
        <v>0</v>
      </c>
      <c r="AR37" s="0" t="n">
        <f aca="false">IF(AND(('Nordfront-Armeebogen 2018'!E11="Gothmogs Armee"),('Nordfront-Armeebogen 2018'!C11="Krieger (0)")),('Nordfront-Armeebogen 2018'!A11),0)</f>
        <v>0</v>
      </c>
      <c r="AS37" s="0" t="n">
        <f aca="false">IF(AND(('Nordfront-Armeebogen 2018'!E11="Große Armee des Südens"),('Nordfront-Armeebogen 2018'!C11="Krieger (0)")),('Nordfront-Armeebogen 2018'!A11),0)</f>
        <v>0</v>
      </c>
      <c r="AT37" s="0" t="n">
        <f aca="false">IF(AND(('Nordfront-Armeebogen 2018'!E11="Das schwarze Tor öffnet sich"),('Nordfront-Armeebogen 2018'!C11="Krieger (0)")),('Nordfront-Armeebogen 2018'!A11),0)</f>
        <v>0</v>
      </c>
      <c r="AU37" s="0" t="n">
        <f aca="false">IF(AND(('Nordfront-Armeebogen 2018'!E11="Das schwarze Tor öffnet sich"),('Nordfront-Armeebogen 2018'!C11="Krieger (0)")),('Nordfront-Armeebogen 2018'!A11),0)</f>
        <v>0</v>
      </c>
      <c r="AV37" s="0" t="n">
        <f aca="false">IF(AND(('Nordfront-Armeebogen 2018'!E11="Die Raufbolde des Hauptmanns"),('Nordfront-Armeebogen 2018'!C11="Krieger (0)")),('Nordfront-Armeebogen 2018'!A11),0)</f>
        <v>0</v>
      </c>
    </row>
    <row r="38" customFormat="false" ht="15" hidden="false" customHeight="false" outlineLevel="0" collapsed="false">
      <c r="B38" s="0" t="n">
        <f aca="false">IF(AND(('Nordfront-Armeebogen 2018'!E12="Arnor"),('Nordfront-Armeebogen 2018'!C12="Krieger (0)")),('Nordfront-Armeebogen 2018'!A12),0)</f>
        <v>0</v>
      </c>
      <c r="C38" s="0" t="n">
        <f aca="false">IF(AND(('Nordfront-Armeebogen 2018'!E12="Die Lehen"),('Nordfront-Armeebogen 2018'!C12="Krieger (0)")),('Nordfront-Armeebogen 2018'!A12),0)</f>
        <v>0</v>
      </c>
      <c r="D38" s="38" t="n">
        <f aca="false">IF(AND(('Nordfront-Armeebogen 2018'!E12="Das Königreich von Kazad-dûm"),('Nordfront-Armeebogen 2018'!C12="Krieger (0)")),('Nordfront-Armeebogen 2018'!A12),0)</f>
        <v>0</v>
      </c>
      <c r="E38" s="38" t="n">
        <f aca="false">IF(AND(('Nordfront-Armeebogen 2018'!E46="Das Königreich von Kazad-dûm"),('Nordfront-Armeebogen 2018'!C46="Krieger (0)")),('Nordfront-Armeebogen 2018'!A46),0)</f>
        <v>0</v>
      </c>
      <c r="F38" s="0" t="n">
        <v>0</v>
      </c>
      <c r="G38" s="0" t="n">
        <f aca="false">IF(AND(('Nordfront-Armeebogen 2018'!E12="Lothlórien"),('Nordfront-Armeebogen 2018'!C12="Krieger (0)")),('Nordfront-Armeebogen 2018'!A12),0)</f>
        <v>0</v>
      </c>
      <c r="H38" s="0" t="n">
        <f aca="false">IF(AND(('Nordfront-Armeebogen 2018'!E12="Minas Tirith"),('Nordfront-Armeebogen 2018'!C12="Krieger (0)")),('Nordfront-Armeebogen 2018'!A12),0)</f>
        <v>0</v>
      </c>
      <c r="I38" s="0" t="n">
        <f aca="false">IF(AND(('Nordfront-Armeebogen 2018'!E46="Minas Tirith"),('Nordfront-Armeebogen 2018'!C46="Krieger (0)")),('Nordfront-Armeebogen 2018'!A46),0)</f>
        <v>0</v>
      </c>
      <c r="J38" s="0" t="n">
        <f aca="false">IF(AND(('Nordfront-Armeebogen 2018'!E12="Númenor"),('Nordfront-Armeebogen 2018'!C12="Krieger (0)")),('Nordfront-Armeebogen 2018'!A12),0)</f>
        <v>0</v>
      </c>
      <c r="K38" s="0" t="n">
        <f aca="false">IF(AND(('Nordfront-Armeebogen 2018'!E12="Bruchtal"),('Nordfront-Armeebogen 2018'!C12="Krieger (0)")),('Nordfront-Armeebogen 2018'!A12),0)</f>
        <v>0</v>
      </c>
      <c r="L38" s="0" t="n">
        <f aca="false">IF(AND(('Nordfront-Armeebogen 2018'!E12="Rohan"),('Nordfront-Armeebogen 2018'!C12="Krieger (0)")),('Nordfront-Armeebogen 2018'!A12),0)</f>
        <v>0</v>
      </c>
      <c r="M38" s="0" t="n">
        <f aca="false">IF(AND(('Nordfront-Armeebogen 2018'!E12="Das Auenland"),('Nordfront-Armeebogen 2018'!C12="Krieger (0)")),('Nordfront-Armeebogen 2018'!A12),0)</f>
        <v>0</v>
      </c>
      <c r="N38" s="0" t="n">
        <v>0</v>
      </c>
      <c r="O38" s="0" t="n">
        <f aca="false">IF(AND(('Nordfront-Armeebogen 2018'!E12="Angmar"),('Nordfront-Armeebogen 2018'!C12="Krieger (0)")),('Nordfront-Armeebogen 2018'!A12),0)</f>
        <v>0</v>
      </c>
      <c r="P38" s="0" t="n">
        <f aca="false">IF(AND(('Nordfront-Armeebogen 2018'!E12="Barad-dûr"),('Nordfront-Armeebogen 2018'!C12="Krieger (0)")),('Nordfront-Armeebogen 2018'!A12),0)</f>
        <v>0</v>
      </c>
      <c r="Q38" s="0" t="n">
        <f aca="false">IF(AND(('Nordfront-Armeebogen 2018'!E12="Kosaren von Umbar"),('Nordfront-Armeebogen 2018'!C12="Krieger (0)")),('Nordfront-Armeebogen 2018'!A12),0)</f>
        <v>0</v>
      </c>
      <c r="R38" s="0" t="n">
        <f aca="false">IF(AND(('Nordfront-Armeebogen 2018'!E46="Kosaren von Umbar"),('Nordfront-Armeebogen 2018'!C46="Krieger (0)")),('Nordfront-Armeebogen 2018'!A46),0)</f>
        <v>0</v>
      </c>
      <c r="S38" s="0" t="n">
        <f aca="false">IF(AND(('Nordfront-Armeebogen 2018'!E12="Die Ostlinge"),('Nordfront-Armeebogen 2018'!C12="Krieger (0)")),('Nordfront-Armeebogen 2018'!A12),0)</f>
        <v>0</v>
      </c>
      <c r="T38" s="0" t="n">
        <f aca="false">IF(AND(('Nordfront-Armeebogen 2018'!E12="Isengart"),('Nordfront-Armeebogen 2018'!C12="Krieger (0)")),('Nordfront-Armeebogen 2018'!A12),0)</f>
        <v>4</v>
      </c>
      <c r="U38" s="0" t="n">
        <f aca="false">IF(AND(('Nordfront-Armeebogen 2018'!E46="Isengart"),('Nordfront-Armeebogen 2018'!C46="Krieger (0)")),('Nordfront-Armeebogen 2018'!A46),0)</f>
        <v>0</v>
      </c>
      <c r="V38" s="0" t="n">
        <f aca="false">IF(AND(('Nordfront-Armeebogen 2018'!E46="Isengart"),('Nordfront-Armeebogen 2018'!C46="Krieger (0)")),('Nordfront-Armeebogen 2018'!A46),0)</f>
        <v>0</v>
      </c>
      <c r="W38" s="0" t="n">
        <f aca="false">IF(AND(('Nordfront-Armeebogen 2018'!E12="Mordor"),('Nordfront-Armeebogen 2018'!C12="Krieger (0)")),('Nordfront-Armeebogen 2018'!A12),0)</f>
        <v>0</v>
      </c>
      <c r="X38" s="0" t="n">
        <f aca="false">IF(AND(('Nordfront-Armeebogen 2018'!E12="Moria"),('Nordfront-Armeebogen 2018'!C12="Krieger (0)")),('Nordfront-Armeebogen 2018'!A12),0)</f>
        <v>0</v>
      </c>
      <c r="Y38" s="0" t="n">
        <f aca="false">IF(AND(('Nordfront-Armeebogen 2018'!E12="Die Schlangenhorde"),('Nordfront-Armeebogen 2018'!C12="Krieger (0)")),('Nordfront-Armeebogen 2018'!A12),0)</f>
        <v>0</v>
      </c>
      <c r="Z38" s="0" t="n">
        <v>0</v>
      </c>
      <c r="AA38" s="0" t="n">
        <f aca="false">IF(AND(('Nordfront-Armeebogen 2018'!E12="Sharkas Abtrünnige"),('Nordfront-Armeebogen 2018'!C12="Krieger (0)")),('Nordfront-Armeebogen 2018'!A12),0)</f>
        <v>0</v>
      </c>
      <c r="AB38" s="0" t="n">
        <v>0</v>
      </c>
      <c r="AC38" s="0" t="n">
        <f aca="false">IF(AND(('Nordfront-Armeebogen 2018'!E12="Variags von Khand"),('Nordfront-Armeebogen 2018'!C12="Krieger (0)")),('Nordfront-Armeebogen 2018'!A12),0)</f>
        <v>0</v>
      </c>
      <c r="AD38" s="0" t="n">
        <v>0</v>
      </c>
      <c r="AE38" s="0" t="n">
        <f aca="false">IF(AND(('Nordfront-Armeebogen 2018'!E12="Armee von See-Stadt"),('Nordfront-Armeebogen 2018'!C12="Krieger (0)")),('Nordfront-Armeebogen 2018'!A12),0)</f>
        <v>0</v>
      </c>
      <c r="AF38" s="0" t="n">
        <v>0</v>
      </c>
      <c r="AI38" s="0" t="n">
        <f aca="false">IF(AND(('Nordfront-Armeebogen 2018'!E12="Garnision von Thal"),('Nordfront-Armeebogen 2018'!C12="Krieger (0)")),('Nordfront-Armeebogen 2018'!A12),0)</f>
        <v>0</v>
      </c>
      <c r="AJ38" s="0" t="n">
        <f aca="false">IF(AND(('Nordfront-Armeebogen 2018'!E12="Thranduils Hallen"),('Nordfront-Armeebogen 2018'!C12="Krieger (0)")),('Nordfront-Armeebogen 2018'!A12),0)</f>
        <v>0</v>
      </c>
      <c r="AK38" s="0" t="n">
        <f aca="false">IF(AND(('Nordfront-Armeebogen 2018'!E12="Die Eisenberge"),('Nordfront-Armeebogen 2018'!C12="Krieger (0)")),('Nordfront-Armeebogen 2018'!A12),0)</f>
        <v>0</v>
      </c>
      <c r="AL38" s="0" t="n">
        <f aca="false">IF(AND(('Nordfront-Armeebogen 2018'!E12="Überlebende von See-Stadt"),('Nordfront-Armeebogen 2018'!C12="Krieger (0)")),('Nordfront-Armeebogen 2018'!A12),0)</f>
        <v>0</v>
      </c>
      <c r="AM38" s="0" t="n">
        <f aca="false">IF(AND(('Nordfront-Armeebogen 2018'!E12="Azogs Jäger"),('Nordfront-Armeebogen 2018'!C12="Krieger (0)")),('Nordfront-Armeebogen 2018'!A12),0)</f>
        <v>0</v>
      </c>
      <c r="AP38" s="0" t="n">
        <f aca="false">IF(AND(('Nordfront-Armeebogen 2018'!E12="Waldläufer von Ithilien"),('Nordfront-Armeebogen 2018'!C12="Krieger (0)")),('Nordfront-Armeebogen 2018'!A12),0)</f>
        <v>0</v>
      </c>
      <c r="AQ38" s="0" t="n">
        <f aca="false">IF(AND(('Nordfront-Armeebogen 2018'!E12="Die Menschen des Westens"),('Nordfront-Armeebogen 2018'!C12="Krieger (0)")),('Nordfront-Armeebogen 2018'!A12),0)</f>
        <v>0</v>
      </c>
      <c r="AR38" s="0" t="n">
        <f aca="false">IF(AND(('Nordfront-Armeebogen 2018'!E12="Gothmogs Armee"),('Nordfront-Armeebogen 2018'!C12="Krieger (0)")),('Nordfront-Armeebogen 2018'!A12),0)</f>
        <v>0</v>
      </c>
      <c r="AS38" s="0" t="n">
        <f aca="false">IF(AND(('Nordfront-Armeebogen 2018'!E12="Große Armee des Südens"),('Nordfront-Armeebogen 2018'!C12="Krieger (0)")),('Nordfront-Armeebogen 2018'!A12),0)</f>
        <v>0</v>
      </c>
      <c r="AT38" s="0" t="n">
        <f aca="false">IF(AND(('Nordfront-Armeebogen 2018'!E12="Das schwarze Tor öffnet sich"),('Nordfront-Armeebogen 2018'!C12="Krieger (0)")),('Nordfront-Armeebogen 2018'!A12),0)</f>
        <v>0</v>
      </c>
      <c r="AU38" s="0" t="n">
        <f aca="false">IF(AND(('Nordfront-Armeebogen 2018'!E12="Das schwarze Tor öffnet sich"),('Nordfront-Armeebogen 2018'!C12="Krieger (0)")),('Nordfront-Armeebogen 2018'!A12),0)</f>
        <v>0</v>
      </c>
      <c r="AV38" s="0" t="n">
        <f aca="false">IF(AND(('Nordfront-Armeebogen 2018'!E12="Die Raufbolde des Hauptmanns"),('Nordfront-Armeebogen 2018'!C12="Krieger (0)")),('Nordfront-Armeebogen 2018'!A12),0)</f>
        <v>0</v>
      </c>
    </row>
    <row r="39" customFormat="false" ht="15" hidden="false" customHeight="false" outlineLevel="0" collapsed="false">
      <c r="B39" s="0" t="n">
        <f aca="false">IF(AND(('Nordfront-Armeebogen 2018'!E13="Arnor"),('Nordfront-Armeebogen 2018'!C13="Krieger (0)")),('Nordfront-Armeebogen 2018'!A13),0)</f>
        <v>0</v>
      </c>
      <c r="C39" s="0" t="n">
        <f aca="false">IF(AND(('Nordfront-Armeebogen 2018'!E13="Die Lehen"),('Nordfront-Armeebogen 2018'!C13="Krieger (0)")),('Nordfront-Armeebogen 2018'!A13),0)</f>
        <v>0</v>
      </c>
      <c r="D39" s="38" t="n">
        <f aca="false">IF(AND(('Nordfront-Armeebogen 2018'!E13="Das Königreich von Kazad-dûm"),('Nordfront-Armeebogen 2018'!C13="Krieger (0)")),('Nordfront-Armeebogen 2018'!A13),0)</f>
        <v>0</v>
      </c>
      <c r="E39" s="38" t="n">
        <f aca="false">IF(AND(('Nordfront-Armeebogen 2018'!E47="Das Königreich von Kazad-dûm"),('Nordfront-Armeebogen 2018'!C47="Krieger (0)")),('Nordfront-Armeebogen 2018'!A47),0)</f>
        <v>0</v>
      </c>
      <c r="F39" s="0" t="n">
        <v>0</v>
      </c>
      <c r="G39" s="0" t="n">
        <f aca="false">IF(AND(('Nordfront-Armeebogen 2018'!E13="Lothlórien"),('Nordfront-Armeebogen 2018'!C13="Krieger (0)")),('Nordfront-Armeebogen 2018'!A13),0)</f>
        <v>0</v>
      </c>
      <c r="H39" s="0" t="n">
        <f aca="false">IF(AND(('Nordfront-Armeebogen 2018'!E13="Minas Tirith"),('Nordfront-Armeebogen 2018'!C13="Krieger (0)")),('Nordfront-Armeebogen 2018'!A13),0)</f>
        <v>0</v>
      </c>
      <c r="I39" s="0" t="n">
        <f aca="false">IF(AND(('Nordfront-Armeebogen 2018'!E47="Minas Tirith"),('Nordfront-Armeebogen 2018'!C47="Krieger (0)")),('Nordfront-Armeebogen 2018'!A47),0)</f>
        <v>0</v>
      </c>
      <c r="J39" s="0" t="n">
        <f aca="false">IF(AND(('Nordfront-Armeebogen 2018'!E13="Númenor"),('Nordfront-Armeebogen 2018'!C13="Krieger (0)")),('Nordfront-Armeebogen 2018'!A13),0)</f>
        <v>0</v>
      </c>
      <c r="K39" s="0" t="n">
        <f aca="false">IF(AND(('Nordfront-Armeebogen 2018'!E13="Bruchtal"),('Nordfront-Armeebogen 2018'!C13="Krieger (0)")),('Nordfront-Armeebogen 2018'!A13),0)</f>
        <v>0</v>
      </c>
      <c r="L39" s="0" t="n">
        <f aca="false">IF(AND(('Nordfront-Armeebogen 2018'!E13="Rohan"),('Nordfront-Armeebogen 2018'!C13="Krieger (0)")),('Nordfront-Armeebogen 2018'!A13),0)</f>
        <v>0</v>
      </c>
      <c r="M39" s="0" t="n">
        <f aca="false">IF(AND(('Nordfront-Armeebogen 2018'!E13="Das Auenland"),('Nordfront-Armeebogen 2018'!C13="Krieger (0)")),('Nordfront-Armeebogen 2018'!A13),0)</f>
        <v>0</v>
      </c>
      <c r="N39" s="0" t="n">
        <v>0</v>
      </c>
      <c r="O39" s="0" t="n">
        <f aca="false">IF(AND(('Nordfront-Armeebogen 2018'!E13="Angmar"),('Nordfront-Armeebogen 2018'!C13="Krieger (0)")),('Nordfront-Armeebogen 2018'!A13),0)</f>
        <v>0</v>
      </c>
      <c r="P39" s="0" t="n">
        <f aca="false">IF(AND(('Nordfront-Armeebogen 2018'!E13="Barad-dûr"),('Nordfront-Armeebogen 2018'!C13="Krieger (0)")),('Nordfront-Armeebogen 2018'!A13),0)</f>
        <v>0</v>
      </c>
      <c r="Q39" s="0" t="n">
        <f aca="false">IF(AND(('Nordfront-Armeebogen 2018'!E13="Kosaren von Umbar"),('Nordfront-Armeebogen 2018'!C13="Krieger (0)")),('Nordfront-Armeebogen 2018'!A13),0)</f>
        <v>0</v>
      </c>
      <c r="R39" s="0" t="n">
        <f aca="false">IF(AND(('Nordfront-Armeebogen 2018'!E47="Kosaren von Umbar"),('Nordfront-Armeebogen 2018'!C47="Krieger (0)")),('Nordfront-Armeebogen 2018'!A47),0)</f>
        <v>0</v>
      </c>
      <c r="S39" s="0" t="n">
        <f aca="false">IF(AND(('Nordfront-Armeebogen 2018'!E13="Die Ostlinge"),('Nordfront-Armeebogen 2018'!C13="Krieger (0)")),('Nordfront-Armeebogen 2018'!A13),0)</f>
        <v>0</v>
      </c>
      <c r="T39" s="0" t="n">
        <f aca="false">IF(AND(('Nordfront-Armeebogen 2018'!E13="Isengart"),('Nordfront-Armeebogen 2018'!C13="Krieger (0)")),('Nordfront-Armeebogen 2018'!A13),0)</f>
        <v>5</v>
      </c>
      <c r="U39" s="0" t="n">
        <f aca="false">IF(AND(('Nordfront-Armeebogen 2018'!E47="Isengart"),('Nordfront-Armeebogen 2018'!C47="Krieger (0)")),('Nordfront-Armeebogen 2018'!A47),0)</f>
        <v>0</v>
      </c>
      <c r="V39" s="0" t="n">
        <f aca="false">IF(AND(('Nordfront-Armeebogen 2018'!E47="Isengart"),('Nordfront-Armeebogen 2018'!C47="Krieger (0)")),('Nordfront-Armeebogen 2018'!A47),0)</f>
        <v>0</v>
      </c>
      <c r="W39" s="0" t="n">
        <f aca="false">IF(AND(('Nordfront-Armeebogen 2018'!E13="Mordor"),('Nordfront-Armeebogen 2018'!C13="Krieger (0)")),('Nordfront-Armeebogen 2018'!A13),0)</f>
        <v>0</v>
      </c>
      <c r="X39" s="0" t="n">
        <f aca="false">IF(AND(('Nordfront-Armeebogen 2018'!E13="Moria"),('Nordfront-Armeebogen 2018'!C13="Krieger (0)")),('Nordfront-Armeebogen 2018'!A13),0)</f>
        <v>0</v>
      </c>
      <c r="Y39" s="0" t="n">
        <f aca="false">IF(AND(('Nordfront-Armeebogen 2018'!E13="Die Schlangenhorde"),('Nordfront-Armeebogen 2018'!C13="Krieger (0)")),('Nordfront-Armeebogen 2018'!A13),0)</f>
        <v>0</v>
      </c>
      <c r="Z39" s="0" t="n">
        <v>0</v>
      </c>
      <c r="AA39" s="0" t="n">
        <f aca="false">IF(AND(('Nordfront-Armeebogen 2018'!E13="Sharkas Abtrünnige"),('Nordfront-Armeebogen 2018'!C13="Krieger (0)")),('Nordfront-Armeebogen 2018'!A13),0)</f>
        <v>0</v>
      </c>
      <c r="AB39" s="0" t="n">
        <v>0</v>
      </c>
      <c r="AC39" s="0" t="n">
        <f aca="false">IF(AND(('Nordfront-Armeebogen 2018'!E13="Variags von Khand"),('Nordfront-Armeebogen 2018'!C13="Krieger (0)")),('Nordfront-Armeebogen 2018'!A13),0)</f>
        <v>0</v>
      </c>
      <c r="AD39" s="0" t="n">
        <v>0</v>
      </c>
      <c r="AE39" s="0" t="n">
        <f aca="false">IF(AND(('Nordfront-Armeebogen 2018'!E13="Armee von See-Stadt"),('Nordfront-Armeebogen 2018'!C13="Krieger (0)")),('Nordfront-Armeebogen 2018'!A13),0)</f>
        <v>0</v>
      </c>
      <c r="AF39" s="0" t="n">
        <v>0</v>
      </c>
      <c r="AI39" s="0" t="n">
        <f aca="false">IF(AND(('Nordfront-Armeebogen 2018'!E13="Garnision von Thal"),('Nordfront-Armeebogen 2018'!C13="Krieger (0)")),('Nordfront-Armeebogen 2018'!A13),0)</f>
        <v>0</v>
      </c>
      <c r="AJ39" s="0" t="n">
        <f aca="false">IF(AND(('Nordfront-Armeebogen 2018'!E13="Thranduils Hallen"),('Nordfront-Armeebogen 2018'!C13="Krieger (0)")),('Nordfront-Armeebogen 2018'!A13),0)</f>
        <v>0</v>
      </c>
      <c r="AK39" s="0" t="n">
        <f aca="false">IF(AND(('Nordfront-Armeebogen 2018'!E13="Die Eisenberge"),('Nordfront-Armeebogen 2018'!C13="Krieger (0)")),('Nordfront-Armeebogen 2018'!A13),0)</f>
        <v>0</v>
      </c>
      <c r="AL39" s="0" t="n">
        <f aca="false">IF(AND(('Nordfront-Armeebogen 2018'!E13="Überlebende von See-Stadt"),('Nordfront-Armeebogen 2018'!C13="Krieger (0)")),('Nordfront-Armeebogen 2018'!A13),0)</f>
        <v>0</v>
      </c>
      <c r="AM39" s="0" t="n">
        <f aca="false">IF(AND(('Nordfront-Armeebogen 2018'!E13="Azogs Jäger"),('Nordfront-Armeebogen 2018'!C13="Krieger (0)")),('Nordfront-Armeebogen 2018'!A13),0)</f>
        <v>0</v>
      </c>
      <c r="AP39" s="0" t="n">
        <f aca="false">IF(AND(('Nordfront-Armeebogen 2018'!E13="Waldläufer von Ithilien"),('Nordfront-Armeebogen 2018'!C13="Krieger (0)")),('Nordfront-Armeebogen 2018'!A13),0)</f>
        <v>0</v>
      </c>
      <c r="AQ39" s="0" t="n">
        <f aca="false">IF(AND(('Nordfront-Armeebogen 2018'!E13="Die Menschen des Westens"),('Nordfront-Armeebogen 2018'!C13="Krieger (0)")),('Nordfront-Armeebogen 2018'!A13),0)</f>
        <v>0</v>
      </c>
      <c r="AR39" s="0" t="n">
        <f aca="false">IF(AND(('Nordfront-Armeebogen 2018'!E13="Gothmogs Armee"),('Nordfront-Armeebogen 2018'!C13="Krieger (0)")),('Nordfront-Armeebogen 2018'!A13),0)</f>
        <v>0</v>
      </c>
      <c r="AS39" s="0" t="n">
        <f aca="false">IF(AND(('Nordfront-Armeebogen 2018'!E13="Große Armee des Südens"),('Nordfront-Armeebogen 2018'!C13="Krieger (0)")),('Nordfront-Armeebogen 2018'!A13),0)</f>
        <v>0</v>
      </c>
      <c r="AT39" s="0" t="n">
        <f aca="false">IF(AND(('Nordfront-Armeebogen 2018'!E13="Das schwarze Tor öffnet sich"),('Nordfront-Armeebogen 2018'!C13="Krieger (0)")),('Nordfront-Armeebogen 2018'!A13),0)</f>
        <v>0</v>
      </c>
      <c r="AU39" s="0" t="n">
        <f aca="false">IF(AND(('Nordfront-Armeebogen 2018'!E13="Das schwarze Tor öffnet sich"),('Nordfront-Armeebogen 2018'!C13="Krieger (0)")),('Nordfront-Armeebogen 2018'!A13),0)</f>
        <v>0</v>
      </c>
      <c r="AV39" s="0" t="n">
        <f aca="false">IF(AND(('Nordfront-Armeebogen 2018'!E13="Die Raufbolde des Hauptmanns"),('Nordfront-Armeebogen 2018'!C13="Krieger (0)")),('Nordfront-Armeebogen 2018'!A13),0)</f>
        <v>0</v>
      </c>
    </row>
    <row r="40" customFormat="false" ht="15" hidden="false" customHeight="false" outlineLevel="0" collapsed="false">
      <c r="B40" s="0" t="n">
        <f aca="false">IF(AND(('Nordfront-Armeebogen 2018'!E14="Arnor"),('Nordfront-Armeebogen 2018'!C14="Krieger (0)")),('Nordfront-Armeebogen 2018'!A14),0)</f>
        <v>0</v>
      </c>
      <c r="C40" s="0" t="n">
        <f aca="false">IF(AND(('Nordfront-Armeebogen 2018'!E14="Die Lehen"),('Nordfront-Armeebogen 2018'!C14="Krieger (0)")),('Nordfront-Armeebogen 2018'!A14),0)</f>
        <v>0</v>
      </c>
      <c r="D40" s="38" t="n">
        <f aca="false">IF(AND(('Nordfront-Armeebogen 2018'!E14="Das Königreich von Kazad-dûm"),('Nordfront-Armeebogen 2018'!C14="Krieger (0)")),('Nordfront-Armeebogen 2018'!A14),0)</f>
        <v>0</v>
      </c>
      <c r="E40" s="38" t="n">
        <f aca="false">IF(AND(('Nordfront-Armeebogen 2018'!E48="Das Königreich von Kazad-dûm"),('Nordfront-Armeebogen 2018'!C48="Krieger (0)")),('Nordfront-Armeebogen 2018'!A48),0)</f>
        <v>0</v>
      </c>
      <c r="F40" s="0" t="n">
        <v>0</v>
      </c>
      <c r="G40" s="0" t="n">
        <f aca="false">IF(AND(('Nordfront-Armeebogen 2018'!E14="Lothlórien"),('Nordfront-Armeebogen 2018'!C14="Krieger (0)")),('Nordfront-Armeebogen 2018'!A14),0)</f>
        <v>0</v>
      </c>
      <c r="H40" s="0" t="n">
        <f aca="false">IF(AND(('Nordfront-Armeebogen 2018'!E14="Minas Tirith"),('Nordfront-Armeebogen 2018'!C14="Krieger (0)")),('Nordfront-Armeebogen 2018'!A14),0)</f>
        <v>0</v>
      </c>
      <c r="I40" s="0" t="n">
        <f aca="false">IF(AND(('Nordfront-Armeebogen 2018'!E48="Minas Tirith"),('Nordfront-Armeebogen 2018'!C48="Krieger (0)")),('Nordfront-Armeebogen 2018'!A48),0)</f>
        <v>0</v>
      </c>
      <c r="J40" s="0" t="n">
        <f aca="false">IF(AND(('Nordfront-Armeebogen 2018'!E14="Númenor"),('Nordfront-Armeebogen 2018'!C14="Krieger (0)")),('Nordfront-Armeebogen 2018'!A14),0)</f>
        <v>0</v>
      </c>
      <c r="K40" s="0" t="n">
        <f aca="false">IF(AND(('Nordfront-Armeebogen 2018'!E14="Bruchtal"),('Nordfront-Armeebogen 2018'!C14="Krieger (0)")),('Nordfront-Armeebogen 2018'!A14),0)</f>
        <v>0</v>
      </c>
      <c r="L40" s="0" t="n">
        <f aca="false">IF(AND(('Nordfront-Armeebogen 2018'!E14="Rohan"),('Nordfront-Armeebogen 2018'!C14="Krieger (0)")),('Nordfront-Armeebogen 2018'!A14),0)</f>
        <v>0</v>
      </c>
      <c r="M40" s="0" t="n">
        <f aca="false">IF(AND(('Nordfront-Armeebogen 2018'!E14="Das Auenland"),('Nordfront-Armeebogen 2018'!C14="Krieger (0)")),('Nordfront-Armeebogen 2018'!A14),0)</f>
        <v>0</v>
      </c>
      <c r="N40" s="0" t="n">
        <v>0</v>
      </c>
      <c r="O40" s="0" t="n">
        <f aca="false">IF(AND(('Nordfront-Armeebogen 2018'!E14="Angmar"),('Nordfront-Armeebogen 2018'!C14="Krieger (0)")),('Nordfront-Armeebogen 2018'!A14),0)</f>
        <v>0</v>
      </c>
      <c r="P40" s="0" t="n">
        <f aca="false">IF(AND(('Nordfront-Armeebogen 2018'!E14="Barad-dûr"),('Nordfront-Armeebogen 2018'!C14="Krieger (0)")),('Nordfront-Armeebogen 2018'!A14),0)</f>
        <v>0</v>
      </c>
      <c r="Q40" s="0" t="n">
        <f aca="false">IF(AND(('Nordfront-Armeebogen 2018'!E14="Kosaren von Umbar"),('Nordfront-Armeebogen 2018'!C14="Krieger (0)")),('Nordfront-Armeebogen 2018'!A14),0)</f>
        <v>0</v>
      </c>
      <c r="R40" s="0" t="n">
        <f aca="false">IF(AND(('Nordfront-Armeebogen 2018'!E48="Kosaren von Umbar"),('Nordfront-Armeebogen 2018'!C48="Krieger (0)")),('Nordfront-Armeebogen 2018'!A48),0)</f>
        <v>0</v>
      </c>
      <c r="S40" s="0" t="n">
        <f aca="false">IF(AND(('Nordfront-Armeebogen 2018'!E14="Die Ostlinge"),('Nordfront-Armeebogen 2018'!C14="Krieger (0)")),('Nordfront-Armeebogen 2018'!A14),0)</f>
        <v>0</v>
      </c>
      <c r="T40" s="0" t="n">
        <f aca="false">IF(AND(('Nordfront-Armeebogen 2018'!E14="Isengart"),('Nordfront-Armeebogen 2018'!C14="Krieger (0)")),('Nordfront-Armeebogen 2018'!A14),0)</f>
        <v>5</v>
      </c>
      <c r="U40" s="0" t="n">
        <f aca="false">IF(AND(('Nordfront-Armeebogen 2018'!E48="Isengart"),('Nordfront-Armeebogen 2018'!C48="Krieger (0)")),('Nordfront-Armeebogen 2018'!A48),0)</f>
        <v>0</v>
      </c>
      <c r="V40" s="0" t="n">
        <f aca="false">IF(AND(('Nordfront-Armeebogen 2018'!E48="Isengart"),('Nordfront-Armeebogen 2018'!C48="Krieger (0)")),('Nordfront-Armeebogen 2018'!A48),0)</f>
        <v>0</v>
      </c>
      <c r="W40" s="0" t="n">
        <f aca="false">IF(AND(('Nordfront-Armeebogen 2018'!E14="Mordor"),('Nordfront-Armeebogen 2018'!C14="Krieger (0)")),('Nordfront-Armeebogen 2018'!A14),0)</f>
        <v>0</v>
      </c>
      <c r="X40" s="0" t="n">
        <f aca="false">IF(AND(('Nordfront-Armeebogen 2018'!E14="Moria"),('Nordfront-Armeebogen 2018'!C14="Krieger (0)")),('Nordfront-Armeebogen 2018'!A14),0)</f>
        <v>0</v>
      </c>
      <c r="Y40" s="0" t="n">
        <f aca="false">IF(AND(('Nordfront-Armeebogen 2018'!E14="Die Schlangenhorde"),('Nordfront-Armeebogen 2018'!C14="Krieger (0)")),('Nordfront-Armeebogen 2018'!A14),0)</f>
        <v>0</v>
      </c>
      <c r="Z40" s="0" t="n">
        <v>0</v>
      </c>
      <c r="AA40" s="0" t="n">
        <f aca="false">IF(AND(('Nordfront-Armeebogen 2018'!E14="Sharkas Abtrünnige"),('Nordfront-Armeebogen 2018'!C14="Krieger (0)")),('Nordfront-Armeebogen 2018'!A14),0)</f>
        <v>0</v>
      </c>
      <c r="AB40" s="0" t="n">
        <v>0</v>
      </c>
      <c r="AC40" s="0" t="n">
        <f aca="false">IF(AND(('Nordfront-Armeebogen 2018'!E14="Variags von Khand"),('Nordfront-Armeebogen 2018'!C14="Krieger (0)")),('Nordfront-Armeebogen 2018'!A14),0)</f>
        <v>0</v>
      </c>
      <c r="AD40" s="0" t="n">
        <v>0</v>
      </c>
      <c r="AE40" s="0" t="n">
        <f aca="false">IF(AND(('Nordfront-Armeebogen 2018'!E14="Armee von See-Stadt"),('Nordfront-Armeebogen 2018'!C14="Krieger (0)")),('Nordfront-Armeebogen 2018'!A14),0)</f>
        <v>0</v>
      </c>
      <c r="AF40" s="0" t="n">
        <v>0</v>
      </c>
      <c r="AI40" s="0" t="n">
        <f aca="false">IF(AND(('Nordfront-Armeebogen 2018'!E14="Garnision von Thal"),('Nordfront-Armeebogen 2018'!C14="Krieger (0)")),('Nordfront-Armeebogen 2018'!A14),0)</f>
        <v>0</v>
      </c>
      <c r="AJ40" s="0" t="n">
        <f aca="false">IF(AND(('Nordfront-Armeebogen 2018'!E14="Thranduils Hallen"),('Nordfront-Armeebogen 2018'!C14="Krieger (0)")),('Nordfront-Armeebogen 2018'!A14),0)</f>
        <v>0</v>
      </c>
      <c r="AK40" s="0" t="n">
        <f aca="false">IF(AND(('Nordfront-Armeebogen 2018'!E14="Die Eisenberge"),('Nordfront-Armeebogen 2018'!C14="Krieger (0)")),('Nordfront-Armeebogen 2018'!A14),0)</f>
        <v>0</v>
      </c>
      <c r="AL40" s="0" t="n">
        <f aca="false">IF(AND(('Nordfront-Armeebogen 2018'!E14="Überlebende von See-Stadt"),('Nordfront-Armeebogen 2018'!C14="Krieger (0)")),('Nordfront-Armeebogen 2018'!A14),0)</f>
        <v>0</v>
      </c>
      <c r="AM40" s="0" t="n">
        <f aca="false">IF(AND(('Nordfront-Armeebogen 2018'!E14="Azogs Jäger"),('Nordfront-Armeebogen 2018'!C14="Krieger (0)")),('Nordfront-Armeebogen 2018'!A14),0)</f>
        <v>0</v>
      </c>
      <c r="AP40" s="0" t="n">
        <f aca="false">IF(AND(('Nordfront-Armeebogen 2018'!E14="Waldläufer von Ithilien"),('Nordfront-Armeebogen 2018'!C14="Krieger (0)")),('Nordfront-Armeebogen 2018'!A14),0)</f>
        <v>0</v>
      </c>
      <c r="AQ40" s="0" t="n">
        <f aca="false">IF(AND(('Nordfront-Armeebogen 2018'!E14="Die Menschen des Westens"),('Nordfront-Armeebogen 2018'!C14="Krieger (0)")),('Nordfront-Armeebogen 2018'!A14),0)</f>
        <v>0</v>
      </c>
      <c r="AR40" s="0" t="n">
        <f aca="false">IF(AND(('Nordfront-Armeebogen 2018'!E14="Gothmogs Armee"),('Nordfront-Armeebogen 2018'!C14="Krieger (0)")),('Nordfront-Armeebogen 2018'!A14),0)</f>
        <v>0</v>
      </c>
      <c r="AS40" s="0" t="n">
        <f aca="false">IF(AND(('Nordfront-Armeebogen 2018'!E14="Große Armee des Südens"),('Nordfront-Armeebogen 2018'!C14="Krieger (0)")),('Nordfront-Armeebogen 2018'!A14),0)</f>
        <v>0</v>
      </c>
      <c r="AT40" s="0" t="n">
        <f aca="false">IF(AND(('Nordfront-Armeebogen 2018'!E14="Das schwarze Tor öffnet sich"),('Nordfront-Armeebogen 2018'!C14="Krieger (0)")),('Nordfront-Armeebogen 2018'!A14),0)</f>
        <v>0</v>
      </c>
      <c r="AU40" s="0" t="n">
        <f aca="false">IF(AND(('Nordfront-Armeebogen 2018'!E14="Das schwarze Tor öffnet sich"),('Nordfront-Armeebogen 2018'!C14="Krieger (0)")),('Nordfront-Armeebogen 2018'!A14),0)</f>
        <v>0</v>
      </c>
      <c r="AV40" s="0" t="n">
        <f aca="false">IF(AND(('Nordfront-Armeebogen 2018'!E14="Die Raufbolde des Hauptmanns"),('Nordfront-Armeebogen 2018'!C14="Krieger (0)")),('Nordfront-Armeebogen 2018'!A14),0)</f>
        <v>0</v>
      </c>
    </row>
    <row r="41" customFormat="false" ht="15" hidden="false" customHeight="false" outlineLevel="0" collapsed="false">
      <c r="B41" s="0" t="n">
        <f aca="false">IF(AND(('Nordfront-Armeebogen 2018'!E15="Arnor"),('Nordfront-Armeebogen 2018'!C15="Krieger (0)")),('Nordfront-Armeebogen 2018'!A15),0)</f>
        <v>0</v>
      </c>
      <c r="C41" s="0" t="n">
        <f aca="false">IF(AND(('Nordfront-Armeebogen 2018'!E15="Die Lehen"),('Nordfront-Armeebogen 2018'!C15="Krieger (0)")),('Nordfront-Armeebogen 2018'!A15),0)</f>
        <v>0</v>
      </c>
      <c r="D41" s="38" t="n">
        <f aca="false">IF(AND(('Nordfront-Armeebogen 2018'!E15="Das Königreich von Kazad-dûm"),('Nordfront-Armeebogen 2018'!C15="Krieger (0)")),('Nordfront-Armeebogen 2018'!A15),0)</f>
        <v>0</v>
      </c>
      <c r="E41" s="38" t="n">
        <f aca="false">IF(AND(('Nordfront-Armeebogen 2018'!E49="Das Königreich von Kazad-dûm"),('Nordfront-Armeebogen 2018'!C49="Krieger (0)")),('Nordfront-Armeebogen 2018'!A49),0)</f>
        <v>0</v>
      </c>
      <c r="F41" s="0" t="n">
        <v>0</v>
      </c>
      <c r="G41" s="0" t="n">
        <f aca="false">IF(AND(('Nordfront-Armeebogen 2018'!E15="Lothlórien"),('Nordfront-Armeebogen 2018'!C15="Krieger (0)")),('Nordfront-Armeebogen 2018'!A15),0)</f>
        <v>0</v>
      </c>
      <c r="H41" s="0" t="n">
        <f aca="false">IF(AND(('Nordfront-Armeebogen 2018'!E15="Minas Tirith"),('Nordfront-Armeebogen 2018'!C15="Krieger (0)")),('Nordfront-Armeebogen 2018'!A15),0)</f>
        <v>0</v>
      </c>
      <c r="I41" s="0" t="n">
        <f aca="false">IF(AND(('Nordfront-Armeebogen 2018'!E49="Minas Tirith"),('Nordfront-Armeebogen 2018'!C49="Krieger (0)")),('Nordfront-Armeebogen 2018'!A49),0)</f>
        <v>0</v>
      </c>
      <c r="J41" s="0" t="n">
        <f aca="false">IF(AND(('Nordfront-Armeebogen 2018'!E15="Númenor"),('Nordfront-Armeebogen 2018'!C15="Krieger (0)")),('Nordfront-Armeebogen 2018'!A15),0)</f>
        <v>0</v>
      </c>
      <c r="K41" s="0" t="n">
        <f aca="false">IF(AND(('Nordfront-Armeebogen 2018'!E15="Bruchtal"),('Nordfront-Armeebogen 2018'!C15="Krieger (0)")),('Nordfront-Armeebogen 2018'!A15),0)</f>
        <v>0</v>
      </c>
      <c r="L41" s="0" t="n">
        <f aca="false">IF(AND(('Nordfront-Armeebogen 2018'!E15="Rohan"),('Nordfront-Armeebogen 2018'!C15="Krieger (0)")),('Nordfront-Armeebogen 2018'!A15),0)</f>
        <v>0</v>
      </c>
      <c r="M41" s="0" t="n">
        <f aca="false">IF(AND(('Nordfront-Armeebogen 2018'!E15="Das Auenland"),('Nordfront-Armeebogen 2018'!C15="Krieger (0)")),('Nordfront-Armeebogen 2018'!A15),0)</f>
        <v>0</v>
      </c>
      <c r="N41" s="0" t="n">
        <v>0</v>
      </c>
      <c r="O41" s="0" t="n">
        <f aca="false">IF(AND(('Nordfront-Armeebogen 2018'!E15="Angmar"),('Nordfront-Armeebogen 2018'!C15="Krieger (0)")),('Nordfront-Armeebogen 2018'!A15),0)</f>
        <v>0</v>
      </c>
      <c r="P41" s="0" t="n">
        <f aca="false">IF(AND(('Nordfront-Armeebogen 2018'!E15="Barad-dûr"),('Nordfront-Armeebogen 2018'!C15="Krieger (0)")),('Nordfront-Armeebogen 2018'!A15),0)</f>
        <v>0</v>
      </c>
      <c r="Q41" s="0" t="n">
        <f aca="false">IF(AND(('Nordfront-Armeebogen 2018'!E15="Kosaren von Umbar"),('Nordfront-Armeebogen 2018'!C15="Krieger (0)")),('Nordfront-Armeebogen 2018'!A15),0)</f>
        <v>0</v>
      </c>
      <c r="R41" s="0" t="n">
        <f aca="false">IF(AND(('Nordfront-Armeebogen 2018'!E49="Kosaren von Umbar"),('Nordfront-Armeebogen 2018'!C49="Krieger (0)")),('Nordfront-Armeebogen 2018'!A49),0)</f>
        <v>0</v>
      </c>
      <c r="S41" s="0" t="n">
        <f aca="false">IF(AND(('Nordfront-Armeebogen 2018'!E15="Die Ostlinge"),('Nordfront-Armeebogen 2018'!C15="Krieger (0)")),('Nordfront-Armeebogen 2018'!A15),0)</f>
        <v>0</v>
      </c>
      <c r="T41" s="0" t="n">
        <f aca="false">IF(AND(('Nordfront-Armeebogen 2018'!E15="Isengart"),('Nordfront-Armeebogen 2018'!C15="Krieger (0)")),('Nordfront-Armeebogen 2018'!A15),0)</f>
        <v>1</v>
      </c>
      <c r="U41" s="0" t="n">
        <f aca="false">IF(AND(('Nordfront-Armeebogen 2018'!E49="Isengart"),('Nordfront-Armeebogen 2018'!C49="Krieger (0)")),('Nordfront-Armeebogen 2018'!A49),0)</f>
        <v>0</v>
      </c>
      <c r="V41" s="0" t="n">
        <f aca="false">IF(AND(('Nordfront-Armeebogen 2018'!E49="Isengart"),('Nordfront-Armeebogen 2018'!C49="Krieger (0)")),('Nordfront-Armeebogen 2018'!A49),0)</f>
        <v>0</v>
      </c>
      <c r="W41" s="0" t="n">
        <f aca="false">IF(AND(('Nordfront-Armeebogen 2018'!E15="Mordor"),('Nordfront-Armeebogen 2018'!C15="Krieger (0)")),('Nordfront-Armeebogen 2018'!A15),0)</f>
        <v>0</v>
      </c>
      <c r="X41" s="0" t="n">
        <f aca="false">IF(AND(('Nordfront-Armeebogen 2018'!E15="Moria"),('Nordfront-Armeebogen 2018'!C15="Krieger (0)")),('Nordfront-Armeebogen 2018'!A15),0)</f>
        <v>0</v>
      </c>
      <c r="Y41" s="0" t="n">
        <f aca="false">IF(AND(('Nordfront-Armeebogen 2018'!E15="Die Schlangenhorde"),('Nordfront-Armeebogen 2018'!C15="Krieger (0)")),('Nordfront-Armeebogen 2018'!A15),0)</f>
        <v>0</v>
      </c>
      <c r="Z41" s="0" t="n">
        <v>0</v>
      </c>
      <c r="AA41" s="0" t="n">
        <f aca="false">IF(AND(('Nordfront-Armeebogen 2018'!E15="Sharkas Abtrünnige"),('Nordfront-Armeebogen 2018'!C15="Krieger (0)")),('Nordfront-Armeebogen 2018'!A15),0)</f>
        <v>0</v>
      </c>
      <c r="AB41" s="0" t="n">
        <v>0</v>
      </c>
      <c r="AC41" s="0" t="n">
        <f aca="false">IF(AND(('Nordfront-Armeebogen 2018'!E15="Variags von Khand"),('Nordfront-Armeebogen 2018'!C15="Krieger (0)")),('Nordfront-Armeebogen 2018'!A15),0)</f>
        <v>0</v>
      </c>
      <c r="AD41" s="0" t="n">
        <v>0</v>
      </c>
      <c r="AE41" s="0" t="n">
        <f aca="false">IF(AND(('Nordfront-Armeebogen 2018'!E15="Armee von See-Stadt"),('Nordfront-Armeebogen 2018'!C15="Krieger (0)")),('Nordfront-Armeebogen 2018'!A15),0)</f>
        <v>0</v>
      </c>
      <c r="AF41" s="0" t="n">
        <v>0</v>
      </c>
      <c r="AI41" s="0" t="n">
        <f aca="false">IF(AND(('Nordfront-Armeebogen 2018'!E15="Garnision von Thal"),('Nordfront-Armeebogen 2018'!C15="Krieger (0)")),('Nordfront-Armeebogen 2018'!A15),0)</f>
        <v>0</v>
      </c>
      <c r="AJ41" s="0" t="n">
        <f aca="false">IF(AND(('Nordfront-Armeebogen 2018'!E15="Thranduils Hallen"),('Nordfront-Armeebogen 2018'!C15="Krieger (0)")),('Nordfront-Armeebogen 2018'!A15),0)</f>
        <v>0</v>
      </c>
      <c r="AK41" s="0" t="n">
        <f aca="false">IF(AND(('Nordfront-Armeebogen 2018'!E15="Die Eisenberge"),('Nordfront-Armeebogen 2018'!C15="Krieger (0)")),('Nordfront-Armeebogen 2018'!A15),0)</f>
        <v>0</v>
      </c>
      <c r="AL41" s="0" t="n">
        <f aca="false">IF(AND(('Nordfront-Armeebogen 2018'!E15="Überlebende von See-Stadt"),('Nordfront-Armeebogen 2018'!C15="Krieger (0)")),('Nordfront-Armeebogen 2018'!A15),0)</f>
        <v>0</v>
      </c>
      <c r="AM41" s="0" t="n">
        <f aca="false">IF(AND(('Nordfront-Armeebogen 2018'!E15="Azogs Jäger"),('Nordfront-Armeebogen 2018'!C15="Krieger (0)")),('Nordfront-Armeebogen 2018'!A15),0)</f>
        <v>0</v>
      </c>
      <c r="AP41" s="0" t="n">
        <f aca="false">IF(AND(('Nordfront-Armeebogen 2018'!E15="Waldläufer von Ithilien"),('Nordfront-Armeebogen 2018'!C15="Krieger (0)")),('Nordfront-Armeebogen 2018'!A15),0)</f>
        <v>0</v>
      </c>
      <c r="AQ41" s="0" t="n">
        <f aca="false">IF(AND(('Nordfront-Armeebogen 2018'!E15="Die Menschen des Westens"),('Nordfront-Armeebogen 2018'!C15="Krieger (0)")),('Nordfront-Armeebogen 2018'!A15),0)</f>
        <v>0</v>
      </c>
      <c r="AR41" s="0" t="n">
        <f aca="false">IF(AND(('Nordfront-Armeebogen 2018'!E15="Gothmogs Armee"),('Nordfront-Armeebogen 2018'!C15="Krieger (0)")),('Nordfront-Armeebogen 2018'!A15),0)</f>
        <v>0</v>
      </c>
      <c r="AS41" s="0" t="n">
        <f aca="false">IF(AND(('Nordfront-Armeebogen 2018'!E15="Große Armee des Südens"),('Nordfront-Armeebogen 2018'!C15="Krieger (0)")),('Nordfront-Armeebogen 2018'!A15),0)</f>
        <v>0</v>
      </c>
      <c r="AT41" s="0" t="n">
        <f aca="false">IF(AND(('Nordfront-Armeebogen 2018'!E15="Das schwarze Tor öffnet sich"),('Nordfront-Armeebogen 2018'!C15="Krieger (0)")),('Nordfront-Armeebogen 2018'!A15),0)</f>
        <v>0</v>
      </c>
      <c r="AU41" s="0" t="n">
        <f aca="false">IF(AND(('Nordfront-Armeebogen 2018'!E15="Das schwarze Tor öffnet sich"),('Nordfront-Armeebogen 2018'!C15="Krieger (0)")),('Nordfront-Armeebogen 2018'!A15),0)</f>
        <v>0</v>
      </c>
      <c r="AV41" s="0" t="n">
        <f aca="false">IF(AND(('Nordfront-Armeebogen 2018'!E15="Die Raufbolde des Hauptmanns"),('Nordfront-Armeebogen 2018'!C15="Krieger (0)")),('Nordfront-Armeebogen 2018'!A15),0)</f>
        <v>0</v>
      </c>
    </row>
    <row r="42" customFormat="false" ht="15" hidden="false" customHeight="false" outlineLevel="0" collapsed="false">
      <c r="B42" s="0" t="n">
        <f aca="false">IF(AND(('Nordfront-Armeebogen 2018'!E16="Arnor"),('Nordfront-Armeebogen 2018'!C16="Krieger (0)")),('Nordfront-Armeebogen 2018'!A16),0)</f>
        <v>0</v>
      </c>
      <c r="C42" s="0" t="n">
        <f aca="false">IF(AND(('Nordfront-Armeebogen 2018'!E16="Die Lehen"),('Nordfront-Armeebogen 2018'!C16="Krieger (0)")),('Nordfront-Armeebogen 2018'!A16),0)</f>
        <v>0</v>
      </c>
      <c r="D42" s="38" t="n">
        <f aca="false">IF(AND(('Nordfront-Armeebogen 2018'!E16="Das Königreich von Kazad-dûm"),('Nordfront-Armeebogen 2018'!C16="Krieger (0)")),('Nordfront-Armeebogen 2018'!A16),0)</f>
        <v>0</v>
      </c>
      <c r="E42" s="38" t="n">
        <f aca="false">IF(AND(('Nordfront-Armeebogen 2018'!E50="Das Königreich von Kazad-dûm"),('Nordfront-Armeebogen 2018'!C50="Krieger (0)")),('Nordfront-Armeebogen 2018'!A50),0)</f>
        <v>0</v>
      </c>
      <c r="F42" s="0" t="n">
        <v>0</v>
      </c>
      <c r="G42" s="0" t="n">
        <f aca="false">IF(AND(('Nordfront-Armeebogen 2018'!E16="Lothlórien"),('Nordfront-Armeebogen 2018'!C16="Krieger (0)")),('Nordfront-Armeebogen 2018'!A16),0)</f>
        <v>0</v>
      </c>
      <c r="H42" s="0" t="n">
        <f aca="false">IF(AND(('Nordfront-Armeebogen 2018'!E16="Minas Tirith"),('Nordfront-Armeebogen 2018'!C16="Krieger (0)")),('Nordfront-Armeebogen 2018'!A16),0)</f>
        <v>0</v>
      </c>
      <c r="I42" s="0" t="n">
        <f aca="false">IF(AND(('Nordfront-Armeebogen 2018'!E50="Minas Tirith"),('Nordfront-Armeebogen 2018'!C50="Krieger (0)")),('Nordfront-Armeebogen 2018'!A50),0)</f>
        <v>0</v>
      </c>
      <c r="J42" s="0" t="n">
        <f aca="false">IF(AND(('Nordfront-Armeebogen 2018'!E16="Númenor"),('Nordfront-Armeebogen 2018'!C16="Krieger (0)")),('Nordfront-Armeebogen 2018'!A16),0)</f>
        <v>0</v>
      </c>
      <c r="K42" s="0" t="n">
        <f aca="false">IF(AND(('Nordfront-Armeebogen 2018'!E16="Bruchtal"),('Nordfront-Armeebogen 2018'!C16="Krieger (0)")),('Nordfront-Armeebogen 2018'!A16),0)</f>
        <v>0</v>
      </c>
      <c r="L42" s="0" t="n">
        <f aca="false">IF(AND(('Nordfront-Armeebogen 2018'!E16="Rohan"),('Nordfront-Armeebogen 2018'!C16="Krieger (0)")),('Nordfront-Armeebogen 2018'!A16),0)</f>
        <v>0</v>
      </c>
      <c r="M42" s="0" t="n">
        <f aca="false">IF(AND(('Nordfront-Armeebogen 2018'!E16="Das Auenland"),('Nordfront-Armeebogen 2018'!C16="Krieger (0)")),('Nordfront-Armeebogen 2018'!A16),0)</f>
        <v>0</v>
      </c>
      <c r="N42" s="0" t="n">
        <v>0</v>
      </c>
      <c r="O42" s="0" t="n">
        <f aca="false">IF(AND(('Nordfront-Armeebogen 2018'!E16="Angmar"),('Nordfront-Armeebogen 2018'!C16="Krieger (0)")),('Nordfront-Armeebogen 2018'!A16),0)</f>
        <v>0</v>
      </c>
      <c r="P42" s="0" t="n">
        <f aca="false">IF(AND(('Nordfront-Armeebogen 2018'!E16="Barad-dûr"),('Nordfront-Armeebogen 2018'!C16="Krieger (0)")),('Nordfront-Armeebogen 2018'!A16),0)</f>
        <v>0</v>
      </c>
      <c r="Q42" s="0" t="n">
        <f aca="false">IF(AND(('Nordfront-Armeebogen 2018'!E16="Kosaren von Umbar"),('Nordfront-Armeebogen 2018'!C16="Krieger (0)")),('Nordfront-Armeebogen 2018'!A16),0)</f>
        <v>0</v>
      </c>
      <c r="R42" s="0" t="n">
        <f aca="false">IF(AND(('Nordfront-Armeebogen 2018'!E50="Kosaren von Umbar"),('Nordfront-Armeebogen 2018'!C50="Krieger (0)")),('Nordfront-Armeebogen 2018'!A50),0)</f>
        <v>0</v>
      </c>
      <c r="S42" s="0" t="n">
        <f aca="false">IF(AND(('Nordfront-Armeebogen 2018'!E16="Die Ostlinge"),('Nordfront-Armeebogen 2018'!C16="Krieger (0)")),('Nordfront-Armeebogen 2018'!A16),0)</f>
        <v>0</v>
      </c>
      <c r="T42" s="0" t="n">
        <f aca="false">IF(AND(('Nordfront-Armeebogen 2018'!E16="Isengart"),('Nordfront-Armeebogen 2018'!C16="Krieger (0)")),('Nordfront-Armeebogen 2018'!A16),0)</f>
        <v>0</v>
      </c>
      <c r="U42" s="0" t="n">
        <f aca="false">IF(AND(('Nordfront-Armeebogen 2018'!E50="Isengart"),('Nordfront-Armeebogen 2018'!C50="Krieger (0)")),('Nordfront-Armeebogen 2018'!A50),0)</f>
        <v>0</v>
      </c>
      <c r="V42" s="0" t="n">
        <f aca="false">IF(AND(('Nordfront-Armeebogen 2018'!E50="Isengart"),('Nordfront-Armeebogen 2018'!C50="Krieger (0)")),('Nordfront-Armeebogen 2018'!A50),0)</f>
        <v>0</v>
      </c>
      <c r="W42" s="0" t="n">
        <f aca="false">IF(AND(('Nordfront-Armeebogen 2018'!E16="Mordor"),('Nordfront-Armeebogen 2018'!C16="Krieger (0)")),('Nordfront-Armeebogen 2018'!A16),0)</f>
        <v>0</v>
      </c>
      <c r="X42" s="0" t="n">
        <f aca="false">IF(AND(('Nordfront-Armeebogen 2018'!E16="Moria"),('Nordfront-Armeebogen 2018'!C16="Krieger (0)")),('Nordfront-Armeebogen 2018'!A16),0)</f>
        <v>0</v>
      </c>
      <c r="Y42" s="0" t="n">
        <f aca="false">IF(AND(('Nordfront-Armeebogen 2018'!E16="Die Schlangenhorde"),('Nordfront-Armeebogen 2018'!C16="Krieger (0)")),('Nordfront-Armeebogen 2018'!A16),0)</f>
        <v>0</v>
      </c>
      <c r="Z42" s="0" t="n">
        <v>0</v>
      </c>
      <c r="AA42" s="0" t="n">
        <f aca="false">IF(AND(('Nordfront-Armeebogen 2018'!E16="Sharkas Abtrünnige"),('Nordfront-Armeebogen 2018'!C16="Krieger (0)")),('Nordfront-Armeebogen 2018'!A16),0)</f>
        <v>0</v>
      </c>
      <c r="AB42" s="0" t="n">
        <v>0</v>
      </c>
      <c r="AC42" s="0" t="n">
        <f aca="false">IF(AND(('Nordfront-Armeebogen 2018'!E16="Variags von Khand"),('Nordfront-Armeebogen 2018'!C16="Krieger (0)")),('Nordfront-Armeebogen 2018'!A16),0)</f>
        <v>0</v>
      </c>
      <c r="AD42" s="0" t="n">
        <v>0</v>
      </c>
      <c r="AE42" s="0" t="n">
        <f aca="false">IF(AND(('Nordfront-Armeebogen 2018'!E16="Armee von See-Stadt"),('Nordfront-Armeebogen 2018'!C16="Krieger (0)")),('Nordfront-Armeebogen 2018'!A16),0)</f>
        <v>0</v>
      </c>
      <c r="AF42" s="0" t="n">
        <v>0</v>
      </c>
      <c r="AI42" s="0" t="n">
        <f aca="false">IF(AND(('Nordfront-Armeebogen 2018'!E16="Garnision von Thal"),('Nordfront-Armeebogen 2018'!C16="Krieger (0)")),('Nordfront-Armeebogen 2018'!A16),0)</f>
        <v>0</v>
      </c>
      <c r="AJ42" s="0" t="n">
        <f aca="false">IF(AND(('Nordfront-Armeebogen 2018'!E16="Thranduils Hallen"),('Nordfront-Armeebogen 2018'!C16="Krieger (0)")),('Nordfront-Armeebogen 2018'!A16),0)</f>
        <v>0</v>
      </c>
      <c r="AK42" s="0" t="n">
        <f aca="false">IF(AND(('Nordfront-Armeebogen 2018'!E16="Die Eisenberge"),('Nordfront-Armeebogen 2018'!C16="Krieger (0)")),('Nordfront-Armeebogen 2018'!A16),0)</f>
        <v>0</v>
      </c>
      <c r="AL42" s="0" t="n">
        <f aca="false">IF(AND(('Nordfront-Armeebogen 2018'!E16="Überlebende von See-Stadt"),('Nordfront-Armeebogen 2018'!C16="Krieger (0)")),('Nordfront-Armeebogen 2018'!A16),0)</f>
        <v>0</v>
      </c>
      <c r="AM42" s="0" t="n">
        <f aca="false">IF(AND(('Nordfront-Armeebogen 2018'!E16="Azogs Jäger"),('Nordfront-Armeebogen 2018'!C16="Krieger (0)")),('Nordfront-Armeebogen 2018'!A16),0)</f>
        <v>0</v>
      </c>
      <c r="AP42" s="0" t="n">
        <f aca="false">IF(AND(('Nordfront-Armeebogen 2018'!E16="Waldläufer von Ithilien"),('Nordfront-Armeebogen 2018'!C16="Krieger (0)")),('Nordfront-Armeebogen 2018'!A16),0)</f>
        <v>0</v>
      </c>
      <c r="AQ42" s="0" t="n">
        <f aca="false">IF(AND(('Nordfront-Armeebogen 2018'!E16="Die Menschen des Westens"),('Nordfront-Armeebogen 2018'!C16="Krieger (0)")),('Nordfront-Armeebogen 2018'!A16),0)</f>
        <v>0</v>
      </c>
      <c r="AR42" s="0" t="n">
        <f aca="false">IF(AND(('Nordfront-Armeebogen 2018'!E16="Gothmogs Armee"),('Nordfront-Armeebogen 2018'!C16="Krieger (0)")),('Nordfront-Armeebogen 2018'!A16),0)</f>
        <v>0</v>
      </c>
      <c r="AS42" s="0" t="n">
        <f aca="false">IF(AND(('Nordfront-Armeebogen 2018'!E16="Große Armee des Südens"),('Nordfront-Armeebogen 2018'!C16="Krieger (0)")),('Nordfront-Armeebogen 2018'!A16),0)</f>
        <v>0</v>
      </c>
      <c r="AT42" s="0" t="n">
        <f aca="false">IF(AND(('Nordfront-Armeebogen 2018'!E16="Das schwarze Tor öffnet sich"),('Nordfront-Armeebogen 2018'!C16="Krieger (0)")),('Nordfront-Armeebogen 2018'!A16),0)</f>
        <v>0</v>
      </c>
      <c r="AU42" s="0" t="n">
        <f aca="false">IF(AND(('Nordfront-Armeebogen 2018'!E16="Das schwarze Tor öffnet sich"),('Nordfront-Armeebogen 2018'!C16="Krieger (0)")),('Nordfront-Armeebogen 2018'!A16),0)</f>
        <v>0</v>
      </c>
      <c r="AV42" s="0" t="n">
        <f aca="false">IF(AND(('Nordfront-Armeebogen 2018'!E16="Die Raufbolde des Hauptmanns"),('Nordfront-Armeebogen 2018'!C16="Krieger (0)")),('Nordfront-Armeebogen 2018'!A16),0)</f>
        <v>0</v>
      </c>
    </row>
    <row r="43" customFormat="false" ht="15" hidden="false" customHeight="false" outlineLevel="0" collapsed="false">
      <c r="B43" s="0" t="n">
        <f aca="false">IF(AND(('Nordfront-Armeebogen 2018'!E17="Arnor"),('Nordfront-Armeebogen 2018'!C17="Krieger (0)")),('Nordfront-Armeebogen 2018'!A17),0)</f>
        <v>0</v>
      </c>
      <c r="C43" s="0" t="n">
        <f aca="false">IF(AND(('Nordfront-Armeebogen 2018'!E17="Die Lehen"),('Nordfront-Armeebogen 2018'!C17="Krieger (0)")),('Nordfront-Armeebogen 2018'!A17),0)</f>
        <v>0</v>
      </c>
      <c r="D43" s="38" t="n">
        <f aca="false">IF(AND(('Nordfront-Armeebogen 2018'!E17="Das Königreich von Kazad-dûm"),('Nordfront-Armeebogen 2018'!C17="Krieger (0)")),('Nordfront-Armeebogen 2018'!A17),0)</f>
        <v>0</v>
      </c>
      <c r="E43" s="38" t="n">
        <f aca="false">IF(AND(('Nordfront-Armeebogen 2018'!E51="Das Königreich von Kazad-dûm"),('Nordfront-Armeebogen 2018'!C51="Krieger (0)")),('Nordfront-Armeebogen 2018'!A51),0)</f>
        <v>0</v>
      </c>
      <c r="F43" s="0" t="n">
        <v>0</v>
      </c>
      <c r="G43" s="0" t="n">
        <f aca="false">IF(AND(('Nordfront-Armeebogen 2018'!E17="Lothlórien"),('Nordfront-Armeebogen 2018'!C17="Krieger (0)")),('Nordfront-Armeebogen 2018'!A17),0)</f>
        <v>0</v>
      </c>
      <c r="H43" s="0" t="n">
        <f aca="false">IF(AND(('Nordfront-Armeebogen 2018'!E17="Minas Tirith"),('Nordfront-Armeebogen 2018'!C17="Krieger (0)")),('Nordfront-Armeebogen 2018'!A17),0)</f>
        <v>0</v>
      </c>
      <c r="I43" s="0" t="n">
        <f aca="false">IF(AND(('Nordfront-Armeebogen 2018'!E51="Minas Tirith"),('Nordfront-Armeebogen 2018'!C51="Krieger (0)")),('Nordfront-Armeebogen 2018'!A51),0)</f>
        <v>0</v>
      </c>
      <c r="J43" s="0" t="n">
        <f aca="false">IF(AND(('Nordfront-Armeebogen 2018'!E17="Númenor"),('Nordfront-Armeebogen 2018'!C17="Krieger (0)")),('Nordfront-Armeebogen 2018'!A17),0)</f>
        <v>0</v>
      </c>
      <c r="K43" s="0" t="n">
        <f aca="false">IF(AND(('Nordfront-Armeebogen 2018'!E17="Bruchtal"),('Nordfront-Armeebogen 2018'!C17="Krieger (0)")),('Nordfront-Armeebogen 2018'!A17),0)</f>
        <v>0</v>
      </c>
      <c r="L43" s="0" t="n">
        <f aca="false">IF(AND(('Nordfront-Armeebogen 2018'!E17="Rohan"),('Nordfront-Armeebogen 2018'!C17="Krieger (0)")),('Nordfront-Armeebogen 2018'!A17),0)</f>
        <v>0</v>
      </c>
      <c r="M43" s="0" t="n">
        <f aca="false">IF(AND(('Nordfront-Armeebogen 2018'!E17="Das Auenland"),('Nordfront-Armeebogen 2018'!C17="Krieger (0)")),('Nordfront-Armeebogen 2018'!A17),0)</f>
        <v>0</v>
      </c>
      <c r="N43" s="0" t="n">
        <v>0</v>
      </c>
      <c r="O43" s="0" t="n">
        <f aca="false">IF(AND(('Nordfront-Armeebogen 2018'!E17="Angmar"),('Nordfront-Armeebogen 2018'!C17="Krieger (0)")),('Nordfront-Armeebogen 2018'!A17),0)</f>
        <v>0</v>
      </c>
      <c r="P43" s="0" t="n">
        <f aca="false">IF(AND(('Nordfront-Armeebogen 2018'!E17="Barad-dûr"),('Nordfront-Armeebogen 2018'!C17="Krieger (0)")),('Nordfront-Armeebogen 2018'!A17),0)</f>
        <v>0</v>
      </c>
      <c r="Q43" s="0" t="n">
        <f aca="false">IF(AND(('Nordfront-Armeebogen 2018'!E17="Kosaren von Umbar"),('Nordfront-Armeebogen 2018'!C17="Krieger (0)")),('Nordfront-Armeebogen 2018'!A17),0)</f>
        <v>0</v>
      </c>
      <c r="R43" s="0" t="n">
        <f aca="false">IF(AND(('Nordfront-Armeebogen 2018'!E51="Kosaren von Umbar"),('Nordfront-Armeebogen 2018'!C51="Krieger (0)")),('Nordfront-Armeebogen 2018'!A51),0)</f>
        <v>0</v>
      </c>
      <c r="S43" s="0" t="n">
        <f aca="false">IF(AND(('Nordfront-Armeebogen 2018'!E17="Die Ostlinge"),('Nordfront-Armeebogen 2018'!C17="Krieger (0)")),('Nordfront-Armeebogen 2018'!A17),0)</f>
        <v>0</v>
      </c>
      <c r="T43" s="0" t="n">
        <f aca="false">IF(AND(('Nordfront-Armeebogen 2018'!E17="Isengart"),('Nordfront-Armeebogen 2018'!C17="Krieger (0)")),('Nordfront-Armeebogen 2018'!A17),0)</f>
        <v>0</v>
      </c>
      <c r="U43" s="0" t="n">
        <f aca="false">IF(AND(('Nordfront-Armeebogen 2018'!E51="Isengart"),('Nordfront-Armeebogen 2018'!C51="Krieger (0)")),('Nordfront-Armeebogen 2018'!A51),0)</f>
        <v>0</v>
      </c>
      <c r="V43" s="0" t="n">
        <f aca="false">IF(AND(('Nordfront-Armeebogen 2018'!E51="Isengart"),('Nordfront-Armeebogen 2018'!C51="Krieger (0)")),('Nordfront-Armeebogen 2018'!A51),0)</f>
        <v>0</v>
      </c>
      <c r="W43" s="0" t="n">
        <f aca="false">IF(AND(('Nordfront-Armeebogen 2018'!E17="Mordor"),('Nordfront-Armeebogen 2018'!C17="Krieger (0)")),('Nordfront-Armeebogen 2018'!A17),0)</f>
        <v>0</v>
      </c>
      <c r="X43" s="0" t="n">
        <f aca="false">IF(AND(('Nordfront-Armeebogen 2018'!E17="Moria"),('Nordfront-Armeebogen 2018'!C17="Krieger (0)")),('Nordfront-Armeebogen 2018'!A17),0)</f>
        <v>0</v>
      </c>
      <c r="Y43" s="0" t="n">
        <f aca="false">IF(AND(('Nordfront-Armeebogen 2018'!E17="Die Schlangenhorde"),('Nordfront-Armeebogen 2018'!C17="Krieger (0)")),('Nordfront-Armeebogen 2018'!A17),0)</f>
        <v>0</v>
      </c>
      <c r="Z43" s="0" t="n">
        <v>0</v>
      </c>
      <c r="AA43" s="0" t="n">
        <f aca="false">IF(AND(('Nordfront-Armeebogen 2018'!E17="Sharkas Abtrünnige"),('Nordfront-Armeebogen 2018'!C17="Krieger (0)")),('Nordfront-Armeebogen 2018'!A17),0)</f>
        <v>0</v>
      </c>
      <c r="AB43" s="0" t="n">
        <v>0</v>
      </c>
      <c r="AC43" s="0" t="n">
        <f aca="false">IF(AND(('Nordfront-Armeebogen 2018'!E17="Variags von Khand"),('Nordfront-Armeebogen 2018'!C17="Krieger (0)")),('Nordfront-Armeebogen 2018'!A17),0)</f>
        <v>0</v>
      </c>
      <c r="AD43" s="0" t="n">
        <v>0</v>
      </c>
      <c r="AE43" s="0" t="n">
        <f aca="false">IF(AND(('Nordfront-Armeebogen 2018'!E17="Armee von See-Stadt"),('Nordfront-Armeebogen 2018'!C17="Krieger (0)")),('Nordfront-Armeebogen 2018'!A17),0)</f>
        <v>0</v>
      </c>
      <c r="AF43" s="0" t="n">
        <v>0</v>
      </c>
      <c r="AI43" s="0" t="n">
        <f aca="false">IF(AND(('Nordfront-Armeebogen 2018'!E17="Garnision von Thal"),('Nordfront-Armeebogen 2018'!C17="Krieger (0)")),('Nordfront-Armeebogen 2018'!A17),0)</f>
        <v>0</v>
      </c>
      <c r="AJ43" s="0" t="n">
        <f aca="false">IF(AND(('Nordfront-Armeebogen 2018'!E17="Thranduils Hallen"),('Nordfront-Armeebogen 2018'!C17="Krieger (0)")),('Nordfront-Armeebogen 2018'!A17),0)</f>
        <v>0</v>
      </c>
      <c r="AK43" s="0" t="n">
        <f aca="false">IF(AND(('Nordfront-Armeebogen 2018'!E17="Die Eisenberge"),('Nordfront-Armeebogen 2018'!C17="Krieger (0)")),('Nordfront-Armeebogen 2018'!A17),0)</f>
        <v>0</v>
      </c>
      <c r="AL43" s="0" t="n">
        <f aca="false">IF(AND(('Nordfront-Armeebogen 2018'!E17="Überlebende von See-Stadt"),('Nordfront-Armeebogen 2018'!C17="Krieger (0)")),('Nordfront-Armeebogen 2018'!A17),0)</f>
        <v>0</v>
      </c>
      <c r="AM43" s="0" t="n">
        <f aca="false">IF(AND(('Nordfront-Armeebogen 2018'!E17="Azogs Jäger"),('Nordfront-Armeebogen 2018'!C17="Krieger (0)")),('Nordfront-Armeebogen 2018'!A17),0)</f>
        <v>0</v>
      </c>
      <c r="AP43" s="0" t="n">
        <f aca="false">IF(AND(('Nordfront-Armeebogen 2018'!E17="Waldläufer von Ithilien"),('Nordfront-Armeebogen 2018'!C17="Krieger (0)")),('Nordfront-Armeebogen 2018'!A17),0)</f>
        <v>0</v>
      </c>
      <c r="AQ43" s="0" t="n">
        <f aca="false">IF(AND(('Nordfront-Armeebogen 2018'!E17="Die Menschen des Westens"),('Nordfront-Armeebogen 2018'!C17="Krieger (0)")),('Nordfront-Armeebogen 2018'!A17),0)</f>
        <v>0</v>
      </c>
      <c r="AR43" s="0" t="n">
        <f aca="false">IF(AND(('Nordfront-Armeebogen 2018'!E17="Gothmogs Armee"),('Nordfront-Armeebogen 2018'!C17="Krieger (0)")),('Nordfront-Armeebogen 2018'!A17),0)</f>
        <v>0</v>
      </c>
      <c r="AS43" s="0" t="n">
        <f aca="false">IF(AND(('Nordfront-Armeebogen 2018'!E17="Große Armee des Südens"),('Nordfront-Armeebogen 2018'!C17="Krieger (0)")),('Nordfront-Armeebogen 2018'!A17),0)</f>
        <v>0</v>
      </c>
      <c r="AT43" s="0" t="n">
        <f aca="false">IF(AND(('Nordfront-Armeebogen 2018'!E17="Das schwarze Tor öffnet sich"),('Nordfront-Armeebogen 2018'!C17="Krieger (0)")),('Nordfront-Armeebogen 2018'!A17),0)</f>
        <v>0</v>
      </c>
      <c r="AU43" s="0" t="n">
        <f aca="false">IF(AND(('Nordfront-Armeebogen 2018'!E17="Das schwarze Tor öffnet sich"),('Nordfront-Armeebogen 2018'!C17="Krieger (0)")),('Nordfront-Armeebogen 2018'!A17),0)</f>
        <v>0</v>
      </c>
      <c r="AV43" s="0" t="n">
        <f aca="false">IF(AND(('Nordfront-Armeebogen 2018'!E17="Die Raufbolde des Hauptmanns"),('Nordfront-Armeebogen 2018'!C17="Krieger (0)")),('Nordfront-Armeebogen 2018'!A17),0)</f>
        <v>0</v>
      </c>
    </row>
    <row r="44" customFormat="false" ht="15" hidden="false" customHeight="false" outlineLevel="0" collapsed="false">
      <c r="B44" s="0" t="n">
        <f aca="false">IF(AND(('Nordfront-Armeebogen 2018'!E18="Arnor"),('Nordfront-Armeebogen 2018'!C18="Krieger (0)")),('Nordfront-Armeebogen 2018'!A18),0)</f>
        <v>0</v>
      </c>
      <c r="C44" s="0" t="n">
        <f aca="false">IF(AND(('Nordfront-Armeebogen 2018'!E18="Die Lehen"),('Nordfront-Armeebogen 2018'!C18="Krieger (0)")),('Nordfront-Armeebogen 2018'!A18),0)</f>
        <v>0</v>
      </c>
      <c r="D44" s="38" t="n">
        <f aca="false">IF(AND(('Nordfront-Armeebogen 2018'!E18="Das Königreich von Kazad-dûm"),('Nordfront-Armeebogen 2018'!C18="Krieger (0)")),('Nordfront-Armeebogen 2018'!A18),0)</f>
        <v>0</v>
      </c>
      <c r="E44" s="38" t="n">
        <f aca="false">IF(AND(('Nordfront-Armeebogen 2018'!E52="Das Königreich von Kazad-dûm"),('Nordfront-Armeebogen 2018'!C52="Krieger (0)")),('Nordfront-Armeebogen 2018'!A52),0)</f>
        <v>0</v>
      </c>
      <c r="F44" s="0" t="n">
        <v>0</v>
      </c>
      <c r="G44" s="0" t="n">
        <f aca="false">IF(AND(('Nordfront-Armeebogen 2018'!E18="Lothlórien"),('Nordfront-Armeebogen 2018'!C18="Krieger (0)")),('Nordfront-Armeebogen 2018'!A18),0)</f>
        <v>0</v>
      </c>
      <c r="H44" s="0" t="n">
        <f aca="false">IF(AND(('Nordfront-Armeebogen 2018'!E18="Minas Tirith"),('Nordfront-Armeebogen 2018'!C18="Krieger (0)")),('Nordfront-Armeebogen 2018'!A18),0)</f>
        <v>0</v>
      </c>
      <c r="I44" s="0" t="n">
        <f aca="false">IF(AND(('Nordfront-Armeebogen 2018'!E52="Minas Tirith"),('Nordfront-Armeebogen 2018'!C52="Krieger (0)")),('Nordfront-Armeebogen 2018'!A52),0)</f>
        <v>0</v>
      </c>
      <c r="J44" s="0" t="n">
        <f aca="false">IF(AND(('Nordfront-Armeebogen 2018'!E18="Númenor"),('Nordfront-Armeebogen 2018'!C18="Krieger (0)")),('Nordfront-Armeebogen 2018'!A18),0)</f>
        <v>0</v>
      </c>
      <c r="K44" s="0" t="n">
        <f aca="false">IF(AND(('Nordfront-Armeebogen 2018'!E18="Bruchtal"),('Nordfront-Armeebogen 2018'!C18="Krieger (0)")),('Nordfront-Armeebogen 2018'!A18),0)</f>
        <v>0</v>
      </c>
      <c r="L44" s="0" t="n">
        <f aca="false">IF(AND(('Nordfront-Armeebogen 2018'!E18="Rohan"),('Nordfront-Armeebogen 2018'!C18="Krieger (0)")),('Nordfront-Armeebogen 2018'!A18),0)</f>
        <v>0</v>
      </c>
      <c r="M44" s="0" t="n">
        <f aca="false">IF(AND(('Nordfront-Armeebogen 2018'!E18="Das Auenland"),('Nordfront-Armeebogen 2018'!C18="Krieger (0)")),('Nordfront-Armeebogen 2018'!A18),0)</f>
        <v>0</v>
      </c>
      <c r="N44" s="0" t="n">
        <v>0</v>
      </c>
      <c r="O44" s="0" t="n">
        <f aca="false">IF(AND(('Nordfront-Armeebogen 2018'!E18="Angmar"),('Nordfront-Armeebogen 2018'!C18="Krieger (0)")),('Nordfront-Armeebogen 2018'!A18),0)</f>
        <v>0</v>
      </c>
      <c r="P44" s="0" t="n">
        <f aca="false">IF(AND(('Nordfront-Armeebogen 2018'!E18="Barad-dûr"),('Nordfront-Armeebogen 2018'!C18="Krieger (0)")),('Nordfront-Armeebogen 2018'!A18),0)</f>
        <v>0</v>
      </c>
      <c r="Q44" s="0" t="n">
        <f aca="false">IF(AND(('Nordfront-Armeebogen 2018'!E18="Kosaren von Umbar"),('Nordfront-Armeebogen 2018'!C18="Krieger (0)")),('Nordfront-Armeebogen 2018'!A18),0)</f>
        <v>0</v>
      </c>
      <c r="R44" s="0" t="n">
        <f aca="false">IF(AND(('Nordfront-Armeebogen 2018'!E52="Kosaren von Umbar"),('Nordfront-Armeebogen 2018'!C52="Krieger (0)")),('Nordfront-Armeebogen 2018'!A52),0)</f>
        <v>0</v>
      </c>
      <c r="S44" s="0" t="n">
        <f aca="false">IF(AND(('Nordfront-Armeebogen 2018'!E18="Die Ostlinge"),('Nordfront-Armeebogen 2018'!C18="Krieger (0)")),('Nordfront-Armeebogen 2018'!A18),0)</f>
        <v>0</v>
      </c>
      <c r="T44" s="0" t="n">
        <f aca="false">IF(AND(('Nordfront-Armeebogen 2018'!E18="Isengart"),('Nordfront-Armeebogen 2018'!C18="Krieger (0)")),('Nordfront-Armeebogen 2018'!A18),0)</f>
        <v>4</v>
      </c>
      <c r="U44" s="0" t="n">
        <f aca="false">IF(AND(('Nordfront-Armeebogen 2018'!E52="Isengart"),('Nordfront-Armeebogen 2018'!C52="Krieger (0)")),('Nordfront-Armeebogen 2018'!A52),0)</f>
        <v>0</v>
      </c>
      <c r="V44" s="0" t="n">
        <f aca="false">IF(AND(('Nordfront-Armeebogen 2018'!E52="Isengart"),('Nordfront-Armeebogen 2018'!C52="Krieger (0)")),('Nordfront-Armeebogen 2018'!A52),0)</f>
        <v>0</v>
      </c>
      <c r="W44" s="0" t="n">
        <f aca="false">IF(AND(('Nordfront-Armeebogen 2018'!E18="Mordor"),('Nordfront-Armeebogen 2018'!C18="Krieger (0)")),('Nordfront-Armeebogen 2018'!A18),0)</f>
        <v>0</v>
      </c>
      <c r="X44" s="0" t="n">
        <f aca="false">IF(AND(('Nordfront-Armeebogen 2018'!E18="Moria"),('Nordfront-Armeebogen 2018'!C18="Krieger (0)")),('Nordfront-Armeebogen 2018'!A18),0)</f>
        <v>0</v>
      </c>
      <c r="Y44" s="0" t="n">
        <f aca="false">IF(AND(('Nordfront-Armeebogen 2018'!E18="Die Schlangenhorde"),('Nordfront-Armeebogen 2018'!C18="Krieger (0)")),('Nordfront-Armeebogen 2018'!A18),0)</f>
        <v>0</v>
      </c>
      <c r="Z44" s="0" t="n">
        <v>0</v>
      </c>
      <c r="AA44" s="0" t="n">
        <f aca="false">IF(AND(('Nordfront-Armeebogen 2018'!E18="Sharkas Abtrünnige"),('Nordfront-Armeebogen 2018'!C18="Krieger (0)")),('Nordfront-Armeebogen 2018'!A18),0)</f>
        <v>0</v>
      </c>
      <c r="AB44" s="0" t="n">
        <v>0</v>
      </c>
      <c r="AC44" s="0" t="n">
        <f aca="false">IF(AND(('Nordfront-Armeebogen 2018'!E18="Variags von Khand"),('Nordfront-Armeebogen 2018'!C18="Krieger (0)")),('Nordfront-Armeebogen 2018'!A18),0)</f>
        <v>0</v>
      </c>
      <c r="AD44" s="0" t="n">
        <v>0</v>
      </c>
      <c r="AE44" s="0" t="n">
        <f aca="false">IF(AND(('Nordfront-Armeebogen 2018'!E18="Armee von See-Stadt"),('Nordfront-Armeebogen 2018'!C18="Krieger (0)")),('Nordfront-Armeebogen 2018'!A18),0)</f>
        <v>0</v>
      </c>
      <c r="AF44" s="0" t="n">
        <v>0</v>
      </c>
      <c r="AI44" s="0" t="n">
        <f aca="false">IF(AND(('Nordfront-Armeebogen 2018'!E18="Garnision von Thal"),('Nordfront-Armeebogen 2018'!C18="Krieger (0)")),('Nordfront-Armeebogen 2018'!A18),0)</f>
        <v>0</v>
      </c>
      <c r="AJ44" s="0" t="n">
        <f aca="false">IF(AND(('Nordfront-Armeebogen 2018'!E18="Thranduils Hallen"),('Nordfront-Armeebogen 2018'!C18="Krieger (0)")),('Nordfront-Armeebogen 2018'!A18),0)</f>
        <v>0</v>
      </c>
      <c r="AK44" s="0" t="n">
        <f aca="false">IF(AND(('Nordfront-Armeebogen 2018'!E18="Die Eisenberge"),('Nordfront-Armeebogen 2018'!C18="Krieger (0)")),('Nordfront-Armeebogen 2018'!A18),0)</f>
        <v>0</v>
      </c>
      <c r="AL44" s="0" t="n">
        <f aca="false">IF(AND(('Nordfront-Armeebogen 2018'!E18="Überlebende von See-Stadt"),('Nordfront-Armeebogen 2018'!C18="Krieger (0)")),('Nordfront-Armeebogen 2018'!A18),0)</f>
        <v>0</v>
      </c>
      <c r="AM44" s="0" t="n">
        <f aca="false">IF(AND(('Nordfront-Armeebogen 2018'!E18="Azogs Jäger"),('Nordfront-Armeebogen 2018'!C18="Krieger (0)")),('Nordfront-Armeebogen 2018'!A18),0)</f>
        <v>0</v>
      </c>
      <c r="AP44" s="0" t="n">
        <f aca="false">IF(AND(('Nordfront-Armeebogen 2018'!E18="Waldläufer von Ithilien"),('Nordfront-Armeebogen 2018'!C18="Krieger (0)")),('Nordfront-Armeebogen 2018'!A18),0)</f>
        <v>0</v>
      </c>
      <c r="AQ44" s="0" t="n">
        <f aca="false">IF(AND(('Nordfront-Armeebogen 2018'!E18="Die Menschen des Westens"),('Nordfront-Armeebogen 2018'!C18="Krieger (0)")),('Nordfront-Armeebogen 2018'!A18),0)</f>
        <v>0</v>
      </c>
      <c r="AR44" s="0" t="n">
        <f aca="false">IF(AND(('Nordfront-Armeebogen 2018'!E18="Gothmogs Armee"),('Nordfront-Armeebogen 2018'!C18="Krieger (0)")),('Nordfront-Armeebogen 2018'!A18),0)</f>
        <v>0</v>
      </c>
      <c r="AS44" s="0" t="n">
        <f aca="false">IF(AND(('Nordfront-Armeebogen 2018'!E18="Große Armee des Südens"),('Nordfront-Armeebogen 2018'!C18="Krieger (0)")),('Nordfront-Armeebogen 2018'!A18),0)</f>
        <v>0</v>
      </c>
      <c r="AT44" s="0" t="n">
        <f aca="false">IF(AND(('Nordfront-Armeebogen 2018'!E18="Das schwarze Tor öffnet sich"),('Nordfront-Armeebogen 2018'!C18="Krieger (0)")),('Nordfront-Armeebogen 2018'!A18),0)</f>
        <v>0</v>
      </c>
      <c r="AU44" s="0" t="n">
        <f aca="false">IF(AND(('Nordfront-Armeebogen 2018'!E18="Das schwarze Tor öffnet sich"),('Nordfront-Armeebogen 2018'!C18="Krieger (0)")),('Nordfront-Armeebogen 2018'!A18),0)</f>
        <v>0</v>
      </c>
      <c r="AV44" s="0" t="n">
        <f aca="false">IF(AND(('Nordfront-Armeebogen 2018'!E18="Die Raufbolde des Hauptmanns"),('Nordfront-Armeebogen 2018'!C18="Krieger (0)")),('Nordfront-Armeebogen 2018'!A18),0)</f>
        <v>0</v>
      </c>
    </row>
    <row r="45" customFormat="false" ht="15" hidden="false" customHeight="false" outlineLevel="0" collapsed="false">
      <c r="B45" s="0" t="n">
        <f aca="false">IF(AND(('Nordfront-Armeebogen 2018'!E19="Arnor"),('Nordfront-Armeebogen 2018'!C19="Krieger (0)")),('Nordfront-Armeebogen 2018'!A19),0)</f>
        <v>0</v>
      </c>
      <c r="C45" s="0" t="n">
        <f aca="false">IF(AND(('Nordfront-Armeebogen 2018'!E19="Die Lehen"),('Nordfront-Armeebogen 2018'!C19="Krieger (0)")),('Nordfront-Armeebogen 2018'!A19),0)</f>
        <v>0</v>
      </c>
      <c r="D45" s="38" t="n">
        <f aca="false">IF(AND(('Nordfront-Armeebogen 2018'!E19="Das Königreich von Kazad-dûm"),('Nordfront-Armeebogen 2018'!C19="Krieger (0)")),('Nordfront-Armeebogen 2018'!A19),0)</f>
        <v>0</v>
      </c>
      <c r="E45" s="38" t="n">
        <f aca="false">IF(AND(('Nordfront-Armeebogen 2018'!E53="Das Königreich von Kazad-dûm"),('Nordfront-Armeebogen 2018'!C53="Krieger (0)")),('Nordfront-Armeebogen 2018'!A53),0)</f>
        <v>0</v>
      </c>
      <c r="F45" s="0" t="n">
        <v>0</v>
      </c>
      <c r="G45" s="0" t="n">
        <f aca="false">IF(AND(('Nordfront-Armeebogen 2018'!E19="Lothlórien"),('Nordfront-Armeebogen 2018'!C19="Krieger (0)")),('Nordfront-Armeebogen 2018'!A19),0)</f>
        <v>0</v>
      </c>
      <c r="H45" s="0" t="n">
        <f aca="false">IF(AND(('Nordfront-Armeebogen 2018'!E19="Minas Tirith"),('Nordfront-Armeebogen 2018'!C19="Krieger (0)")),('Nordfront-Armeebogen 2018'!A19),0)</f>
        <v>0</v>
      </c>
      <c r="I45" s="0" t="n">
        <f aca="false">IF(AND(('Nordfront-Armeebogen 2018'!E53="Minas Tirith"),('Nordfront-Armeebogen 2018'!C53="Krieger (0)")),('Nordfront-Armeebogen 2018'!A53),0)</f>
        <v>0</v>
      </c>
      <c r="J45" s="0" t="n">
        <f aca="false">IF(AND(('Nordfront-Armeebogen 2018'!E19="Númenor"),('Nordfront-Armeebogen 2018'!C19="Krieger (0)")),('Nordfront-Armeebogen 2018'!A19),0)</f>
        <v>0</v>
      </c>
      <c r="K45" s="0" t="n">
        <f aca="false">IF(AND(('Nordfront-Armeebogen 2018'!E19="Bruchtal"),('Nordfront-Armeebogen 2018'!C19="Krieger (0)")),('Nordfront-Armeebogen 2018'!A19),0)</f>
        <v>0</v>
      </c>
      <c r="L45" s="0" t="n">
        <f aca="false">IF(AND(('Nordfront-Armeebogen 2018'!E19="Rohan"),('Nordfront-Armeebogen 2018'!C19="Krieger (0)")),('Nordfront-Armeebogen 2018'!A19),0)</f>
        <v>0</v>
      </c>
      <c r="M45" s="0" t="n">
        <f aca="false">IF(AND(('Nordfront-Armeebogen 2018'!E19="Das Auenland"),('Nordfront-Armeebogen 2018'!C19="Krieger (0)")),('Nordfront-Armeebogen 2018'!A19),0)</f>
        <v>0</v>
      </c>
      <c r="N45" s="0" t="n">
        <v>0</v>
      </c>
      <c r="O45" s="0" t="n">
        <f aca="false">IF(AND(('Nordfront-Armeebogen 2018'!E19="Angmar"),('Nordfront-Armeebogen 2018'!C19="Krieger (0)")),('Nordfront-Armeebogen 2018'!A19),0)</f>
        <v>0</v>
      </c>
      <c r="P45" s="0" t="n">
        <f aca="false">IF(AND(('Nordfront-Armeebogen 2018'!E19="Barad-dûr"),('Nordfront-Armeebogen 2018'!C19="Krieger (0)")),('Nordfront-Armeebogen 2018'!A19),0)</f>
        <v>0</v>
      </c>
      <c r="Q45" s="0" t="n">
        <f aca="false">IF(AND(('Nordfront-Armeebogen 2018'!E19="Kosaren von Umbar"),('Nordfront-Armeebogen 2018'!C19="Krieger (0)")),('Nordfront-Armeebogen 2018'!A19),0)</f>
        <v>0</v>
      </c>
      <c r="R45" s="0" t="n">
        <f aca="false">IF(AND(('Nordfront-Armeebogen 2018'!E53="Kosaren von Umbar"),('Nordfront-Armeebogen 2018'!C53="Krieger (0)")),('Nordfront-Armeebogen 2018'!A53),0)</f>
        <v>0</v>
      </c>
      <c r="S45" s="0" t="n">
        <f aca="false">IF(AND(('Nordfront-Armeebogen 2018'!E19="Die Ostlinge"),('Nordfront-Armeebogen 2018'!C19="Krieger (0)")),('Nordfront-Armeebogen 2018'!A19),0)</f>
        <v>0</v>
      </c>
      <c r="T45" s="0" t="n">
        <f aca="false">IF(AND(('Nordfront-Armeebogen 2018'!E19="Isengart"),('Nordfront-Armeebogen 2018'!C19="Krieger (0)")),('Nordfront-Armeebogen 2018'!A19),0)</f>
        <v>4</v>
      </c>
      <c r="U45" s="0" t="n">
        <f aca="false">IF(AND(('Nordfront-Armeebogen 2018'!E53="Isengart"),('Nordfront-Armeebogen 2018'!C53="Krieger (0)")),('Nordfront-Armeebogen 2018'!A53),0)</f>
        <v>0</v>
      </c>
      <c r="V45" s="0" t="n">
        <f aca="false">IF(AND(('Nordfront-Armeebogen 2018'!E53="Isengart"),('Nordfront-Armeebogen 2018'!C53="Krieger (0)")),('Nordfront-Armeebogen 2018'!A53),0)</f>
        <v>0</v>
      </c>
      <c r="W45" s="0" t="n">
        <f aca="false">IF(AND(('Nordfront-Armeebogen 2018'!E19="Mordor"),('Nordfront-Armeebogen 2018'!C19="Krieger (0)")),('Nordfront-Armeebogen 2018'!A19),0)</f>
        <v>0</v>
      </c>
      <c r="X45" s="0" t="n">
        <f aca="false">IF(AND(('Nordfront-Armeebogen 2018'!E19="Moria"),('Nordfront-Armeebogen 2018'!C19="Krieger (0)")),('Nordfront-Armeebogen 2018'!A19),0)</f>
        <v>0</v>
      </c>
      <c r="Y45" s="0" t="n">
        <f aca="false">IF(AND(('Nordfront-Armeebogen 2018'!E19="Die Schlangenhorde"),('Nordfront-Armeebogen 2018'!C19="Krieger (0)")),('Nordfront-Armeebogen 2018'!A19),0)</f>
        <v>0</v>
      </c>
      <c r="Z45" s="0" t="n">
        <v>0</v>
      </c>
      <c r="AA45" s="0" t="n">
        <f aca="false">IF(AND(('Nordfront-Armeebogen 2018'!E19="Sharkas Abtrünnige"),('Nordfront-Armeebogen 2018'!C19="Krieger (0)")),('Nordfront-Armeebogen 2018'!A19),0)</f>
        <v>0</v>
      </c>
      <c r="AB45" s="0" t="n">
        <v>0</v>
      </c>
      <c r="AC45" s="0" t="n">
        <f aca="false">IF(AND(('Nordfront-Armeebogen 2018'!E19="Variags von Khand"),('Nordfront-Armeebogen 2018'!C19="Krieger (0)")),('Nordfront-Armeebogen 2018'!A19),0)</f>
        <v>0</v>
      </c>
      <c r="AD45" s="0" t="n">
        <v>0</v>
      </c>
      <c r="AE45" s="0" t="n">
        <f aca="false">IF(AND(('Nordfront-Armeebogen 2018'!E19="Armee von See-Stadt"),('Nordfront-Armeebogen 2018'!C19="Krieger (0)")),('Nordfront-Armeebogen 2018'!A19),0)</f>
        <v>0</v>
      </c>
      <c r="AF45" s="0" t="n">
        <v>0</v>
      </c>
      <c r="AI45" s="0" t="n">
        <f aca="false">IF(AND(('Nordfront-Armeebogen 2018'!E19="Garnision von Thal"),('Nordfront-Armeebogen 2018'!C19="Krieger (0)")),('Nordfront-Armeebogen 2018'!A19),0)</f>
        <v>0</v>
      </c>
      <c r="AJ45" s="0" t="n">
        <f aca="false">IF(AND(('Nordfront-Armeebogen 2018'!E19="Thranduils Hallen"),('Nordfront-Armeebogen 2018'!C19="Krieger (0)")),('Nordfront-Armeebogen 2018'!A19),0)</f>
        <v>0</v>
      </c>
      <c r="AK45" s="0" t="n">
        <f aca="false">IF(AND(('Nordfront-Armeebogen 2018'!E19="Die Eisenberge"),('Nordfront-Armeebogen 2018'!C19="Krieger (0)")),('Nordfront-Armeebogen 2018'!A19),0)</f>
        <v>0</v>
      </c>
      <c r="AL45" s="0" t="n">
        <f aca="false">IF(AND(('Nordfront-Armeebogen 2018'!E19="Überlebende von See-Stadt"),('Nordfront-Armeebogen 2018'!C19="Krieger (0)")),('Nordfront-Armeebogen 2018'!A19),0)</f>
        <v>0</v>
      </c>
      <c r="AM45" s="0" t="n">
        <f aca="false">IF(AND(('Nordfront-Armeebogen 2018'!E19="Azogs Jäger"),('Nordfront-Armeebogen 2018'!C19="Krieger (0)")),('Nordfront-Armeebogen 2018'!A19),0)</f>
        <v>0</v>
      </c>
      <c r="AP45" s="0" t="n">
        <f aca="false">IF(AND(('Nordfront-Armeebogen 2018'!E19="Waldläufer von Ithilien"),('Nordfront-Armeebogen 2018'!C19="Krieger (0)")),('Nordfront-Armeebogen 2018'!A19),0)</f>
        <v>0</v>
      </c>
      <c r="AQ45" s="0" t="n">
        <f aca="false">IF(AND(('Nordfront-Armeebogen 2018'!E19="Die Menschen des Westens"),('Nordfront-Armeebogen 2018'!C19="Krieger (0)")),('Nordfront-Armeebogen 2018'!A19),0)</f>
        <v>0</v>
      </c>
      <c r="AR45" s="0" t="n">
        <f aca="false">IF(AND(('Nordfront-Armeebogen 2018'!E19="Gothmogs Armee"),('Nordfront-Armeebogen 2018'!C19="Krieger (0)")),('Nordfront-Armeebogen 2018'!A19),0)</f>
        <v>0</v>
      </c>
      <c r="AS45" s="0" t="n">
        <f aca="false">IF(AND(('Nordfront-Armeebogen 2018'!E19="Große Armee des Südens"),('Nordfront-Armeebogen 2018'!C19="Krieger (0)")),('Nordfront-Armeebogen 2018'!A19),0)</f>
        <v>0</v>
      </c>
      <c r="AT45" s="0" t="n">
        <f aca="false">IF(AND(('Nordfront-Armeebogen 2018'!E19="Das schwarze Tor öffnet sich"),('Nordfront-Armeebogen 2018'!C19="Krieger (0)")),('Nordfront-Armeebogen 2018'!A19),0)</f>
        <v>0</v>
      </c>
      <c r="AU45" s="0" t="n">
        <f aca="false">IF(AND(('Nordfront-Armeebogen 2018'!E19="Das schwarze Tor öffnet sich"),('Nordfront-Armeebogen 2018'!C19="Krieger (0)")),('Nordfront-Armeebogen 2018'!A19),0)</f>
        <v>0</v>
      </c>
      <c r="AV45" s="0" t="n">
        <f aca="false">IF(AND(('Nordfront-Armeebogen 2018'!E19="Die Raufbolde des Hauptmanns"),('Nordfront-Armeebogen 2018'!C19="Krieger (0)")),('Nordfront-Armeebogen 2018'!A19),0)</f>
        <v>0</v>
      </c>
    </row>
    <row r="46" customFormat="false" ht="15" hidden="false" customHeight="false" outlineLevel="0" collapsed="false">
      <c r="B46" s="0" t="n">
        <f aca="false">IF(AND(('Nordfront-Armeebogen 2018'!E20="Arnor"),('Nordfront-Armeebogen 2018'!C20="Krieger (0)")),('Nordfront-Armeebogen 2018'!A20),0)</f>
        <v>0</v>
      </c>
      <c r="C46" s="0" t="n">
        <f aca="false">IF(AND(('Nordfront-Armeebogen 2018'!E20="Die Lehen"),('Nordfront-Armeebogen 2018'!C20="Krieger (0)")),('Nordfront-Armeebogen 2018'!A20),0)</f>
        <v>0</v>
      </c>
      <c r="D46" s="38" t="n">
        <f aca="false">IF(AND(('Nordfront-Armeebogen 2018'!E20="Das Königreich von Kazad-dûm"),('Nordfront-Armeebogen 2018'!C20="Krieger (0)")),('Nordfront-Armeebogen 2018'!A20),0)</f>
        <v>0</v>
      </c>
      <c r="E46" s="38" t="n">
        <f aca="false">IF(AND(('Nordfront-Armeebogen 2018'!E54="Das Königreich von Kazad-dûm"),('Nordfront-Armeebogen 2018'!C54="Krieger (0)")),('Nordfront-Armeebogen 2018'!A54),0)</f>
        <v>0</v>
      </c>
      <c r="F46" s="0" t="n">
        <v>0</v>
      </c>
      <c r="G46" s="0" t="n">
        <f aca="false">IF(AND(('Nordfront-Armeebogen 2018'!E20="Lothlórien"),('Nordfront-Armeebogen 2018'!C20="Krieger (0)")),('Nordfront-Armeebogen 2018'!A20),0)</f>
        <v>0</v>
      </c>
      <c r="H46" s="0" t="n">
        <f aca="false">IF(AND(('Nordfront-Armeebogen 2018'!E20="Minas Tirith"),('Nordfront-Armeebogen 2018'!C20="Krieger (0)")),('Nordfront-Armeebogen 2018'!A20),0)</f>
        <v>0</v>
      </c>
      <c r="I46" s="0" t="n">
        <f aca="false">IF(AND(('Nordfront-Armeebogen 2018'!E54="Minas Tirith"),('Nordfront-Armeebogen 2018'!C54="Krieger (0)")),('Nordfront-Armeebogen 2018'!A54),0)</f>
        <v>0</v>
      </c>
      <c r="J46" s="0" t="n">
        <f aca="false">IF(AND(('Nordfront-Armeebogen 2018'!E20="Númenor"),('Nordfront-Armeebogen 2018'!C20="Krieger (0)")),('Nordfront-Armeebogen 2018'!A20),0)</f>
        <v>0</v>
      </c>
      <c r="K46" s="0" t="n">
        <f aca="false">IF(AND(('Nordfront-Armeebogen 2018'!E20="Bruchtal"),('Nordfront-Armeebogen 2018'!C20="Krieger (0)")),('Nordfront-Armeebogen 2018'!A20),0)</f>
        <v>0</v>
      </c>
      <c r="L46" s="0" t="n">
        <f aca="false">IF(AND(('Nordfront-Armeebogen 2018'!E20="Rohan"),('Nordfront-Armeebogen 2018'!C20="Krieger (0)")),('Nordfront-Armeebogen 2018'!A20),0)</f>
        <v>0</v>
      </c>
      <c r="M46" s="0" t="n">
        <f aca="false">IF(AND(('Nordfront-Armeebogen 2018'!E20="Das Auenland"),('Nordfront-Armeebogen 2018'!C20="Krieger (0)")),('Nordfront-Armeebogen 2018'!A20),0)</f>
        <v>0</v>
      </c>
      <c r="N46" s="0" t="n">
        <v>0</v>
      </c>
      <c r="O46" s="0" t="n">
        <f aca="false">IF(AND(('Nordfront-Armeebogen 2018'!E20="Angmar"),('Nordfront-Armeebogen 2018'!C20="Krieger (0)")),('Nordfront-Armeebogen 2018'!A20),0)</f>
        <v>0</v>
      </c>
      <c r="P46" s="0" t="n">
        <f aca="false">IF(AND(('Nordfront-Armeebogen 2018'!E20="Barad-dûr"),('Nordfront-Armeebogen 2018'!C20="Krieger (0)")),('Nordfront-Armeebogen 2018'!A20),0)</f>
        <v>0</v>
      </c>
      <c r="Q46" s="0" t="n">
        <f aca="false">IF(AND(('Nordfront-Armeebogen 2018'!E20="Kosaren von Umbar"),('Nordfront-Armeebogen 2018'!C20="Krieger (0)")),('Nordfront-Armeebogen 2018'!A20),0)</f>
        <v>0</v>
      </c>
      <c r="R46" s="0" t="n">
        <f aca="false">IF(AND(('Nordfront-Armeebogen 2018'!E54="Kosaren von Umbar"),('Nordfront-Armeebogen 2018'!C54="Krieger (0)")),('Nordfront-Armeebogen 2018'!A54),0)</f>
        <v>0</v>
      </c>
      <c r="S46" s="0" t="n">
        <f aca="false">IF(AND(('Nordfront-Armeebogen 2018'!E20="Die Ostlinge"),('Nordfront-Armeebogen 2018'!C20="Krieger (0)")),('Nordfront-Armeebogen 2018'!A20),0)</f>
        <v>0</v>
      </c>
      <c r="T46" s="0" t="n">
        <f aca="false">IF(AND(('Nordfront-Armeebogen 2018'!E20="Isengart"),('Nordfront-Armeebogen 2018'!C20="Krieger (0)")),('Nordfront-Armeebogen 2018'!A20),0)</f>
        <v>4</v>
      </c>
      <c r="U46" s="0" t="n">
        <f aca="false">IF(AND(('Nordfront-Armeebogen 2018'!E54="Isengart"),('Nordfront-Armeebogen 2018'!C54="Krieger (0)")),('Nordfront-Armeebogen 2018'!A54),0)</f>
        <v>0</v>
      </c>
      <c r="V46" s="0" t="n">
        <f aca="false">IF(AND(('Nordfront-Armeebogen 2018'!E54="Isengart"),('Nordfront-Armeebogen 2018'!C54="Krieger (0)")),('Nordfront-Armeebogen 2018'!A54),0)</f>
        <v>0</v>
      </c>
      <c r="W46" s="0" t="n">
        <f aca="false">IF(AND(('Nordfront-Armeebogen 2018'!E20="Mordor"),('Nordfront-Armeebogen 2018'!C20="Krieger (0)")),('Nordfront-Armeebogen 2018'!A20),0)</f>
        <v>0</v>
      </c>
      <c r="X46" s="0" t="n">
        <f aca="false">IF(AND(('Nordfront-Armeebogen 2018'!E20="Moria"),('Nordfront-Armeebogen 2018'!C20="Krieger (0)")),('Nordfront-Armeebogen 2018'!A20),0)</f>
        <v>0</v>
      </c>
      <c r="Y46" s="0" t="n">
        <f aca="false">IF(AND(('Nordfront-Armeebogen 2018'!E20="Die Schlangenhorde"),('Nordfront-Armeebogen 2018'!C20="Krieger (0)")),('Nordfront-Armeebogen 2018'!A20),0)</f>
        <v>0</v>
      </c>
      <c r="Z46" s="0" t="n">
        <v>0</v>
      </c>
      <c r="AA46" s="0" t="n">
        <f aca="false">IF(AND(('Nordfront-Armeebogen 2018'!E20="Sharkas Abtrünnige"),('Nordfront-Armeebogen 2018'!C20="Krieger (0)")),('Nordfront-Armeebogen 2018'!A20),0)</f>
        <v>0</v>
      </c>
      <c r="AB46" s="0" t="n">
        <v>0</v>
      </c>
      <c r="AC46" s="0" t="n">
        <f aca="false">IF(AND(('Nordfront-Armeebogen 2018'!E20="Variags von Khand"),('Nordfront-Armeebogen 2018'!C20="Krieger (0)")),('Nordfront-Armeebogen 2018'!A20),0)</f>
        <v>0</v>
      </c>
      <c r="AD46" s="0" t="n">
        <v>0</v>
      </c>
      <c r="AE46" s="0" t="n">
        <f aca="false">IF(AND(('Nordfront-Armeebogen 2018'!E20="Armee von See-Stadt"),('Nordfront-Armeebogen 2018'!C20="Krieger (0)")),('Nordfront-Armeebogen 2018'!A20),0)</f>
        <v>0</v>
      </c>
      <c r="AF46" s="0" t="n">
        <v>0</v>
      </c>
      <c r="AI46" s="0" t="n">
        <f aca="false">IF(AND(('Nordfront-Armeebogen 2018'!E20="Garnision von Thal"),('Nordfront-Armeebogen 2018'!C20="Krieger (0)")),('Nordfront-Armeebogen 2018'!A20),0)</f>
        <v>0</v>
      </c>
      <c r="AJ46" s="0" t="n">
        <f aca="false">IF(AND(('Nordfront-Armeebogen 2018'!E20="Thranduils Hallen"),('Nordfront-Armeebogen 2018'!C20="Krieger (0)")),('Nordfront-Armeebogen 2018'!A20),0)</f>
        <v>0</v>
      </c>
      <c r="AK46" s="0" t="n">
        <f aca="false">IF(AND(('Nordfront-Armeebogen 2018'!E20="Die Eisenberge"),('Nordfront-Armeebogen 2018'!C20="Krieger (0)")),('Nordfront-Armeebogen 2018'!A20),0)</f>
        <v>0</v>
      </c>
      <c r="AL46" s="0" t="n">
        <f aca="false">IF(AND(('Nordfront-Armeebogen 2018'!E20="Überlebende von See-Stadt"),('Nordfront-Armeebogen 2018'!C20="Krieger (0)")),('Nordfront-Armeebogen 2018'!A20),0)</f>
        <v>0</v>
      </c>
      <c r="AM46" s="0" t="n">
        <f aca="false">IF(AND(('Nordfront-Armeebogen 2018'!E20="Azogs Jäger"),('Nordfront-Armeebogen 2018'!C20="Krieger (0)")),('Nordfront-Armeebogen 2018'!A20),0)</f>
        <v>0</v>
      </c>
      <c r="AP46" s="0" t="n">
        <f aca="false">IF(AND(('Nordfront-Armeebogen 2018'!E20="Waldläufer von Ithilien"),('Nordfront-Armeebogen 2018'!C20="Krieger (0)")),('Nordfront-Armeebogen 2018'!A20),0)</f>
        <v>0</v>
      </c>
      <c r="AQ46" s="0" t="n">
        <f aca="false">IF(AND(('Nordfront-Armeebogen 2018'!E20="Die Menschen des Westens"),('Nordfront-Armeebogen 2018'!C20="Krieger (0)")),('Nordfront-Armeebogen 2018'!A20),0)</f>
        <v>0</v>
      </c>
      <c r="AR46" s="0" t="n">
        <f aca="false">IF(AND(('Nordfront-Armeebogen 2018'!E20="Gothmogs Armee"),('Nordfront-Armeebogen 2018'!C20="Krieger (0)")),('Nordfront-Armeebogen 2018'!A20),0)</f>
        <v>0</v>
      </c>
      <c r="AS46" s="0" t="n">
        <f aca="false">IF(AND(('Nordfront-Armeebogen 2018'!E20="Große Armee des Südens"),('Nordfront-Armeebogen 2018'!C20="Krieger (0)")),('Nordfront-Armeebogen 2018'!A20),0)</f>
        <v>0</v>
      </c>
      <c r="AT46" s="0" t="n">
        <f aca="false">IF(AND(('Nordfront-Armeebogen 2018'!E20="Das schwarze Tor öffnet sich"),('Nordfront-Armeebogen 2018'!C20="Krieger (0)")),('Nordfront-Armeebogen 2018'!A20),0)</f>
        <v>0</v>
      </c>
      <c r="AU46" s="0" t="n">
        <f aca="false">IF(AND(('Nordfront-Armeebogen 2018'!E20="Das schwarze Tor öffnet sich"),('Nordfront-Armeebogen 2018'!C20="Krieger (0)")),('Nordfront-Armeebogen 2018'!A20),0)</f>
        <v>0</v>
      </c>
      <c r="AV46" s="0" t="n">
        <f aca="false">IF(AND(('Nordfront-Armeebogen 2018'!E20="Die Raufbolde des Hauptmanns"),('Nordfront-Armeebogen 2018'!C20="Krieger (0)")),('Nordfront-Armeebogen 2018'!A20),0)</f>
        <v>0</v>
      </c>
    </row>
    <row r="47" customFormat="false" ht="15" hidden="false" customHeight="false" outlineLevel="0" collapsed="false">
      <c r="B47" s="0" t="n">
        <f aca="false">IF(AND(('Nordfront-Armeebogen 2018'!E21="Arnor"),('Nordfront-Armeebogen 2018'!C21="Krieger (0)")),('Nordfront-Armeebogen 2018'!A21),0)</f>
        <v>0</v>
      </c>
      <c r="C47" s="0" t="n">
        <f aca="false">IF(AND(('Nordfront-Armeebogen 2018'!E21="Die Lehen"),('Nordfront-Armeebogen 2018'!C21="Krieger (0)")),('Nordfront-Armeebogen 2018'!A21),0)</f>
        <v>0</v>
      </c>
      <c r="D47" s="38" t="n">
        <f aca="false">IF(AND(('Nordfront-Armeebogen 2018'!E21="Das Königreich von Kazad-dûm"),('Nordfront-Armeebogen 2018'!C21="Krieger (0)")),('Nordfront-Armeebogen 2018'!A21),0)</f>
        <v>0</v>
      </c>
      <c r="E47" s="38" t="n">
        <f aca="false">IF(AND(('Nordfront-Armeebogen 2018'!E55="Das Königreich von Kazad-dûm"),('Nordfront-Armeebogen 2018'!C55="Krieger (0)")),('Nordfront-Armeebogen 2018'!A55),0)</f>
        <v>0</v>
      </c>
      <c r="F47" s="0" t="n">
        <v>0</v>
      </c>
      <c r="G47" s="0" t="n">
        <f aca="false">IF(AND(('Nordfront-Armeebogen 2018'!E21="Lothlórien"),('Nordfront-Armeebogen 2018'!C21="Krieger (0)")),('Nordfront-Armeebogen 2018'!A21),0)</f>
        <v>0</v>
      </c>
      <c r="H47" s="0" t="n">
        <f aca="false">IF(AND(('Nordfront-Armeebogen 2018'!E21="Minas Tirith"),('Nordfront-Armeebogen 2018'!C21="Krieger (0)")),('Nordfront-Armeebogen 2018'!A21),0)</f>
        <v>0</v>
      </c>
      <c r="I47" s="0" t="n">
        <f aca="false">IF(AND(('Nordfront-Armeebogen 2018'!E55="Minas Tirith"),('Nordfront-Armeebogen 2018'!C55="Krieger (0)")),('Nordfront-Armeebogen 2018'!A55),0)</f>
        <v>0</v>
      </c>
      <c r="J47" s="0" t="n">
        <f aca="false">IF(AND(('Nordfront-Armeebogen 2018'!E21="Númenor"),('Nordfront-Armeebogen 2018'!C21="Krieger (0)")),('Nordfront-Armeebogen 2018'!A21),0)</f>
        <v>0</v>
      </c>
      <c r="K47" s="0" t="n">
        <f aca="false">IF(AND(('Nordfront-Armeebogen 2018'!E21="Bruchtal"),('Nordfront-Armeebogen 2018'!C21="Krieger (0)")),('Nordfront-Armeebogen 2018'!A21),0)</f>
        <v>0</v>
      </c>
      <c r="L47" s="0" t="n">
        <f aca="false">IF(AND(('Nordfront-Armeebogen 2018'!E21="Rohan"),('Nordfront-Armeebogen 2018'!C21="Krieger (0)")),('Nordfront-Armeebogen 2018'!A21),0)</f>
        <v>0</v>
      </c>
      <c r="M47" s="0" t="n">
        <f aca="false">IF(AND(('Nordfront-Armeebogen 2018'!E21="Das Auenland"),('Nordfront-Armeebogen 2018'!C21="Krieger (0)")),('Nordfront-Armeebogen 2018'!A21),0)</f>
        <v>0</v>
      </c>
      <c r="N47" s="0" t="n">
        <v>0</v>
      </c>
      <c r="O47" s="0" t="n">
        <f aca="false">IF(AND(('Nordfront-Armeebogen 2018'!E21="Angmar"),('Nordfront-Armeebogen 2018'!C21="Krieger (0)")),('Nordfront-Armeebogen 2018'!A21),0)</f>
        <v>0</v>
      </c>
      <c r="P47" s="0" t="n">
        <f aca="false">IF(AND(('Nordfront-Armeebogen 2018'!E21="Barad-dûr"),('Nordfront-Armeebogen 2018'!C21="Krieger (0)")),('Nordfront-Armeebogen 2018'!A21),0)</f>
        <v>0</v>
      </c>
      <c r="Q47" s="0" t="n">
        <f aca="false">IF(AND(('Nordfront-Armeebogen 2018'!E21="Kosaren von Umbar"),('Nordfront-Armeebogen 2018'!C21="Krieger (0)")),('Nordfront-Armeebogen 2018'!A21),0)</f>
        <v>0</v>
      </c>
      <c r="R47" s="0" t="n">
        <f aca="false">IF(AND(('Nordfront-Armeebogen 2018'!E55="Kosaren von Umbar"),('Nordfront-Armeebogen 2018'!C55="Krieger (0)")),('Nordfront-Armeebogen 2018'!A55),0)</f>
        <v>0</v>
      </c>
      <c r="S47" s="0" t="n">
        <f aca="false">IF(AND(('Nordfront-Armeebogen 2018'!E21="Die Ostlinge"),('Nordfront-Armeebogen 2018'!C21="Krieger (0)")),('Nordfront-Armeebogen 2018'!A21),0)</f>
        <v>0</v>
      </c>
      <c r="T47" s="0" t="n">
        <f aca="false">IF(AND(('Nordfront-Armeebogen 2018'!E21="Isengart"),('Nordfront-Armeebogen 2018'!C21="Krieger (0)")),('Nordfront-Armeebogen 2018'!A21),0)</f>
        <v>0</v>
      </c>
      <c r="U47" s="0" t="n">
        <f aca="false">IF(AND(('Nordfront-Armeebogen 2018'!E55="Isengart"),('Nordfront-Armeebogen 2018'!C55="Krieger (0)")),('Nordfront-Armeebogen 2018'!A55),0)</f>
        <v>0</v>
      </c>
      <c r="V47" s="0" t="n">
        <f aca="false">IF(AND(('Nordfront-Armeebogen 2018'!E55="Isengart"),('Nordfront-Armeebogen 2018'!C55="Krieger (0)")),('Nordfront-Armeebogen 2018'!A55),0)</f>
        <v>0</v>
      </c>
      <c r="W47" s="0" t="n">
        <f aca="false">IF(AND(('Nordfront-Armeebogen 2018'!E21="Mordor"),('Nordfront-Armeebogen 2018'!C21="Krieger (0)")),('Nordfront-Armeebogen 2018'!A21),0)</f>
        <v>0</v>
      </c>
      <c r="X47" s="0" t="n">
        <f aca="false">IF(AND(('Nordfront-Armeebogen 2018'!E21="Moria"),('Nordfront-Armeebogen 2018'!C21="Krieger (0)")),('Nordfront-Armeebogen 2018'!A21),0)</f>
        <v>0</v>
      </c>
      <c r="Y47" s="0" t="n">
        <f aca="false">IF(AND(('Nordfront-Armeebogen 2018'!E21="Die Schlangenhorde"),('Nordfront-Armeebogen 2018'!C21="Krieger (0)")),('Nordfront-Armeebogen 2018'!A21),0)</f>
        <v>0</v>
      </c>
      <c r="Z47" s="0" t="n">
        <v>0</v>
      </c>
      <c r="AA47" s="0" t="n">
        <f aca="false">IF(AND(('Nordfront-Armeebogen 2018'!E21="Sharkas Abtrünnige"),('Nordfront-Armeebogen 2018'!C21="Krieger (0)")),('Nordfront-Armeebogen 2018'!A21),0)</f>
        <v>0</v>
      </c>
      <c r="AB47" s="0" t="n">
        <v>0</v>
      </c>
      <c r="AC47" s="0" t="n">
        <f aca="false">IF(AND(('Nordfront-Armeebogen 2018'!E21="Variags von Khand"),('Nordfront-Armeebogen 2018'!C21="Krieger (0)")),('Nordfront-Armeebogen 2018'!A21),0)</f>
        <v>0</v>
      </c>
      <c r="AD47" s="0" t="n">
        <v>0</v>
      </c>
      <c r="AE47" s="0" t="n">
        <f aca="false">IF(AND(('Nordfront-Armeebogen 2018'!E21="Armee von See-Stadt"),('Nordfront-Armeebogen 2018'!C21="Krieger (0)")),('Nordfront-Armeebogen 2018'!A21),0)</f>
        <v>0</v>
      </c>
      <c r="AF47" s="0" t="n">
        <v>0</v>
      </c>
      <c r="AI47" s="0" t="n">
        <f aca="false">IF(AND(('Nordfront-Armeebogen 2018'!E21="Garnision von Thal"),('Nordfront-Armeebogen 2018'!C21="Krieger (0)")),('Nordfront-Armeebogen 2018'!A21),0)</f>
        <v>0</v>
      </c>
      <c r="AJ47" s="0" t="n">
        <f aca="false">IF(AND(('Nordfront-Armeebogen 2018'!E21="Thranduils Hallen"),('Nordfront-Armeebogen 2018'!C21="Krieger (0)")),('Nordfront-Armeebogen 2018'!A21),0)</f>
        <v>0</v>
      </c>
      <c r="AK47" s="0" t="n">
        <f aca="false">IF(AND(('Nordfront-Armeebogen 2018'!E21="Die Eisenberge"),('Nordfront-Armeebogen 2018'!C21="Krieger (0)")),('Nordfront-Armeebogen 2018'!A21),0)</f>
        <v>0</v>
      </c>
      <c r="AL47" s="0" t="n">
        <f aca="false">IF(AND(('Nordfront-Armeebogen 2018'!E21="Überlebende von See-Stadt"),('Nordfront-Armeebogen 2018'!C21="Krieger (0)")),('Nordfront-Armeebogen 2018'!A21),0)</f>
        <v>0</v>
      </c>
      <c r="AM47" s="0" t="n">
        <f aca="false">IF(AND(('Nordfront-Armeebogen 2018'!E21="Azogs Jäger"),('Nordfront-Armeebogen 2018'!C21="Krieger (0)")),('Nordfront-Armeebogen 2018'!A21),0)</f>
        <v>0</v>
      </c>
      <c r="AP47" s="0" t="n">
        <f aca="false">IF(AND(('Nordfront-Armeebogen 2018'!E21="Waldläufer von Ithilien"),('Nordfront-Armeebogen 2018'!C21="Krieger (0)")),('Nordfront-Armeebogen 2018'!A21),0)</f>
        <v>0</v>
      </c>
      <c r="AQ47" s="0" t="n">
        <f aca="false">IF(AND(('Nordfront-Armeebogen 2018'!E21="Die Menschen des Westens"),('Nordfront-Armeebogen 2018'!C21="Krieger (0)")),('Nordfront-Armeebogen 2018'!A21),0)</f>
        <v>0</v>
      </c>
      <c r="AR47" s="0" t="n">
        <f aca="false">IF(AND(('Nordfront-Armeebogen 2018'!E21="Gothmogs Armee"),('Nordfront-Armeebogen 2018'!C21="Krieger (0)")),('Nordfront-Armeebogen 2018'!A21),0)</f>
        <v>0</v>
      </c>
      <c r="AS47" s="0" t="n">
        <f aca="false">IF(AND(('Nordfront-Armeebogen 2018'!E21="Große Armee des Südens"),('Nordfront-Armeebogen 2018'!C21="Krieger (0)")),('Nordfront-Armeebogen 2018'!A21),0)</f>
        <v>0</v>
      </c>
      <c r="AT47" s="0" t="n">
        <f aca="false">IF(AND(('Nordfront-Armeebogen 2018'!E21="Das schwarze Tor öffnet sich"),('Nordfront-Armeebogen 2018'!C21="Krieger (0)")),('Nordfront-Armeebogen 2018'!A21),0)</f>
        <v>0</v>
      </c>
      <c r="AU47" s="0" t="n">
        <f aca="false">IF(AND(('Nordfront-Armeebogen 2018'!E21="Das schwarze Tor öffnet sich"),('Nordfront-Armeebogen 2018'!C21="Krieger (0)")),('Nordfront-Armeebogen 2018'!A21),0)</f>
        <v>0</v>
      </c>
      <c r="AV47" s="0" t="n">
        <f aca="false">IF(AND(('Nordfront-Armeebogen 2018'!E21="Die Raufbolde des Hauptmanns"),('Nordfront-Armeebogen 2018'!C21="Krieger (0)")),('Nordfront-Armeebogen 2018'!A21),0)</f>
        <v>0</v>
      </c>
    </row>
    <row r="48" customFormat="false" ht="15" hidden="false" customHeight="false" outlineLevel="0" collapsed="false">
      <c r="B48" s="0" t="n">
        <f aca="false">IF(AND(('Nordfront-Armeebogen 2018'!E22="Arnor"),('Nordfront-Armeebogen 2018'!C22="Krieger (0)")),('Nordfront-Armeebogen 2018'!A22),0)</f>
        <v>0</v>
      </c>
      <c r="C48" s="0" t="n">
        <f aca="false">IF(AND(('Nordfront-Armeebogen 2018'!E22="Die Lehen"),('Nordfront-Armeebogen 2018'!C22="Krieger (0)")),('Nordfront-Armeebogen 2018'!A22),0)</f>
        <v>0</v>
      </c>
      <c r="D48" s="38" t="n">
        <f aca="false">IF(AND(('Nordfront-Armeebogen 2018'!E22="Das Königreich von Kazad-dûm"),('Nordfront-Armeebogen 2018'!C22="Krieger (0)")),('Nordfront-Armeebogen 2018'!A22),0)</f>
        <v>0</v>
      </c>
      <c r="E48" s="38" t="n">
        <f aca="false">IF(AND(('Nordfront-Armeebogen 2018'!E56="Das Königreich von Kazad-dûm"),('Nordfront-Armeebogen 2018'!C56="Krieger (0)")),('Nordfront-Armeebogen 2018'!A56),0)</f>
        <v>0</v>
      </c>
      <c r="F48" s="0" t="n">
        <v>0</v>
      </c>
      <c r="G48" s="0" t="n">
        <f aca="false">IF(AND(('Nordfront-Armeebogen 2018'!E22="Lothlórien"),('Nordfront-Armeebogen 2018'!C22="Krieger (0)")),('Nordfront-Armeebogen 2018'!A22),0)</f>
        <v>0</v>
      </c>
      <c r="H48" s="0" t="n">
        <f aca="false">IF(AND(('Nordfront-Armeebogen 2018'!E22="Minas Tirith"),('Nordfront-Armeebogen 2018'!C22="Krieger (0)")),('Nordfront-Armeebogen 2018'!A22),0)</f>
        <v>0</v>
      </c>
      <c r="I48" s="0" t="n">
        <f aca="false">IF(AND(('Nordfront-Armeebogen 2018'!E56="Minas Tirith"),('Nordfront-Armeebogen 2018'!C56="Krieger (0)")),('Nordfront-Armeebogen 2018'!A56),0)</f>
        <v>0</v>
      </c>
      <c r="J48" s="0" t="n">
        <f aca="false">IF(AND(('Nordfront-Armeebogen 2018'!E22="Númenor"),('Nordfront-Armeebogen 2018'!C22="Krieger (0)")),('Nordfront-Armeebogen 2018'!A22),0)</f>
        <v>0</v>
      </c>
      <c r="K48" s="0" t="n">
        <f aca="false">IF(AND(('Nordfront-Armeebogen 2018'!E22="Bruchtal"),('Nordfront-Armeebogen 2018'!C22="Krieger (0)")),('Nordfront-Armeebogen 2018'!A22),0)</f>
        <v>0</v>
      </c>
      <c r="L48" s="0" t="n">
        <f aca="false">IF(AND(('Nordfront-Armeebogen 2018'!E22="Rohan"),('Nordfront-Armeebogen 2018'!C22="Krieger (0)")),('Nordfront-Armeebogen 2018'!A22),0)</f>
        <v>0</v>
      </c>
      <c r="M48" s="0" t="n">
        <f aca="false">IF(AND(('Nordfront-Armeebogen 2018'!E22="Das Auenland"),('Nordfront-Armeebogen 2018'!C22="Krieger (0)")),('Nordfront-Armeebogen 2018'!A22),0)</f>
        <v>0</v>
      </c>
      <c r="N48" s="0" t="n">
        <v>0</v>
      </c>
      <c r="O48" s="0" t="n">
        <f aca="false">IF(AND(('Nordfront-Armeebogen 2018'!E22="Angmar"),('Nordfront-Armeebogen 2018'!C22="Krieger (0)")),('Nordfront-Armeebogen 2018'!A22),0)</f>
        <v>0</v>
      </c>
      <c r="P48" s="0" t="n">
        <f aca="false">IF(AND(('Nordfront-Armeebogen 2018'!E22="Barad-dûr"),('Nordfront-Armeebogen 2018'!C22="Krieger (0)")),('Nordfront-Armeebogen 2018'!A22),0)</f>
        <v>0</v>
      </c>
      <c r="Q48" s="0" t="n">
        <f aca="false">IF(AND(('Nordfront-Armeebogen 2018'!E22="Kosaren von Umbar"),('Nordfront-Armeebogen 2018'!C22="Krieger (0)")),('Nordfront-Armeebogen 2018'!A22),0)</f>
        <v>0</v>
      </c>
      <c r="R48" s="0" t="n">
        <f aca="false">IF(AND(('Nordfront-Armeebogen 2018'!E56="Kosaren von Umbar"),('Nordfront-Armeebogen 2018'!C56="Krieger (0)")),('Nordfront-Armeebogen 2018'!A56),0)</f>
        <v>0</v>
      </c>
      <c r="S48" s="0" t="n">
        <f aca="false">IF(AND(('Nordfront-Armeebogen 2018'!E22="Die Ostlinge"),('Nordfront-Armeebogen 2018'!C22="Krieger (0)")),('Nordfront-Armeebogen 2018'!A22),0)</f>
        <v>0</v>
      </c>
      <c r="T48" s="0" t="n">
        <f aca="false">IF(AND(('Nordfront-Armeebogen 2018'!E22="Isengart"),('Nordfront-Armeebogen 2018'!C22="Krieger (0)")),('Nordfront-Armeebogen 2018'!A22),0)</f>
        <v>0</v>
      </c>
      <c r="U48" s="0" t="n">
        <f aca="false">IF(AND(('Nordfront-Armeebogen 2018'!E56="Isengart"),('Nordfront-Armeebogen 2018'!C56="Krieger (0)")),('Nordfront-Armeebogen 2018'!A56),0)</f>
        <v>0</v>
      </c>
      <c r="V48" s="0" t="n">
        <f aca="false">IF(AND(('Nordfront-Armeebogen 2018'!E56="Isengart"),('Nordfront-Armeebogen 2018'!C56="Krieger (0)")),('Nordfront-Armeebogen 2018'!A56),0)</f>
        <v>0</v>
      </c>
      <c r="W48" s="0" t="n">
        <f aca="false">IF(AND(('Nordfront-Armeebogen 2018'!E22="Mordor"),('Nordfront-Armeebogen 2018'!C22="Krieger (0)")),('Nordfront-Armeebogen 2018'!A22),0)</f>
        <v>0</v>
      </c>
      <c r="X48" s="0" t="n">
        <f aca="false">IF(AND(('Nordfront-Armeebogen 2018'!E22="Moria"),('Nordfront-Armeebogen 2018'!C22="Krieger (0)")),('Nordfront-Armeebogen 2018'!A22),0)</f>
        <v>0</v>
      </c>
      <c r="Y48" s="0" t="n">
        <f aca="false">IF(AND(('Nordfront-Armeebogen 2018'!E22="Die Schlangenhorde"),('Nordfront-Armeebogen 2018'!C22="Krieger (0)")),('Nordfront-Armeebogen 2018'!A22),0)</f>
        <v>0</v>
      </c>
      <c r="Z48" s="0" t="n">
        <v>0</v>
      </c>
      <c r="AA48" s="0" t="n">
        <f aca="false">IF(AND(('Nordfront-Armeebogen 2018'!E22="Sharkas Abtrünnige"),('Nordfront-Armeebogen 2018'!C22="Krieger (0)")),('Nordfront-Armeebogen 2018'!A22),0)</f>
        <v>0</v>
      </c>
      <c r="AB48" s="0" t="n">
        <v>0</v>
      </c>
      <c r="AC48" s="0" t="n">
        <f aca="false">IF(AND(('Nordfront-Armeebogen 2018'!E22="Variags von Khand"),('Nordfront-Armeebogen 2018'!C22="Krieger (0)")),('Nordfront-Armeebogen 2018'!A22),0)</f>
        <v>0</v>
      </c>
      <c r="AD48" s="0" t="n">
        <v>0</v>
      </c>
      <c r="AE48" s="0" t="n">
        <f aca="false">IF(AND(('Nordfront-Armeebogen 2018'!E22="Armee von See-Stadt"),('Nordfront-Armeebogen 2018'!C22="Krieger (0)")),('Nordfront-Armeebogen 2018'!A22),0)</f>
        <v>0</v>
      </c>
      <c r="AF48" s="0" t="n">
        <v>0</v>
      </c>
      <c r="AI48" s="0" t="n">
        <f aca="false">IF(AND(('Nordfront-Armeebogen 2018'!E22="Garnision von Thal"),('Nordfront-Armeebogen 2018'!C22="Krieger (0)")),('Nordfront-Armeebogen 2018'!A22),0)</f>
        <v>0</v>
      </c>
      <c r="AJ48" s="0" t="n">
        <f aca="false">IF(AND(('Nordfront-Armeebogen 2018'!E22="Thranduils Hallen"),('Nordfront-Armeebogen 2018'!C22="Krieger (0)")),('Nordfront-Armeebogen 2018'!A22),0)</f>
        <v>0</v>
      </c>
      <c r="AK48" s="0" t="n">
        <f aca="false">IF(AND(('Nordfront-Armeebogen 2018'!E22="Die Eisenberge"),('Nordfront-Armeebogen 2018'!C22="Krieger (0)")),('Nordfront-Armeebogen 2018'!A22),0)</f>
        <v>0</v>
      </c>
      <c r="AL48" s="0" t="n">
        <f aca="false">IF(AND(('Nordfront-Armeebogen 2018'!E22="Überlebende von See-Stadt"),('Nordfront-Armeebogen 2018'!C22="Krieger (0)")),('Nordfront-Armeebogen 2018'!A22),0)</f>
        <v>0</v>
      </c>
      <c r="AM48" s="0" t="n">
        <f aca="false">IF(AND(('Nordfront-Armeebogen 2018'!E22="Azogs Jäger"),('Nordfront-Armeebogen 2018'!C22="Krieger (0)")),('Nordfront-Armeebogen 2018'!A22),0)</f>
        <v>0</v>
      </c>
      <c r="AP48" s="0" t="n">
        <f aca="false">IF(AND(('Nordfront-Armeebogen 2018'!E22="Waldläufer von Ithilien"),('Nordfront-Armeebogen 2018'!C22="Krieger (0)")),('Nordfront-Armeebogen 2018'!A22),0)</f>
        <v>0</v>
      </c>
      <c r="AQ48" s="0" t="n">
        <f aca="false">IF(AND(('Nordfront-Armeebogen 2018'!E22="Die Menschen des Westens"),('Nordfront-Armeebogen 2018'!C22="Krieger (0)")),('Nordfront-Armeebogen 2018'!A22),0)</f>
        <v>0</v>
      </c>
      <c r="AR48" s="0" t="n">
        <f aca="false">IF(AND(('Nordfront-Armeebogen 2018'!E22="Gothmogs Armee"),('Nordfront-Armeebogen 2018'!C22="Krieger (0)")),('Nordfront-Armeebogen 2018'!A22),0)</f>
        <v>0</v>
      </c>
      <c r="AS48" s="0" t="n">
        <f aca="false">IF(AND(('Nordfront-Armeebogen 2018'!E22="Große Armee des Südens"),('Nordfront-Armeebogen 2018'!C22="Krieger (0)")),('Nordfront-Armeebogen 2018'!A22),0)</f>
        <v>0</v>
      </c>
      <c r="AT48" s="0" t="n">
        <f aca="false">IF(AND(('Nordfront-Armeebogen 2018'!E22="Das schwarze Tor öffnet sich"),('Nordfront-Armeebogen 2018'!C22="Krieger (0)")),('Nordfront-Armeebogen 2018'!A22),0)</f>
        <v>0</v>
      </c>
      <c r="AU48" s="0" t="n">
        <f aca="false">IF(AND(('Nordfront-Armeebogen 2018'!E22="Das schwarze Tor öffnet sich"),('Nordfront-Armeebogen 2018'!C22="Krieger (0)")),('Nordfront-Armeebogen 2018'!A22),0)</f>
        <v>0</v>
      </c>
      <c r="AV48" s="0" t="n">
        <f aca="false">IF(AND(('Nordfront-Armeebogen 2018'!E22="Die Raufbolde des Hauptmanns"),('Nordfront-Armeebogen 2018'!C22="Krieger (0)")),('Nordfront-Armeebogen 2018'!A22),0)</f>
        <v>0</v>
      </c>
    </row>
    <row r="49" customFormat="false" ht="15" hidden="false" customHeight="false" outlineLevel="0" collapsed="false">
      <c r="B49" s="0" t="n">
        <f aca="false">IF(AND(('Nordfront-Armeebogen 2018'!E23="Arnor"),('Nordfront-Armeebogen 2018'!C23="Krieger (0)")),('Nordfront-Armeebogen 2018'!A23),0)</f>
        <v>0</v>
      </c>
      <c r="C49" s="0" t="n">
        <f aca="false">IF(AND(('Nordfront-Armeebogen 2018'!E23="Die Lehen"),('Nordfront-Armeebogen 2018'!C23="Krieger (0)")),('Nordfront-Armeebogen 2018'!A23),0)</f>
        <v>0</v>
      </c>
      <c r="D49" s="38" t="n">
        <f aca="false">IF(AND(('Nordfront-Armeebogen 2018'!E23="Das Königreich von Kazad-dûm"),('Nordfront-Armeebogen 2018'!C23="Krieger (0)")),('Nordfront-Armeebogen 2018'!A23),0)</f>
        <v>0</v>
      </c>
      <c r="E49" s="38" t="n">
        <f aca="false">IF(AND(('Nordfront-Armeebogen 2018'!E57="Das Königreich von Kazad-dûm"),('Nordfront-Armeebogen 2018'!C57="Krieger (0)")),('Nordfront-Armeebogen 2018'!A57),0)</f>
        <v>0</v>
      </c>
      <c r="F49" s="0" t="n">
        <v>0</v>
      </c>
      <c r="G49" s="0" t="n">
        <f aca="false">IF(AND(('Nordfront-Armeebogen 2018'!E23="Lothlórien"),('Nordfront-Armeebogen 2018'!C23="Krieger (0)")),('Nordfront-Armeebogen 2018'!A23),0)</f>
        <v>0</v>
      </c>
      <c r="H49" s="0" t="n">
        <f aca="false">IF(AND(('Nordfront-Armeebogen 2018'!E23="Minas Tirith"),('Nordfront-Armeebogen 2018'!C23="Krieger (0)")),('Nordfront-Armeebogen 2018'!A23),0)</f>
        <v>0</v>
      </c>
      <c r="I49" s="0" t="n">
        <f aca="false">IF(AND(('Nordfront-Armeebogen 2018'!E57="Minas Tirith"),('Nordfront-Armeebogen 2018'!C57="Krieger (0)")),('Nordfront-Armeebogen 2018'!A57),0)</f>
        <v>0</v>
      </c>
      <c r="J49" s="0" t="n">
        <f aca="false">IF(AND(('Nordfront-Armeebogen 2018'!E23="Númenor"),('Nordfront-Armeebogen 2018'!C23="Krieger (0)")),('Nordfront-Armeebogen 2018'!A23),0)</f>
        <v>0</v>
      </c>
      <c r="K49" s="0" t="n">
        <f aca="false">IF(AND(('Nordfront-Armeebogen 2018'!E23="Bruchtal"),('Nordfront-Armeebogen 2018'!C23="Krieger (0)")),('Nordfront-Armeebogen 2018'!A23),0)</f>
        <v>0</v>
      </c>
      <c r="L49" s="0" t="n">
        <f aca="false">IF(AND(('Nordfront-Armeebogen 2018'!E23="Rohan"),('Nordfront-Armeebogen 2018'!C23="Krieger (0)")),('Nordfront-Armeebogen 2018'!A23),0)</f>
        <v>0</v>
      </c>
      <c r="M49" s="0" t="n">
        <f aca="false">IF(AND(('Nordfront-Armeebogen 2018'!E23="Das Auenland"),('Nordfront-Armeebogen 2018'!C23="Krieger (0)")),('Nordfront-Armeebogen 2018'!A23),0)</f>
        <v>0</v>
      </c>
      <c r="N49" s="0" t="n">
        <v>0</v>
      </c>
      <c r="O49" s="0" t="n">
        <f aca="false">IF(AND(('Nordfront-Armeebogen 2018'!E23="Angmar"),('Nordfront-Armeebogen 2018'!C23="Krieger (0)")),('Nordfront-Armeebogen 2018'!A23),0)</f>
        <v>0</v>
      </c>
      <c r="P49" s="0" t="n">
        <f aca="false">IF(AND(('Nordfront-Armeebogen 2018'!E23="Barad-dûr"),('Nordfront-Armeebogen 2018'!C23="Krieger (0)")),('Nordfront-Armeebogen 2018'!A23),0)</f>
        <v>0</v>
      </c>
      <c r="Q49" s="0" t="n">
        <f aca="false">IF(AND(('Nordfront-Armeebogen 2018'!E23="Kosaren von Umbar"),('Nordfront-Armeebogen 2018'!C23="Krieger (0)")),('Nordfront-Armeebogen 2018'!A23),0)</f>
        <v>0</v>
      </c>
      <c r="R49" s="0" t="n">
        <f aca="false">IF(AND(('Nordfront-Armeebogen 2018'!E57="Kosaren von Umbar"),('Nordfront-Armeebogen 2018'!C57="Krieger (0)")),('Nordfront-Armeebogen 2018'!A57),0)</f>
        <v>0</v>
      </c>
      <c r="S49" s="0" t="n">
        <f aca="false">IF(AND(('Nordfront-Armeebogen 2018'!E23="Die Ostlinge"),('Nordfront-Armeebogen 2018'!C23="Krieger (0)")),('Nordfront-Armeebogen 2018'!A23),0)</f>
        <v>0</v>
      </c>
      <c r="T49" s="0" t="n">
        <f aca="false">IF(AND(('Nordfront-Armeebogen 2018'!E23="Isengart"),('Nordfront-Armeebogen 2018'!C23="Krieger (0)")),('Nordfront-Armeebogen 2018'!A23),0)</f>
        <v>4</v>
      </c>
      <c r="U49" s="0" t="n">
        <f aca="false">IF(AND(('Nordfront-Armeebogen 2018'!E57="Isengart"),('Nordfront-Armeebogen 2018'!C57="Krieger (0)")),('Nordfront-Armeebogen 2018'!A57),0)</f>
        <v>0</v>
      </c>
      <c r="V49" s="0" t="n">
        <f aca="false">IF(AND(('Nordfront-Armeebogen 2018'!E57="Isengart"),('Nordfront-Armeebogen 2018'!C57="Krieger (0)")),('Nordfront-Armeebogen 2018'!A57),0)</f>
        <v>0</v>
      </c>
      <c r="W49" s="0" t="n">
        <f aca="false">IF(AND(('Nordfront-Armeebogen 2018'!E23="Mordor"),('Nordfront-Armeebogen 2018'!C23="Krieger (0)")),('Nordfront-Armeebogen 2018'!A23),0)</f>
        <v>0</v>
      </c>
      <c r="X49" s="0" t="n">
        <f aca="false">IF(AND(('Nordfront-Armeebogen 2018'!E23="Moria"),('Nordfront-Armeebogen 2018'!C23="Krieger (0)")),('Nordfront-Armeebogen 2018'!A23),0)</f>
        <v>0</v>
      </c>
      <c r="Y49" s="0" t="n">
        <f aca="false">IF(AND(('Nordfront-Armeebogen 2018'!E23="Die Schlangenhorde"),('Nordfront-Armeebogen 2018'!C23="Krieger (0)")),('Nordfront-Armeebogen 2018'!A23),0)</f>
        <v>0</v>
      </c>
      <c r="Z49" s="0" t="n">
        <v>0</v>
      </c>
      <c r="AA49" s="0" t="n">
        <f aca="false">IF(AND(('Nordfront-Armeebogen 2018'!E23="Sharkas Abtrünnige"),('Nordfront-Armeebogen 2018'!C23="Krieger (0)")),('Nordfront-Armeebogen 2018'!A23),0)</f>
        <v>0</v>
      </c>
      <c r="AB49" s="0" t="n">
        <v>0</v>
      </c>
      <c r="AC49" s="0" t="n">
        <f aca="false">IF(AND(('Nordfront-Armeebogen 2018'!E23="Variags von Khand"),('Nordfront-Armeebogen 2018'!C23="Krieger (0)")),('Nordfront-Armeebogen 2018'!A23),0)</f>
        <v>0</v>
      </c>
      <c r="AD49" s="0" t="n">
        <v>0</v>
      </c>
      <c r="AE49" s="0" t="n">
        <f aca="false">IF(AND(('Nordfront-Armeebogen 2018'!E23="Armee von See-Stadt"),('Nordfront-Armeebogen 2018'!C23="Krieger (0)")),('Nordfront-Armeebogen 2018'!A23),0)</f>
        <v>0</v>
      </c>
      <c r="AF49" s="0" t="n">
        <v>0</v>
      </c>
      <c r="AI49" s="0" t="n">
        <f aca="false">IF(AND(('Nordfront-Armeebogen 2018'!E23="Garnision von Thal"),('Nordfront-Armeebogen 2018'!C23="Krieger (0)")),('Nordfront-Armeebogen 2018'!A23),0)</f>
        <v>0</v>
      </c>
      <c r="AJ49" s="0" t="n">
        <f aca="false">IF(AND(('Nordfront-Armeebogen 2018'!E23="Thranduils Hallen"),('Nordfront-Armeebogen 2018'!C23="Krieger (0)")),('Nordfront-Armeebogen 2018'!A23),0)</f>
        <v>0</v>
      </c>
      <c r="AK49" s="0" t="n">
        <f aca="false">IF(AND(('Nordfront-Armeebogen 2018'!E23="Die Eisenberge"),('Nordfront-Armeebogen 2018'!C23="Krieger (0)")),('Nordfront-Armeebogen 2018'!A23),0)</f>
        <v>0</v>
      </c>
      <c r="AL49" s="0" t="n">
        <f aca="false">IF(AND(('Nordfront-Armeebogen 2018'!E23="Überlebende von See-Stadt"),('Nordfront-Armeebogen 2018'!C23="Krieger (0)")),('Nordfront-Armeebogen 2018'!A23),0)</f>
        <v>0</v>
      </c>
      <c r="AM49" s="0" t="n">
        <f aca="false">IF(AND(('Nordfront-Armeebogen 2018'!E23="Azogs Jäger"),('Nordfront-Armeebogen 2018'!C23="Krieger (0)")),('Nordfront-Armeebogen 2018'!A23),0)</f>
        <v>0</v>
      </c>
      <c r="AP49" s="0" t="n">
        <f aca="false">IF(AND(('Nordfront-Armeebogen 2018'!E23="Waldläufer von Ithilien"),('Nordfront-Armeebogen 2018'!C23="Krieger (0)")),('Nordfront-Armeebogen 2018'!A23),0)</f>
        <v>0</v>
      </c>
      <c r="AQ49" s="0" t="n">
        <f aca="false">IF(AND(('Nordfront-Armeebogen 2018'!E23="Die Menschen des Westens"),('Nordfront-Armeebogen 2018'!C23="Krieger (0)")),('Nordfront-Armeebogen 2018'!A23),0)</f>
        <v>0</v>
      </c>
      <c r="AR49" s="0" t="n">
        <f aca="false">IF(AND(('Nordfront-Armeebogen 2018'!E23="Gothmogs Armee"),('Nordfront-Armeebogen 2018'!C23="Krieger (0)")),('Nordfront-Armeebogen 2018'!A23),0)</f>
        <v>0</v>
      </c>
      <c r="AS49" s="0" t="n">
        <f aca="false">IF(AND(('Nordfront-Armeebogen 2018'!E23="Große Armee des Südens"),('Nordfront-Armeebogen 2018'!C23="Krieger (0)")),('Nordfront-Armeebogen 2018'!A23),0)</f>
        <v>0</v>
      </c>
      <c r="AT49" s="0" t="n">
        <f aca="false">IF(AND(('Nordfront-Armeebogen 2018'!E23="Das schwarze Tor öffnet sich"),('Nordfront-Armeebogen 2018'!C23="Krieger (0)")),('Nordfront-Armeebogen 2018'!A23),0)</f>
        <v>0</v>
      </c>
      <c r="AU49" s="0" t="n">
        <f aca="false">IF(AND(('Nordfront-Armeebogen 2018'!E23="Das schwarze Tor öffnet sich"),('Nordfront-Armeebogen 2018'!C23="Krieger (0)")),('Nordfront-Armeebogen 2018'!A23),0)</f>
        <v>0</v>
      </c>
      <c r="AV49" s="0" t="n">
        <f aca="false">IF(AND(('Nordfront-Armeebogen 2018'!E23="Die Raufbolde des Hauptmanns"),('Nordfront-Armeebogen 2018'!C23="Krieger (0)")),('Nordfront-Armeebogen 2018'!A23),0)</f>
        <v>0</v>
      </c>
    </row>
    <row r="50" customFormat="false" ht="15" hidden="false" customHeight="false" outlineLevel="0" collapsed="false">
      <c r="B50" s="0" t="n">
        <f aca="false">IF(AND(('Nordfront-Armeebogen 2018'!E24="Arnor"),('Nordfront-Armeebogen 2018'!C24="Krieger (0)")),('Nordfront-Armeebogen 2018'!A24),0)</f>
        <v>0</v>
      </c>
      <c r="C50" s="0" t="n">
        <f aca="false">IF(AND(('Nordfront-Armeebogen 2018'!E24="Die Lehen"),('Nordfront-Armeebogen 2018'!C24="Krieger (0)")),('Nordfront-Armeebogen 2018'!A24),0)</f>
        <v>0</v>
      </c>
      <c r="D50" s="38" t="n">
        <f aca="false">IF(AND(('Nordfront-Armeebogen 2018'!E24="Das Königreich von Kazad-dûm"),('Nordfront-Armeebogen 2018'!C24="Krieger (0)")),('Nordfront-Armeebogen 2018'!A24),0)</f>
        <v>0</v>
      </c>
      <c r="E50" s="38" t="n">
        <f aca="false">IF(AND(('Nordfront-Armeebogen 2018'!E58="Das Königreich von Kazad-dûm"),('Nordfront-Armeebogen 2018'!C58="Krieger (0)")),('Nordfront-Armeebogen 2018'!A58),0)</f>
        <v>0</v>
      </c>
      <c r="F50" s="0" t="n">
        <v>0</v>
      </c>
      <c r="G50" s="0" t="n">
        <f aca="false">IF(AND(('Nordfront-Armeebogen 2018'!E24="Lothlórien"),('Nordfront-Armeebogen 2018'!C24="Krieger (0)")),('Nordfront-Armeebogen 2018'!A24),0)</f>
        <v>0</v>
      </c>
      <c r="H50" s="0" t="n">
        <f aca="false">IF(AND(('Nordfront-Armeebogen 2018'!E24="Minas Tirith"),('Nordfront-Armeebogen 2018'!C24="Krieger (0)")),('Nordfront-Armeebogen 2018'!A24),0)</f>
        <v>0</v>
      </c>
      <c r="I50" s="0" t="n">
        <f aca="false">IF(AND(('Nordfront-Armeebogen 2018'!E58="Minas Tirith"),('Nordfront-Armeebogen 2018'!C58="Krieger (0)")),('Nordfront-Armeebogen 2018'!A58),0)</f>
        <v>0</v>
      </c>
      <c r="J50" s="0" t="n">
        <f aca="false">IF(AND(('Nordfront-Armeebogen 2018'!E24="Númenor"),('Nordfront-Armeebogen 2018'!C24="Krieger (0)")),('Nordfront-Armeebogen 2018'!A24),0)</f>
        <v>0</v>
      </c>
      <c r="K50" s="0" t="n">
        <f aca="false">IF(AND(('Nordfront-Armeebogen 2018'!E24="Bruchtal"),('Nordfront-Armeebogen 2018'!C24="Krieger (0)")),('Nordfront-Armeebogen 2018'!A24),0)</f>
        <v>0</v>
      </c>
      <c r="L50" s="0" t="n">
        <f aca="false">IF(AND(('Nordfront-Armeebogen 2018'!E24="Rohan"),('Nordfront-Armeebogen 2018'!C24="Krieger (0)")),('Nordfront-Armeebogen 2018'!A24),0)</f>
        <v>0</v>
      </c>
      <c r="M50" s="0" t="n">
        <f aca="false">IF(AND(('Nordfront-Armeebogen 2018'!E24="Das Auenland"),('Nordfront-Armeebogen 2018'!C24="Krieger (0)")),('Nordfront-Armeebogen 2018'!A24),0)</f>
        <v>0</v>
      </c>
      <c r="N50" s="0" t="n">
        <v>0</v>
      </c>
      <c r="O50" s="0" t="n">
        <f aca="false">IF(AND(('Nordfront-Armeebogen 2018'!E24="Angmar"),('Nordfront-Armeebogen 2018'!C24="Krieger (0)")),('Nordfront-Armeebogen 2018'!A24),0)</f>
        <v>0</v>
      </c>
      <c r="P50" s="0" t="n">
        <f aca="false">IF(AND(('Nordfront-Armeebogen 2018'!E24="Barad-dûr"),('Nordfront-Armeebogen 2018'!C24="Krieger (0)")),('Nordfront-Armeebogen 2018'!A24),0)</f>
        <v>0</v>
      </c>
      <c r="Q50" s="0" t="n">
        <f aca="false">IF(AND(('Nordfront-Armeebogen 2018'!E24="Kosaren von Umbar"),('Nordfront-Armeebogen 2018'!C24="Krieger (0)")),('Nordfront-Armeebogen 2018'!A24),0)</f>
        <v>0</v>
      </c>
      <c r="R50" s="0" t="n">
        <f aca="false">IF(AND(('Nordfront-Armeebogen 2018'!E58="Kosaren von Umbar"),('Nordfront-Armeebogen 2018'!C58="Krieger (0)")),('Nordfront-Armeebogen 2018'!A58),0)</f>
        <v>0</v>
      </c>
      <c r="S50" s="0" t="n">
        <f aca="false">IF(AND(('Nordfront-Armeebogen 2018'!E24="Die Ostlinge"),('Nordfront-Armeebogen 2018'!C24="Krieger (0)")),('Nordfront-Armeebogen 2018'!A24),0)</f>
        <v>0</v>
      </c>
      <c r="T50" s="0" t="n">
        <f aca="false">IF(AND(('Nordfront-Armeebogen 2018'!E24="Isengart"),('Nordfront-Armeebogen 2018'!C24="Krieger (0)")),('Nordfront-Armeebogen 2018'!A24),0)</f>
        <v>4</v>
      </c>
      <c r="U50" s="0" t="n">
        <f aca="false">IF(AND(('Nordfront-Armeebogen 2018'!E58="Isengart"),('Nordfront-Armeebogen 2018'!C58="Krieger (0)")),('Nordfront-Armeebogen 2018'!A58),0)</f>
        <v>0</v>
      </c>
      <c r="V50" s="0" t="n">
        <f aca="false">IF(AND(('Nordfront-Armeebogen 2018'!E58="Isengart"),('Nordfront-Armeebogen 2018'!C58="Krieger (0)")),('Nordfront-Armeebogen 2018'!A58),0)</f>
        <v>0</v>
      </c>
      <c r="W50" s="0" t="n">
        <f aca="false">IF(AND(('Nordfront-Armeebogen 2018'!E24="Mordor"),('Nordfront-Armeebogen 2018'!C24="Krieger (0)")),('Nordfront-Armeebogen 2018'!A24),0)</f>
        <v>0</v>
      </c>
      <c r="X50" s="0" t="n">
        <f aca="false">IF(AND(('Nordfront-Armeebogen 2018'!E24="Moria"),('Nordfront-Armeebogen 2018'!C24="Krieger (0)")),('Nordfront-Armeebogen 2018'!A24),0)</f>
        <v>0</v>
      </c>
      <c r="Y50" s="0" t="n">
        <f aca="false">IF(AND(('Nordfront-Armeebogen 2018'!E24="Die Schlangenhorde"),('Nordfront-Armeebogen 2018'!C24="Krieger (0)")),('Nordfront-Armeebogen 2018'!A24),0)</f>
        <v>0</v>
      </c>
      <c r="Z50" s="0" t="n">
        <v>0</v>
      </c>
      <c r="AA50" s="0" t="n">
        <f aca="false">IF(AND(('Nordfront-Armeebogen 2018'!E24="Sharkas Abtrünnige"),('Nordfront-Armeebogen 2018'!C24="Krieger (0)")),('Nordfront-Armeebogen 2018'!A24),0)</f>
        <v>0</v>
      </c>
      <c r="AB50" s="0" t="n">
        <v>0</v>
      </c>
      <c r="AC50" s="0" t="n">
        <f aca="false">IF(AND(('Nordfront-Armeebogen 2018'!E24="Variags von Khand"),('Nordfront-Armeebogen 2018'!C24="Krieger (0)")),('Nordfront-Armeebogen 2018'!A24),0)</f>
        <v>0</v>
      </c>
      <c r="AD50" s="0" t="n">
        <v>0</v>
      </c>
      <c r="AE50" s="0" t="n">
        <f aca="false">IF(AND(('Nordfront-Armeebogen 2018'!E24="Armee von See-Stadt"),('Nordfront-Armeebogen 2018'!C24="Krieger (0)")),('Nordfront-Armeebogen 2018'!A24),0)</f>
        <v>0</v>
      </c>
      <c r="AF50" s="0" t="n">
        <v>0</v>
      </c>
      <c r="AI50" s="0" t="n">
        <f aca="false">IF(AND(('Nordfront-Armeebogen 2018'!E24="Garnision von Thal"),('Nordfront-Armeebogen 2018'!C24="Krieger (0)")),('Nordfront-Armeebogen 2018'!A24),0)</f>
        <v>0</v>
      </c>
      <c r="AJ50" s="0" t="n">
        <f aca="false">IF(AND(('Nordfront-Armeebogen 2018'!E24="Thranduils Hallen"),('Nordfront-Armeebogen 2018'!C24="Krieger (0)")),('Nordfront-Armeebogen 2018'!A24),0)</f>
        <v>0</v>
      </c>
      <c r="AK50" s="0" t="n">
        <f aca="false">IF(AND(('Nordfront-Armeebogen 2018'!E24="Die Eisenberge"),('Nordfront-Armeebogen 2018'!C24="Krieger (0)")),('Nordfront-Armeebogen 2018'!A24),0)</f>
        <v>0</v>
      </c>
      <c r="AL50" s="0" t="n">
        <f aca="false">IF(AND(('Nordfront-Armeebogen 2018'!E24="Überlebende von See-Stadt"),('Nordfront-Armeebogen 2018'!C24="Krieger (0)")),('Nordfront-Armeebogen 2018'!A24),0)</f>
        <v>0</v>
      </c>
      <c r="AM50" s="0" t="n">
        <f aca="false">IF(AND(('Nordfront-Armeebogen 2018'!E24="Azogs Jäger"),('Nordfront-Armeebogen 2018'!C24="Krieger (0)")),('Nordfront-Armeebogen 2018'!A24),0)</f>
        <v>0</v>
      </c>
      <c r="AP50" s="0" t="n">
        <f aca="false">IF(AND(('Nordfront-Armeebogen 2018'!E24="Waldläufer von Ithilien"),('Nordfront-Armeebogen 2018'!C24="Krieger (0)")),('Nordfront-Armeebogen 2018'!A24),0)</f>
        <v>0</v>
      </c>
      <c r="AQ50" s="0" t="n">
        <f aca="false">IF(AND(('Nordfront-Armeebogen 2018'!E24="Die Menschen des Westens"),('Nordfront-Armeebogen 2018'!C24="Krieger (0)")),('Nordfront-Armeebogen 2018'!A24),0)</f>
        <v>0</v>
      </c>
      <c r="AR50" s="0" t="n">
        <f aca="false">IF(AND(('Nordfront-Armeebogen 2018'!E24="Gothmogs Armee"),('Nordfront-Armeebogen 2018'!C24="Krieger (0)")),('Nordfront-Armeebogen 2018'!A24),0)</f>
        <v>0</v>
      </c>
      <c r="AS50" s="0" t="n">
        <f aca="false">IF(AND(('Nordfront-Armeebogen 2018'!E24="Große Armee des Südens"),('Nordfront-Armeebogen 2018'!C24="Krieger (0)")),('Nordfront-Armeebogen 2018'!A24),0)</f>
        <v>0</v>
      </c>
      <c r="AT50" s="0" t="n">
        <f aca="false">IF(AND(('Nordfront-Armeebogen 2018'!E24="Das schwarze Tor öffnet sich"),('Nordfront-Armeebogen 2018'!C24="Krieger (0)")),('Nordfront-Armeebogen 2018'!A24),0)</f>
        <v>0</v>
      </c>
      <c r="AU50" s="0" t="n">
        <f aca="false">IF(AND(('Nordfront-Armeebogen 2018'!E24="Das schwarze Tor öffnet sich"),('Nordfront-Armeebogen 2018'!C24="Krieger (0)")),('Nordfront-Armeebogen 2018'!A24),0)</f>
        <v>0</v>
      </c>
      <c r="AV50" s="0" t="n">
        <f aca="false">IF(AND(('Nordfront-Armeebogen 2018'!E24="Die Raufbolde des Hauptmanns"),('Nordfront-Armeebogen 2018'!C24="Krieger (0)")),('Nordfront-Armeebogen 2018'!A24),0)</f>
        <v>0</v>
      </c>
    </row>
    <row r="51" customFormat="false" ht="15" hidden="false" customHeight="false" outlineLevel="0" collapsed="false">
      <c r="B51" s="0" t="n">
        <f aca="false">IF(AND(('Nordfront-Armeebogen 2018'!E25="Arnor"),('Nordfront-Armeebogen 2018'!C25="Krieger (0)")),('Nordfront-Armeebogen 2018'!A25),0)</f>
        <v>0</v>
      </c>
      <c r="C51" s="0" t="n">
        <f aca="false">IF(AND(('Nordfront-Armeebogen 2018'!E25="Die Lehen"),('Nordfront-Armeebogen 2018'!C25="Krieger (0)")),('Nordfront-Armeebogen 2018'!A25),0)</f>
        <v>0</v>
      </c>
      <c r="D51" s="38" t="n">
        <f aca="false">IF(AND(('Nordfront-Armeebogen 2018'!E25="Das Königreich von Kazad-dûm"),('Nordfront-Armeebogen 2018'!C25="Krieger (0)")),('Nordfront-Armeebogen 2018'!A25),0)</f>
        <v>0</v>
      </c>
      <c r="E51" s="38" t="n">
        <f aca="false">IF(AND(('Nordfront-Armeebogen 2018'!E59="Das Königreich von Kazad-dûm"),('Nordfront-Armeebogen 2018'!C59="Krieger (0)")),('Nordfront-Armeebogen 2018'!A59),0)</f>
        <v>0</v>
      </c>
      <c r="F51" s="0" t="n">
        <v>0</v>
      </c>
      <c r="G51" s="0" t="n">
        <f aca="false">IF(AND(('Nordfront-Armeebogen 2018'!E25="Lothlórien"),('Nordfront-Armeebogen 2018'!C25="Krieger (0)")),('Nordfront-Armeebogen 2018'!A25),0)</f>
        <v>0</v>
      </c>
      <c r="H51" s="0" t="n">
        <f aca="false">IF(AND(('Nordfront-Armeebogen 2018'!E25="Minas Tirith"),('Nordfront-Armeebogen 2018'!C25="Krieger (0)")),('Nordfront-Armeebogen 2018'!A25),0)</f>
        <v>0</v>
      </c>
      <c r="I51" s="0" t="n">
        <f aca="false">IF(AND(('Nordfront-Armeebogen 2018'!E59="Minas Tirith"),('Nordfront-Armeebogen 2018'!C59="Krieger (0)")),('Nordfront-Armeebogen 2018'!A59),0)</f>
        <v>0</v>
      </c>
      <c r="J51" s="0" t="n">
        <f aca="false">IF(AND(('Nordfront-Armeebogen 2018'!E25="Númenor"),('Nordfront-Armeebogen 2018'!C25="Krieger (0)")),('Nordfront-Armeebogen 2018'!A25),0)</f>
        <v>0</v>
      </c>
      <c r="K51" s="0" t="n">
        <f aca="false">IF(AND(('Nordfront-Armeebogen 2018'!E25="Bruchtal"),('Nordfront-Armeebogen 2018'!C25="Krieger (0)")),('Nordfront-Armeebogen 2018'!A25),0)</f>
        <v>0</v>
      </c>
      <c r="L51" s="0" t="n">
        <f aca="false">IF(AND(('Nordfront-Armeebogen 2018'!E25="Rohan"),('Nordfront-Armeebogen 2018'!C25="Krieger (0)")),('Nordfront-Armeebogen 2018'!A25),0)</f>
        <v>0</v>
      </c>
      <c r="M51" s="0" t="n">
        <f aca="false">IF(AND(('Nordfront-Armeebogen 2018'!E25="Das Auenland"),('Nordfront-Armeebogen 2018'!C25="Krieger (0)")),('Nordfront-Armeebogen 2018'!A25),0)</f>
        <v>0</v>
      </c>
      <c r="N51" s="0" t="n">
        <v>0</v>
      </c>
      <c r="O51" s="0" t="n">
        <f aca="false">IF(AND(('Nordfront-Armeebogen 2018'!E25="Angmar"),('Nordfront-Armeebogen 2018'!C25="Krieger (0)")),('Nordfront-Armeebogen 2018'!A25),0)</f>
        <v>0</v>
      </c>
      <c r="P51" s="0" t="n">
        <f aca="false">IF(AND(('Nordfront-Armeebogen 2018'!E25="Barad-dûr"),('Nordfront-Armeebogen 2018'!C25="Krieger (0)")),('Nordfront-Armeebogen 2018'!A25),0)</f>
        <v>0</v>
      </c>
      <c r="Q51" s="0" t="n">
        <f aca="false">IF(AND(('Nordfront-Armeebogen 2018'!E25="Kosaren von Umbar"),('Nordfront-Armeebogen 2018'!C25="Krieger (0)")),('Nordfront-Armeebogen 2018'!A25),0)</f>
        <v>0</v>
      </c>
      <c r="R51" s="0" t="n">
        <f aca="false">IF(AND(('Nordfront-Armeebogen 2018'!E59="Kosaren von Umbar"),('Nordfront-Armeebogen 2018'!C59="Krieger (0)")),('Nordfront-Armeebogen 2018'!A59),0)</f>
        <v>0</v>
      </c>
      <c r="S51" s="0" t="n">
        <f aca="false">IF(AND(('Nordfront-Armeebogen 2018'!E25="Die Ostlinge"),('Nordfront-Armeebogen 2018'!C25="Krieger (0)")),('Nordfront-Armeebogen 2018'!A25),0)</f>
        <v>0</v>
      </c>
      <c r="T51" s="0" t="n">
        <f aca="false">IF(AND(('Nordfront-Armeebogen 2018'!E25="Isengart"),('Nordfront-Armeebogen 2018'!C25="Krieger (0)")),('Nordfront-Armeebogen 2018'!A25),0)</f>
        <v>5</v>
      </c>
      <c r="U51" s="0" t="n">
        <f aca="false">IF(AND(('Nordfront-Armeebogen 2018'!E59="Isengart"),('Nordfront-Armeebogen 2018'!C59="Krieger (0)")),('Nordfront-Armeebogen 2018'!A59),0)</f>
        <v>0</v>
      </c>
      <c r="V51" s="0" t="n">
        <f aca="false">IF(AND(('Nordfront-Armeebogen 2018'!E59="Isengart"),('Nordfront-Armeebogen 2018'!C59="Krieger (0)")),('Nordfront-Armeebogen 2018'!A59),0)</f>
        <v>0</v>
      </c>
      <c r="W51" s="0" t="n">
        <f aca="false">IF(AND(('Nordfront-Armeebogen 2018'!E25="Mordor"),('Nordfront-Armeebogen 2018'!C25="Krieger (0)")),('Nordfront-Armeebogen 2018'!A25),0)</f>
        <v>0</v>
      </c>
      <c r="X51" s="0" t="n">
        <f aca="false">IF(AND(('Nordfront-Armeebogen 2018'!E25="Moria"),('Nordfront-Armeebogen 2018'!C25="Krieger (0)")),('Nordfront-Armeebogen 2018'!A25),0)</f>
        <v>0</v>
      </c>
      <c r="Y51" s="0" t="n">
        <f aca="false">IF(AND(('Nordfront-Armeebogen 2018'!E25="Die Schlangenhorde"),('Nordfront-Armeebogen 2018'!C25="Krieger (0)")),('Nordfront-Armeebogen 2018'!A25),0)</f>
        <v>0</v>
      </c>
      <c r="Z51" s="0" t="n">
        <v>0</v>
      </c>
      <c r="AA51" s="0" t="n">
        <f aca="false">IF(AND(('Nordfront-Armeebogen 2018'!E25="Sharkas Abtrünnige"),('Nordfront-Armeebogen 2018'!C25="Krieger (0)")),('Nordfront-Armeebogen 2018'!A25),0)</f>
        <v>0</v>
      </c>
      <c r="AB51" s="0" t="n">
        <v>0</v>
      </c>
      <c r="AC51" s="0" t="n">
        <f aca="false">IF(AND(('Nordfront-Armeebogen 2018'!E25="Variags von Khand"),('Nordfront-Armeebogen 2018'!C25="Krieger (0)")),('Nordfront-Armeebogen 2018'!A25),0)</f>
        <v>0</v>
      </c>
      <c r="AD51" s="0" t="n">
        <v>0</v>
      </c>
      <c r="AE51" s="0" t="n">
        <f aca="false">IF(AND(('Nordfront-Armeebogen 2018'!E25="Armee von See-Stadt"),('Nordfront-Armeebogen 2018'!C25="Krieger (0)")),('Nordfront-Armeebogen 2018'!A25),0)</f>
        <v>0</v>
      </c>
      <c r="AF51" s="0" t="n">
        <v>0</v>
      </c>
      <c r="AI51" s="0" t="n">
        <f aca="false">IF(AND(('Nordfront-Armeebogen 2018'!E25="Garnision von Thal"),('Nordfront-Armeebogen 2018'!C25="Krieger (0)")),('Nordfront-Armeebogen 2018'!A25),0)</f>
        <v>0</v>
      </c>
      <c r="AJ51" s="0" t="n">
        <f aca="false">IF(AND(('Nordfront-Armeebogen 2018'!E25="Thranduils Hallen"),('Nordfront-Armeebogen 2018'!C25="Krieger (0)")),('Nordfront-Armeebogen 2018'!A25),0)</f>
        <v>0</v>
      </c>
      <c r="AK51" s="0" t="n">
        <f aca="false">IF(AND(('Nordfront-Armeebogen 2018'!E25="Die Eisenberge"),('Nordfront-Armeebogen 2018'!C25="Krieger (0)")),('Nordfront-Armeebogen 2018'!A25),0)</f>
        <v>0</v>
      </c>
      <c r="AL51" s="0" t="n">
        <f aca="false">IF(AND(('Nordfront-Armeebogen 2018'!E25="Überlebende von See-Stadt"),('Nordfront-Armeebogen 2018'!C25="Krieger (0)")),('Nordfront-Armeebogen 2018'!A25),0)</f>
        <v>0</v>
      </c>
      <c r="AM51" s="0" t="n">
        <f aca="false">IF(AND(('Nordfront-Armeebogen 2018'!E25="Azogs Jäger"),('Nordfront-Armeebogen 2018'!C25="Krieger (0)")),('Nordfront-Armeebogen 2018'!A25),0)</f>
        <v>0</v>
      </c>
      <c r="AP51" s="0" t="n">
        <f aca="false">IF(AND(('Nordfront-Armeebogen 2018'!E25="Waldläufer von Ithilien"),('Nordfront-Armeebogen 2018'!C25="Krieger (0)")),('Nordfront-Armeebogen 2018'!A25),0)</f>
        <v>0</v>
      </c>
      <c r="AQ51" s="0" t="n">
        <f aca="false">IF(AND(('Nordfront-Armeebogen 2018'!E25="Die Menschen des Westens"),('Nordfront-Armeebogen 2018'!C25="Krieger (0)")),('Nordfront-Armeebogen 2018'!A25),0)</f>
        <v>0</v>
      </c>
      <c r="AR51" s="0" t="n">
        <f aca="false">IF(AND(('Nordfront-Armeebogen 2018'!E25="Gothmogs Armee"),('Nordfront-Armeebogen 2018'!C25="Krieger (0)")),('Nordfront-Armeebogen 2018'!A25),0)</f>
        <v>0</v>
      </c>
      <c r="AS51" s="0" t="n">
        <f aca="false">IF(AND(('Nordfront-Armeebogen 2018'!E25="Große Armee des Südens"),('Nordfront-Armeebogen 2018'!C25="Krieger (0)")),('Nordfront-Armeebogen 2018'!A25),0)</f>
        <v>0</v>
      </c>
      <c r="AT51" s="0" t="n">
        <f aca="false">IF(AND(('Nordfront-Armeebogen 2018'!E25="Das schwarze Tor öffnet sich"),('Nordfront-Armeebogen 2018'!C25="Krieger (0)")),('Nordfront-Armeebogen 2018'!A25),0)</f>
        <v>0</v>
      </c>
      <c r="AU51" s="0" t="n">
        <f aca="false">IF(AND(('Nordfront-Armeebogen 2018'!E25="Das schwarze Tor öffnet sich"),('Nordfront-Armeebogen 2018'!C25="Krieger (0)")),('Nordfront-Armeebogen 2018'!A25),0)</f>
        <v>0</v>
      </c>
      <c r="AV51" s="0" t="n">
        <f aca="false">IF(AND(('Nordfront-Armeebogen 2018'!E25="Die Raufbolde des Hauptmanns"),('Nordfront-Armeebogen 2018'!C25="Krieger (0)")),('Nordfront-Armeebogen 2018'!A25),0)</f>
        <v>0</v>
      </c>
    </row>
    <row r="52" customFormat="false" ht="15" hidden="false" customHeight="false" outlineLevel="0" collapsed="false">
      <c r="B52" s="0" t="n">
        <f aca="false">IF(AND(('Nordfront-Armeebogen 2018'!E26="Arnor"),('Nordfront-Armeebogen 2018'!C26="Krieger (0)")),('Nordfront-Armeebogen 2018'!A26),0)</f>
        <v>0</v>
      </c>
      <c r="C52" s="0" t="n">
        <f aca="false">IF(AND(('Nordfront-Armeebogen 2018'!E26="Die Lehen"),('Nordfront-Armeebogen 2018'!C26="Krieger (0)")),('Nordfront-Armeebogen 2018'!A26),0)</f>
        <v>0</v>
      </c>
      <c r="D52" s="38" t="n">
        <f aca="false">IF(AND(('Nordfront-Armeebogen 2018'!E26="Das Königreich von Kazad-dûm"),('Nordfront-Armeebogen 2018'!C26="Krieger (0)")),('Nordfront-Armeebogen 2018'!A26),0)</f>
        <v>0</v>
      </c>
      <c r="E52" s="38" t="n">
        <f aca="false">IF(AND(('Nordfront-Armeebogen 2018'!E60="Das Königreich von Kazad-dûm"),('Nordfront-Armeebogen 2018'!C60="Krieger (0)")),('Nordfront-Armeebogen 2018'!A60),0)</f>
        <v>0</v>
      </c>
      <c r="F52" s="0" t="n">
        <v>0</v>
      </c>
      <c r="G52" s="0" t="n">
        <f aca="false">IF(AND(('Nordfront-Armeebogen 2018'!E26="Lothlórien"),('Nordfront-Armeebogen 2018'!C26="Krieger (0)")),('Nordfront-Armeebogen 2018'!A26),0)</f>
        <v>0</v>
      </c>
      <c r="H52" s="0" t="n">
        <f aca="false">IF(AND(('Nordfront-Armeebogen 2018'!E26="Minas Tirith"),('Nordfront-Armeebogen 2018'!C26="Krieger (0)")),('Nordfront-Armeebogen 2018'!A26),0)</f>
        <v>0</v>
      </c>
      <c r="I52" s="0" t="n">
        <f aca="false">IF(AND(('Nordfront-Armeebogen 2018'!E60="Minas Tirith"),('Nordfront-Armeebogen 2018'!C60="Krieger (0)")),('Nordfront-Armeebogen 2018'!A60),0)</f>
        <v>0</v>
      </c>
      <c r="J52" s="0" t="n">
        <f aca="false">IF(AND(('Nordfront-Armeebogen 2018'!E26="Númenor"),('Nordfront-Armeebogen 2018'!C26="Krieger (0)")),('Nordfront-Armeebogen 2018'!A26),0)</f>
        <v>0</v>
      </c>
      <c r="K52" s="0" t="n">
        <f aca="false">IF(AND(('Nordfront-Armeebogen 2018'!E26="Bruchtal"),('Nordfront-Armeebogen 2018'!C26="Krieger (0)")),('Nordfront-Armeebogen 2018'!A26),0)</f>
        <v>0</v>
      </c>
      <c r="L52" s="0" t="n">
        <f aca="false">IF(AND(('Nordfront-Armeebogen 2018'!E26="Rohan"),('Nordfront-Armeebogen 2018'!C26="Krieger (0)")),('Nordfront-Armeebogen 2018'!A26),0)</f>
        <v>0</v>
      </c>
      <c r="M52" s="0" t="n">
        <f aca="false">IF(AND(('Nordfront-Armeebogen 2018'!E26="Das Auenland"),('Nordfront-Armeebogen 2018'!C26="Krieger (0)")),('Nordfront-Armeebogen 2018'!A26),0)</f>
        <v>0</v>
      </c>
      <c r="N52" s="0" t="n">
        <v>0</v>
      </c>
      <c r="O52" s="0" t="n">
        <f aca="false">IF(AND(('Nordfront-Armeebogen 2018'!E26="Angmar"),('Nordfront-Armeebogen 2018'!C26="Krieger (0)")),('Nordfront-Armeebogen 2018'!A26),0)</f>
        <v>0</v>
      </c>
      <c r="P52" s="0" t="n">
        <f aca="false">IF(AND(('Nordfront-Armeebogen 2018'!E26="Barad-dûr"),('Nordfront-Armeebogen 2018'!C26="Krieger (0)")),('Nordfront-Armeebogen 2018'!A26),0)</f>
        <v>0</v>
      </c>
      <c r="Q52" s="0" t="n">
        <f aca="false">IF(AND(('Nordfront-Armeebogen 2018'!E26="Kosaren von Umbar"),('Nordfront-Armeebogen 2018'!C26="Krieger (0)")),('Nordfront-Armeebogen 2018'!A26),0)</f>
        <v>0</v>
      </c>
      <c r="R52" s="0" t="n">
        <f aca="false">IF(AND(('Nordfront-Armeebogen 2018'!E60="Kosaren von Umbar"),('Nordfront-Armeebogen 2018'!C60="Krieger (0)")),('Nordfront-Armeebogen 2018'!A60),0)</f>
        <v>0</v>
      </c>
      <c r="S52" s="0" t="n">
        <f aca="false">IF(AND(('Nordfront-Armeebogen 2018'!E26="Die Ostlinge"),('Nordfront-Armeebogen 2018'!C26="Krieger (0)")),('Nordfront-Armeebogen 2018'!A26),0)</f>
        <v>0</v>
      </c>
      <c r="T52" s="0" t="n">
        <f aca="false">IF(AND(('Nordfront-Armeebogen 2018'!E26="Isengart"),('Nordfront-Armeebogen 2018'!C26="Krieger (0)")),('Nordfront-Armeebogen 2018'!A26),0)</f>
        <v>0</v>
      </c>
      <c r="U52" s="0" t="n">
        <f aca="false">IF(AND(('Nordfront-Armeebogen 2018'!E60="Isengart"),('Nordfront-Armeebogen 2018'!C60="Krieger (0)")),('Nordfront-Armeebogen 2018'!A60),0)</f>
        <v>0</v>
      </c>
      <c r="V52" s="0" t="n">
        <f aca="false">IF(AND(('Nordfront-Armeebogen 2018'!E60="Isengart"),('Nordfront-Armeebogen 2018'!C60="Krieger (0)")),('Nordfront-Armeebogen 2018'!A60),0)</f>
        <v>0</v>
      </c>
      <c r="W52" s="0" t="n">
        <f aca="false">IF(AND(('Nordfront-Armeebogen 2018'!E26="Mordor"),('Nordfront-Armeebogen 2018'!C26="Krieger (0)")),('Nordfront-Armeebogen 2018'!A26),0)</f>
        <v>0</v>
      </c>
      <c r="X52" s="0" t="n">
        <f aca="false">IF(AND(('Nordfront-Armeebogen 2018'!E26="Moria"),('Nordfront-Armeebogen 2018'!C26="Krieger (0)")),('Nordfront-Armeebogen 2018'!A26),0)</f>
        <v>0</v>
      </c>
      <c r="Y52" s="0" t="n">
        <f aca="false">IF(AND(('Nordfront-Armeebogen 2018'!E26="Die Schlangenhorde"),('Nordfront-Armeebogen 2018'!C26="Krieger (0)")),('Nordfront-Armeebogen 2018'!A26),0)</f>
        <v>0</v>
      </c>
      <c r="Z52" s="0" t="n">
        <v>0</v>
      </c>
      <c r="AA52" s="0" t="n">
        <f aca="false">IF(AND(('Nordfront-Armeebogen 2018'!E26="Sharkas Abtrünnige"),('Nordfront-Armeebogen 2018'!C26="Krieger (0)")),('Nordfront-Armeebogen 2018'!A26),0)</f>
        <v>0</v>
      </c>
      <c r="AB52" s="0" t="n">
        <v>0</v>
      </c>
      <c r="AC52" s="0" t="n">
        <f aca="false">IF(AND(('Nordfront-Armeebogen 2018'!E26="Variags von Khand"),('Nordfront-Armeebogen 2018'!C26="Krieger (0)")),('Nordfront-Armeebogen 2018'!A26),0)</f>
        <v>0</v>
      </c>
      <c r="AD52" s="0" t="n">
        <v>0</v>
      </c>
      <c r="AE52" s="0" t="n">
        <f aca="false">IF(AND(('Nordfront-Armeebogen 2018'!E26="Armee von See-Stadt"),('Nordfront-Armeebogen 2018'!C26="Krieger (0)")),('Nordfront-Armeebogen 2018'!A26),0)</f>
        <v>0</v>
      </c>
      <c r="AF52" s="0" t="n">
        <v>0</v>
      </c>
      <c r="AI52" s="0" t="n">
        <f aca="false">IF(AND(('Nordfront-Armeebogen 2018'!E26="Garnision von Thal"),('Nordfront-Armeebogen 2018'!C26="Krieger (0)")),('Nordfront-Armeebogen 2018'!A26),0)</f>
        <v>0</v>
      </c>
      <c r="AJ52" s="0" t="n">
        <f aca="false">IF(AND(('Nordfront-Armeebogen 2018'!E26="Thranduils Hallen"),('Nordfront-Armeebogen 2018'!C26="Krieger (0)")),('Nordfront-Armeebogen 2018'!A26),0)</f>
        <v>0</v>
      </c>
      <c r="AK52" s="0" t="n">
        <f aca="false">IF(AND(('Nordfront-Armeebogen 2018'!E26="Die Eisenberge"),('Nordfront-Armeebogen 2018'!C26="Krieger (0)")),('Nordfront-Armeebogen 2018'!A26),0)</f>
        <v>0</v>
      </c>
      <c r="AL52" s="0" t="n">
        <f aca="false">IF(AND(('Nordfront-Armeebogen 2018'!E26="Überlebende von See-Stadt"),('Nordfront-Armeebogen 2018'!C26="Krieger (0)")),('Nordfront-Armeebogen 2018'!A26),0)</f>
        <v>0</v>
      </c>
      <c r="AM52" s="0" t="n">
        <f aca="false">IF(AND(('Nordfront-Armeebogen 2018'!E26="Azogs Jäger"),('Nordfront-Armeebogen 2018'!C26="Krieger (0)")),('Nordfront-Armeebogen 2018'!A26),0)</f>
        <v>0</v>
      </c>
      <c r="AP52" s="0" t="n">
        <f aca="false">IF(AND(('Nordfront-Armeebogen 2018'!E26="Waldläufer von Ithilien"),('Nordfront-Armeebogen 2018'!C26="Krieger (0)")),('Nordfront-Armeebogen 2018'!A26),0)</f>
        <v>0</v>
      </c>
      <c r="AQ52" s="0" t="n">
        <f aca="false">IF(AND(('Nordfront-Armeebogen 2018'!E26="Die Menschen des Westens"),('Nordfront-Armeebogen 2018'!C26="Krieger (0)")),('Nordfront-Armeebogen 2018'!A26),0)</f>
        <v>0</v>
      </c>
      <c r="AR52" s="0" t="n">
        <f aca="false">IF(AND(('Nordfront-Armeebogen 2018'!E26="Gothmogs Armee"),('Nordfront-Armeebogen 2018'!C26="Krieger (0)")),('Nordfront-Armeebogen 2018'!A26),0)</f>
        <v>0</v>
      </c>
      <c r="AS52" s="0" t="n">
        <f aca="false">IF(AND(('Nordfront-Armeebogen 2018'!E26="Große Armee des Südens"),('Nordfront-Armeebogen 2018'!C26="Krieger (0)")),('Nordfront-Armeebogen 2018'!A26),0)</f>
        <v>0</v>
      </c>
      <c r="AT52" s="0" t="n">
        <f aca="false">IF(AND(('Nordfront-Armeebogen 2018'!E26="Das schwarze Tor öffnet sich"),('Nordfront-Armeebogen 2018'!C26="Krieger (0)")),('Nordfront-Armeebogen 2018'!A26),0)</f>
        <v>0</v>
      </c>
      <c r="AU52" s="0" t="n">
        <f aca="false">IF(AND(('Nordfront-Armeebogen 2018'!E26="Das schwarze Tor öffnet sich"),('Nordfront-Armeebogen 2018'!C26="Krieger (0)")),('Nordfront-Armeebogen 2018'!A26),0)</f>
        <v>0</v>
      </c>
      <c r="AV52" s="0" t="n">
        <f aca="false">IF(AND(('Nordfront-Armeebogen 2018'!E26="Die Raufbolde des Hauptmanns"),('Nordfront-Armeebogen 2018'!C26="Krieger (0)")),('Nordfront-Armeebogen 2018'!A26),0)</f>
        <v>0</v>
      </c>
    </row>
    <row r="53" customFormat="false" ht="15" hidden="false" customHeight="false" outlineLevel="0" collapsed="false">
      <c r="B53" s="0" t="n">
        <f aca="false">IF(AND(('Nordfront-Armeebogen 2018'!E27="Arnor"),('Nordfront-Armeebogen 2018'!C27="Krieger (0)")),('Nordfront-Armeebogen 2018'!A27),0)</f>
        <v>0</v>
      </c>
      <c r="C53" s="0" t="n">
        <f aca="false">IF(AND(('Nordfront-Armeebogen 2018'!E27="Die Lehen"),('Nordfront-Armeebogen 2018'!C27="Krieger (0)")),('Nordfront-Armeebogen 2018'!A27),0)</f>
        <v>0</v>
      </c>
      <c r="D53" s="38" t="n">
        <f aca="false">IF(AND(('Nordfront-Armeebogen 2018'!E27="Das Königreich von Kazad-dûm"),('Nordfront-Armeebogen 2018'!C27="Krieger (0)")),('Nordfront-Armeebogen 2018'!A27),0)</f>
        <v>0</v>
      </c>
      <c r="E53" s="38" t="n">
        <f aca="false">IF(AND(('Nordfront-Armeebogen 2018'!E61="Das Königreich von Kazad-dûm"),('Nordfront-Armeebogen 2018'!C61="Krieger (0)")),('Nordfront-Armeebogen 2018'!A61),0)</f>
        <v>0</v>
      </c>
      <c r="F53" s="0" t="n">
        <v>0</v>
      </c>
      <c r="G53" s="0" t="n">
        <f aca="false">IF(AND(('Nordfront-Armeebogen 2018'!E27="Lothlórien"),('Nordfront-Armeebogen 2018'!C27="Krieger (0)")),('Nordfront-Armeebogen 2018'!A27),0)</f>
        <v>0</v>
      </c>
      <c r="H53" s="0" t="n">
        <f aca="false">IF(AND(('Nordfront-Armeebogen 2018'!E27="Minas Tirith"),('Nordfront-Armeebogen 2018'!C27="Krieger (0)")),('Nordfront-Armeebogen 2018'!A27),0)</f>
        <v>0</v>
      </c>
      <c r="I53" s="0" t="n">
        <f aca="false">IF(AND(('Nordfront-Armeebogen 2018'!E61="Minas Tirith"),('Nordfront-Armeebogen 2018'!C61="Krieger (0)")),('Nordfront-Armeebogen 2018'!A61),0)</f>
        <v>0</v>
      </c>
      <c r="J53" s="0" t="n">
        <f aca="false">IF(AND(('Nordfront-Armeebogen 2018'!E27="Númenor"),('Nordfront-Armeebogen 2018'!C27="Krieger (0)")),('Nordfront-Armeebogen 2018'!A27),0)</f>
        <v>0</v>
      </c>
      <c r="K53" s="0" t="n">
        <f aca="false">IF(AND(('Nordfront-Armeebogen 2018'!E27="Bruchtal"),('Nordfront-Armeebogen 2018'!C27="Krieger (0)")),('Nordfront-Armeebogen 2018'!A27),0)</f>
        <v>0</v>
      </c>
      <c r="L53" s="0" t="n">
        <f aca="false">IF(AND(('Nordfront-Armeebogen 2018'!E27="Rohan"),('Nordfront-Armeebogen 2018'!C27="Krieger (0)")),('Nordfront-Armeebogen 2018'!A27),0)</f>
        <v>0</v>
      </c>
      <c r="M53" s="0" t="n">
        <f aca="false">IF(AND(('Nordfront-Armeebogen 2018'!E27="Das Auenland"),('Nordfront-Armeebogen 2018'!C27="Krieger (0)")),('Nordfront-Armeebogen 2018'!A27),0)</f>
        <v>0</v>
      </c>
      <c r="N53" s="0" t="n">
        <v>0</v>
      </c>
      <c r="O53" s="0" t="n">
        <f aca="false">IF(AND(('Nordfront-Armeebogen 2018'!E27="Angmar"),('Nordfront-Armeebogen 2018'!C27="Krieger (0)")),('Nordfront-Armeebogen 2018'!A27),0)</f>
        <v>0</v>
      </c>
      <c r="P53" s="0" t="n">
        <f aca="false">IF(AND(('Nordfront-Armeebogen 2018'!E27="Barad-dûr"),('Nordfront-Armeebogen 2018'!C27="Krieger (0)")),('Nordfront-Armeebogen 2018'!A27),0)</f>
        <v>0</v>
      </c>
      <c r="Q53" s="0" t="n">
        <f aca="false">IF(AND(('Nordfront-Armeebogen 2018'!E27="Kosaren von Umbar"),('Nordfront-Armeebogen 2018'!C27="Krieger (0)")),('Nordfront-Armeebogen 2018'!A27),0)</f>
        <v>0</v>
      </c>
      <c r="R53" s="0" t="n">
        <f aca="false">IF(AND(('Nordfront-Armeebogen 2018'!E61="Kosaren von Umbar"),('Nordfront-Armeebogen 2018'!C61="Krieger (0)")),('Nordfront-Armeebogen 2018'!A61),0)</f>
        <v>0</v>
      </c>
      <c r="S53" s="0" t="n">
        <f aca="false">IF(AND(('Nordfront-Armeebogen 2018'!E27="Die Ostlinge"),('Nordfront-Armeebogen 2018'!C27="Krieger (0)")),('Nordfront-Armeebogen 2018'!A27),0)</f>
        <v>0</v>
      </c>
      <c r="T53" s="0" t="n">
        <f aca="false">IF(AND(('Nordfront-Armeebogen 2018'!E27="Isengart"),('Nordfront-Armeebogen 2018'!C27="Krieger (0)")),('Nordfront-Armeebogen 2018'!A27),0)</f>
        <v>0</v>
      </c>
      <c r="U53" s="0" t="n">
        <f aca="false">IF(AND(('Nordfront-Armeebogen 2018'!E61="Isengart"),('Nordfront-Armeebogen 2018'!C61="Krieger (0)")),('Nordfront-Armeebogen 2018'!A61),0)</f>
        <v>0</v>
      </c>
      <c r="V53" s="0" t="n">
        <f aca="false">IF(AND(('Nordfront-Armeebogen 2018'!E61="Isengart"),('Nordfront-Armeebogen 2018'!C61="Krieger (0)")),('Nordfront-Armeebogen 2018'!A61),0)</f>
        <v>0</v>
      </c>
      <c r="W53" s="0" t="n">
        <f aca="false">IF(AND(('Nordfront-Armeebogen 2018'!E27="Mordor"),('Nordfront-Armeebogen 2018'!C27="Krieger (0)")),('Nordfront-Armeebogen 2018'!A27),0)</f>
        <v>0</v>
      </c>
      <c r="X53" s="0" t="n">
        <f aca="false">IF(AND(('Nordfront-Armeebogen 2018'!E27="Moria"),('Nordfront-Armeebogen 2018'!C27="Krieger (0)")),('Nordfront-Armeebogen 2018'!A27),0)</f>
        <v>0</v>
      </c>
      <c r="Y53" s="0" t="n">
        <f aca="false">IF(AND(('Nordfront-Armeebogen 2018'!E27="Die Schlangenhorde"),('Nordfront-Armeebogen 2018'!C27="Krieger (0)")),('Nordfront-Armeebogen 2018'!A27),0)</f>
        <v>0</v>
      </c>
      <c r="Z53" s="0" t="n">
        <v>0</v>
      </c>
      <c r="AA53" s="0" t="n">
        <f aca="false">IF(AND(('Nordfront-Armeebogen 2018'!E27="Sharkas Abtrünnige"),('Nordfront-Armeebogen 2018'!C27="Krieger (0)")),('Nordfront-Armeebogen 2018'!A27),0)</f>
        <v>0</v>
      </c>
      <c r="AB53" s="0" t="n">
        <v>0</v>
      </c>
      <c r="AC53" s="0" t="n">
        <f aca="false">IF(AND(('Nordfront-Armeebogen 2018'!E27="Variags von Khand"),('Nordfront-Armeebogen 2018'!C27="Krieger (0)")),('Nordfront-Armeebogen 2018'!A27),0)</f>
        <v>0</v>
      </c>
      <c r="AD53" s="0" t="n">
        <v>0</v>
      </c>
      <c r="AE53" s="0" t="n">
        <f aca="false">IF(AND(('Nordfront-Armeebogen 2018'!E27="Armee von See-Stadt"),('Nordfront-Armeebogen 2018'!C27="Krieger (0)")),('Nordfront-Armeebogen 2018'!A27),0)</f>
        <v>0</v>
      </c>
      <c r="AF53" s="0" t="n">
        <v>0</v>
      </c>
      <c r="AI53" s="0" t="n">
        <f aca="false">IF(AND(('Nordfront-Armeebogen 2018'!E27="Garnision von Thal"),('Nordfront-Armeebogen 2018'!C27="Krieger (0)")),('Nordfront-Armeebogen 2018'!A27),0)</f>
        <v>0</v>
      </c>
      <c r="AJ53" s="0" t="n">
        <f aca="false">IF(AND(('Nordfront-Armeebogen 2018'!E27="Thranduils Hallen"),('Nordfront-Armeebogen 2018'!C27="Krieger (0)")),('Nordfront-Armeebogen 2018'!A27),0)</f>
        <v>0</v>
      </c>
      <c r="AK53" s="0" t="n">
        <f aca="false">IF(AND(('Nordfront-Armeebogen 2018'!E27="Die Eisenberge"),('Nordfront-Armeebogen 2018'!C27="Krieger (0)")),('Nordfront-Armeebogen 2018'!A27),0)</f>
        <v>0</v>
      </c>
      <c r="AL53" s="0" t="n">
        <f aca="false">IF(AND(('Nordfront-Armeebogen 2018'!E27="Überlebende von See-Stadt"),('Nordfront-Armeebogen 2018'!C27="Krieger (0)")),('Nordfront-Armeebogen 2018'!A27),0)</f>
        <v>0</v>
      </c>
      <c r="AM53" s="0" t="n">
        <f aca="false">IF(AND(('Nordfront-Armeebogen 2018'!E27="Azogs Jäger"),('Nordfront-Armeebogen 2018'!C27="Krieger (0)")),('Nordfront-Armeebogen 2018'!A27),0)</f>
        <v>0</v>
      </c>
      <c r="AP53" s="0" t="n">
        <f aca="false">IF(AND(('Nordfront-Armeebogen 2018'!E27="Waldläufer von Ithilien"),('Nordfront-Armeebogen 2018'!C27="Krieger (0)")),('Nordfront-Armeebogen 2018'!A27),0)</f>
        <v>0</v>
      </c>
      <c r="AQ53" s="0" t="n">
        <f aca="false">IF(AND(('Nordfront-Armeebogen 2018'!E27="Die Menschen des Westens"),('Nordfront-Armeebogen 2018'!C27="Krieger (0)")),('Nordfront-Armeebogen 2018'!A27),0)</f>
        <v>0</v>
      </c>
      <c r="AR53" s="0" t="n">
        <f aca="false">IF(AND(('Nordfront-Armeebogen 2018'!E27="Gothmogs Armee"),('Nordfront-Armeebogen 2018'!C27="Krieger (0)")),('Nordfront-Armeebogen 2018'!A27),0)</f>
        <v>0</v>
      </c>
      <c r="AS53" s="0" t="n">
        <f aca="false">IF(AND(('Nordfront-Armeebogen 2018'!E27="Große Armee des Südens"),('Nordfront-Armeebogen 2018'!C27="Krieger (0)")),('Nordfront-Armeebogen 2018'!A27),0)</f>
        <v>0</v>
      </c>
      <c r="AT53" s="0" t="n">
        <f aca="false">IF(AND(('Nordfront-Armeebogen 2018'!E27="Das schwarze Tor öffnet sich"),('Nordfront-Armeebogen 2018'!C27="Krieger (0)")),('Nordfront-Armeebogen 2018'!A27),0)</f>
        <v>0</v>
      </c>
      <c r="AU53" s="0" t="n">
        <f aca="false">IF(AND(('Nordfront-Armeebogen 2018'!E27="Das schwarze Tor öffnet sich"),('Nordfront-Armeebogen 2018'!C27="Krieger (0)")),('Nordfront-Armeebogen 2018'!A27),0)</f>
        <v>0</v>
      </c>
      <c r="AV53" s="0" t="n">
        <f aca="false">IF(AND(('Nordfront-Armeebogen 2018'!E27="Die Raufbolde des Hauptmanns"),('Nordfront-Armeebogen 2018'!C27="Krieger (0)")),('Nordfront-Armeebogen 2018'!A27),0)</f>
        <v>0</v>
      </c>
    </row>
    <row r="54" customFormat="false" ht="15" hidden="false" customHeight="false" outlineLevel="0" collapsed="false">
      <c r="B54" s="0" t="n">
        <f aca="false">IF(AND(('Nordfront-Armeebogen 2018'!E28="Arnor"),('Nordfront-Armeebogen 2018'!C28="Krieger (0)")),('Nordfront-Armeebogen 2018'!A28),0)</f>
        <v>0</v>
      </c>
      <c r="C54" s="0" t="n">
        <f aca="false">IF(AND(('Nordfront-Armeebogen 2018'!E28="Die Lehen"),('Nordfront-Armeebogen 2018'!C28="Krieger (0)")),('Nordfront-Armeebogen 2018'!A28),0)</f>
        <v>0</v>
      </c>
      <c r="D54" s="38" t="n">
        <f aca="false">IF(AND(('Nordfront-Armeebogen 2018'!E28="Das Königreich von Kazad-dûm"),('Nordfront-Armeebogen 2018'!C28="Krieger (0)")),('Nordfront-Armeebogen 2018'!A28),0)</f>
        <v>0</v>
      </c>
      <c r="E54" s="38" t="n">
        <f aca="false">IF(AND(('Nordfront-Armeebogen 2018'!E62="Das Königreich von Kazad-dûm"),('Nordfront-Armeebogen 2018'!C62="Krieger (0)")),('Nordfront-Armeebogen 2018'!A62),0)</f>
        <v>0</v>
      </c>
      <c r="F54" s="0" t="n">
        <v>0</v>
      </c>
      <c r="G54" s="0" t="n">
        <f aca="false">IF(AND(('Nordfront-Armeebogen 2018'!E28="Lothlórien"),('Nordfront-Armeebogen 2018'!C28="Krieger (0)")),('Nordfront-Armeebogen 2018'!A28),0)</f>
        <v>0</v>
      </c>
      <c r="H54" s="0" t="n">
        <f aca="false">IF(AND(('Nordfront-Armeebogen 2018'!E28="Minas Tirith"),('Nordfront-Armeebogen 2018'!C28="Krieger (0)")),('Nordfront-Armeebogen 2018'!A28),0)</f>
        <v>0</v>
      </c>
      <c r="I54" s="0" t="n">
        <f aca="false">IF(AND(('Nordfront-Armeebogen 2018'!E62="Minas Tirith"),('Nordfront-Armeebogen 2018'!C62="Krieger (0)")),('Nordfront-Armeebogen 2018'!A62),0)</f>
        <v>0</v>
      </c>
      <c r="J54" s="0" t="n">
        <f aca="false">IF(AND(('Nordfront-Armeebogen 2018'!E28="Númenor"),('Nordfront-Armeebogen 2018'!C28="Krieger (0)")),('Nordfront-Armeebogen 2018'!A28),0)</f>
        <v>0</v>
      </c>
      <c r="K54" s="0" t="n">
        <f aca="false">IF(AND(('Nordfront-Armeebogen 2018'!E28="Bruchtal"),('Nordfront-Armeebogen 2018'!C28="Krieger (0)")),('Nordfront-Armeebogen 2018'!A28),0)</f>
        <v>0</v>
      </c>
      <c r="L54" s="0" t="n">
        <f aca="false">IF(AND(('Nordfront-Armeebogen 2018'!E28="Rohan"),('Nordfront-Armeebogen 2018'!C28="Krieger (0)")),('Nordfront-Armeebogen 2018'!A28),0)</f>
        <v>0</v>
      </c>
      <c r="M54" s="0" t="n">
        <f aca="false">IF(AND(('Nordfront-Armeebogen 2018'!E28="Das Auenland"),('Nordfront-Armeebogen 2018'!C28="Krieger (0)")),('Nordfront-Armeebogen 2018'!A28),0)</f>
        <v>0</v>
      </c>
      <c r="N54" s="0" t="n">
        <v>0</v>
      </c>
      <c r="O54" s="0" t="n">
        <f aca="false">IF(AND(('Nordfront-Armeebogen 2018'!E28="Angmar"),('Nordfront-Armeebogen 2018'!C28="Krieger (0)")),('Nordfront-Armeebogen 2018'!A28),0)</f>
        <v>0</v>
      </c>
      <c r="P54" s="0" t="n">
        <f aca="false">IF(AND(('Nordfront-Armeebogen 2018'!E28="Barad-dûr"),('Nordfront-Armeebogen 2018'!C28="Krieger (0)")),('Nordfront-Armeebogen 2018'!A28),0)</f>
        <v>0</v>
      </c>
      <c r="Q54" s="0" t="n">
        <f aca="false">IF(AND(('Nordfront-Armeebogen 2018'!E28="Kosaren von Umbar"),('Nordfront-Armeebogen 2018'!C28="Krieger (0)")),('Nordfront-Armeebogen 2018'!A28),0)</f>
        <v>0</v>
      </c>
      <c r="R54" s="0" t="n">
        <f aca="false">IF(AND(('Nordfront-Armeebogen 2018'!E62="Kosaren von Umbar"),('Nordfront-Armeebogen 2018'!C62="Krieger (0)")),('Nordfront-Armeebogen 2018'!A62),0)</f>
        <v>0</v>
      </c>
      <c r="S54" s="0" t="n">
        <f aca="false">IF(AND(('Nordfront-Armeebogen 2018'!E28="Die Ostlinge"),('Nordfront-Armeebogen 2018'!C28="Krieger (0)")),('Nordfront-Armeebogen 2018'!A28),0)</f>
        <v>0</v>
      </c>
      <c r="T54" s="0" t="n">
        <f aca="false">IF(AND(('Nordfront-Armeebogen 2018'!E28="Isengart"),('Nordfront-Armeebogen 2018'!C28="Krieger (0)")),('Nordfront-Armeebogen 2018'!A28),0)</f>
        <v>0</v>
      </c>
      <c r="U54" s="0" t="n">
        <f aca="false">IF(AND(('Nordfront-Armeebogen 2018'!E62="Isengart"),('Nordfront-Armeebogen 2018'!C62="Krieger (0)")),('Nordfront-Armeebogen 2018'!A62),0)</f>
        <v>0</v>
      </c>
      <c r="V54" s="0" t="n">
        <f aca="false">IF(AND(('Nordfront-Armeebogen 2018'!E62="Isengart"),('Nordfront-Armeebogen 2018'!C62="Krieger (0)")),('Nordfront-Armeebogen 2018'!A62),0)</f>
        <v>0</v>
      </c>
      <c r="W54" s="0" t="n">
        <f aca="false">IF(AND(('Nordfront-Armeebogen 2018'!E28="Mordor"),('Nordfront-Armeebogen 2018'!C28="Krieger (0)")),('Nordfront-Armeebogen 2018'!A28),0)</f>
        <v>0</v>
      </c>
      <c r="X54" s="0" t="n">
        <f aca="false">IF(AND(('Nordfront-Armeebogen 2018'!E28="Moria"),('Nordfront-Armeebogen 2018'!C28="Krieger (0)")),('Nordfront-Armeebogen 2018'!A28),0)</f>
        <v>0</v>
      </c>
      <c r="Y54" s="0" t="n">
        <f aca="false">IF(AND(('Nordfront-Armeebogen 2018'!E28="Die Schlangenhorde"),('Nordfront-Armeebogen 2018'!C28="Krieger (0)")),('Nordfront-Armeebogen 2018'!A28),0)</f>
        <v>0</v>
      </c>
      <c r="Z54" s="0" t="n">
        <v>0</v>
      </c>
      <c r="AA54" s="0" t="n">
        <f aca="false">IF(AND(('Nordfront-Armeebogen 2018'!E28="Sharkas Abtrünnige"),('Nordfront-Armeebogen 2018'!C28="Krieger (0)")),('Nordfront-Armeebogen 2018'!A28),0)</f>
        <v>0</v>
      </c>
      <c r="AB54" s="0" t="n">
        <v>0</v>
      </c>
      <c r="AC54" s="0" t="n">
        <f aca="false">IF(AND(('Nordfront-Armeebogen 2018'!E28="Variags von Khand"),('Nordfront-Armeebogen 2018'!C28="Krieger (0)")),('Nordfront-Armeebogen 2018'!A28),0)</f>
        <v>0</v>
      </c>
      <c r="AD54" s="0" t="n">
        <v>0</v>
      </c>
      <c r="AE54" s="0" t="n">
        <f aca="false">IF(AND(('Nordfront-Armeebogen 2018'!E28="Armee von See-Stadt"),('Nordfront-Armeebogen 2018'!C28="Krieger (0)")),('Nordfront-Armeebogen 2018'!A28),0)</f>
        <v>0</v>
      </c>
      <c r="AF54" s="0" t="n">
        <v>0</v>
      </c>
      <c r="AI54" s="0" t="n">
        <f aca="false">IF(AND(('Nordfront-Armeebogen 2018'!E28="Garnision von Thal"),('Nordfront-Armeebogen 2018'!C28="Krieger (0)")),('Nordfront-Armeebogen 2018'!A28),0)</f>
        <v>0</v>
      </c>
      <c r="AJ54" s="0" t="n">
        <f aca="false">IF(AND(('Nordfront-Armeebogen 2018'!E28="Thranduils Hallen"),('Nordfront-Armeebogen 2018'!C28="Krieger (0)")),('Nordfront-Armeebogen 2018'!A28),0)</f>
        <v>0</v>
      </c>
      <c r="AK54" s="0" t="n">
        <f aca="false">IF(AND(('Nordfront-Armeebogen 2018'!E28="Die Eisenberge"),('Nordfront-Armeebogen 2018'!C28="Krieger (0)")),('Nordfront-Armeebogen 2018'!A28),0)</f>
        <v>0</v>
      </c>
      <c r="AL54" s="0" t="n">
        <f aca="false">IF(AND(('Nordfront-Armeebogen 2018'!E28="Überlebende von See-Stadt"),('Nordfront-Armeebogen 2018'!C28="Krieger (0)")),('Nordfront-Armeebogen 2018'!A28),0)</f>
        <v>0</v>
      </c>
      <c r="AM54" s="0" t="n">
        <f aca="false">IF(AND(('Nordfront-Armeebogen 2018'!E28="Azogs Jäger"),('Nordfront-Armeebogen 2018'!C28="Krieger (0)")),('Nordfront-Armeebogen 2018'!A28),0)</f>
        <v>0</v>
      </c>
      <c r="AP54" s="0" t="n">
        <f aca="false">IF(AND(('Nordfront-Armeebogen 2018'!E28="Waldläufer von Ithilien"),('Nordfront-Armeebogen 2018'!C28="Krieger (0)")),('Nordfront-Armeebogen 2018'!A28),0)</f>
        <v>0</v>
      </c>
      <c r="AQ54" s="0" t="n">
        <f aca="false">IF(AND(('Nordfront-Armeebogen 2018'!E28="Die Menschen des Westens"),('Nordfront-Armeebogen 2018'!C28="Krieger (0)")),('Nordfront-Armeebogen 2018'!A28),0)</f>
        <v>0</v>
      </c>
      <c r="AR54" s="0" t="n">
        <f aca="false">IF(AND(('Nordfront-Armeebogen 2018'!E28="Gothmogs Armee"),('Nordfront-Armeebogen 2018'!C28="Krieger (0)")),('Nordfront-Armeebogen 2018'!A28),0)</f>
        <v>0</v>
      </c>
      <c r="AS54" s="0" t="n">
        <f aca="false">IF(AND(('Nordfront-Armeebogen 2018'!E28="Große Armee des Südens"),('Nordfront-Armeebogen 2018'!C28="Krieger (0)")),('Nordfront-Armeebogen 2018'!A28),0)</f>
        <v>0</v>
      </c>
      <c r="AT54" s="0" t="n">
        <f aca="false">IF(AND(('Nordfront-Armeebogen 2018'!E28="Das schwarze Tor öffnet sich"),('Nordfront-Armeebogen 2018'!C28="Krieger (0)")),('Nordfront-Armeebogen 2018'!A28),0)</f>
        <v>0</v>
      </c>
      <c r="AU54" s="0" t="n">
        <f aca="false">IF(AND(('Nordfront-Armeebogen 2018'!E28="Das schwarze Tor öffnet sich"),('Nordfront-Armeebogen 2018'!C28="Krieger (0)")),('Nordfront-Armeebogen 2018'!A28),0)</f>
        <v>0</v>
      </c>
      <c r="AV54" s="0" t="n">
        <f aca="false">IF(AND(('Nordfront-Armeebogen 2018'!E28="Die Raufbolde des Hauptmanns"),('Nordfront-Armeebogen 2018'!C28="Krieger (0)")),('Nordfront-Armeebogen 2018'!A28),0)</f>
        <v>0</v>
      </c>
    </row>
    <row r="55" customFormat="false" ht="15" hidden="false" customHeight="false" outlineLevel="0" collapsed="false">
      <c r="B55" s="0" t="n">
        <f aca="false">IF(AND(('Nordfront-Armeebogen 2018'!E29="Arnor"),('Nordfront-Armeebogen 2018'!C29="Krieger (0)")),('Nordfront-Armeebogen 2018'!A29),0)</f>
        <v>0</v>
      </c>
      <c r="C55" s="0" t="n">
        <f aca="false">IF(AND(('Nordfront-Armeebogen 2018'!E29="Die Lehen"),('Nordfront-Armeebogen 2018'!C29="Krieger (0)")),('Nordfront-Armeebogen 2018'!A29),0)</f>
        <v>0</v>
      </c>
      <c r="D55" s="38" t="n">
        <f aca="false">IF(AND(('Nordfront-Armeebogen 2018'!E29="Das Königreich von Kazad-dûm"),('Nordfront-Armeebogen 2018'!C29="Krieger (0)")),('Nordfront-Armeebogen 2018'!A29),0)</f>
        <v>0</v>
      </c>
      <c r="E55" s="38" t="n">
        <f aca="false">IF(AND(('Nordfront-Armeebogen 2018'!E63="Das Königreich von Kazad-dûm"),('Nordfront-Armeebogen 2018'!C63="Krieger (0)")),('Nordfront-Armeebogen 2018'!A63),0)</f>
        <v>0</v>
      </c>
      <c r="F55" s="0" t="n">
        <v>0</v>
      </c>
      <c r="G55" s="0" t="n">
        <f aca="false">IF(AND(('Nordfront-Armeebogen 2018'!E29="Lothlórien"),('Nordfront-Armeebogen 2018'!C29="Krieger (0)")),('Nordfront-Armeebogen 2018'!A29),0)</f>
        <v>0</v>
      </c>
      <c r="H55" s="0" t="n">
        <f aca="false">IF(AND(('Nordfront-Armeebogen 2018'!E29="Minas Tirith"),('Nordfront-Armeebogen 2018'!C29="Krieger (0)")),('Nordfront-Armeebogen 2018'!A29),0)</f>
        <v>0</v>
      </c>
      <c r="I55" s="0" t="n">
        <f aca="false">IF(AND(('Nordfront-Armeebogen 2018'!E63="Minas Tirith"),('Nordfront-Armeebogen 2018'!C63="Krieger (0)")),('Nordfront-Armeebogen 2018'!A63),0)</f>
        <v>0</v>
      </c>
      <c r="J55" s="0" t="n">
        <f aca="false">IF(AND(('Nordfront-Armeebogen 2018'!E29="Númenor"),('Nordfront-Armeebogen 2018'!C29="Krieger (0)")),('Nordfront-Armeebogen 2018'!A29),0)</f>
        <v>0</v>
      </c>
      <c r="K55" s="0" t="n">
        <f aca="false">IF(AND(('Nordfront-Armeebogen 2018'!E29="Bruchtal"),('Nordfront-Armeebogen 2018'!C29="Krieger (0)")),('Nordfront-Armeebogen 2018'!A29),0)</f>
        <v>0</v>
      </c>
      <c r="L55" s="0" t="n">
        <f aca="false">IF(AND(('Nordfront-Armeebogen 2018'!E29="Rohan"),('Nordfront-Armeebogen 2018'!C29="Krieger (0)")),('Nordfront-Armeebogen 2018'!A29),0)</f>
        <v>0</v>
      </c>
      <c r="M55" s="0" t="n">
        <f aca="false">IF(AND(('Nordfront-Armeebogen 2018'!E29="Das Auenland"),('Nordfront-Armeebogen 2018'!C29="Krieger (0)")),('Nordfront-Armeebogen 2018'!A29),0)</f>
        <v>0</v>
      </c>
      <c r="N55" s="0" t="n">
        <v>0</v>
      </c>
      <c r="O55" s="0" t="n">
        <f aca="false">IF(AND(('Nordfront-Armeebogen 2018'!E29="Angmar"),('Nordfront-Armeebogen 2018'!C29="Krieger (0)")),('Nordfront-Armeebogen 2018'!A29),0)</f>
        <v>0</v>
      </c>
      <c r="P55" s="0" t="n">
        <f aca="false">IF(AND(('Nordfront-Armeebogen 2018'!E29="Barad-dûr"),('Nordfront-Armeebogen 2018'!C29="Krieger (0)")),('Nordfront-Armeebogen 2018'!A29),0)</f>
        <v>0</v>
      </c>
      <c r="Q55" s="0" t="n">
        <f aca="false">IF(AND(('Nordfront-Armeebogen 2018'!E29="Kosaren von Umbar"),('Nordfront-Armeebogen 2018'!C29="Krieger (0)")),('Nordfront-Armeebogen 2018'!A29),0)</f>
        <v>0</v>
      </c>
      <c r="R55" s="0" t="n">
        <f aca="false">IF(AND(('Nordfront-Armeebogen 2018'!E63="Kosaren von Umbar"),('Nordfront-Armeebogen 2018'!C63="Krieger (0)")),('Nordfront-Armeebogen 2018'!A63),0)</f>
        <v>0</v>
      </c>
      <c r="S55" s="0" t="n">
        <f aca="false">IF(AND(('Nordfront-Armeebogen 2018'!E29="Die Ostlinge"),('Nordfront-Armeebogen 2018'!C29="Krieger (0)")),('Nordfront-Armeebogen 2018'!A29),0)</f>
        <v>0</v>
      </c>
      <c r="T55" s="0" t="n">
        <f aca="false">IF(AND(('Nordfront-Armeebogen 2018'!E29="Isengart"),('Nordfront-Armeebogen 2018'!C29="Krieger (0)")),('Nordfront-Armeebogen 2018'!A29),0)</f>
        <v>0</v>
      </c>
      <c r="U55" s="0" t="n">
        <f aca="false">IF(AND(('Nordfront-Armeebogen 2018'!E63="Isengart"),('Nordfront-Armeebogen 2018'!C63="Krieger (0)")),('Nordfront-Armeebogen 2018'!A63),0)</f>
        <v>0</v>
      </c>
      <c r="V55" s="0" t="n">
        <f aca="false">IF(AND(('Nordfront-Armeebogen 2018'!E63="Isengart"),('Nordfront-Armeebogen 2018'!C63="Krieger (0)")),('Nordfront-Armeebogen 2018'!A63),0)</f>
        <v>0</v>
      </c>
      <c r="W55" s="0" t="n">
        <f aca="false">IF(AND(('Nordfront-Armeebogen 2018'!E29="Mordor"),('Nordfront-Armeebogen 2018'!C29="Krieger (0)")),('Nordfront-Armeebogen 2018'!A29),0)</f>
        <v>0</v>
      </c>
      <c r="X55" s="0" t="n">
        <f aca="false">IF(AND(('Nordfront-Armeebogen 2018'!E29="Moria"),('Nordfront-Armeebogen 2018'!C29="Krieger (0)")),('Nordfront-Armeebogen 2018'!A29),0)</f>
        <v>0</v>
      </c>
      <c r="Y55" s="0" t="n">
        <f aca="false">IF(AND(('Nordfront-Armeebogen 2018'!E29="Die Schlangenhorde"),('Nordfront-Armeebogen 2018'!C29="Krieger (0)")),('Nordfront-Armeebogen 2018'!A29),0)</f>
        <v>0</v>
      </c>
      <c r="Z55" s="0" t="n">
        <v>0</v>
      </c>
      <c r="AA55" s="0" t="n">
        <f aca="false">IF(AND(('Nordfront-Armeebogen 2018'!E29="Sharkas Abtrünnige"),('Nordfront-Armeebogen 2018'!C29="Krieger (0)")),('Nordfront-Armeebogen 2018'!A29),0)</f>
        <v>0</v>
      </c>
      <c r="AB55" s="0" t="n">
        <v>0</v>
      </c>
      <c r="AC55" s="0" t="n">
        <f aca="false">IF(AND(('Nordfront-Armeebogen 2018'!E29="Variags von Khand"),('Nordfront-Armeebogen 2018'!C29="Krieger (0)")),('Nordfront-Armeebogen 2018'!A29),0)</f>
        <v>0</v>
      </c>
      <c r="AD55" s="0" t="n">
        <v>0</v>
      </c>
      <c r="AE55" s="0" t="n">
        <f aca="false">IF(AND(('Nordfront-Armeebogen 2018'!E29="Armee von See-Stadt"),('Nordfront-Armeebogen 2018'!C29="Krieger (0)")),('Nordfront-Armeebogen 2018'!A29),0)</f>
        <v>0</v>
      </c>
      <c r="AF55" s="0" t="n">
        <v>0</v>
      </c>
      <c r="AI55" s="0" t="n">
        <f aca="false">IF(AND(('Nordfront-Armeebogen 2018'!E29="Garnision von Thal"),('Nordfront-Armeebogen 2018'!C29="Krieger (0)")),('Nordfront-Armeebogen 2018'!A29),0)</f>
        <v>0</v>
      </c>
      <c r="AJ55" s="0" t="n">
        <f aca="false">IF(AND(('Nordfront-Armeebogen 2018'!E29="Thranduils Hallen"),('Nordfront-Armeebogen 2018'!C29="Krieger (0)")),('Nordfront-Armeebogen 2018'!A29),0)</f>
        <v>0</v>
      </c>
      <c r="AK55" s="0" t="n">
        <f aca="false">IF(AND(('Nordfront-Armeebogen 2018'!E29="Die Eisenberge"),('Nordfront-Armeebogen 2018'!C29="Krieger (0)")),('Nordfront-Armeebogen 2018'!A29),0)</f>
        <v>0</v>
      </c>
      <c r="AL55" s="0" t="n">
        <f aca="false">IF(AND(('Nordfront-Armeebogen 2018'!E29="Überlebende von See-Stadt"),('Nordfront-Armeebogen 2018'!C29="Krieger (0)")),('Nordfront-Armeebogen 2018'!A29),0)</f>
        <v>0</v>
      </c>
      <c r="AM55" s="0" t="n">
        <f aca="false">IF(AND(('Nordfront-Armeebogen 2018'!E29="Azogs Jäger"),('Nordfront-Armeebogen 2018'!C29="Krieger (0)")),('Nordfront-Armeebogen 2018'!A29),0)</f>
        <v>0</v>
      </c>
      <c r="AP55" s="0" t="n">
        <f aca="false">IF(AND(('Nordfront-Armeebogen 2018'!E29="Waldläufer von Ithilien"),('Nordfront-Armeebogen 2018'!C29="Krieger (0)")),('Nordfront-Armeebogen 2018'!A29),0)</f>
        <v>0</v>
      </c>
      <c r="AQ55" s="0" t="n">
        <f aca="false">IF(AND(('Nordfront-Armeebogen 2018'!E29="Die Menschen des Westens"),('Nordfront-Armeebogen 2018'!C29="Krieger (0)")),('Nordfront-Armeebogen 2018'!A29),0)</f>
        <v>0</v>
      </c>
      <c r="AR55" s="0" t="n">
        <f aca="false">IF(AND(('Nordfront-Armeebogen 2018'!E29="Gothmogs Armee"),('Nordfront-Armeebogen 2018'!C29="Krieger (0)")),('Nordfront-Armeebogen 2018'!A29),0)</f>
        <v>0</v>
      </c>
      <c r="AS55" s="0" t="n">
        <f aca="false">IF(AND(('Nordfront-Armeebogen 2018'!E29="Große Armee des Südens"),('Nordfront-Armeebogen 2018'!C29="Krieger (0)")),('Nordfront-Armeebogen 2018'!A29),0)</f>
        <v>0</v>
      </c>
      <c r="AT55" s="0" t="n">
        <f aca="false">IF(AND(('Nordfront-Armeebogen 2018'!E29="Das schwarze Tor öffnet sich"),('Nordfront-Armeebogen 2018'!C29="Krieger (0)")),('Nordfront-Armeebogen 2018'!A29),0)</f>
        <v>0</v>
      </c>
      <c r="AU55" s="0" t="n">
        <f aca="false">IF(AND(('Nordfront-Armeebogen 2018'!E29="Das schwarze Tor öffnet sich"),('Nordfront-Armeebogen 2018'!C29="Krieger (0)")),('Nordfront-Armeebogen 2018'!A29),0)</f>
        <v>0</v>
      </c>
      <c r="AV55" s="0" t="n">
        <f aca="false">IF(AND(('Nordfront-Armeebogen 2018'!E29="Die Raufbolde des Hauptmanns"),('Nordfront-Armeebogen 2018'!C29="Krieger (0)")),('Nordfront-Armeebogen 2018'!A29),0)</f>
        <v>0</v>
      </c>
    </row>
    <row r="56" customFormat="false" ht="15" hidden="false" customHeight="false" outlineLevel="0" collapsed="false">
      <c r="B56" s="0" t="n">
        <f aca="false">IF(AND(('Nordfront-Armeebogen 2018'!E30="Arnor"),('Nordfront-Armeebogen 2018'!C30="Krieger (0)")),('Nordfront-Armeebogen 2018'!A30),0)</f>
        <v>0</v>
      </c>
      <c r="C56" s="0" t="n">
        <f aca="false">IF(AND(('Nordfront-Armeebogen 2018'!E30="Die Lehen"),('Nordfront-Armeebogen 2018'!C30="Krieger (0)")),('Nordfront-Armeebogen 2018'!A30),0)</f>
        <v>0</v>
      </c>
      <c r="D56" s="38" t="n">
        <f aca="false">IF(AND(('Nordfront-Armeebogen 2018'!E30="Das Königreich von Kazad-dûm"),('Nordfront-Armeebogen 2018'!C30="Krieger (0)")),('Nordfront-Armeebogen 2018'!A30),0)</f>
        <v>0</v>
      </c>
      <c r="E56" s="38" t="n">
        <f aca="false">IF(AND(('Nordfront-Armeebogen 2018'!E64="Das Königreich von Kazad-dûm"),('Nordfront-Armeebogen 2018'!C64="Krieger (0)")),('Nordfront-Armeebogen 2018'!A64),0)</f>
        <v>0</v>
      </c>
      <c r="F56" s="0" t="n">
        <v>0</v>
      </c>
      <c r="G56" s="0" t="n">
        <f aca="false">IF(AND(('Nordfront-Armeebogen 2018'!E30="Lothlórien"),('Nordfront-Armeebogen 2018'!C30="Krieger (0)")),('Nordfront-Armeebogen 2018'!A30),0)</f>
        <v>0</v>
      </c>
      <c r="H56" s="0" t="n">
        <f aca="false">IF(AND(('Nordfront-Armeebogen 2018'!E30="Minas Tirith"),('Nordfront-Armeebogen 2018'!C30="Krieger (0)")),('Nordfront-Armeebogen 2018'!A30),0)</f>
        <v>0</v>
      </c>
      <c r="I56" s="0" t="n">
        <f aca="false">IF(AND(('Nordfront-Armeebogen 2018'!E64="Minas Tirith"),('Nordfront-Armeebogen 2018'!C64="Krieger (0)")),('Nordfront-Armeebogen 2018'!A64),0)</f>
        <v>0</v>
      </c>
      <c r="J56" s="0" t="n">
        <f aca="false">IF(AND(('Nordfront-Armeebogen 2018'!E30="Númenor"),('Nordfront-Armeebogen 2018'!C30="Krieger (0)")),('Nordfront-Armeebogen 2018'!A30),0)</f>
        <v>0</v>
      </c>
      <c r="K56" s="0" t="n">
        <f aca="false">IF(AND(('Nordfront-Armeebogen 2018'!E30="Bruchtal"),('Nordfront-Armeebogen 2018'!C30="Krieger (0)")),('Nordfront-Armeebogen 2018'!A30),0)</f>
        <v>0</v>
      </c>
      <c r="L56" s="0" t="n">
        <f aca="false">IF(AND(('Nordfront-Armeebogen 2018'!E30="Rohan"),('Nordfront-Armeebogen 2018'!C30="Krieger (0)")),('Nordfront-Armeebogen 2018'!A30),0)</f>
        <v>0</v>
      </c>
      <c r="M56" s="0" t="n">
        <f aca="false">IF(AND(('Nordfront-Armeebogen 2018'!E30="Das Auenland"),('Nordfront-Armeebogen 2018'!C30="Krieger (0)")),('Nordfront-Armeebogen 2018'!A30),0)</f>
        <v>0</v>
      </c>
      <c r="N56" s="0" t="n">
        <v>0</v>
      </c>
      <c r="O56" s="0" t="n">
        <f aca="false">IF(AND(('Nordfront-Armeebogen 2018'!E30="Angmar"),('Nordfront-Armeebogen 2018'!C30="Krieger (0)")),('Nordfront-Armeebogen 2018'!A30),0)</f>
        <v>0</v>
      </c>
      <c r="P56" s="0" t="n">
        <f aca="false">IF(AND(('Nordfront-Armeebogen 2018'!E30="Barad-dûr"),('Nordfront-Armeebogen 2018'!C30="Krieger (0)")),('Nordfront-Armeebogen 2018'!A30),0)</f>
        <v>0</v>
      </c>
      <c r="Q56" s="0" t="n">
        <f aca="false">IF(AND(('Nordfront-Armeebogen 2018'!E30="Kosaren von Umbar"),('Nordfront-Armeebogen 2018'!C30="Krieger (0)")),('Nordfront-Armeebogen 2018'!A30),0)</f>
        <v>0</v>
      </c>
      <c r="R56" s="0" t="n">
        <f aca="false">IF(AND(('Nordfront-Armeebogen 2018'!E64="Kosaren von Umbar"),('Nordfront-Armeebogen 2018'!C64="Krieger (0)")),('Nordfront-Armeebogen 2018'!A64),0)</f>
        <v>0</v>
      </c>
      <c r="S56" s="0" t="n">
        <f aca="false">IF(AND(('Nordfront-Armeebogen 2018'!E30="Die Ostlinge"),('Nordfront-Armeebogen 2018'!C30="Krieger (0)")),('Nordfront-Armeebogen 2018'!A30),0)</f>
        <v>0</v>
      </c>
      <c r="T56" s="0" t="n">
        <f aca="false">IF(AND(('Nordfront-Armeebogen 2018'!E30="Isengart"),('Nordfront-Armeebogen 2018'!C30="Krieger (0)")),('Nordfront-Armeebogen 2018'!A30),0)</f>
        <v>0</v>
      </c>
      <c r="U56" s="0" t="n">
        <f aca="false">IF(AND(('Nordfront-Armeebogen 2018'!E64="Isengart"),('Nordfront-Armeebogen 2018'!C64="Krieger (0)")),('Nordfront-Armeebogen 2018'!A64),0)</f>
        <v>0</v>
      </c>
      <c r="V56" s="0" t="n">
        <f aca="false">IF(AND(('Nordfront-Armeebogen 2018'!E64="Isengart"),('Nordfront-Armeebogen 2018'!C64="Krieger (0)")),('Nordfront-Armeebogen 2018'!A64),0)</f>
        <v>0</v>
      </c>
      <c r="W56" s="0" t="n">
        <f aca="false">IF(AND(('Nordfront-Armeebogen 2018'!E30="Mordor"),('Nordfront-Armeebogen 2018'!C30="Krieger (0)")),('Nordfront-Armeebogen 2018'!A30),0)</f>
        <v>0</v>
      </c>
      <c r="X56" s="0" t="n">
        <f aca="false">IF(AND(('Nordfront-Armeebogen 2018'!E30="Moria"),('Nordfront-Armeebogen 2018'!C30="Krieger (0)")),('Nordfront-Armeebogen 2018'!A30),0)</f>
        <v>0</v>
      </c>
      <c r="Y56" s="0" t="n">
        <f aca="false">IF(AND(('Nordfront-Armeebogen 2018'!E30="Die Schlangenhorde"),('Nordfront-Armeebogen 2018'!C30="Krieger (0)")),('Nordfront-Armeebogen 2018'!A30),0)</f>
        <v>0</v>
      </c>
      <c r="Z56" s="0" t="n">
        <v>0</v>
      </c>
      <c r="AA56" s="0" t="n">
        <f aca="false">IF(AND(('Nordfront-Armeebogen 2018'!E30="Sharkas Abtrünnige"),('Nordfront-Armeebogen 2018'!C30="Krieger (0)")),('Nordfront-Armeebogen 2018'!A30),0)</f>
        <v>0</v>
      </c>
      <c r="AB56" s="0" t="n">
        <v>0</v>
      </c>
      <c r="AC56" s="0" t="n">
        <f aca="false">IF(AND(('Nordfront-Armeebogen 2018'!E30="Variags von Khand"),('Nordfront-Armeebogen 2018'!C30="Krieger (0)")),('Nordfront-Armeebogen 2018'!A30),0)</f>
        <v>0</v>
      </c>
      <c r="AD56" s="0" t="n">
        <v>0</v>
      </c>
      <c r="AE56" s="0" t="n">
        <f aca="false">IF(AND(('Nordfront-Armeebogen 2018'!E30="Armee von See-Stadt"),('Nordfront-Armeebogen 2018'!C30="Krieger (0)")),('Nordfront-Armeebogen 2018'!A30),0)</f>
        <v>0</v>
      </c>
      <c r="AF56" s="0" t="n">
        <v>0</v>
      </c>
      <c r="AI56" s="0" t="n">
        <f aca="false">IF(AND(('Nordfront-Armeebogen 2018'!E30="Garnision von Thal"),('Nordfront-Armeebogen 2018'!C30="Krieger (0)")),('Nordfront-Armeebogen 2018'!A30),0)</f>
        <v>0</v>
      </c>
      <c r="AJ56" s="0" t="n">
        <f aca="false">IF(AND(('Nordfront-Armeebogen 2018'!E30="Thranduils Hallen"),('Nordfront-Armeebogen 2018'!C30="Krieger (0)")),('Nordfront-Armeebogen 2018'!A30),0)</f>
        <v>0</v>
      </c>
      <c r="AK56" s="0" t="n">
        <f aca="false">IF(AND(('Nordfront-Armeebogen 2018'!E30="Die Eisenberge"),('Nordfront-Armeebogen 2018'!C30="Krieger (0)")),('Nordfront-Armeebogen 2018'!A30),0)</f>
        <v>0</v>
      </c>
      <c r="AL56" s="0" t="n">
        <f aca="false">IF(AND(('Nordfront-Armeebogen 2018'!E30="Überlebende von See-Stadt"),('Nordfront-Armeebogen 2018'!C30="Krieger (0)")),('Nordfront-Armeebogen 2018'!A30),0)</f>
        <v>0</v>
      </c>
      <c r="AM56" s="0" t="n">
        <f aca="false">IF(AND(('Nordfront-Armeebogen 2018'!E30="Azogs Jäger"),('Nordfront-Armeebogen 2018'!C30="Krieger (0)")),('Nordfront-Armeebogen 2018'!A30),0)</f>
        <v>0</v>
      </c>
      <c r="AP56" s="0" t="n">
        <f aca="false">IF(AND(('Nordfront-Armeebogen 2018'!E30="Waldläufer von Ithilien"),('Nordfront-Armeebogen 2018'!C30="Krieger (0)")),('Nordfront-Armeebogen 2018'!A30),0)</f>
        <v>0</v>
      </c>
      <c r="AQ56" s="0" t="n">
        <f aca="false">IF(AND(('Nordfront-Armeebogen 2018'!E30="Die Menschen des Westens"),('Nordfront-Armeebogen 2018'!C30="Krieger (0)")),('Nordfront-Armeebogen 2018'!A30),0)</f>
        <v>0</v>
      </c>
      <c r="AR56" s="0" t="n">
        <f aca="false">IF(AND(('Nordfront-Armeebogen 2018'!E30="Gothmogs Armee"),('Nordfront-Armeebogen 2018'!C30="Krieger (0)")),('Nordfront-Armeebogen 2018'!A30),0)</f>
        <v>0</v>
      </c>
      <c r="AS56" s="0" t="n">
        <f aca="false">IF(AND(('Nordfront-Armeebogen 2018'!E30="Große Armee des Südens"),('Nordfront-Armeebogen 2018'!C30="Krieger (0)")),('Nordfront-Armeebogen 2018'!A30),0)</f>
        <v>0</v>
      </c>
      <c r="AT56" s="0" t="n">
        <f aca="false">IF(AND(('Nordfront-Armeebogen 2018'!E30="Das schwarze Tor öffnet sich"),('Nordfront-Armeebogen 2018'!C30="Krieger (0)")),('Nordfront-Armeebogen 2018'!A30),0)</f>
        <v>0</v>
      </c>
      <c r="AU56" s="0" t="n">
        <f aca="false">IF(AND(('Nordfront-Armeebogen 2018'!E30="Das schwarze Tor öffnet sich"),('Nordfront-Armeebogen 2018'!C30="Krieger (0)")),('Nordfront-Armeebogen 2018'!A30),0)</f>
        <v>0</v>
      </c>
      <c r="AV56" s="0" t="n">
        <f aca="false">IF(AND(('Nordfront-Armeebogen 2018'!E30="Die Raufbolde des Hauptmanns"),('Nordfront-Armeebogen 2018'!C30="Krieger (0)")),('Nordfront-Armeebogen 2018'!A30),0)</f>
        <v>0</v>
      </c>
    </row>
    <row r="57" customFormat="false" ht="15" hidden="false" customHeight="false" outlineLevel="0" collapsed="false">
      <c r="B57" s="0" t="n">
        <f aca="false">IF(AND(('Nordfront-Armeebogen 2018'!E31="Arnor"),('Nordfront-Armeebogen 2018'!C31="Krieger (0)")),('Nordfront-Armeebogen 2018'!A31),0)</f>
        <v>0</v>
      </c>
      <c r="C57" s="0" t="n">
        <f aca="false">IF(AND(('Nordfront-Armeebogen 2018'!E31="Die Lehen"),('Nordfront-Armeebogen 2018'!C31="Krieger (0)")),('Nordfront-Armeebogen 2018'!A31),0)</f>
        <v>0</v>
      </c>
      <c r="D57" s="38" t="n">
        <f aca="false">IF(AND(('Nordfront-Armeebogen 2018'!E31="Das Königreich von Kazad-dûm"),('Nordfront-Armeebogen 2018'!C31="Krieger (0)")),('Nordfront-Armeebogen 2018'!A31),0)</f>
        <v>0</v>
      </c>
      <c r="E57" s="38" t="n">
        <f aca="false">IF(AND(('Nordfront-Armeebogen 2018'!E65="Das Königreich von Kazad-dûm"),('Nordfront-Armeebogen 2018'!C65="Krieger (0)")),('Nordfront-Armeebogen 2018'!A65),0)</f>
        <v>0</v>
      </c>
      <c r="F57" s="0" t="n">
        <v>0</v>
      </c>
      <c r="G57" s="0" t="n">
        <f aca="false">IF(AND(('Nordfront-Armeebogen 2018'!E31="Lothlórien"),('Nordfront-Armeebogen 2018'!C31="Krieger (0)")),('Nordfront-Armeebogen 2018'!A31),0)</f>
        <v>0</v>
      </c>
      <c r="H57" s="0" t="n">
        <f aca="false">IF(AND(('Nordfront-Armeebogen 2018'!E31="Minas Tirith"),('Nordfront-Armeebogen 2018'!C31="Krieger (0)")),('Nordfront-Armeebogen 2018'!A31),0)</f>
        <v>0</v>
      </c>
      <c r="I57" s="0" t="n">
        <f aca="false">IF(AND(('Nordfront-Armeebogen 2018'!E65="Minas Tirith"),('Nordfront-Armeebogen 2018'!C65="Krieger (0)")),('Nordfront-Armeebogen 2018'!A65),0)</f>
        <v>0</v>
      </c>
      <c r="J57" s="0" t="n">
        <f aca="false">IF(AND(('Nordfront-Armeebogen 2018'!E31="Númenor"),('Nordfront-Armeebogen 2018'!C31="Krieger (0)")),('Nordfront-Armeebogen 2018'!A31),0)</f>
        <v>0</v>
      </c>
      <c r="K57" s="0" t="n">
        <f aca="false">IF(AND(('Nordfront-Armeebogen 2018'!E31="Bruchtal"),('Nordfront-Armeebogen 2018'!C31="Krieger (0)")),('Nordfront-Armeebogen 2018'!A31),0)</f>
        <v>0</v>
      </c>
      <c r="L57" s="0" t="n">
        <f aca="false">IF(AND(('Nordfront-Armeebogen 2018'!E31="Rohan"),('Nordfront-Armeebogen 2018'!C31="Krieger (0)")),('Nordfront-Armeebogen 2018'!A31),0)</f>
        <v>0</v>
      </c>
      <c r="M57" s="0" t="n">
        <f aca="false">IF(AND(('Nordfront-Armeebogen 2018'!E31="Das Auenland"),('Nordfront-Armeebogen 2018'!C31="Krieger (0)")),('Nordfront-Armeebogen 2018'!A31),0)</f>
        <v>0</v>
      </c>
      <c r="N57" s="0" t="n">
        <v>0</v>
      </c>
      <c r="O57" s="0" t="n">
        <f aca="false">IF(AND(('Nordfront-Armeebogen 2018'!E31="Angmar"),('Nordfront-Armeebogen 2018'!C31="Krieger (0)")),('Nordfront-Armeebogen 2018'!A31),0)</f>
        <v>0</v>
      </c>
      <c r="P57" s="0" t="n">
        <f aca="false">IF(AND(('Nordfront-Armeebogen 2018'!E31="Barad-dûr"),('Nordfront-Armeebogen 2018'!C31="Krieger (0)")),('Nordfront-Armeebogen 2018'!A31),0)</f>
        <v>0</v>
      </c>
      <c r="Q57" s="0" t="n">
        <f aca="false">IF(AND(('Nordfront-Armeebogen 2018'!E31="Kosaren von Umbar"),('Nordfront-Armeebogen 2018'!C31="Krieger (0)")),('Nordfront-Armeebogen 2018'!A31),0)</f>
        <v>0</v>
      </c>
      <c r="R57" s="0" t="n">
        <f aca="false">IF(AND(('Nordfront-Armeebogen 2018'!E65="Kosaren von Umbar"),('Nordfront-Armeebogen 2018'!C65="Krieger (0)")),('Nordfront-Armeebogen 2018'!A65),0)</f>
        <v>0</v>
      </c>
      <c r="S57" s="0" t="n">
        <f aca="false">IF(AND(('Nordfront-Armeebogen 2018'!E31="Die Ostlinge"),('Nordfront-Armeebogen 2018'!C31="Krieger (0)")),('Nordfront-Armeebogen 2018'!A31),0)</f>
        <v>0</v>
      </c>
      <c r="T57" s="0" t="n">
        <f aca="false">IF(AND(('Nordfront-Armeebogen 2018'!E31="Isengart"),('Nordfront-Armeebogen 2018'!C31="Krieger (0)")),('Nordfront-Armeebogen 2018'!A31),0)</f>
        <v>0</v>
      </c>
      <c r="U57" s="0" t="n">
        <f aca="false">IF(AND(('Nordfront-Armeebogen 2018'!E65="Isengart"),('Nordfront-Armeebogen 2018'!C65="Krieger (0)")),('Nordfront-Armeebogen 2018'!A65),0)</f>
        <v>0</v>
      </c>
      <c r="V57" s="0" t="n">
        <f aca="false">IF(AND(('Nordfront-Armeebogen 2018'!E65="Isengart"),('Nordfront-Armeebogen 2018'!C65="Krieger (0)")),('Nordfront-Armeebogen 2018'!A65),0)</f>
        <v>0</v>
      </c>
      <c r="W57" s="0" t="n">
        <f aca="false">IF(AND(('Nordfront-Armeebogen 2018'!E31="Mordor"),('Nordfront-Armeebogen 2018'!C31="Krieger (0)")),('Nordfront-Armeebogen 2018'!A31),0)</f>
        <v>0</v>
      </c>
      <c r="X57" s="0" t="n">
        <f aca="false">IF(AND(('Nordfront-Armeebogen 2018'!E31="Moria"),('Nordfront-Armeebogen 2018'!C31="Krieger (0)")),('Nordfront-Armeebogen 2018'!A31),0)</f>
        <v>0</v>
      </c>
      <c r="Y57" s="0" t="n">
        <f aca="false">IF(AND(('Nordfront-Armeebogen 2018'!E31="Die Schlangenhorde"),('Nordfront-Armeebogen 2018'!C31="Krieger (0)")),('Nordfront-Armeebogen 2018'!A31),0)</f>
        <v>0</v>
      </c>
      <c r="Z57" s="0" t="n">
        <v>0</v>
      </c>
      <c r="AA57" s="0" t="n">
        <f aca="false">IF(AND(('Nordfront-Armeebogen 2018'!E31="Sharkas Abtrünnige"),('Nordfront-Armeebogen 2018'!C31="Krieger (0)")),('Nordfront-Armeebogen 2018'!A31),0)</f>
        <v>0</v>
      </c>
      <c r="AB57" s="0" t="n">
        <v>0</v>
      </c>
      <c r="AC57" s="0" t="n">
        <f aca="false">IF(AND(('Nordfront-Armeebogen 2018'!E31="Variags von Khand"),('Nordfront-Armeebogen 2018'!C31="Krieger (0)")),('Nordfront-Armeebogen 2018'!A31),0)</f>
        <v>0</v>
      </c>
      <c r="AD57" s="0" t="n">
        <v>0</v>
      </c>
      <c r="AE57" s="0" t="n">
        <f aca="false">IF(AND(('Nordfront-Armeebogen 2018'!E31="Armee von See-Stadt"),('Nordfront-Armeebogen 2018'!C31="Krieger (0)")),('Nordfront-Armeebogen 2018'!A31),0)</f>
        <v>0</v>
      </c>
      <c r="AF57" s="0" t="n">
        <v>0</v>
      </c>
      <c r="AI57" s="0" t="n">
        <f aca="false">IF(AND(('Nordfront-Armeebogen 2018'!E31="Garnision von Thal"),('Nordfront-Armeebogen 2018'!C31="Krieger (0)")),('Nordfront-Armeebogen 2018'!A31),0)</f>
        <v>0</v>
      </c>
      <c r="AJ57" s="0" t="n">
        <f aca="false">IF(AND(('Nordfront-Armeebogen 2018'!E31="Thranduils Hallen"),('Nordfront-Armeebogen 2018'!C31="Krieger (0)")),('Nordfront-Armeebogen 2018'!A31),0)</f>
        <v>0</v>
      </c>
      <c r="AK57" s="0" t="n">
        <f aca="false">IF(AND(('Nordfront-Armeebogen 2018'!E31="Die Eisenberge"),('Nordfront-Armeebogen 2018'!C31="Krieger (0)")),('Nordfront-Armeebogen 2018'!A31),0)</f>
        <v>0</v>
      </c>
      <c r="AL57" s="0" t="n">
        <f aca="false">IF(AND(('Nordfront-Armeebogen 2018'!E31="Überlebende von See-Stadt"),('Nordfront-Armeebogen 2018'!C31="Krieger (0)")),('Nordfront-Armeebogen 2018'!A31),0)</f>
        <v>0</v>
      </c>
      <c r="AM57" s="0" t="n">
        <f aca="false">IF(AND(('Nordfront-Armeebogen 2018'!E31="Azogs Jäger"),('Nordfront-Armeebogen 2018'!C31="Krieger (0)")),('Nordfront-Armeebogen 2018'!A31),0)</f>
        <v>0</v>
      </c>
      <c r="AP57" s="0" t="n">
        <f aca="false">IF(AND(('Nordfront-Armeebogen 2018'!E31="Waldläufer von Ithilien"),('Nordfront-Armeebogen 2018'!C31="Krieger (0)")),('Nordfront-Armeebogen 2018'!A31),0)</f>
        <v>0</v>
      </c>
      <c r="AQ57" s="0" t="n">
        <f aca="false">IF(AND(('Nordfront-Armeebogen 2018'!E31="Die Menschen des Westens"),('Nordfront-Armeebogen 2018'!C31="Krieger (0)")),('Nordfront-Armeebogen 2018'!A31),0)</f>
        <v>0</v>
      </c>
      <c r="AR57" s="0" t="n">
        <f aca="false">IF(AND(('Nordfront-Armeebogen 2018'!E31="Gothmogs Armee"),('Nordfront-Armeebogen 2018'!C31="Krieger (0)")),('Nordfront-Armeebogen 2018'!A31),0)</f>
        <v>0</v>
      </c>
      <c r="AS57" s="0" t="n">
        <f aca="false">IF(AND(('Nordfront-Armeebogen 2018'!E31="Große Armee des Südens"),('Nordfront-Armeebogen 2018'!C31="Krieger (0)")),('Nordfront-Armeebogen 2018'!A31),0)</f>
        <v>0</v>
      </c>
      <c r="AT57" s="0" t="n">
        <f aca="false">IF(AND(('Nordfront-Armeebogen 2018'!E31="Das schwarze Tor öffnet sich"),('Nordfront-Armeebogen 2018'!C31="Krieger (0)")),('Nordfront-Armeebogen 2018'!A31),0)</f>
        <v>0</v>
      </c>
      <c r="AU57" s="0" t="n">
        <f aca="false">IF(AND(('Nordfront-Armeebogen 2018'!E31="Das schwarze Tor öffnet sich"),('Nordfront-Armeebogen 2018'!C31="Krieger (0)")),('Nordfront-Armeebogen 2018'!A31),0)</f>
        <v>0</v>
      </c>
      <c r="AV57" s="0" t="n">
        <f aca="false">IF(AND(('Nordfront-Armeebogen 2018'!E31="Die Raufbolde des Hauptmanns"),('Nordfront-Armeebogen 2018'!C31="Krieger (0)")),('Nordfront-Armeebogen 2018'!A31),0)</f>
        <v>0</v>
      </c>
    </row>
    <row r="58" customFormat="false" ht="15" hidden="false" customHeight="false" outlineLevel="0" collapsed="false">
      <c r="B58" s="0" t="n">
        <f aca="false">IF(AND(('Nordfront-Armeebogen 2018'!E32="Arnor"),('Nordfront-Armeebogen 2018'!C32="Krieger (0)")),('Nordfront-Armeebogen 2018'!A32),0)</f>
        <v>0</v>
      </c>
      <c r="C58" s="0" t="n">
        <f aca="false">IF(AND(('Nordfront-Armeebogen 2018'!E32="Die Lehen"),('Nordfront-Armeebogen 2018'!C32="Krieger (0)")),('Nordfront-Armeebogen 2018'!A32),0)</f>
        <v>0</v>
      </c>
      <c r="D58" s="38" t="n">
        <f aca="false">IF(AND(('Nordfront-Armeebogen 2018'!E32="Das Königreich von Kazad-dûm"),('Nordfront-Armeebogen 2018'!C32="Krieger (0)")),('Nordfront-Armeebogen 2018'!A32),0)</f>
        <v>0</v>
      </c>
      <c r="E58" s="38" t="n">
        <f aca="false">IF(AND(('Nordfront-Armeebogen 2018'!E66="Das Königreich von Kazad-dûm"),('Nordfront-Armeebogen 2018'!C66="Krieger (0)")),('Nordfront-Armeebogen 2018'!A66),0)</f>
        <v>0</v>
      </c>
      <c r="F58" s="0" t="n">
        <v>0</v>
      </c>
      <c r="G58" s="0" t="n">
        <f aca="false">IF(AND(('Nordfront-Armeebogen 2018'!E32="Lothlórien"),('Nordfront-Armeebogen 2018'!C32="Krieger (0)")),('Nordfront-Armeebogen 2018'!A32),0)</f>
        <v>0</v>
      </c>
      <c r="H58" s="0" t="n">
        <f aca="false">IF(AND(('Nordfront-Armeebogen 2018'!E32="Minas Tirith"),('Nordfront-Armeebogen 2018'!C32="Krieger (0)")),('Nordfront-Armeebogen 2018'!A32),0)</f>
        <v>0</v>
      </c>
      <c r="I58" s="0" t="n">
        <f aca="false">IF(AND(('Nordfront-Armeebogen 2018'!E66="Minas Tirith"),('Nordfront-Armeebogen 2018'!C66="Krieger (0)")),('Nordfront-Armeebogen 2018'!A66),0)</f>
        <v>0</v>
      </c>
      <c r="J58" s="0" t="n">
        <f aca="false">IF(AND(('Nordfront-Armeebogen 2018'!E32="Númenor"),('Nordfront-Armeebogen 2018'!C32="Krieger (0)")),('Nordfront-Armeebogen 2018'!A32),0)</f>
        <v>0</v>
      </c>
      <c r="K58" s="0" t="n">
        <f aca="false">IF(AND(('Nordfront-Armeebogen 2018'!E32="Bruchtal"),('Nordfront-Armeebogen 2018'!C32="Krieger (0)")),('Nordfront-Armeebogen 2018'!A32),0)</f>
        <v>0</v>
      </c>
      <c r="L58" s="0" t="n">
        <f aca="false">IF(AND(('Nordfront-Armeebogen 2018'!E32="Rohan"),('Nordfront-Armeebogen 2018'!C32="Krieger (0)")),('Nordfront-Armeebogen 2018'!A32),0)</f>
        <v>0</v>
      </c>
      <c r="M58" s="0" t="n">
        <f aca="false">IF(AND(('Nordfront-Armeebogen 2018'!E32="Das Auenland"),('Nordfront-Armeebogen 2018'!C32="Krieger (0)")),('Nordfront-Armeebogen 2018'!A32),0)</f>
        <v>0</v>
      </c>
      <c r="N58" s="0" t="n">
        <v>0</v>
      </c>
      <c r="O58" s="0" t="n">
        <f aca="false">IF(AND(('Nordfront-Armeebogen 2018'!E32="Angmar"),('Nordfront-Armeebogen 2018'!C32="Krieger (0)")),('Nordfront-Armeebogen 2018'!A32),0)</f>
        <v>0</v>
      </c>
      <c r="P58" s="0" t="n">
        <f aca="false">IF(AND(('Nordfront-Armeebogen 2018'!E32="Barad-dûr"),('Nordfront-Armeebogen 2018'!C32="Krieger (0)")),('Nordfront-Armeebogen 2018'!A32),0)</f>
        <v>0</v>
      </c>
      <c r="Q58" s="0" t="n">
        <f aca="false">IF(AND(('Nordfront-Armeebogen 2018'!E32="Kosaren von Umbar"),('Nordfront-Armeebogen 2018'!C32="Krieger (0)")),('Nordfront-Armeebogen 2018'!A32),0)</f>
        <v>0</v>
      </c>
      <c r="R58" s="0" t="n">
        <f aca="false">IF(AND(('Nordfront-Armeebogen 2018'!E66="Kosaren von Umbar"),('Nordfront-Armeebogen 2018'!C66="Krieger (0)")),('Nordfront-Armeebogen 2018'!A66),0)</f>
        <v>0</v>
      </c>
      <c r="S58" s="0" t="n">
        <f aca="false">IF(AND(('Nordfront-Armeebogen 2018'!E32="Die Ostlinge"),('Nordfront-Armeebogen 2018'!C32="Krieger (0)")),('Nordfront-Armeebogen 2018'!A32),0)</f>
        <v>0</v>
      </c>
      <c r="T58" s="0" t="n">
        <f aca="false">IF(AND(('Nordfront-Armeebogen 2018'!E32="Isengart"),('Nordfront-Armeebogen 2018'!C32="Krieger (0)")),('Nordfront-Armeebogen 2018'!A32),0)</f>
        <v>0</v>
      </c>
      <c r="U58" s="0" t="n">
        <f aca="false">IF(AND(('Nordfront-Armeebogen 2018'!E66="Isengart"),('Nordfront-Armeebogen 2018'!C66="Krieger (0)")),('Nordfront-Armeebogen 2018'!A66),0)</f>
        <v>0</v>
      </c>
      <c r="V58" s="0" t="n">
        <f aca="false">IF(AND(('Nordfront-Armeebogen 2018'!E66="Isengart"),('Nordfront-Armeebogen 2018'!C66="Krieger (0)")),('Nordfront-Armeebogen 2018'!A66),0)</f>
        <v>0</v>
      </c>
      <c r="W58" s="0" t="n">
        <f aca="false">IF(AND(('Nordfront-Armeebogen 2018'!E32="Mordor"),('Nordfront-Armeebogen 2018'!C32="Krieger (0)")),('Nordfront-Armeebogen 2018'!A32),0)</f>
        <v>0</v>
      </c>
      <c r="X58" s="0" t="n">
        <f aca="false">IF(AND(('Nordfront-Armeebogen 2018'!E32="Moria"),('Nordfront-Armeebogen 2018'!C32="Krieger (0)")),('Nordfront-Armeebogen 2018'!A32),0)</f>
        <v>0</v>
      </c>
      <c r="Y58" s="0" t="n">
        <f aca="false">IF(AND(('Nordfront-Armeebogen 2018'!E32="Die Schlangenhorde"),('Nordfront-Armeebogen 2018'!C32="Krieger (0)")),('Nordfront-Armeebogen 2018'!A32),0)</f>
        <v>0</v>
      </c>
      <c r="Z58" s="0" t="n">
        <v>0</v>
      </c>
      <c r="AA58" s="0" t="n">
        <f aca="false">IF(AND(('Nordfront-Armeebogen 2018'!E32="Sharkas Abtrünnige"),('Nordfront-Armeebogen 2018'!C32="Krieger (0)")),('Nordfront-Armeebogen 2018'!A32),0)</f>
        <v>0</v>
      </c>
      <c r="AB58" s="0" t="n">
        <v>0</v>
      </c>
      <c r="AC58" s="0" t="n">
        <f aca="false">IF(AND(('Nordfront-Armeebogen 2018'!E32="Variags von Khand"),('Nordfront-Armeebogen 2018'!C32="Krieger (0)")),('Nordfront-Armeebogen 2018'!A32),0)</f>
        <v>0</v>
      </c>
      <c r="AD58" s="0" t="n">
        <v>0</v>
      </c>
      <c r="AE58" s="0" t="n">
        <f aca="false">IF(AND(('Nordfront-Armeebogen 2018'!E32="Armee von See-Stadt"),('Nordfront-Armeebogen 2018'!C32="Krieger (0)")),('Nordfront-Armeebogen 2018'!A32),0)</f>
        <v>0</v>
      </c>
      <c r="AF58" s="0" t="n">
        <v>0</v>
      </c>
      <c r="AI58" s="0" t="n">
        <f aca="false">IF(AND(('Nordfront-Armeebogen 2018'!E32="Garnision von Thal"),('Nordfront-Armeebogen 2018'!C32="Krieger (0)")),('Nordfront-Armeebogen 2018'!A32),0)</f>
        <v>0</v>
      </c>
      <c r="AJ58" s="0" t="n">
        <f aca="false">IF(AND(('Nordfront-Armeebogen 2018'!E32="Thranduils Hallen"),('Nordfront-Armeebogen 2018'!C32="Krieger (0)")),('Nordfront-Armeebogen 2018'!A32),0)</f>
        <v>0</v>
      </c>
      <c r="AK58" s="0" t="n">
        <f aca="false">IF(AND(('Nordfront-Armeebogen 2018'!E32="Die Eisenberge"),('Nordfront-Armeebogen 2018'!C32="Krieger (0)")),('Nordfront-Armeebogen 2018'!A32),0)</f>
        <v>0</v>
      </c>
      <c r="AL58" s="0" t="n">
        <f aca="false">IF(AND(('Nordfront-Armeebogen 2018'!E32="Überlebende von See-Stadt"),('Nordfront-Armeebogen 2018'!C32="Krieger (0)")),('Nordfront-Armeebogen 2018'!A32),0)</f>
        <v>0</v>
      </c>
      <c r="AM58" s="0" t="n">
        <f aca="false">IF(AND(('Nordfront-Armeebogen 2018'!E32="Azogs Jäger"),('Nordfront-Armeebogen 2018'!C32="Krieger (0)")),('Nordfront-Armeebogen 2018'!A32),0)</f>
        <v>0</v>
      </c>
      <c r="AP58" s="0" t="n">
        <f aca="false">IF(AND(('Nordfront-Armeebogen 2018'!E32="Waldläufer von Ithilien"),('Nordfront-Armeebogen 2018'!C32="Krieger (0)")),('Nordfront-Armeebogen 2018'!A32),0)</f>
        <v>0</v>
      </c>
      <c r="AQ58" s="0" t="n">
        <f aca="false">IF(AND(('Nordfront-Armeebogen 2018'!E32="Die Menschen des Westens"),('Nordfront-Armeebogen 2018'!C32="Krieger (0)")),('Nordfront-Armeebogen 2018'!A32),0)</f>
        <v>0</v>
      </c>
      <c r="AR58" s="0" t="n">
        <f aca="false">IF(AND(('Nordfront-Armeebogen 2018'!E32="Gothmogs Armee"),('Nordfront-Armeebogen 2018'!C32="Krieger (0)")),('Nordfront-Armeebogen 2018'!A32),0)</f>
        <v>0</v>
      </c>
      <c r="AS58" s="0" t="n">
        <f aca="false">IF(AND(('Nordfront-Armeebogen 2018'!E32="Große Armee des Südens"),('Nordfront-Armeebogen 2018'!C32="Krieger (0)")),('Nordfront-Armeebogen 2018'!A32),0)</f>
        <v>0</v>
      </c>
      <c r="AT58" s="0" t="n">
        <f aca="false">IF(AND(('Nordfront-Armeebogen 2018'!E32="Das schwarze Tor öffnet sich"),('Nordfront-Armeebogen 2018'!C32="Krieger (0)")),('Nordfront-Armeebogen 2018'!A32),0)</f>
        <v>0</v>
      </c>
      <c r="AU58" s="0" t="n">
        <f aca="false">IF(AND(('Nordfront-Armeebogen 2018'!E32="Das schwarze Tor öffnet sich"),('Nordfront-Armeebogen 2018'!C32="Krieger (0)")),('Nordfront-Armeebogen 2018'!A32),0)</f>
        <v>0</v>
      </c>
      <c r="AV58" s="0" t="n">
        <f aca="false">IF(AND(('Nordfront-Armeebogen 2018'!E32="Die Raufbolde des Hauptmanns"),('Nordfront-Armeebogen 2018'!C32="Krieger (0)")),('Nordfront-Armeebogen 2018'!A32),0)</f>
        <v>0</v>
      </c>
    </row>
    <row r="59" customFormat="false" ht="15" hidden="false" customHeight="false" outlineLevel="0" collapsed="false">
      <c r="B59" s="0" t="n">
        <f aca="false">IF(AND(('Nordfront-Armeebogen 2018'!E33="Arnor"),('Nordfront-Armeebogen 2018'!C33="Krieger (0)")),('Nordfront-Armeebogen 2018'!A33),0)</f>
        <v>0</v>
      </c>
      <c r="C59" s="0" t="n">
        <f aca="false">IF(AND(('Nordfront-Armeebogen 2018'!E33="Die Lehen"),('Nordfront-Armeebogen 2018'!C33="Krieger (0)")),('Nordfront-Armeebogen 2018'!A33),0)</f>
        <v>0</v>
      </c>
      <c r="D59" s="38" t="n">
        <f aca="false">IF(AND(('Nordfront-Armeebogen 2018'!E33="Das Königreich von Kazad-dûm"),('Nordfront-Armeebogen 2018'!C33="Krieger (0)")),('Nordfront-Armeebogen 2018'!A33),0)</f>
        <v>0</v>
      </c>
      <c r="E59" s="38" t="n">
        <f aca="false">IF(AND(('Nordfront-Armeebogen 2018'!E67="Das Königreich von Kazad-dûm"),('Nordfront-Armeebogen 2018'!C67="Krieger (0)")),('Nordfront-Armeebogen 2018'!A67),0)</f>
        <v>0</v>
      </c>
      <c r="F59" s="0" t="n">
        <v>0</v>
      </c>
      <c r="G59" s="0" t="n">
        <f aca="false">IF(AND(('Nordfront-Armeebogen 2018'!E33="Lothlórien"),('Nordfront-Armeebogen 2018'!C33="Krieger (0)")),('Nordfront-Armeebogen 2018'!A33),0)</f>
        <v>0</v>
      </c>
      <c r="H59" s="0" t="n">
        <f aca="false">IF(AND(('Nordfront-Armeebogen 2018'!E33="Minas Tirith"),('Nordfront-Armeebogen 2018'!C33="Krieger (0)")),('Nordfront-Armeebogen 2018'!A33),0)</f>
        <v>0</v>
      </c>
      <c r="I59" s="0" t="n">
        <f aca="false">IF(AND(('Nordfront-Armeebogen 2018'!E67="Minas Tirith"),('Nordfront-Armeebogen 2018'!C67="Krieger (0)")),('Nordfront-Armeebogen 2018'!A67),0)</f>
        <v>0</v>
      </c>
      <c r="J59" s="0" t="n">
        <f aca="false">IF(AND(('Nordfront-Armeebogen 2018'!E33="Númenor"),('Nordfront-Armeebogen 2018'!C33="Krieger (0)")),('Nordfront-Armeebogen 2018'!A33),0)</f>
        <v>0</v>
      </c>
      <c r="K59" s="0" t="n">
        <f aca="false">IF(AND(('Nordfront-Armeebogen 2018'!E33="Bruchtal"),('Nordfront-Armeebogen 2018'!C33="Krieger (0)")),('Nordfront-Armeebogen 2018'!A33),0)</f>
        <v>0</v>
      </c>
      <c r="L59" s="0" t="n">
        <f aca="false">IF(AND(('Nordfront-Armeebogen 2018'!E33="Rohan"),('Nordfront-Armeebogen 2018'!C33="Krieger (0)")),('Nordfront-Armeebogen 2018'!A33),0)</f>
        <v>0</v>
      </c>
      <c r="M59" s="0" t="n">
        <f aca="false">IF(AND(('Nordfront-Armeebogen 2018'!E33="Das Auenland"),('Nordfront-Armeebogen 2018'!C33="Krieger (0)")),('Nordfront-Armeebogen 2018'!A33),0)</f>
        <v>0</v>
      </c>
      <c r="N59" s="0" t="n">
        <v>0</v>
      </c>
      <c r="O59" s="0" t="n">
        <f aca="false">IF(AND(('Nordfront-Armeebogen 2018'!E33="Angmar"),('Nordfront-Armeebogen 2018'!C33="Krieger (0)")),('Nordfront-Armeebogen 2018'!A33),0)</f>
        <v>0</v>
      </c>
      <c r="P59" s="0" t="n">
        <f aca="false">IF(AND(('Nordfront-Armeebogen 2018'!E33="Barad-dûr"),('Nordfront-Armeebogen 2018'!C33="Krieger (0)")),('Nordfront-Armeebogen 2018'!A33),0)</f>
        <v>0</v>
      </c>
      <c r="Q59" s="0" t="n">
        <f aca="false">IF(AND(('Nordfront-Armeebogen 2018'!E33="Kosaren von Umbar"),('Nordfront-Armeebogen 2018'!C33="Krieger (0)")),('Nordfront-Armeebogen 2018'!A33),0)</f>
        <v>0</v>
      </c>
      <c r="R59" s="0" t="n">
        <f aca="false">IF(AND(('Nordfront-Armeebogen 2018'!E67="Kosaren von Umbar"),('Nordfront-Armeebogen 2018'!C67="Krieger (0)")),('Nordfront-Armeebogen 2018'!A67),0)</f>
        <v>0</v>
      </c>
      <c r="S59" s="0" t="n">
        <f aca="false">IF(AND(('Nordfront-Armeebogen 2018'!E33="Die Ostlinge"),('Nordfront-Armeebogen 2018'!C33="Krieger (0)")),('Nordfront-Armeebogen 2018'!A33),0)</f>
        <v>0</v>
      </c>
      <c r="T59" s="0" t="n">
        <f aca="false">IF(AND(('Nordfront-Armeebogen 2018'!E33="Isengart"),('Nordfront-Armeebogen 2018'!C33="Krieger (0)")),('Nordfront-Armeebogen 2018'!A33),0)</f>
        <v>0</v>
      </c>
      <c r="U59" s="0" t="n">
        <f aca="false">IF(AND(('Nordfront-Armeebogen 2018'!E67="Isengart"),('Nordfront-Armeebogen 2018'!C67="Krieger (0)")),('Nordfront-Armeebogen 2018'!A67),0)</f>
        <v>0</v>
      </c>
      <c r="V59" s="0" t="n">
        <f aca="false">IF(AND(('Nordfront-Armeebogen 2018'!E67="Isengart"),('Nordfront-Armeebogen 2018'!C67="Krieger (0)")),('Nordfront-Armeebogen 2018'!A67),0)</f>
        <v>0</v>
      </c>
      <c r="W59" s="0" t="n">
        <f aca="false">IF(AND(('Nordfront-Armeebogen 2018'!E33="Mordor"),('Nordfront-Armeebogen 2018'!C33="Krieger (0)")),('Nordfront-Armeebogen 2018'!A33),0)</f>
        <v>0</v>
      </c>
      <c r="X59" s="0" t="n">
        <f aca="false">IF(AND(('Nordfront-Armeebogen 2018'!E33="Moria"),('Nordfront-Armeebogen 2018'!C33="Krieger (0)")),('Nordfront-Armeebogen 2018'!A33),0)</f>
        <v>0</v>
      </c>
      <c r="Y59" s="0" t="n">
        <f aca="false">IF(AND(('Nordfront-Armeebogen 2018'!E33="Die Schlangenhorde"),('Nordfront-Armeebogen 2018'!C33="Krieger (0)")),('Nordfront-Armeebogen 2018'!A33),0)</f>
        <v>0</v>
      </c>
      <c r="Z59" s="0" t="n">
        <v>0</v>
      </c>
      <c r="AA59" s="0" t="n">
        <f aca="false">IF(AND(('Nordfront-Armeebogen 2018'!E33="Sharkas Abtrünnige"),('Nordfront-Armeebogen 2018'!C33="Krieger (0)")),('Nordfront-Armeebogen 2018'!A33),0)</f>
        <v>0</v>
      </c>
      <c r="AB59" s="0" t="n">
        <v>0</v>
      </c>
      <c r="AC59" s="0" t="n">
        <f aca="false">IF(AND(('Nordfront-Armeebogen 2018'!E33="Variags von Khand"),('Nordfront-Armeebogen 2018'!C33="Krieger (0)")),('Nordfront-Armeebogen 2018'!A33),0)</f>
        <v>0</v>
      </c>
      <c r="AD59" s="0" t="n">
        <v>0</v>
      </c>
      <c r="AE59" s="0" t="n">
        <f aca="false">IF(AND(('Nordfront-Armeebogen 2018'!E33="Armee von See-Stadt"),('Nordfront-Armeebogen 2018'!C33="Krieger (0)")),('Nordfront-Armeebogen 2018'!A33),0)</f>
        <v>0</v>
      </c>
      <c r="AF59" s="0" t="n">
        <v>0</v>
      </c>
      <c r="AI59" s="0" t="n">
        <f aca="false">IF(AND(('Nordfront-Armeebogen 2018'!E33="Garnision von Thal"),('Nordfront-Armeebogen 2018'!C33="Krieger (0)")),('Nordfront-Armeebogen 2018'!A33),0)</f>
        <v>0</v>
      </c>
      <c r="AJ59" s="0" t="n">
        <f aca="false">IF(AND(('Nordfront-Armeebogen 2018'!E33="Thranduils Hallen"),('Nordfront-Armeebogen 2018'!C33="Krieger (0)")),('Nordfront-Armeebogen 2018'!A33),0)</f>
        <v>0</v>
      </c>
      <c r="AK59" s="0" t="n">
        <f aca="false">IF(AND(('Nordfront-Armeebogen 2018'!E33="Die Eisenberge"),('Nordfront-Armeebogen 2018'!C33="Krieger (0)")),('Nordfront-Armeebogen 2018'!A33),0)</f>
        <v>0</v>
      </c>
      <c r="AL59" s="0" t="n">
        <f aca="false">IF(AND(('Nordfront-Armeebogen 2018'!E33="Überlebende von See-Stadt"),('Nordfront-Armeebogen 2018'!C33="Krieger (0)")),('Nordfront-Armeebogen 2018'!A33),0)</f>
        <v>0</v>
      </c>
      <c r="AM59" s="0" t="n">
        <f aca="false">IF(AND(('Nordfront-Armeebogen 2018'!E33="Azogs Jäger"),('Nordfront-Armeebogen 2018'!C33="Krieger (0)")),('Nordfront-Armeebogen 2018'!A33),0)</f>
        <v>0</v>
      </c>
      <c r="AP59" s="0" t="n">
        <f aca="false">IF(AND(('Nordfront-Armeebogen 2018'!E33="Waldläufer von Ithilien"),('Nordfront-Armeebogen 2018'!C33="Krieger (0)")),('Nordfront-Armeebogen 2018'!A33),0)</f>
        <v>0</v>
      </c>
      <c r="AQ59" s="0" t="n">
        <f aca="false">IF(AND(('Nordfront-Armeebogen 2018'!E33="Die Menschen des Westens"),('Nordfront-Armeebogen 2018'!C33="Krieger (0)")),('Nordfront-Armeebogen 2018'!A33),0)</f>
        <v>0</v>
      </c>
      <c r="AR59" s="0" t="n">
        <f aca="false">IF(AND(('Nordfront-Armeebogen 2018'!E33="Gothmogs Armee"),('Nordfront-Armeebogen 2018'!C33="Krieger (0)")),('Nordfront-Armeebogen 2018'!A33),0)</f>
        <v>0</v>
      </c>
      <c r="AS59" s="0" t="n">
        <f aca="false">IF(AND(('Nordfront-Armeebogen 2018'!E33="Große Armee des Südens"),('Nordfront-Armeebogen 2018'!C33="Krieger (0)")),('Nordfront-Armeebogen 2018'!A33),0)</f>
        <v>0</v>
      </c>
      <c r="AT59" s="0" t="n">
        <f aca="false">IF(AND(('Nordfront-Armeebogen 2018'!E33="Das schwarze Tor öffnet sich"),('Nordfront-Armeebogen 2018'!C33="Krieger (0)")),('Nordfront-Armeebogen 2018'!A33),0)</f>
        <v>0</v>
      </c>
      <c r="AU59" s="0" t="n">
        <f aca="false">IF(AND(('Nordfront-Armeebogen 2018'!E33="Das schwarze Tor öffnet sich"),('Nordfront-Armeebogen 2018'!C33="Krieger (0)")),('Nordfront-Armeebogen 2018'!A33),0)</f>
        <v>0</v>
      </c>
      <c r="AV59" s="0" t="n">
        <f aca="false">IF(AND(('Nordfront-Armeebogen 2018'!E33="Die Raufbolde des Hauptmanns"),('Nordfront-Armeebogen 2018'!C33="Krieger (0)")),('Nordfront-Armeebogen 2018'!A33),0)</f>
        <v>0</v>
      </c>
    </row>
    <row r="60" customFormat="false" ht="15" hidden="false" customHeight="false" outlineLevel="0" collapsed="false">
      <c r="B60" s="0" t="n">
        <f aca="false">IF(AND(('Nordfront-Armeebogen 2018'!E34="Arnor"),('Nordfront-Armeebogen 2018'!C34="Krieger (0)")),('Nordfront-Armeebogen 2018'!A34),0)</f>
        <v>0</v>
      </c>
      <c r="C60" s="0" t="n">
        <f aca="false">IF(AND(('Nordfront-Armeebogen 2018'!E34="Die Lehen"),('Nordfront-Armeebogen 2018'!C34="Krieger (0)")),('Nordfront-Armeebogen 2018'!A34),0)</f>
        <v>0</v>
      </c>
      <c r="D60" s="38" t="n">
        <f aca="false">IF(AND(('Nordfront-Armeebogen 2018'!E34="Das Königreich von Kazad-dûm"),('Nordfront-Armeebogen 2018'!C34="Krieger (0)")),('Nordfront-Armeebogen 2018'!A34),0)</f>
        <v>0</v>
      </c>
      <c r="E60" s="38" t="n">
        <f aca="false">IF(AND(('Nordfront-Armeebogen 2018'!E68="Das Königreich von Kazad-dûm"),('Nordfront-Armeebogen 2018'!C68="Krieger (0)")),('Nordfront-Armeebogen 2018'!A68),0)</f>
        <v>0</v>
      </c>
      <c r="F60" s="0" t="n">
        <v>0</v>
      </c>
      <c r="G60" s="0" t="n">
        <f aca="false">IF(AND(('Nordfront-Armeebogen 2018'!E34="Lothlórien"),('Nordfront-Armeebogen 2018'!C34="Krieger (0)")),('Nordfront-Armeebogen 2018'!A34),0)</f>
        <v>0</v>
      </c>
      <c r="H60" s="0" t="n">
        <f aca="false">IF(AND(('Nordfront-Armeebogen 2018'!E34="Minas Tirith"),('Nordfront-Armeebogen 2018'!C34="Krieger (0)")),('Nordfront-Armeebogen 2018'!A34),0)</f>
        <v>0</v>
      </c>
      <c r="I60" s="0" t="n">
        <f aca="false">IF(AND(('Nordfront-Armeebogen 2018'!E68="Minas Tirith"),('Nordfront-Armeebogen 2018'!C68="Krieger (0)")),('Nordfront-Armeebogen 2018'!A68),0)</f>
        <v>0</v>
      </c>
      <c r="J60" s="0" t="n">
        <f aca="false">IF(AND(('Nordfront-Armeebogen 2018'!E34="Númenor"),('Nordfront-Armeebogen 2018'!C34="Krieger (0)")),('Nordfront-Armeebogen 2018'!A34),0)</f>
        <v>0</v>
      </c>
      <c r="K60" s="0" t="n">
        <f aca="false">IF(AND(('Nordfront-Armeebogen 2018'!E34="Bruchtal"),('Nordfront-Armeebogen 2018'!C34="Krieger (0)")),('Nordfront-Armeebogen 2018'!A34),0)</f>
        <v>0</v>
      </c>
      <c r="L60" s="0" t="n">
        <f aca="false">IF(AND(('Nordfront-Armeebogen 2018'!E34="Rohan"),('Nordfront-Armeebogen 2018'!C34="Krieger (0)")),('Nordfront-Armeebogen 2018'!A34),0)</f>
        <v>0</v>
      </c>
      <c r="M60" s="0" t="n">
        <f aca="false">IF(AND(('Nordfront-Armeebogen 2018'!E34="Das Auenland"),('Nordfront-Armeebogen 2018'!C34="Krieger (0)")),('Nordfront-Armeebogen 2018'!A34),0)</f>
        <v>0</v>
      </c>
      <c r="N60" s="0" t="n">
        <v>0</v>
      </c>
      <c r="O60" s="0" t="n">
        <f aca="false">IF(AND(('Nordfront-Armeebogen 2018'!E34="Angmar"),('Nordfront-Armeebogen 2018'!C34="Krieger (0)")),('Nordfront-Armeebogen 2018'!A34),0)</f>
        <v>0</v>
      </c>
      <c r="P60" s="0" t="n">
        <f aca="false">IF(AND(('Nordfront-Armeebogen 2018'!E34="Barad-dûr"),('Nordfront-Armeebogen 2018'!C34="Krieger (0)")),('Nordfront-Armeebogen 2018'!A34),0)</f>
        <v>0</v>
      </c>
      <c r="Q60" s="0" t="n">
        <f aca="false">IF(AND(('Nordfront-Armeebogen 2018'!E34="Kosaren von Umbar"),('Nordfront-Armeebogen 2018'!C34="Krieger (0)")),('Nordfront-Armeebogen 2018'!A34),0)</f>
        <v>0</v>
      </c>
      <c r="R60" s="0" t="n">
        <f aca="false">IF(AND(('Nordfront-Armeebogen 2018'!E68="Kosaren von Umbar"),('Nordfront-Armeebogen 2018'!C68="Krieger (0)")),('Nordfront-Armeebogen 2018'!A68),0)</f>
        <v>0</v>
      </c>
      <c r="S60" s="0" t="n">
        <f aca="false">IF(AND(('Nordfront-Armeebogen 2018'!E34="Die Ostlinge"),('Nordfront-Armeebogen 2018'!C34="Krieger (0)")),('Nordfront-Armeebogen 2018'!A34),0)</f>
        <v>0</v>
      </c>
      <c r="T60" s="0" t="n">
        <f aca="false">IF(AND(('Nordfront-Armeebogen 2018'!E34="Isengart"),('Nordfront-Armeebogen 2018'!C34="Krieger (0)")),('Nordfront-Armeebogen 2018'!A34),0)</f>
        <v>0</v>
      </c>
      <c r="U60" s="0" t="n">
        <f aca="false">IF(AND(('Nordfront-Armeebogen 2018'!E68="Isengart"),('Nordfront-Armeebogen 2018'!C68="Krieger (0)")),('Nordfront-Armeebogen 2018'!A68),0)</f>
        <v>0</v>
      </c>
      <c r="V60" s="0" t="n">
        <f aca="false">IF(AND(('Nordfront-Armeebogen 2018'!E68="Isengart"),('Nordfront-Armeebogen 2018'!C68="Krieger (0)")),('Nordfront-Armeebogen 2018'!A68),0)</f>
        <v>0</v>
      </c>
      <c r="W60" s="0" t="n">
        <f aca="false">IF(AND(('Nordfront-Armeebogen 2018'!E34="Mordor"),('Nordfront-Armeebogen 2018'!C34="Krieger (0)")),('Nordfront-Armeebogen 2018'!A34),0)</f>
        <v>0</v>
      </c>
      <c r="X60" s="0" t="n">
        <f aca="false">IF(AND(('Nordfront-Armeebogen 2018'!E34="Moria"),('Nordfront-Armeebogen 2018'!C34="Krieger (0)")),('Nordfront-Armeebogen 2018'!A34),0)</f>
        <v>0</v>
      </c>
      <c r="Y60" s="0" t="n">
        <f aca="false">IF(AND(('Nordfront-Armeebogen 2018'!E34="Die Schlangenhorde"),('Nordfront-Armeebogen 2018'!C34="Krieger (0)")),('Nordfront-Armeebogen 2018'!A34),0)</f>
        <v>0</v>
      </c>
      <c r="Z60" s="0" t="n">
        <v>0</v>
      </c>
      <c r="AA60" s="0" t="n">
        <f aca="false">IF(AND(('Nordfront-Armeebogen 2018'!E34="Sharkas Abtrünnige"),('Nordfront-Armeebogen 2018'!C34="Krieger (0)")),('Nordfront-Armeebogen 2018'!A34),0)</f>
        <v>0</v>
      </c>
      <c r="AB60" s="0" t="n">
        <v>0</v>
      </c>
      <c r="AC60" s="0" t="n">
        <f aca="false">IF(AND(('Nordfront-Armeebogen 2018'!E34="Variags von Khand"),('Nordfront-Armeebogen 2018'!C34="Krieger (0)")),('Nordfront-Armeebogen 2018'!A34),0)</f>
        <v>0</v>
      </c>
      <c r="AD60" s="0" t="n">
        <v>0</v>
      </c>
      <c r="AE60" s="0" t="n">
        <f aca="false">IF(AND(('Nordfront-Armeebogen 2018'!E34="Armee von See-Stadt"),('Nordfront-Armeebogen 2018'!C34="Krieger (0)")),('Nordfront-Armeebogen 2018'!A34),0)</f>
        <v>0</v>
      </c>
      <c r="AF60" s="0" t="n">
        <v>0</v>
      </c>
      <c r="AI60" s="0" t="n">
        <f aca="false">IF(AND(('Nordfront-Armeebogen 2018'!E34="Garnision von Thal"),('Nordfront-Armeebogen 2018'!C34="Krieger (0)")),('Nordfront-Armeebogen 2018'!A34),0)</f>
        <v>0</v>
      </c>
      <c r="AJ60" s="0" t="n">
        <f aca="false">IF(AND(('Nordfront-Armeebogen 2018'!E34="Thranduils Hallen"),('Nordfront-Armeebogen 2018'!C34="Krieger (0)")),('Nordfront-Armeebogen 2018'!A34),0)</f>
        <v>0</v>
      </c>
      <c r="AK60" s="0" t="n">
        <f aca="false">IF(AND(('Nordfront-Armeebogen 2018'!E34="Die Eisenberge"),('Nordfront-Armeebogen 2018'!C34="Krieger (0)")),('Nordfront-Armeebogen 2018'!A34),0)</f>
        <v>0</v>
      </c>
      <c r="AL60" s="0" t="n">
        <f aca="false">IF(AND(('Nordfront-Armeebogen 2018'!E34="Überlebende von See-Stadt"),('Nordfront-Armeebogen 2018'!C34="Krieger (0)")),('Nordfront-Armeebogen 2018'!A34),0)</f>
        <v>0</v>
      </c>
      <c r="AM60" s="0" t="n">
        <f aca="false">IF(AND(('Nordfront-Armeebogen 2018'!E34="Azogs Jäger"),('Nordfront-Armeebogen 2018'!C34="Krieger (0)")),('Nordfront-Armeebogen 2018'!A34),0)</f>
        <v>0</v>
      </c>
      <c r="AP60" s="0" t="n">
        <f aca="false">IF(AND(('Nordfront-Armeebogen 2018'!E34="Waldläufer von Ithilien"),('Nordfront-Armeebogen 2018'!C34="Krieger (0)")),('Nordfront-Armeebogen 2018'!A34),0)</f>
        <v>0</v>
      </c>
      <c r="AQ60" s="0" t="n">
        <f aca="false">IF(AND(('Nordfront-Armeebogen 2018'!E34="Die Menschen des Westens"),('Nordfront-Armeebogen 2018'!C34="Krieger (0)")),('Nordfront-Armeebogen 2018'!A34),0)</f>
        <v>0</v>
      </c>
      <c r="AR60" s="0" t="n">
        <f aca="false">IF(AND(('Nordfront-Armeebogen 2018'!E34="Gothmogs Armee"),('Nordfront-Armeebogen 2018'!C34="Krieger (0)")),('Nordfront-Armeebogen 2018'!A34),0)</f>
        <v>0</v>
      </c>
      <c r="AS60" s="0" t="n">
        <f aca="false">IF(AND(('Nordfront-Armeebogen 2018'!E34="Große Armee des Südens"),('Nordfront-Armeebogen 2018'!C34="Krieger (0)")),('Nordfront-Armeebogen 2018'!A34),0)</f>
        <v>0</v>
      </c>
      <c r="AT60" s="0" t="n">
        <f aca="false">IF(AND(('Nordfront-Armeebogen 2018'!E34="Das schwarze Tor öffnet sich"),('Nordfront-Armeebogen 2018'!C34="Krieger (0)")),('Nordfront-Armeebogen 2018'!A34),0)</f>
        <v>0</v>
      </c>
      <c r="AU60" s="0" t="n">
        <f aca="false">IF(AND(('Nordfront-Armeebogen 2018'!E34="Das schwarze Tor öffnet sich"),('Nordfront-Armeebogen 2018'!C34="Krieger (0)")),('Nordfront-Armeebogen 2018'!A34),0)</f>
        <v>0</v>
      </c>
      <c r="AV60" s="0" t="n">
        <f aca="false">IF(AND(('Nordfront-Armeebogen 2018'!E34="Die Raufbolde des Hauptmanns"),('Nordfront-Armeebogen 2018'!C34="Krieger (0)")),('Nordfront-Armeebogen 2018'!A34),0)</f>
        <v>0</v>
      </c>
    </row>
    <row r="61" customFormat="false" ht="15" hidden="false" customHeight="false" outlineLevel="0" collapsed="false">
      <c r="B61" s="0" t="n">
        <f aca="false">IF(AND(('Nordfront-Armeebogen 2018'!E35="Arnor"),('Nordfront-Armeebogen 2018'!C35="Krieger (0)")),('Nordfront-Armeebogen 2018'!A35),0)</f>
        <v>0</v>
      </c>
      <c r="C61" s="0" t="n">
        <f aca="false">IF(AND(('Nordfront-Armeebogen 2018'!E35="Die Lehen"),('Nordfront-Armeebogen 2018'!C35="Krieger (0)")),('Nordfront-Armeebogen 2018'!A35),0)</f>
        <v>0</v>
      </c>
      <c r="D61" s="38" t="n">
        <f aca="false">IF(AND(('Nordfront-Armeebogen 2018'!E35="Das Königreich von Kazad-dûm"),('Nordfront-Armeebogen 2018'!C35="Krieger (0)")),('Nordfront-Armeebogen 2018'!A35),0)</f>
        <v>0</v>
      </c>
      <c r="E61" s="38" t="n">
        <f aca="false">IF(AND(('Nordfront-Armeebogen 2018'!E69="Das Königreich von Kazad-dûm"),('Nordfront-Armeebogen 2018'!C69="Krieger (0)")),('Nordfront-Armeebogen 2018'!A69),0)</f>
        <v>0</v>
      </c>
      <c r="F61" s="0" t="n">
        <v>0</v>
      </c>
      <c r="G61" s="0" t="n">
        <f aca="false">IF(AND(('Nordfront-Armeebogen 2018'!E35="Lothlórien"),('Nordfront-Armeebogen 2018'!C35="Krieger (0)")),('Nordfront-Armeebogen 2018'!A35),0)</f>
        <v>0</v>
      </c>
      <c r="H61" s="0" t="n">
        <f aca="false">IF(AND(('Nordfront-Armeebogen 2018'!E35="Minas Tirith"),('Nordfront-Armeebogen 2018'!C35="Krieger (0)")),('Nordfront-Armeebogen 2018'!A35),0)</f>
        <v>0</v>
      </c>
      <c r="I61" s="0" t="n">
        <f aca="false">IF(AND(('Nordfront-Armeebogen 2018'!E69="Minas Tirith"),('Nordfront-Armeebogen 2018'!C69="Krieger (0)")),('Nordfront-Armeebogen 2018'!A69),0)</f>
        <v>0</v>
      </c>
      <c r="J61" s="0" t="n">
        <f aca="false">IF(AND(('Nordfront-Armeebogen 2018'!E35="Númenor"),('Nordfront-Armeebogen 2018'!C35="Krieger (0)")),('Nordfront-Armeebogen 2018'!A35),0)</f>
        <v>0</v>
      </c>
      <c r="K61" s="0" t="n">
        <f aca="false">IF(AND(('Nordfront-Armeebogen 2018'!E35="Bruchtal"),('Nordfront-Armeebogen 2018'!C35="Krieger (0)")),('Nordfront-Armeebogen 2018'!A35),0)</f>
        <v>0</v>
      </c>
      <c r="L61" s="0" t="n">
        <f aca="false">IF(AND(('Nordfront-Armeebogen 2018'!E35="Rohan"),('Nordfront-Armeebogen 2018'!C35="Krieger (0)")),('Nordfront-Armeebogen 2018'!A35),0)</f>
        <v>0</v>
      </c>
      <c r="M61" s="0" t="n">
        <f aca="false">IF(AND(('Nordfront-Armeebogen 2018'!E35="Das Auenland"),('Nordfront-Armeebogen 2018'!C35="Krieger (0)")),('Nordfront-Armeebogen 2018'!A35),0)</f>
        <v>0</v>
      </c>
      <c r="N61" s="0" t="n">
        <v>0</v>
      </c>
      <c r="O61" s="0" t="n">
        <f aca="false">IF(AND(('Nordfront-Armeebogen 2018'!E35="Angmar"),('Nordfront-Armeebogen 2018'!C35="Krieger (0)")),('Nordfront-Armeebogen 2018'!A35),0)</f>
        <v>0</v>
      </c>
      <c r="P61" s="0" t="n">
        <f aca="false">IF(AND(('Nordfront-Armeebogen 2018'!E35="Barad-dûr"),('Nordfront-Armeebogen 2018'!C35="Krieger (0)")),('Nordfront-Armeebogen 2018'!A35),0)</f>
        <v>0</v>
      </c>
      <c r="Q61" s="0" t="n">
        <f aca="false">IF(AND(('Nordfront-Armeebogen 2018'!E35="Kosaren von Umbar"),('Nordfront-Armeebogen 2018'!C35="Krieger (0)")),('Nordfront-Armeebogen 2018'!A35),0)</f>
        <v>0</v>
      </c>
      <c r="R61" s="0" t="n">
        <f aca="false">IF(AND(('Nordfront-Armeebogen 2018'!E69="Kosaren von Umbar"),('Nordfront-Armeebogen 2018'!C69="Krieger (0)")),('Nordfront-Armeebogen 2018'!A69),0)</f>
        <v>0</v>
      </c>
      <c r="S61" s="0" t="n">
        <f aca="false">IF(AND(('Nordfront-Armeebogen 2018'!E35="Die Ostlinge"),('Nordfront-Armeebogen 2018'!C35="Krieger (0)")),('Nordfront-Armeebogen 2018'!A35),0)</f>
        <v>0</v>
      </c>
      <c r="T61" s="0" t="n">
        <f aca="false">IF(AND(('Nordfront-Armeebogen 2018'!E35="Isengart"),('Nordfront-Armeebogen 2018'!C35="Krieger (0)")),('Nordfront-Armeebogen 2018'!A35),0)</f>
        <v>0</v>
      </c>
      <c r="U61" s="0" t="n">
        <f aca="false">IF(AND(('Nordfront-Armeebogen 2018'!E69="Isengart"),('Nordfront-Armeebogen 2018'!C69="Krieger (0)")),('Nordfront-Armeebogen 2018'!A69),0)</f>
        <v>0</v>
      </c>
      <c r="V61" s="0" t="n">
        <f aca="false">IF(AND(('Nordfront-Armeebogen 2018'!E69="Isengart"),('Nordfront-Armeebogen 2018'!C69="Krieger (0)")),('Nordfront-Armeebogen 2018'!A69),0)</f>
        <v>0</v>
      </c>
      <c r="W61" s="0" t="n">
        <f aca="false">IF(AND(('Nordfront-Armeebogen 2018'!E35="Mordor"),('Nordfront-Armeebogen 2018'!C35="Krieger (0)")),('Nordfront-Armeebogen 2018'!A35),0)</f>
        <v>0</v>
      </c>
      <c r="X61" s="0" t="n">
        <f aca="false">IF(AND(('Nordfront-Armeebogen 2018'!E35="Moria"),('Nordfront-Armeebogen 2018'!C35="Krieger (0)")),('Nordfront-Armeebogen 2018'!A35),0)</f>
        <v>0</v>
      </c>
      <c r="Y61" s="0" t="n">
        <f aca="false">IF(AND(('Nordfront-Armeebogen 2018'!E35="Die Schlangenhorde"),('Nordfront-Armeebogen 2018'!C35="Krieger (0)")),('Nordfront-Armeebogen 2018'!A35),0)</f>
        <v>0</v>
      </c>
      <c r="Z61" s="0" t="n">
        <v>0</v>
      </c>
      <c r="AA61" s="0" t="n">
        <f aca="false">IF(AND(('Nordfront-Armeebogen 2018'!E35="Sharkas Abtrünnige"),('Nordfront-Armeebogen 2018'!C35="Krieger (0)")),('Nordfront-Armeebogen 2018'!A35),0)</f>
        <v>0</v>
      </c>
      <c r="AB61" s="0" t="n">
        <v>0</v>
      </c>
      <c r="AC61" s="0" t="n">
        <f aca="false">IF(AND(('Nordfront-Armeebogen 2018'!E35="Variags von Khand"),('Nordfront-Armeebogen 2018'!C35="Krieger (0)")),('Nordfront-Armeebogen 2018'!A35),0)</f>
        <v>0</v>
      </c>
      <c r="AD61" s="0" t="n">
        <v>0</v>
      </c>
      <c r="AE61" s="0" t="n">
        <f aca="false">IF(AND(('Nordfront-Armeebogen 2018'!E35="Armee von See-Stadt"),('Nordfront-Armeebogen 2018'!C35="Krieger (0)")),('Nordfront-Armeebogen 2018'!A35),0)</f>
        <v>0</v>
      </c>
      <c r="AF61" s="0" t="n">
        <v>0</v>
      </c>
      <c r="AI61" s="0" t="n">
        <f aca="false">IF(AND(('Nordfront-Armeebogen 2018'!E35="Garnision von Thal"),('Nordfront-Armeebogen 2018'!C35="Krieger (0)")),('Nordfront-Armeebogen 2018'!A35),0)</f>
        <v>0</v>
      </c>
      <c r="AJ61" s="0" t="n">
        <f aca="false">IF(AND(('Nordfront-Armeebogen 2018'!E35="Thranduils Hallen"),('Nordfront-Armeebogen 2018'!C35="Krieger (0)")),('Nordfront-Armeebogen 2018'!A35),0)</f>
        <v>0</v>
      </c>
      <c r="AK61" s="0" t="n">
        <f aca="false">IF(AND(('Nordfront-Armeebogen 2018'!E35="Die Eisenberge"),('Nordfront-Armeebogen 2018'!C35="Krieger (0)")),('Nordfront-Armeebogen 2018'!A35),0)</f>
        <v>0</v>
      </c>
      <c r="AL61" s="0" t="n">
        <f aca="false">IF(AND(('Nordfront-Armeebogen 2018'!E35="Überlebende von See-Stadt"),('Nordfront-Armeebogen 2018'!C35="Krieger (0)")),('Nordfront-Armeebogen 2018'!A35),0)</f>
        <v>0</v>
      </c>
      <c r="AM61" s="0" t="n">
        <f aca="false">IF(AND(('Nordfront-Armeebogen 2018'!E35="Azogs Jäger"),('Nordfront-Armeebogen 2018'!C35="Krieger (0)")),('Nordfront-Armeebogen 2018'!A35),0)</f>
        <v>0</v>
      </c>
      <c r="AP61" s="0" t="n">
        <f aca="false">IF(AND(('Nordfront-Armeebogen 2018'!E35="Waldläufer von Ithilien"),('Nordfront-Armeebogen 2018'!C35="Krieger (0)")),('Nordfront-Armeebogen 2018'!A35),0)</f>
        <v>0</v>
      </c>
      <c r="AQ61" s="0" t="n">
        <f aca="false">IF(AND(('Nordfront-Armeebogen 2018'!E35="Die Menschen des Westens"),('Nordfront-Armeebogen 2018'!C35="Krieger (0)")),('Nordfront-Armeebogen 2018'!A35),0)</f>
        <v>0</v>
      </c>
      <c r="AR61" s="0" t="n">
        <f aca="false">IF(AND(('Nordfront-Armeebogen 2018'!E35="Gothmogs Armee"),('Nordfront-Armeebogen 2018'!C35="Krieger (0)")),('Nordfront-Armeebogen 2018'!A35),0)</f>
        <v>0</v>
      </c>
      <c r="AS61" s="0" t="n">
        <f aca="false">IF(AND(('Nordfront-Armeebogen 2018'!E35="Große Armee des Südens"),('Nordfront-Armeebogen 2018'!C35="Krieger (0)")),('Nordfront-Armeebogen 2018'!A35),0)</f>
        <v>0</v>
      </c>
      <c r="AT61" s="0" t="n">
        <f aca="false">IF(AND(('Nordfront-Armeebogen 2018'!E35="Das schwarze Tor öffnet sich"),('Nordfront-Armeebogen 2018'!C35="Krieger (0)")),('Nordfront-Armeebogen 2018'!A35),0)</f>
        <v>0</v>
      </c>
      <c r="AU61" s="0" t="n">
        <f aca="false">IF(AND(('Nordfront-Armeebogen 2018'!E35="Das schwarze Tor öffnet sich"),('Nordfront-Armeebogen 2018'!C35="Krieger (0)")),('Nordfront-Armeebogen 2018'!A35),0)</f>
        <v>0</v>
      </c>
      <c r="AV61" s="0" t="n">
        <f aca="false">IF(AND(('Nordfront-Armeebogen 2018'!E35="Die Raufbolde des Hauptmanns"),('Nordfront-Armeebogen 2018'!C35="Krieger (0)")),('Nordfront-Armeebogen 2018'!A35),0)</f>
        <v>0</v>
      </c>
    </row>
    <row r="62" customFormat="false" ht="15" hidden="false" customHeight="false" outlineLevel="0" collapsed="false">
      <c r="B62" s="0" t="n">
        <f aca="false">IF(AND(('Nordfront-Armeebogen 2018'!E36="Arnor"),('Nordfront-Armeebogen 2018'!C36="Krieger (0)")),('Nordfront-Armeebogen 2018'!A36),0)</f>
        <v>0</v>
      </c>
      <c r="C62" s="0" t="n">
        <f aca="false">IF(AND(('Nordfront-Armeebogen 2018'!E36="Die Lehen"),('Nordfront-Armeebogen 2018'!C36="Krieger (0)")),('Nordfront-Armeebogen 2018'!A36),0)</f>
        <v>0</v>
      </c>
      <c r="D62" s="38" t="n">
        <f aca="false">IF(AND(('Nordfront-Armeebogen 2018'!E36="Das Königreich von Kazad-dûm"),('Nordfront-Armeebogen 2018'!C36="Krieger (0)")),('Nordfront-Armeebogen 2018'!A36),0)</f>
        <v>0</v>
      </c>
      <c r="E62" s="38" t="n">
        <f aca="false">IF(AND(('Nordfront-Armeebogen 2018'!E70="Das Königreich von Kazad-dûm"),('Nordfront-Armeebogen 2018'!C70="Krieger (0)")),('Nordfront-Armeebogen 2018'!A70),0)</f>
        <v>0</v>
      </c>
      <c r="F62" s="0" t="n">
        <v>0</v>
      </c>
      <c r="G62" s="0" t="n">
        <f aca="false">IF(AND(('Nordfront-Armeebogen 2018'!E36="Lothlórien"),('Nordfront-Armeebogen 2018'!C36="Krieger (0)")),('Nordfront-Armeebogen 2018'!A36),0)</f>
        <v>0</v>
      </c>
      <c r="H62" s="0" t="n">
        <f aca="false">IF(AND(('Nordfront-Armeebogen 2018'!E36="Minas Tirith"),('Nordfront-Armeebogen 2018'!C36="Krieger (0)")),('Nordfront-Armeebogen 2018'!A36),0)</f>
        <v>0</v>
      </c>
      <c r="I62" s="0" t="n">
        <f aca="false">IF(AND(('Nordfront-Armeebogen 2018'!E70="Minas Tirith"),('Nordfront-Armeebogen 2018'!C70="Krieger (0)")),('Nordfront-Armeebogen 2018'!A70),0)</f>
        <v>0</v>
      </c>
      <c r="J62" s="0" t="n">
        <f aca="false">IF(AND(('Nordfront-Armeebogen 2018'!E36="Númenor"),('Nordfront-Armeebogen 2018'!C36="Krieger (0)")),('Nordfront-Armeebogen 2018'!A36),0)</f>
        <v>0</v>
      </c>
      <c r="K62" s="0" t="n">
        <f aca="false">IF(AND(('Nordfront-Armeebogen 2018'!E36="Bruchtal"),('Nordfront-Armeebogen 2018'!C36="Krieger (0)")),('Nordfront-Armeebogen 2018'!A36),0)</f>
        <v>0</v>
      </c>
      <c r="L62" s="0" t="n">
        <f aca="false">IF(AND(('Nordfront-Armeebogen 2018'!E36="Rohan"),('Nordfront-Armeebogen 2018'!C36="Krieger (0)")),('Nordfront-Armeebogen 2018'!A36),0)</f>
        <v>0</v>
      </c>
      <c r="M62" s="0" t="n">
        <f aca="false">IF(AND(('Nordfront-Armeebogen 2018'!E36="Das Auenland"),('Nordfront-Armeebogen 2018'!C36="Krieger (0)")),('Nordfront-Armeebogen 2018'!A36),0)</f>
        <v>0</v>
      </c>
      <c r="N62" s="0" t="n">
        <v>0</v>
      </c>
      <c r="O62" s="0" t="n">
        <f aca="false">IF(AND(('Nordfront-Armeebogen 2018'!E36="Angmar"),('Nordfront-Armeebogen 2018'!C36="Krieger (0)")),('Nordfront-Armeebogen 2018'!A36),0)</f>
        <v>0</v>
      </c>
      <c r="P62" s="0" t="n">
        <f aca="false">IF(AND(('Nordfront-Armeebogen 2018'!E36="Barad-dûr"),('Nordfront-Armeebogen 2018'!C36="Krieger (0)")),('Nordfront-Armeebogen 2018'!A36),0)</f>
        <v>0</v>
      </c>
      <c r="Q62" s="0" t="n">
        <f aca="false">IF(AND(('Nordfront-Armeebogen 2018'!E36="Kosaren von Umbar"),('Nordfront-Armeebogen 2018'!C36="Krieger (0)")),('Nordfront-Armeebogen 2018'!A36),0)</f>
        <v>0</v>
      </c>
      <c r="R62" s="0" t="n">
        <f aca="false">IF(AND(('Nordfront-Armeebogen 2018'!E70="Kosaren von Umbar"),('Nordfront-Armeebogen 2018'!C70="Krieger (0)")),('Nordfront-Armeebogen 2018'!A70),0)</f>
        <v>0</v>
      </c>
      <c r="S62" s="0" t="n">
        <f aca="false">IF(AND(('Nordfront-Armeebogen 2018'!E36="Die Ostlinge"),('Nordfront-Armeebogen 2018'!C36="Krieger (0)")),('Nordfront-Armeebogen 2018'!A36),0)</f>
        <v>0</v>
      </c>
      <c r="T62" s="0" t="n">
        <f aca="false">IF(AND(('Nordfront-Armeebogen 2018'!E36="Isengart"),('Nordfront-Armeebogen 2018'!C36="Krieger (0)")),('Nordfront-Armeebogen 2018'!A36),0)</f>
        <v>0</v>
      </c>
      <c r="U62" s="0" t="n">
        <f aca="false">IF(AND(('Nordfront-Armeebogen 2018'!E70="Isengart"),('Nordfront-Armeebogen 2018'!C70="Krieger (0)")),('Nordfront-Armeebogen 2018'!A70),0)</f>
        <v>0</v>
      </c>
      <c r="V62" s="0" t="n">
        <f aca="false">IF(AND(('Nordfront-Armeebogen 2018'!E70="Isengart"),('Nordfront-Armeebogen 2018'!C70="Krieger (0)")),('Nordfront-Armeebogen 2018'!A70),0)</f>
        <v>0</v>
      </c>
      <c r="W62" s="0" t="n">
        <f aca="false">IF(AND(('Nordfront-Armeebogen 2018'!E36="Mordor"),('Nordfront-Armeebogen 2018'!C36="Krieger (0)")),('Nordfront-Armeebogen 2018'!A36),0)</f>
        <v>0</v>
      </c>
      <c r="X62" s="0" t="n">
        <f aca="false">IF(AND(('Nordfront-Armeebogen 2018'!E36="Moria"),('Nordfront-Armeebogen 2018'!C36="Krieger (0)")),('Nordfront-Armeebogen 2018'!A36),0)</f>
        <v>0</v>
      </c>
      <c r="Y62" s="0" t="n">
        <f aca="false">IF(AND(('Nordfront-Armeebogen 2018'!E36="Die Schlangenhorde"),('Nordfront-Armeebogen 2018'!C36="Krieger (0)")),('Nordfront-Armeebogen 2018'!A36),0)</f>
        <v>0</v>
      </c>
      <c r="Z62" s="0" t="n">
        <v>0</v>
      </c>
      <c r="AA62" s="0" t="n">
        <f aca="false">IF(AND(('Nordfront-Armeebogen 2018'!E36="Sharkas Abtrünnige"),('Nordfront-Armeebogen 2018'!C36="Krieger (0)")),('Nordfront-Armeebogen 2018'!A36),0)</f>
        <v>0</v>
      </c>
      <c r="AB62" s="0" t="n">
        <v>0</v>
      </c>
      <c r="AC62" s="0" t="n">
        <f aca="false">IF(AND(('Nordfront-Armeebogen 2018'!E36="Variags von Khand"),('Nordfront-Armeebogen 2018'!C36="Krieger (0)")),('Nordfront-Armeebogen 2018'!A36),0)</f>
        <v>0</v>
      </c>
      <c r="AD62" s="0" t="n">
        <v>0</v>
      </c>
      <c r="AE62" s="0" t="n">
        <f aca="false">IF(AND(('Nordfront-Armeebogen 2018'!E36="Armee von See-Stadt"),('Nordfront-Armeebogen 2018'!C36="Krieger (0)")),('Nordfront-Armeebogen 2018'!A36),0)</f>
        <v>0</v>
      </c>
      <c r="AF62" s="0" t="n">
        <v>0</v>
      </c>
      <c r="AI62" s="0" t="n">
        <f aca="false">IF(AND(('Nordfront-Armeebogen 2018'!E36="Garnision von Thal"),('Nordfront-Armeebogen 2018'!C36="Krieger (0)")),('Nordfront-Armeebogen 2018'!A36),0)</f>
        <v>0</v>
      </c>
      <c r="AJ62" s="0" t="n">
        <f aca="false">IF(AND(('Nordfront-Armeebogen 2018'!E36="Thranduils Hallen"),('Nordfront-Armeebogen 2018'!C36="Krieger (0)")),('Nordfront-Armeebogen 2018'!A36),0)</f>
        <v>0</v>
      </c>
      <c r="AK62" s="0" t="n">
        <f aca="false">IF(AND(('Nordfront-Armeebogen 2018'!E36="Die Eisenberge"),('Nordfront-Armeebogen 2018'!C36="Krieger (0)")),('Nordfront-Armeebogen 2018'!A36),0)</f>
        <v>0</v>
      </c>
      <c r="AL62" s="0" t="n">
        <f aca="false">IF(AND(('Nordfront-Armeebogen 2018'!E36="Überlebende von See-Stadt"),('Nordfront-Armeebogen 2018'!C36="Krieger (0)")),('Nordfront-Armeebogen 2018'!A36),0)</f>
        <v>0</v>
      </c>
      <c r="AM62" s="0" t="n">
        <f aca="false">IF(AND(('Nordfront-Armeebogen 2018'!E36="Azogs Jäger"),('Nordfront-Armeebogen 2018'!C36="Krieger (0)")),('Nordfront-Armeebogen 2018'!A36),0)</f>
        <v>0</v>
      </c>
      <c r="AP62" s="0" t="n">
        <f aca="false">IF(AND(('Nordfront-Armeebogen 2018'!E36="Waldläufer von Ithilien"),('Nordfront-Armeebogen 2018'!C36="Krieger (0)")),('Nordfront-Armeebogen 2018'!A36),0)</f>
        <v>0</v>
      </c>
      <c r="AQ62" s="0" t="n">
        <f aca="false">IF(AND(('Nordfront-Armeebogen 2018'!E36="Die Menschen des Westens"),('Nordfront-Armeebogen 2018'!C36="Krieger (0)")),('Nordfront-Armeebogen 2018'!A36),0)</f>
        <v>0</v>
      </c>
      <c r="AR62" s="0" t="n">
        <f aca="false">IF(AND(('Nordfront-Armeebogen 2018'!E36="Gothmogs Armee"),('Nordfront-Armeebogen 2018'!C36="Krieger (0)")),('Nordfront-Armeebogen 2018'!A36),0)</f>
        <v>0</v>
      </c>
      <c r="AS62" s="0" t="n">
        <f aca="false">IF(AND(('Nordfront-Armeebogen 2018'!E36="Große Armee des Südens"),('Nordfront-Armeebogen 2018'!C36="Krieger (0)")),('Nordfront-Armeebogen 2018'!A36),0)</f>
        <v>0</v>
      </c>
      <c r="AT62" s="0" t="n">
        <f aca="false">IF(AND(('Nordfront-Armeebogen 2018'!E36="Das schwarze Tor öffnet sich"),('Nordfront-Armeebogen 2018'!C36="Krieger (0)")),('Nordfront-Armeebogen 2018'!A36),0)</f>
        <v>0</v>
      </c>
      <c r="AU62" s="0" t="n">
        <f aca="false">IF(AND(('Nordfront-Armeebogen 2018'!E36="Das schwarze Tor öffnet sich"),('Nordfront-Armeebogen 2018'!C36="Krieger (0)")),('Nordfront-Armeebogen 2018'!A36),0)</f>
        <v>0</v>
      </c>
      <c r="AV62" s="0" t="n">
        <f aca="false">IF(AND(('Nordfront-Armeebogen 2018'!E36="Die Raufbolde des Hauptmanns"),('Nordfront-Armeebogen 2018'!C36="Krieger (0)")),('Nordfront-Armeebogen 2018'!A36),0)</f>
        <v>0</v>
      </c>
    </row>
    <row r="63" customFormat="false" ht="15" hidden="false" customHeight="false" outlineLevel="0" collapsed="false">
      <c r="B63" s="0" t="n">
        <f aca="false">IF(AND(('Nordfront-Armeebogen 2018'!E37="Arnor"),('Nordfront-Armeebogen 2018'!C37="Krieger (0)")),('Nordfront-Armeebogen 2018'!A37),0)</f>
        <v>0</v>
      </c>
      <c r="C63" s="0" t="n">
        <f aca="false">IF(AND(('Nordfront-Armeebogen 2018'!E37="Die Lehen"),('Nordfront-Armeebogen 2018'!C37="Krieger (0)")),('Nordfront-Armeebogen 2018'!A37),0)</f>
        <v>0</v>
      </c>
      <c r="D63" s="38" t="n">
        <f aca="false">IF(AND(('Nordfront-Armeebogen 2018'!E37="Das Königreich von Kazad-dûm"),('Nordfront-Armeebogen 2018'!C37="Krieger (0)")),('Nordfront-Armeebogen 2018'!A37),0)</f>
        <v>0</v>
      </c>
      <c r="E63" s="38" t="n">
        <f aca="false">IF(AND(('Nordfront-Armeebogen 2018'!E71="Das Königreich von Kazad-dûm"),('Nordfront-Armeebogen 2018'!C71="Krieger (0)")),('Nordfront-Armeebogen 2018'!A71),0)</f>
        <v>0</v>
      </c>
      <c r="F63" s="0" t="n">
        <v>0</v>
      </c>
      <c r="G63" s="0" t="n">
        <f aca="false">IF(AND(('Nordfront-Armeebogen 2018'!E37="Lothlórien"),('Nordfront-Armeebogen 2018'!C37="Krieger (0)")),('Nordfront-Armeebogen 2018'!A37),0)</f>
        <v>0</v>
      </c>
      <c r="H63" s="0" t="n">
        <f aca="false">IF(AND(('Nordfront-Armeebogen 2018'!E37="Minas Tirith"),('Nordfront-Armeebogen 2018'!C37="Krieger (0)")),('Nordfront-Armeebogen 2018'!A37),0)</f>
        <v>0</v>
      </c>
      <c r="I63" s="0" t="n">
        <f aca="false">IF(AND(('Nordfront-Armeebogen 2018'!E71="Minas Tirith"),('Nordfront-Armeebogen 2018'!C71="Krieger (0)")),('Nordfront-Armeebogen 2018'!A71),0)</f>
        <v>0</v>
      </c>
      <c r="J63" s="0" t="n">
        <f aca="false">IF(AND(('Nordfront-Armeebogen 2018'!E37="Númenor"),('Nordfront-Armeebogen 2018'!C37="Krieger (0)")),('Nordfront-Armeebogen 2018'!A37),0)</f>
        <v>0</v>
      </c>
      <c r="K63" s="0" t="n">
        <f aca="false">IF(AND(('Nordfront-Armeebogen 2018'!E37="Bruchtal"),('Nordfront-Armeebogen 2018'!C37="Krieger (0)")),('Nordfront-Armeebogen 2018'!A37),0)</f>
        <v>0</v>
      </c>
      <c r="L63" s="0" t="n">
        <f aca="false">IF(AND(('Nordfront-Armeebogen 2018'!E37="Rohan"),('Nordfront-Armeebogen 2018'!C37="Krieger (0)")),('Nordfront-Armeebogen 2018'!A37),0)</f>
        <v>0</v>
      </c>
      <c r="M63" s="0" t="n">
        <f aca="false">IF(AND(('Nordfront-Armeebogen 2018'!E37="Das Auenland"),('Nordfront-Armeebogen 2018'!C37="Krieger (0)")),('Nordfront-Armeebogen 2018'!A37),0)</f>
        <v>0</v>
      </c>
      <c r="N63" s="0" t="n">
        <v>0</v>
      </c>
      <c r="O63" s="0" t="n">
        <f aca="false">IF(AND(('Nordfront-Armeebogen 2018'!E37="Angmar"),('Nordfront-Armeebogen 2018'!C37="Krieger (0)")),('Nordfront-Armeebogen 2018'!A37),0)</f>
        <v>0</v>
      </c>
      <c r="P63" s="0" t="n">
        <f aca="false">IF(AND(('Nordfront-Armeebogen 2018'!E37="Barad-dûr"),('Nordfront-Armeebogen 2018'!C37="Krieger (0)")),('Nordfront-Armeebogen 2018'!A37),0)</f>
        <v>0</v>
      </c>
      <c r="Q63" s="0" t="n">
        <f aca="false">IF(AND(('Nordfront-Armeebogen 2018'!E37="Kosaren von Umbar"),('Nordfront-Armeebogen 2018'!C37="Krieger (0)")),('Nordfront-Armeebogen 2018'!A37),0)</f>
        <v>0</v>
      </c>
      <c r="R63" s="0" t="n">
        <f aca="false">IF(AND(('Nordfront-Armeebogen 2018'!E71="Kosaren von Umbar"),('Nordfront-Armeebogen 2018'!C71="Krieger (0)")),('Nordfront-Armeebogen 2018'!A71),0)</f>
        <v>0</v>
      </c>
      <c r="S63" s="0" t="n">
        <f aca="false">IF(AND(('Nordfront-Armeebogen 2018'!E37="Die Ostlinge"),('Nordfront-Armeebogen 2018'!C37="Krieger (0)")),('Nordfront-Armeebogen 2018'!A37),0)</f>
        <v>0</v>
      </c>
      <c r="T63" s="0" t="n">
        <f aca="false">IF(AND(('Nordfront-Armeebogen 2018'!E37="Isengart"),('Nordfront-Armeebogen 2018'!C37="Krieger (0)")),('Nordfront-Armeebogen 2018'!A37),0)</f>
        <v>0</v>
      </c>
      <c r="U63" s="0" t="n">
        <f aca="false">IF(AND(('Nordfront-Armeebogen 2018'!E71="Isengart"),('Nordfront-Armeebogen 2018'!C71="Krieger (0)")),('Nordfront-Armeebogen 2018'!A71),0)</f>
        <v>0</v>
      </c>
      <c r="V63" s="0" t="n">
        <f aca="false">IF(AND(('Nordfront-Armeebogen 2018'!E71="Isengart"),('Nordfront-Armeebogen 2018'!C71="Krieger (0)")),('Nordfront-Armeebogen 2018'!A71),0)</f>
        <v>0</v>
      </c>
      <c r="W63" s="0" t="n">
        <f aca="false">IF(AND(('Nordfront-Armeebogen 2018'!E37="Mordor"),('Nordfront-Armeebogen 2018'!C37="Krieger (0)")),('Nordfront-Armeebogen 2018'!A37),0)</f>
        <v>0</v>
      </c>
      <c r="X63" s="0" t="n">
        <f aca="false">IF(AND(('Nordfront-Armeebogen 2018'!E37="Moria"),('Nordfront-Armeebogen 2018'!C37="Krieger (0)")),('Nordfront-Armeebogen 2018'!A37),0)</f>
        <v>0</v>
      </c>
      <c r="Y63" s="0" t="n">
        <f aca="false">IF(AND(('Nordfront-Armeebogen 2018'!E37="Die Schlangenhorde"),('Nordfront-Armeebogen 2018'!C37="Krieger (0)")),('Nordfront-Armeebogen 2018'!A37),0)</f>
        <v>0</v>
      </c>
      <c r="Z63" s="0" t="n">
        <v>0</v>
      </c>
      <c r="AA63" s="0" t="n">
        <f aca="false">IF(AND(('Nordfront-Armeebogen 2018'!E37="Sharkas Abtrünnige"),('Nordfront-Armeebogen 2018'!C37="Krieger (0)")),('Nordfront-Armeebogen 2018'!A37),0)</f>
        <v>0</v>
      </c>
      <c r="AB63" s="0" t="n">
        <v>0</v>
      </c>
      <c r="AC63" s="0" t="n">
        <f aca="false">IF(AND(('Nordfront-Armeebogen 2018'!E37="Variags von Khand"),('Nordfront-Armeebogen 2018'!C37="Krieger (0)")),('Nordfront-Armeebogen 2018'!A37),0)</f>
        <v>0</v>
      </c>
      <c r="AD63" s="0" t="n">
        <v>0</v>
      </c>
      <c r="AE63" s="0" t="n">
        <f aca="false">IF(AND(('Nordfront-Armeebogen 2018'!E37="Armee von See-Stadt"),('Nordfront-Armeebogen 2018'!C37="Krieger (0)")),('Nordfront-Armeebogen 2018'!A37),0)</f>
        <v>0</v>
      </c>
      <c r="AF63" s="0" t="n">
        <v>0</v>
      </c>
      <c r="AI63" s="0" t="n">
        <f aca="false">IF(AND(('Nordfront-Armeebogen 2018'!E37="Garnision von Thal"),('Nordfront-Armeebogen 2018'!C37="Krieger (0)")),('Nordfront-Armeebogen 2018'!A37),0)</f>
        <v>0</v>
      </c>
      <c r="AJ63" s="0" t="n">
        <f aca="false">IF(AND(('Nordfront-Armeebogen 2018'!E37="Thranduils Hallen"),('Nordfront-Armeebogen 2018'!C37="Krieger (0)")),('Nordfront-Armeebogen 2018'!A37),0)</f>
        <v>0</v>
      </c>
      <c r="AK63" s="0" t="n">
        <f aca="false">IF(AND(('Nordfront-Armeebogen 2018'!E37="Die Eisenberge"),('Nordfront-Armeebogen 2018'!C37="Krieger (0)")),('Nordfront-Armeebogen 2018'!A37),0)</f>
        <v>0</v>
      </c>
      <c r="AL63" s="0" t="n">
        <f aca="false">IF(AND(('Nordfront-Armeebogen 2018'!E37="Überlebende von See-Stadt"),('Nordfront-Armeebogen 2018'!C37="Krieger (0)")),('Nordfront-Armeebogen 2018'!A37),0)</f>
        <v>0</v>
      </c>
      <c r="AM63" s="0" t="n">
        <f aca="false">IF(AND(('Nordfront-Armeebogen 2018'!E37="Azogs Jäger"),('Nordfront-Armeebogen 2018'!C37="Krieger (0)")),('Nordfront-Armeebogen 2018'!A37),0)</f>
        <v>0</v>
      </c>
      <c r="AP63" s="0" t="n">
        <f aca="false">IF(AND(('Nordfront-Armeebogen 2018'!E37="Waldläufer von Ithilien"),('Nordfront-Armeebogen 2018'!C37="Krieger (0)")),('Nordfront-Armeebogen 2018'!A37),0)</f>
        <v>0</v>
      </c>
      <c r="AQ63" s="0" t="n">
        <f aca="false">IF(AND(('Nordfront-Armeebogen 2018'!E37="Die Menschen des Westens"),('Nordfront-Armeebogen 2018'!C37="Krieger (0)")),('Nordfront-Armeebogen 2018'!A37),0)</f>
        <v>0</v>
      </c>
      <c r="AR63" s="0" t="n">
        <f aca="false">IF(AND(('Nordfront-Armeebogen 2018'!E37="Gothmogs Armee"),('Nordfront-Armeebogen 2018'!C37="Krieger (0)")),('Nordfront-Armeebogen 2018'!A37),0)</f>
        <v>0</v>
      </c>
      <c r="AS63" s="0" t="n">
        <f aca="false">IF(AND(('Nordfront-Armeebogen 2018'!E37="Große Armee des Südens"),('Nordfront-Armeebogen 2018'!C37="Krieger (0)")),('Nordfront-Armeebogen 2018'!A37),0)</f>
        <v>0</v>
      </c>
      <c r="AT63" s="0" t="n">
        <f aca="false">IF(AND(('Nordfront-Armeebogen 2018'!E37="Das schwarze Tor öffnet sich"),('Nordfront-Armeebogen 2018'!C37="Krieger (0)")),('Nordfront-Armeebogen 2018'!A37),0)</f>
        <v>0</v>
      </c>
      <c r="AU63" s="0" t="n">
        <f aca="false">IF(AND(('Nordfront-Armeebogen 2018'!E37="Das schwarze Tor öffnet sich"),('Nordfront-Armeebogen 2018'!C37="Krieger (0)")),('Nordfront-Armeebogen 2018'!A37),0)</f>
        <v>0</v>
      </c>
      <c r="AV63" s="0" t="n">
        <f aca="false">IF(AND(('Nordfront-Armeebogen 2018'!E37="Die Raufbolde des Hauptmanns"),('Nordfront-Armeebogen 2018'!C37="Krieger (0)")),('Nordfront-Armeebogen 2018'!A37),0)</f>
        <v>0</v>
      </c>
    </row>
    <row r="64" customFormat="false" ht="15" hidden="false" customHeight="false" outlineLevel="0" collapsed="false">
      <c r="B64" s="0" t="n">
        <f aca="false">IF(AND(('Nordfront-Armeebogen 2018'!E38="Arnor"),('Nordfront-Armeebogen 2018'!C38="Krieger (0)")),('Nordfront-Armeebogen 2018'!A38),0)</f>
        <v>0</v>
      </c>
      <c r="C64" s="0" t="n">
        <f aca="false">IF(AND(('Nordfront-Armeebogen 2018'!E38="Die Lehen"),('Nordfront-Armeebogen 2018'!C38="Krieger (0)")),('Nordfront-Armeebogen 2018'!A38),0)</f>
        <v>0</v>
      </c>
      <c r="D64" s="38" t="n">
        <f aca="false">IF(AND(('Nordfront-Armeebogen 2018'!E38="Das Königreich von Kazad-dûm"),('Nordfront-Armeebogen 2018'!C38="Krieger (0)")),('Nordfront-Armeebogen 2018'!A38),0)</f>
        <v>0</v>
      </c>
      <c r="E64" s="38" t="n">
        <f aca="false">IF(AND(('Nordfront-Armeebogen 2018'!E72="Das Königreich von Kazad-dûm"),('Nordfront-Armeebogen 2018'!C72="Krieger (0)")),('Nordfront-Armeebogen 2018'!A72),0)</f>
        <v>0</v>
      </c>
      <c r="F64" s="0" t="n">
        <v>0</v>
      </c>
      <c r="G64" s="0" t="n">
        <f aca="false">IF(AND(('Nordfront-Armeebogen 2018'!E38="Lothlórien"),('Nordfront-Armeebogen 2018'!C38="Krieger (0)")),('Nordfront-Armeebogen 2018'!A38),0)</f>
        <v>0</v>
      </c>
      <c r="H64" s="0" t="n">
        <f aca="false">IF(AND(('Nordfront-Armeebogen 2018'!E38="Minas Tirith"),('Nordfront-Armeebogen 2018'!C38="Krieger (0)")),('Nordfront-Armeebogen 2018'!A38),0)</f>
        <v>0</v>
      </c>
      <c r="I64" s="0" t="n">
        <f aca="false">IF(AND(('Nordfront-Armeebogen 2018'!E72="Minas Tirith"),('Nordfront-Armeebogen 2018'!C72="Krieger (0)")),('Nordfront-Armeebogen 2018'!A72),0)</f>
        <v>0</v>
      </c>
      <c r="J64" s="0" t="n">
        <f aca="false">IF(AND(('Nordfront-Armeebogen 2018'!E38="Númenor"),('Nordfront-Armeebogen 2018'!C38="Krieger (0)")),('Nordfront-Armeebogen 2018'!A38),0)</f>
        <v>0</v>
      </c>
      <c r="K64" s="0" t="n">
        <f aca="false">IF(AND(('Nordfront-Armeebogen 2018'!E38="Bruchtal"),('Nordfront-Armeebogen 2018'!C38="Krieger (0)")),('Nordfront-Armeebogen 2018'!A38),0)</f>
        <v>0</v>
      </c>
      <c r="L64" s="0" t="n">
        <f aca="false">IF(AND(('Nordfront-Armeebogen 2018'!E38="Rohan"),('Nordfront-Armeebogen 2018'!C38="Krieger (0)")),('Nordfront-Armeebogen 2018'!A38),0)</f>
        <v>0</v>
      </c>
      <c r="M64" s="0" t="n">
        <f aca="false">IF(AND(('Nordfront-Armeebogen 2018'!E38="Das Auenland"),('Nordfront-Armeebogen 2018'!C38="Krieger (0)")),('Nordfront-Armeebogen 2018'!A38),0)</f>
        <v>0</v>
      </c>
      <c r="N64" s="0" t="n">
        <v>0</v>
      </c>
      <c r="O64" s="0" t="n">
        <f aca="false">IF(AND(('Nordfront-Armeebogen 2018'!E38="Angmar"),('Nordfront-Armeebogen 2018'!C38="Krieger (0)")),('Nordfront-Armeebogen 2018'!A38),0)</f>
        <v>0</v>
      </c>
      <c r="P64" s="0" t="n">
        <f aca="false">IF(AND(('Nordfront-Armeebogen 2018'!E38="Barad-dûr"),('Nordfront-Armeebogen 2018'!C38="Krieger (0)")),('Nordfront-Armeebogen 2018'!A38),0)</f>
        <v>0</v>
      </c>
      <c r="Q64" s="0" t="n">
        <f aca="false">IF(AND(('Nordfront-Armeebogen 2018'!E38="Kosaren von Umbar"),('Nordfront-Armeebogen 2018'!C38="Krieger (0)")),('Nordfront-Armeebogen 2018'!A38),0)</f>
        <v>0</v>
      </c>
      <c r="R64" s="0" t="n">
        <f aca="false">IF(AND(('Nordfront-Armeebogen 2018'!E72="Kosaren von Umbar"),('Nordfront-Armeebogen 2018'!C72="Krieger (0)")),('Nordfront-Armeebogen 2018'!A72),0)</f>
        <v>0</v>
      </c>
      <c r="S64" s="0" t="n">
        <f aca="false">IF(AND(('Nordfront-Armeebogen 2018'!E38="Die Ostlinge"),('Nordfront-Armeebogen 2018'!C38="Krieger (0)")),('Nordfront-Armeebogen 2018'!A38),0)</f>
        <v>0</v>
      </c>
      <c r="T64" s="0" t="n">
        <f aca="false">IF(AND(('Nordfront-Armeebogen 2018'!E38="Isengart"),('Nordfront-Armeebogen 2018'!C38="Krieger (0)")),('Nordfront-Armeebogen 2018'!A38),0)</f>
        <v>0</v>
      </c>
      <c r="U64" s="0" t="n">
        <f aca="false">IF(AND(('Nordfront-Armeebogen 2018'!E72="Isengart"),('Nordfront-Armeebogen 2018'!C72="Krieger (0)")),('Nordfront-Armeebogen 2018'!A72),0)</f>
        <v>0</v>
      </c>
      <c r="V64" s="0" t="n">
        <f aca="false">IF(AND(('Nordfront-Armeebogen 2018'!E72="Isengart"),('Nordfront-Armeebogen 2018'!C72="Krieger (0)")),('Nordfront-Armeebogen 2018'!A72),0)</f>
        <v>0</v>
      </c>
      <c r="W64" s="0" t="n">
        <f aca="false">IF(AND(('Nordfront-Armeebogen 2018'!E38="Mordor"),('Nordfront-Armeebogen 2018'!C38="Krieger (0)")),('Nordfront-Armeebogen 2018'!A38),0)</f>
        <v>0</v>
      </c>
      <c r="X64" s="0" t="n">
        <f aca="false">IF(AND(('Nordfront-Armeebogen 2018'!E38="Moria"),('Nordfront-Armeebogen 2018'!C38="Krieger (0)")),('Nordfront-Armeebogen 2018'!A38),0)</f>
        <v>0</v>
      </c>
      <c r="Y64" s="0" t="n">
        <f aca="false">IF(AND(('Nordfront-Armeebogen 2018'!E38="Die Schlangenhorde"),('Nordfront-Armeebogen 2018'!C38="Krieger (0)")),('Nordfront-Armeebogen 2018'!A38),0)</f>
        <v>0</v>
      </c>
      <c r="Z64" s="0" t="n">
        <v>0</v>
      </c>
      <c r="AA64" s="0" t="n">
        <f aca="false">IF(AND(('Nordfront-Armeebogen 2018'!E38="Sharkas Abtrünnige"),('Nordfront-Armeebogen 2018'!C38="Krieger (0)")),('Nordfront-Armeebogen 2018'!A38),0)</f>
        <v>0</v>
      </c>
      <c r="AB64" s="0" t="n">
        <v>0</v>
      </c>
      <c r="AC64" s="0" t="n">
        <f aca="false">IF(AND(('Nordfront-Armeebogen 2018'!E38="Variags von Khand"),('Nordfront-Armeebogen 2018'!C38="Krieger (0)")),('Nordfront-Armeebogen 2018'!A38),0)</f>
        <v>0</v>
      </c>
      <c r="AD64" s="0" t="n">
        <v>0</v>
      </c>
      <c r="AE64" s="0" t="n">
        <f aca="false">IF(AND(('Nordfront-Armeebogen 2018'!E38="Armee von See-Stadt"),('Nordfront-Armeebogen 2018'!C38="Krieger (0)")),('Nordfront-Armeebogen 2018'!A38),0)</f>
        <v>0</v>
      </c>
      <c r="AF64" s="0" t="n">
        <v>0</v>
      </c>
      <c r="AI64" s="0" t="n">
        <f aca="false">IF(AND(('Nordfront-Armeebogen 2018'!E38="Garnision von Thal"),('Nordfront-Armeebogen 2018'!C38="Krieger (0)")),('Nordfront-Armeebogen 2018'!A38),0)</f>
        <v>0</v>
      </c>
      <c r="AJ64" s="0" t="n">
        <f aca="false">IF(AND(('Nordfront-Armeebogen 2018'!E38="Thranduils Hallen"),('Nordfront-Armeebogen 2018'!C38="Krieger (0)")),('Nordfront-Armeebogen 2018'!A38),0)</f>
        <v>0</v>
      </c>
      <c r="AK64" s="0" t="n">
        <f aca="false">IF(AND(('Nordfront-Armeebogen 2018'!E38="Die Eisenberge"),('Nordfront-Armeebogen 2018'!C38="Krieger (0)")),('Nordfront-Armeebogen 2018'!A38),0)</f>
        <v>0</v>
      </c>
      <c r="AL64" s="0" t="n">
        <f aca="false">IF(AND(('Nordfront-Armeebogen 2018'!E38="Überlebende von See-Stadt"),('Nordfront-Armeebogen 2018'!C38="Krieger (0)")),('Nordfront-Armeebogen 2018'!A38),0)</f>
        <v>0</v>
      </c>
      <c r="AM64" s="0" t="n">
        <f aca="false">IF(AND(('Nordfront-Armeebogen 2018'!E38="Azogs Jäger"),('Nordfront-Armeebogen 2018'!C38="Krieger (0)")),('Nordfront-Armeebogen 2018'!A38),0)</f>
        <v>0</v>
      </c>
      <c r="AP64" s="0" t="n">
        <f aca="false">IF(AND(('Nordfront-Armeebogen 2018'!E38="Waldläufer von Ithilien"),('Nordfront-Armeebogen 2018'!C38="Krieger (0)")),('Nordfront-Armeebogen 2018'!A38),0)</f>
        <v>0</v>
      </c>
      <c r="AQ64" s="0" t="n">
        <f aca="false">IF(AND(('Nordfront-Armeebogen 2018'!E38="Die Menschen des Westens"),('Nordfront-Armeebogen 2018'!C38="Krieger (0)")),('Nordfront-Armeebogen 2018'!A38),0)</f>
        <v>0</v>
      </c>
      <c r="AR64" s="0" t="n">
        <f aca="false">IF(AND(('Nordfront-Armeebogen 2018'!E38="Gothmogs Armee"),('Nordfront-Armeebogen 2018'!C38="Krieger (0)")),('Nordfront-Armeebogen 2018'!A38),0)</f>
        <v>0</v>
      </c>
      <c r="AS64" s="0" t="n">
        <f aca="false">IF(AND(('Nordfront-Armeebogen 2018'!E38="Große Armee des Südens"),('Nordfront-Armeebogen 2018'!C38="Krieger (0)")),('Nordfront-Armeebogen 2018'!A38),0)</f>
        <v>0</v>
      </c>
      <c r="AT64" s="0" t="n">
        <f aca="false">IF(AND(('Nordfront-Armeebogen 2018'!E38="Das schwarze Tor öffnet sich"),('Nordfront-Armeebogen 2018'!C38="Krieger (0)")),('Nordfront-Armeebogen 2018'!A38),0)</f>
        <v>0</v>
      </c>
      <c r="AU64" s="0" t="n">
        <f aca="false">IF(AND(('Nordfront-Armeebogen 2018'!E38="Das schwarze Tor öffnet sich"),('Nordfront-Armeebogen 2018'!C38="Krieger (0)")),('Nordfront-Armeebogen 2018'!A38),0)</f>
        <v>0</v>
      </c>
      <c r="AV64" s="0" t="n">
        <f aca="false">IF(AND(('Nordfront-Armeebogen 2018'!E38="Die Raufbolde des Hauptmanns"),('Nordfront-Armeebogen 2018'!C38="Krieger (0)")),('Nordfront-Armeebogen 2018'!A38),0)</f>
        <v>0</v>
      </c>
    </row>
    <row r="65" customFormat="false" ht="15" hidden="false" customHeight="false" outlineLevel="0" collapsed="false">
      <c r="B65" s="0" t="n">
        <f aca="false">IF(AND(('Nordfront-Armeebogen 2018'!E39="Arnor"),('Nordfront-Armeebogen 2018'!C39="Krieger (0)")),('Nordfront-Armeebogen 2018'!A39),0)</f>
        <v>0</v>
      </c>
      <c r="C65" s="0" t="n">
        <f aca="false">IF(AND(('Nordfront-Armeebogen 2018'!E39="Die Lehen"),('Nordfront-Armeebogen 2018'!C39="Krieger (0)")),('Nordfront-Armeebogen 2018'!A39),0)</f>
        <v>0</v>
      </c>
      <c r="D65" s="38" t="n">
        <f aca="false">IF(AND(('Nordfront-Armeebogen 2018'!E39="Das Königreich von Kazad-dûm"),('Nordfront-Armeebogen 2018'!C39="Krieger (0)")),('Nordfront-Armeebogen 2018'!A39),0)</f>
        <v>0</v>
      </c>
      <c r="E65" s="38" t="n">
        <f aca="false">IF(AND(('Nordfront-Armeebogen 2018'!E73="Das Königreich von Kazad-dûm"),('Nordfront-Armeebogen 2018'!C73="Krieger (0)")),('Nordfront-Armeebogen 2018'!A73),0)</f>
        <v>0</v>
      </c>
      <c r="F65" s="0" t="n">
        <v>0</v>
      </c>
      <c r="G65" s="0" t="n">
        <f aca="false">IF(AND(('Nordfront-Armeebogen 2018'!E39="Lothlórien"),('Nordfront-Armeebogen 2018'!C39="Krieger (0)")),('Nordfront-Armeebogen 2018'!A39),0)</f>
        <v>0</v>
      </c>
      <c r="H65" s="0" t="n">
        <f aca="false">IF(AND(('Nordfront-Armeebogen 2018'!E39="Minas Tirith"),('Nordfront-Armeebogen 2018'!C39="Krieger (0)")),('Nordfront-Armeebogen 2018'!A39),0)</f>
        <v>0</v>
      </c>
      <c r="I65" s="0" t="n">
        <f aca="false">IF(AND(('Nordfront-Armeebogen 2018'!E73="Minas Tirith"),('Nordfront-Armeebogen 2018'!C73="Krieger (0)")),('Nordfront-Armeebogen 2018'!A73),0)</f>
        <v>0</v>
      </c>
      <c r="J65" s="0" t="n">
        <f aca="false">IF(AND(('Nordfront-Armeebogen 2018'!E39="Númenor"),('Nordfront-Armeebogen 2018'!C39="Krieger (0)")),('Nordfront-Armeebogen 2018'!A39),0)</f>
        <v>0</v>
      </c>
      <c r="K65" s="0" t="n">
        <f aca="false">IF(AND(('Nordfront-Armeebogen 2018'!E39="Bruchtal"),('Nordfront-Armeebogen 2018'!C39="Krieger (0)")),('Nordfront-Armeebogen 2018'!A39),0)</f>
        <v>0</v>
      </c>
      <c r="L65" s="0" t="n">
        <f aca="false">IF(AND(('Nordfront-Armeebogen 2018'!E39="Rohan"),('Nordfront-Armeebogen 2018'!C39="Krieger (0)")),('Nordfront-Armeebogen 2018'!A39),0)</f>
        <v>0</v>
      </c>
      <c r="M65" s="0" t="n">
        <f aca="false">IF(AND(('Nordfront-Armeebogen 2018'!E39="Das Auenland"),('Nordfront-Armeebogen 2018'!C39="Krieger (0)")),('Nordfront-Armeebogen 2018'!A39),0)</f>
        <v>0</v>
      </c>
      <c r="N65" s="0" t="n">
        <v>0</v>
      </c>
      <c r="O65" s="0" t="n">
        <f aca="false">IF(AND(('Nordfront-Armeebogen 2018'!E39="Angmar"),('Nordfront-Armeebogen 2018'!C39="Krieger (0)")),('Nordfront-Armeebogen 2018'!A39),0)</f>
        <v>0</v>
      </c>
      <c r="P65" s="0" t="n">
        <f aca="false">IF(AND(('Nordfront-Armeebogen 2018'!E39="Barad-dûr"),('Nordfront-Armeebogen 2018'!C39="Krieger (0)")),('Nordfront-Armeebogen 2018'!A39),0)</f>
        <v>0</v>
      </c>
      <c r="Q65" s="0" t="n">
        <f aca="false">IF(AND(('Nordfront-Armeebogen 2018'!E39="Kosaren von Umbar"),('Nordfront-Armeebogen 2018'!C39="Krieger (0)")),('Nordfront-Armeebogen 2018'!A39),0)</f>
        <v>0</v>
      </c>
      <c r="R65" s="0" t="n">
        <f aca="false">IF(AND(('Nordfront-Armeebogen 2018'!E73="Kosaren von Umbar"),('Nordfront-Armeebogen 2018'!C73="Krieger (0)")),('Nordfront-Armeebogen 2018'!A73),0)</f>
        <v>0</v>
      </c>
      <c r="S65" s="0" t="n">
        <f aca="false">IF(AND(('Nordfront-Armeebogen 2018'!E39="Die Ostlinge"),('Nordfront-Armeebogen 2018'!C39="Krieger (0)")),('Nordfront-Armeebogen 2018'!A39),0)</f>
        <v>0</v>
      </c>
      <c r="T65" s="0" t="n">
        <f aca="false">IF(AND(('Nordfront-Armeebogen 2018'!E39="Isengart"),('Nordfront-Armeebogen 2018'!C39="Krieger (0)")),('Nordfront-Armeebogen 2018'!A39),0)</f>
        <v>0</v>
      </c>
      <c r="U65" s="0" t="n">
        <f aca="false">IF(AND(('Nordfront-Armeebogen 2018'!E73="Isengart"),('Nordfront-Armeebogen 2018'!C73="Krieger (0)")),('Nordfront-Armeebogen 2018'!A73),0)</f>
        <v>0</v>
      </c>
      <c r="V65" s="0" t="n">
        <f aca="false">IF(AND(('Nordfront-Armeebogen 2018'!E73="Isengart"),('Nordfront-Armeebogen 2018'!C73="Krieger (0)")),('Nordfront-Armeebogen 2018'!A73),0)</f>
        <v>0</v>
      </c>
      <c r="W65" s="0" t="n">
        <f aca="false">IF(AND(('Nordfront-Armeebogen 2018'!E39="Mordor"),('Nordfront-Armeebogen 2018'!C39="Krieger (0)")),('Nordfront-Armeebogen 2018'!A39),0)</f>
        <v>0</v>
      </c>
      <c r="X65" s="0" t="n">
        <f aca="false">IF(AND(('Nordfront-Armeebogen 2018'!E39="Moria"),('Nordfront-Armeebogen 2018'!C39="Krieger (0)")),('Nordfront-Armeebogen 2018'!A39),0)</f>
        <v>0</v>
      </c>
      <c r="Y65" s="0" t="n">
        <f aca="false">IF(AND(('Nordfront-Armeebogen 2018'!E39="Die Schlangenhorde"),('Nordfront-Armeebogen 2018'!C39="Krieger (0)")),('Nordfront-Armeebogen 2018'!A39),0)</f>
        <v>0</v>
      </c>
      <c r="Z65" s="0" t="n">
        <v>0</v>
      </c>
      <c r="AA65" s="0" t="n">
        <f aca="false">IF(AND(('Nordfront-Armeebogen 2018'!E39="Sharkas Abtrünnige"),('Nordfront-Armeebogen 2018'!C39="Krieger (0)")),('Nordfront-Armeebogen 2018'!A39),0)</f>
        <v>0</v>
      </c>
      <c r="AB65" s="0" t="n">
        <v>0</v>
      </c>
      <c r="AC65" s="0" t="n">
        <f aca="false">IF(AND(('Nordfront-Armeebogen 2018'!E39="Variags von Khand"),('Nordfront-Armeebogen 2018'!C39="Krieger (0)")),('Nordfront-Armeebogen 2018'!A39),0)</f>
        <v>0</v>
      </c>
      <c r="AD65" s="0" t="n">
        <v>0</v>
      </c>
      <c r="AE65" s="0" t="n">
        <f aca="false">IF(AND(('Nordfront-Armeebogen 2018'!E39="Armee von See-Stadt"),('Nordfront-Armeebogen 2018'!C39="Krieger (0)")),('Nordfront-Armeebogen 2018'!A39),0)</f>
        <v>0</v>
      </c>
      <c r="AF65" s="0" t="n">
        <v>0</v>
      </c>
      <c r="AI65" s="0" t="n">
        <f aca="false">IF(AND(('Nordfront-Armeebogen 2018'!E39="Garnision von Thal"),('Nordfront-Armeebogen 2018'!C39="Krieger (0)")),('Nordfront-Armeebogen 2018'!A39),0)</f>
        <v>0</v>
      </c>
      <c r="AJ65" s="0" t="n">
        <f aca="false">IF(AND(('Nordfront-Armeebogen 2018'!E39="Thranduils Hallen"),('Nordfront-Armeebogen 2018'!C39="Krieger (0)")),('Nordfront-Armeebogen 2018'!A39),0)</f>
        <v>0</v>
      </c>
      <c r="AK65" s="0" t="n">
        <f aca="false">IF(AND(('Nordfront-Armeebogen 2018'!E39="Die Eisenberge"),('Nordfront-Armeebogen 2018'!C39="Krieger (0)")),('Nordfront-Armeebogen 2018'!A39),0)</f>
        <v>0</v>
      </c>
      <c r="AL65" s="0" t="n">
        <f aca="false">IF(AND(('Nordfront-Armeebogen 2018'!E39="Überlebende von See-Stadt"),('Nordfront-Armeebogen 2018'!C39="Krieger (0)")),('Nordfront-Armeebogen 2018'!A39),0)</f>
        <v>0</v>
      </c>
      <c r="AM65" s="0" t="n">
        <f aca="false">IF(AND(('Nordfront-Armeebogen 2018'!E39="Azogs Jäger"),('Nordfront-Armeebogen 2018'!C39="Krieger (0)")),('Nordfront-Armeebogen 2018'!A39),0)</f>
        <v>0</v>
      </c>
      <c r="AP65" s="0" t="n">
        <f aca="false">IF(AND(('Nordfront-Armeebogen 2018'!E39="Waldläufer von Ithilien"),('Nordfront-Armeebogen 2018'!C39="Krieger (0)")),('Nordfront-Armeebogen 2018'!A39),0)</f>
        <v>0</v>
      </c>
      <c r="AQ65" s="0" t="n">
        <f aca="false">IF(AND(('Nordfront-Armeebogen 2018'!E39="Die Menschen des Westens"),('Nordfront-Armeebogen 2018'!C39="Krieger (0)")),('Nordfront-Armeebogen 2018'!A39),0)</f>
        <v>0</v>
      </c>
      <c r="AR65" s="0" t="n">
        <f aca="false">IF(AND(('Nordfront-Armeebogen 2018'!E39="Gothmogs Armee"),('Nordfront-Armeebogen 2018'!C39="Krieger (0)")),('Nordfront-Armeebogen 2018'!A39),0)</f>
        <v>0</v>
      </c>
      <c r="AS65" s="0" t="n">
        <f aca="false">IF(AND(('Nordfront-Armeebogen 2018'!E39="Große Armee des Südens"),('Nordfront-Armeebogen 2018'!C39="Krieger (0)")),('Nordfront-Armeebogen 2018'!A39),0)</f>
        <v>0</v>
      </c>
      <c r="AT65" s="0" t="n">
        <f aca="false">IF(AND(('Nordfront-Armeebogen 2018'!E39="Das schwarze Tor öffnet sich"),('Nordfront-Armeebogen 2018'!C39="Krieger (0)")),('Nordfront-Armeebogen 2018'!A39),0)</f>
        <v>0</v>
      </c>
      <c r="AU65" s="0" t="n">
        <f aca="false">IF(AND(('Nordfront-Armeebogen 2018'!E39="Das schwarze Tor öffnet sich"),('Nordfront-Armeebogen 2018'!C39="Krieger (0)")),('Nordfront-Armeebogen 2018'!A39),0)</f>
        <v>0</v>
      </c>
      <c r="AV65" s="0" t="n">
        <f aca="false">IF(AND(('Nordfront-Armeebogen 2018'!E39="Die Raufbolde des Hauptmanns"),('Nordfront-Armeebogen 2018'!C39="Krieger (0)")),('Nordfront-Armeebogen 2018'!A39),0)</f>
        <v>0</v>
      </c>
    </row>
    <row r="66" customFormat="false" ht="15" hidden="false" customHeight="false" outlineLevel="0" collapsed="false">
      <c r="A66" s="0" t="s">
        <v>155</v>
      </c>
      <c r="B66" s="0" t="n">
        <f aca="false">SUM(B37:B65)</f>
        <v>0</v>
      </c>
      <c r="C66" s="0" t="n">
        <f aca="false">SUM(C37:C65)</f>
        <v>0</v>
      </c>
      <c r="D66" s="0" t="n">
        <f aca="false">SUM(D37:D65)</f>
        <v>0</v>
      </c>
      <c r="E66" s="0" t="n">
        <f aca="false">SUM(E37:E65)</f>
        <v>0</v>
      </c>
      <c r="F66" s="0" t="n">
        <f aca="false">SUM(F37:F65)</f>
        <v>0</v>
      </c>
      <c r="G66" s="0" t="n">
        <f aca="false">SUM(G37:G65)</f>
        <v>0</v>
      </c>
      <c r="H66" s="0" t="n">
        <f aca="false">SUM(H37:H65)</f>
        <v>0</v>
      </c>
      <c r="I66" s="0" t="n">
        <f aca="false">SUM(I37:I65)</f>
        <v>0</v>
      </c>
      <c r="J66" s="0" t="n">
        <f aca="false">SUM(J37:J65)</f>
        <v>0</v>
      </c>
      <c r="K66" s="0" t="n">
        <f aca="false">SUM(K37:K65)-C100</f>
        <v>0</v>
      </c>
      <c r="L66" s="0" t="n">
        <f aca="false">SUM(L37:L65)-B100</f>
        <v>0</v>
      </c>
      <c r="M66" s="0" t="n">
        <f aca="false">SUM(M37:M65)</f>
        <v>0</v>
      </c>
      <c r="N66" s="0" t="n">
        <f aca="false">SUM(N37:N65)</f>
        <v>0</v>
      </c>
      <c r="O66" s="0" t="n">
        <f aca="false">SUM(O37:O65)</f>
        <v>0</v>
      </c>
      <c r="P66" s="0" t="n">
        <f aca="false">SUM(P37:P65)</f>
        <v>0</v>
      </c>
      <c r="Q66" s="0" t="n">
        <f aca="false">SUM(Q37:Q65)</f>
        <v>0</v>
      </c>
      <c r="R66" s="0" t="n">
        <f aca="false">SUM(R37:R65)</f>
        <v>0</v>
      </c>
      <c r="S66" s="0" t="n">
        <f aca="false">SUM(S37:S65)</f>
        <v>0</v>
      </c>
      <c r="T66" s="0" t="n">
        <f aca="false">SUM(T37:T65)</f>
        <v>40</v>
      </c>
      <c r="U66" s="0" t="n">
        <f aca="false">SUM(U37:U65)</f>
        <v>0</v>
      </c>
      <c r="V66" s="0" t="n">
        <f aca="false">SUM(V37:V65)</f>
        <v>0</v>
      </c>
      <c r="W66" s="0" t="n">
        <f aca="false">SUM(W37:W65)</f>
        <v>0</v>
      </c>
      <c r="X66" s="0" t="n">
        <f aca="false">SUM(X37:X65)</f>
        <v>0</v>
      </c>
      <c r="Y66" s="0" t="n">
        <f aca="false">SUM(Y37:Y65)</f>
        <v>0</v>
      </c>
      <c r="Z66" s="0" t="n">
        <f aca="false">SUM(Z37:Z65)</f>
        <v>0</v>
      </c>
      <c r="AA66" s="0" t="n">
        <f aca="false">SUM(AA37:AA65)</f>
        <v>0</v>
      </c>
      <c r="AB66" s="0" t="n">
        <f aca="false">SUM(AB37:AB65)</f>
        <v>0</v>
      </c>
      <c r="AC66" s="0" t="n">
        <f aca="false">SUM(AC37:AC65)-D100-E100</f>
        <v>0</v>
      </c>
      <c r="AD66" s="0" t="n">
        <f aca="false">SUM(AD37:AD65)</f>
        <v>0</v>
      </c>
      <c r="AE66" s="0" t="n">
        <f aca="false">SUM(AE37:AE65)</f>
        <v>0</v>
      </c>
      <c r="AF66" s="0" t="n">
        <f aca="false">SUM(AF37:AF65)</f>
        <v>0</v>
      </c>
      <c r="AI66" s="0" t="n">
        <f aca="false">SUM(AI37:AI65)</f>
        <v>0</v>
      </c>
      <c r="AJ66" s="0" t="n">
        <f aca="false">SUM(AJ37:AJ65)</f>
        <v>0</v>
      </c>
      <c r="AK66" s="0" t="n">
        <f aca="false">SUM(AK37:AK65)</f>
        <v>0</v>
      </c>
      <c r="AL66" s="0" t="n">
        <f aca="false">SUM(AL37:AL65)</f>
        <v>0</v>
      </c>
      <c r="AM66" s="0" t="n">
        <f aca="false">SUM(AM37:AM65)</f>
        <v>0</v>
      </c>
      <c r="AP66" s="0" t="n">
        <f aca="false">SUM(AP37:AP65)-C131</f>
        <v>0</v>
      </c>
      <c r="AQ66" s="0" t="n">
        <f aca="false">SUM(AQ37:AQ65)</f>
        <v>0</v>
      </c>
      <c r="AR66" s="0" t="n">
        <f aca="false">SUM(AR37:AR65)</f>
        <v>0</v>
      </c>
      <c r="AS66" s="0" t="n">
        <f aca="false">SUM(AS37:AS65)</f>
        <v>0</v>
      </c>
      <c r="AT66" s="0" t="n">
        <f aca="false">SUM(AT37:AT65)</f>
        <v>0</v>
      </c>
      <c r="AU66" s="0" t="n">
        <f aca="false">SUM(AU37:AU65)</f>
        <v>0</v>
      </c>
      <c r="AV66" s="0" t="n">
        <f aca="false">SUM(AV37:AV65)</f>
        <v>0</v>
      </c>
    </row>
    <row r="69" customFormat="false" ht="15" hidden="false" customHeight="false" outlineLevel="0" collapsed="false">
      <c r="U69" s="36" t="s">
        <v>157</v>
      </c>
      <c r="V69" s="36"/>
      <c r="W69" s="36"/>
    </row>
    <row r="70" customFormat="false" ht="15" hidden="false" customHeight="false" outlineLevel="0" collapsed="false">
      <c r="A70" s="0" t="s">
        <v>158</v>
      </c>
      <c r="B70" s="0" t="s">
        <v>159</v>
      </c>
      <c r="C70" s="0" t="s">
        <v>160</v>
      </c>
      <c r="D70" s="0" t="s">
        <v>161</v>
      </c>
      <c r="E70" s="0" t="s">
        <v>162</v>
      </c>
      <c r="F70" s="0" t="s">
        <v>163</v>
      </c>
      <c r="H70" s="36" t="s">
        <v>164</v>
      </c>
      <c r="I70" s="36"/>
      <c r="U70" s="0" t="s">
        <v>165</v>
      </c>
      <c r="V70" s="0" t="s">
        <v>166</v>
      </c>
      <c r="W70" s="0" t="s">
        <v>167</v>
      </c>
      <c r="X70" s="0" t="s">
        <v>168</v>
      </c>
    </row>
    <row r="71" customFormat="false" ht="15" hidden="false" customHeight="false" outlineLevel="0" collapsed="false">
      <c r="B71" s="0" t="n">
        <f aca="false">IF('Nordfront-Armeebogen 2018'!B11="Reiter von Rohan",'Nordfront-Armeebogen 2018'!A11,0)</f>
        <v>0</v>
      </c>
      <c r="C71" s="0" t="n">
        <f aca="false">IF(AND($F$100=1,'Nordfront-Armeebogen 2018'!B11="Ritter von Bruchtal"),'Nordfront-Armeebogen 2018'!A11,0)</f>
        <v>0</v>
      </c>
      <c r="D71" s="0" t="n">
        <f aca="false">IF(AND('Nordfront-Armeebogen 2018'!$D$4="grün",'Nordfront-Armeebogen 2018'!B11="Reiter von Khand"),'Nordfront-Armeebogen 2018'!A11,0)</f>
        <v>0</v>
      </c>
      <c r="E71" s="0" t="n">
        <f aca="false">IF(AND('Nordfront-Armeebogen 2018'!$D$4="grün",'Nordfront-Armeebogen 2018'!B11="Streitwagen von Khand"),'Nordfront-Armeebogen 2018'!A11,0)</f>
        <v>0</v>
      </c>
      <c r="F71" s="0" t="n">
        <f aca="false">IF('Nordfront-Armeebogen 2018'!B11="Elrond, Herr von Bruchtal",1,0)</f>
        <v>0</v>
      </c>
      <c r="H71" s="0" t="n">
        <f aca="false">IF((ISNUMBER(SEARCH("Bogen",'Nordfront-Armeebogen 2018'!D11))), ('Nordfront-Armeebogen 2018'!A11), 0)</f>
        <v>1</v>
      </c>
      <c r="I71" s="0" t="n">
        <v>0</v>
      </c>
      <c r="J71" s="0" t="n">
        <f aca="false">IF((ISNUMBER(SEARCH("Armbrust",'Nordfront-Armeebogen 2018'!D11))), ('Nordfront-Armeebogen 2018'!A11), 0)</f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f aca="false">IF((ISNUMBER(SEARCH("Blasrohr",'Nordfront-Armeebogen 2018'!D11))), ('Nordfront-Armeebogen 2018'!A11), 0)</f>
        <v>0</v>
      </c>
      <c r="U71" s="0" t="n">
        <f aca="false">IF('Nordfront-Armeebogen 2018'!B11="Legolas Grünblatt",1,0)</f>
        <v>0</v>
      </c>
      <c r="V71" s="0" t="n">
        <f aca="false">IF('Nordfront-Armeebogen 2018'!B11="Haldir",1,0)</f>
        <v>0</v>
      </c>
      <c r="W71" s="0" t="n">
        <f aca="false">IF('Nordfront-Armeebogen 2018'!B11="Vraskû",1,0)</f>
        <v>0</v>
      </c>
      <c r="X71" s="0" t="n">
        <f aca="false">IF('Nordfront-Armeebogen 2018'!B11="Bard der Bogenschütze",1,0)</f>
        <v>0</v>
      </c>
    </row>
    <row r="72" customFormat="false" ht="15" hidden="false" customHeight="false" outlineLevel="0" collapsed="false">
      <c r="B72" s="0" t="n">
        <f aca="false">IF('Nordfront-Armeebogen 2018'!B12="Reiter von Rohan",'Nordfront-Armeebogen 2018'!A12,0)</f>
        <v>0</v>
      </c>
      <c r="C72" s="0" t="n">
        <f aca="false">IF(AND($F$100=1,'Nordfront-Armeebogen 2018'!B12="Ritter von Bruchtal"),'Nordfront-Armeebogen 2018'!A12,0)</f>
        <v>0</v>
      </c>
      <c r="D72" s="0" t="n">
        <f aca="false">IF(AND('Nordfront-Armeebogen 2018'!$D$4="grün",'Nordfront-Armeebogen 2018'!B12="Reiter von Khand"),'Nordfront-Armeebogen 2018'!A12,0)</f>
        <v>0</v>
      </c>
      <c r="E72" s="0" t="n">
        <f aca="false">IF(AND('Nordfront-Armeebogen 2018'!$D$4="grün",'Nordfront-Armeebogen 2018'!B12="Streitwagen von Khand"),'Nordfront-Armeebogen 2018'!A12,0)</f>
        <v>0</v>
      </c>
      <c r="F72" s="0" t="n">
        <f aca="false">IF('Nordfront-Armeebogen 2018'!B12="Elrond, Herr von Bruchtal",1,0)</f>
        <v>0</v>
      </c>
      <c r="H72" s="0" t="n">
        <f aca="false">IF((ISNUMBER(SEARCH("Bogen",'Nordfront-Armeebogen 2018'!D12))), ('Nordfront-Armeebogen 2018'!A12), 0)</f>
        <v>0</v>
      </c>
      <c r="I72" s="0" t="n">
        <v>0</v>
      </c>
      <c r="J72" s="0" t="n">
        <f aca="false">IF((ISNUMBER(SEARCH("Armbrust",'Nordfront-Armeebogen 2018'!D12))), ('Nordfront-Armeebogen 2018'!A12), 0)</f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f aca="false">IF((ISNUMBER(SEARCH("Blasrohr",'Nordfront-Armeebogen 2018'!D12))), ('Nordfront-Armeebogen 2018'!A12), 0)</f>
        <v>0</v>
      </c>
      <c r="U72" s="0" t="n">
        <f aca="false">IF('Nordfront-Armeebogen 2018'!B12="Legolas Grünblatt",1,0)</f>
        <v>0</v>
      </c>
      <c r="V72" s="0" t="n">
        <f aca="false">IF('Nordfront-Armeebogen 2018'!B12="Haldir",1,0)</f>
        <v>0</v>
      </c>
      <c r="W72" s="0" t="n">
        <f aca="false">IF('Nordfront-Armeebogen 2018'!B12="Vraskû",1,0)</f>
        <v>0</v>
      </c>
      <c r="X72" s="0" t="n">
        <f aca="false">IF('Nordfront-Armeebogen 2018'!B12="Bard der Bogenschütze",1,0)</f>
        <v>0</v>
      </c>
    </row>
    <row r="73" customFormat="false" ht="15" hidden="false" customHeight="false" outlineLevel="0" collapsed="false">
      <c r="B73" s="0" t="n">
        <f aca="false">IF('Nordfront-Armeebogen 2018'!B13="Reiter von Rohan",'Nordfront-Armeebogen 2018'!A13,0)</f>
        <v>0</v>
      </c>
      <c r="C73" s="0" t="n">
        <f aca="false">IF(AND($F$100=1,'Nordfront-Armeebogen 2018'!B13="Ritter von Bruchtal"),'Nordfront-Armeebogen 2018'!A13,0)</f>
        <v>0</v>
      </c>
      <c r="D73" s="0" t="n">
        <f aca="false">IF(AND('Nordfront-Armeebogen 2018'!$D$4="grün",'Nordfront-Armeebogen 2018'!B13="Reiter von Khand"),'Nordfront-Armeebogen 2018'!A13,0)</f>
        <v>0</v>
      </c>
      <c r="E73" s="0" t="n">
        <f aca="false">IF(AND('Nordfront-Armeebogen 2018'!$D$4="grün",'Nordfront-Armeebogen 2018'!B13="Streitwagen von Khand"),'Nordfront-Armeebogen 2018'!A13,0)</f>
        <v>0</v>
      </c>
      <c r="F73" s="0" t="n">
        <f aca="false">IF('Nordfront-Armeebogen 2018'!B13="Elrond, Herr von Bruchtal",1,0)</f>
        <v>0</v>
      </c>
      <c r="H73" s="0" t="n">
        <f aca="false">IF((ISNUMBER(SEARCH("Bogen",'Nordfront-Armeebogen 2018'!D13))), ('Nordfront-Armeebogen 2018'!A13), 0)</f>
        <v>0</v>
      </c>
      <c r="I73" s="0" t="n">
        <v>0</v>
      </c>
      <c r="J73" s="0" t="n">
        <f aca="false">IF((ISNUMBER(SEARCH("Armbrust",'Nordfront-Armeebogen 2018'!D13))), ('Nordfront-Armeebogen 2018'!A13), 0)</f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f aca="false">IF((ISNUMBER(SEARCH("Blasrohr",'Nordfront-Armeebogen 2018'!D13))), ('Nordfront-Armeebogen 2018'!A13), 0)</f>
        <v>0</v>
      </c>
      <c r="U73" s="0" t="n">
        <f aca="false">IF('Nordfront-Armeebogen 2018'!B13="Legolas Grünblatt",1,0)</f>
        <v>0</v>
      </c>
      <c r="V73" s="0" t="n">
        <f aca="false">IF('Nordfront-Armeebogen 2018'!B13="Haldir",1,0)</f>
        <v>0</v>
      </c>
      <c r="W73" s="0" t="n">
        <f aca="false">IF('Nordfront-Armeebogen 2018'!B13="Vraskû",1,0)</f>
        <v>0</v>
      </c>
      <c r="X73" s="0" t="n">
        <f aca="false">IF('Nordfront-Armeebogen 2018'!B13="Bard der Bogenschütze",1,0)</f>
        <v>0</v>
      </c>
    </row>
    <row r="74" customFormat="false" ht="15" hidden="false" customHeight="false" outlineLevel="0" collapsed="false">
      <c r="B74" s="0" t="n">
        <f aca="false">IF('Nordfront-Armeebogen 2018'!B14="Reiter von Rohan",'Nordfront-Armeebogen 2018'!A14,0)</f>
        <v>0</v>
      </c>
      <c r="C74" s="0" t="n">
        <f aca="false">IF(AND($F$100=1,'Nordfront-Armeebogen 2018'!B14="Ritter von Bruchtal"),'Nordfront-Armeebogen 2018'!A14,0)</f>
        <v>0</v>
      </c>
      <c r="D74" s="0" t="n">
        <f aca="false">IF(AND('Nordfront-Armeebogen 2018'!$D$4="grün",'Nordfront-Armeebogen 2018'!B14="Reiter von Khand"),'Nordfront-Armeebogen 2018'!A14,0)</f>
        <v>0</v>
      </c>
      <c r="E74" s="0" t="n">
        <f aca="false">IF(AND('Nordfront-Armeebogen 2018'!$D$4="grün",'Nordfront-Armeebogen 2018'!B14="Streitwagen von Khand"),'Nordfront-Armeebogen 2018'!A14,0)</f>
        <v>0</v>
      </c>
      <c r="F74" s="0" t="n">
        <f aca="false">IF('Nordfront-Armeebogen 2018'!B14="Elrond, Herr von Bruchtal",1,0)</f>
        <v>0</v>
      </c>
      <c r="H74" s="0" t="n">
        <f aca="false">IF((ISNUMBER(SEARCH("Bogen",'Nordfront-Armeebogen 2018'!D14))), ('Nordfront-Armeebogen 2018'!A14), 0)</f>
        <v>0</v>
      </c>
      <c r="I74" s="0" t="n">
        <v>0</v>
      </c>
      <c r="J74" s="0" t="n">
        <f aca="false">IF((ISNUMBER(SEARCH("Armbrust",'Nordfront-Armeebogen 2018'!D14))), ('Nordfront-Armeebogen 2018'!A14), 0)</f>
        <v>5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f aca="false">IF((ISNUMBER(SEARCH("Blasrohr",'Nordfront-Armeebogen 2018'!D14))), ('Nordfront-Armeebogen 2018'!A14), 0)</f>
        <v>0</v>
      </c>
      <c r="U74" s="0" t="n">
        <f aca="false">IF('Nordfront-Armeebogen 2018'!B14="Legolas Grünblatt",1,0)</f>
        <v>0</v>
      </c>
      <c r="V74" s="0" t="n">
        <f aca="false">IF('Nordfront-Armeebogen 2018'!B14="Haldir",1,0)</f>
        <v>0</v>
      </c>
      <c r="W74" s="0" t="n">
        <f aca="false">IF('Nordfront-Armeebogen 2018'!B14="Vraskû",1,0)</f>
        <v>0</v>
      </c>
      <c r="X74" s="0" t="n">
        <f aca="false">IF('Nordfront-Armeebogen 2018'!B14="Bard der Bogenschütze",1,0)</f>
        <v>0</v>
      </c>
    </row>
    <row r="75" customFormat="false" ht="15" hidden="false" customHeight="false" outlineLevel="0" collapsed="false">
      <c r="B75" s="0" t="n">
        <f aca="false">IF('Nordfront-Armeebogen 2018'!B15="Reiter von Rohan",'Nordfront-Armeebogen 2018'!A15,0)</f>
        <v>0</v>
      </c>
      <c r="C75" s="0" t="n">
        <f aca="false">IF(AND($F$100=1,'Nordfront-Armeebogen 2018'!B15="Ritter von Bruchtal"),'Nordfront-Armeebogen 2018'!A15,0)</f>
        <v>0</v>
      </c>
      <c r="D75" s="0" t="n">
        <f aca="false">IF(AND('Nordfront-Armeebogen 2018'!$D$4="grün",'Nordfront-Armeebogen 2018'!B15="Reiter von Khand"),'Nordfront-Armeebogen 2018'!A15,0)</f>
        <v>0</v>
      </c>
      <c r="E75" s="0" t="n">
        <f aca="false">IF(AND('Nordfront-Armeebogen 2018'!$D$4="grün",'Nordfront-Armeebogen 2018'!B15="Streitwagen von Khand"),'Nordfront-Armeebogen 2018'!A15,0)</f>
        <v>0</v>
      </c>
      <c r="F75" s="0" t="n">
        <f aca="false">IF('Nordfront-Armeebogen 2018'!B15="Elrond, Herr von Bruchtal",1,0)</f>
        <v>0</v>
      </c>
      <c r="H75" s="0" t="n">
        <f aca="false">IF((ISNUMBER(SEARCH("Bogen",'Nordfront-Armeebogen 2018'!D15))), ('Nordfront-Armeebogen 2018'!A15), 0)</f>
        <v>0</v>
      </c>
      <c r="I75" s="0" t="n">
        <v>0</v>
      </c>
      <c r="J75" s="0" t="n">
        <f aca="false">IF((ISNUMBER(SEARCH("Armbrust",'Nordfront-Armeebogen 2018'!D15))), ('Nordfront-Armeebogen 2018'!A15), 0)</f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f aca="false">IF((ISNUMBER(SEARCH("Blasrohr",'Nordfront-Armeebogen 2018'!D15))), ('Nordfront-Armeebogen 2018'!A15), 0)</f>
        <v>0</v>
      </c>
      <c r="U75" s="0" t="n">
        <f aca="false">IF('Nordfront-Armeebogen 2018'!B15="Legolas Grünblatt",1,0)</f>
        <v>0</v>
      </c>
      <c r="V75" s="0" t="n">
        <f aca="false">IF('Nordfront-Armeebogen 2018'!B15="Haldir",1,0)</f>
        <v>0</v>
      </c>
      <c r="W75" s="0" t="n">
        <f aca="false">IF('Nordfront-Armeebogen 2018'!B15="Vraskû",1,0)</f>
        <v>0</v>
      </c>
      <c r="X75" s="0" t="n">
        <f aca="false">IF('Nordfront-Armeebogen 2018'!B15="Bard der Bogenschütze",1,0)</f>
        <v>0</v>
      </c>
    </row>
    <row r="76" customFormat="false" ht="15" hidden="false" customHeight="false" outlineLevel="0" collapsed="false">
      <c r="B76" s="0" t="n">
        <f aca="false">IF('Nordfront-Armeebogen 2018'!B16="Reiter von Rohan",'Nordfront-Armeebogen 2018'!A16,0)</f>
        <v>0</v>
      </c>
      <c r="C76" s="0" t="n">
        <f aca="false">IF(AND($F$100=1,'Nordfront-Armeebogen 2018'!B16="Ritter von Bruchtal"),'Nordfront-Armeebogen 2018'!A16,0)</f>
        <v>0</v>
      </c>
      <c r="D76" s="0" t="n">
        <f aca="false">IF(AND('Nordfront-Armeebogen 2018'!$D$4="grün",'Nordfront-Armeebogen 2018'!B16="Reiter von Khand"),'Nordfront-Armeebogen 2018'!A16,0)</f>
        <v>0</v>
      </c>
      <c r="E76" s="0" t="n">
        <f aca="false">IF(AND('Nordfront-Armeebogen 2018'!$D$4="grün",'Nordfront-Armeebogen 2018'!B16="Streitwagen von Khand"),'Nordfront-Armeebogen 2018'!A16,0)</f>
        <v>0</v>
      </c>
      <c r="F76" s="0" t="n">
        <f aca="false">IF('Nordfront-Armeebogen 2018'!B16="Elrond, Herr von Bruchtal",1,0)</f>
        <v>0</v>
      </c>
      <c r="H76" s="0" t="n">
        <f aca="false">IF((ISNUMBER(SEARCH("Bogen",'Nordfront-Armeebogen 2018'!D16))), ('Nordfront-Armeebogen 2018'!A16), 0)</f>
        <v>0</v>
      </c>
      <c r="I76" s="0" t="n">
        <v>0</v>
      </c>
      <c r="J76" s="0" t="n">
        <f aca="false">IF((ISNUMBER(SEARCH("Armbrust",'Nordfront-Armeebogen 2018'!D16))), ('Nordfront-Armeebogen 2018'!A16), 0)</f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f aca="false">IF((ISNUMBER(SEARCH("Blasrohr",'Nordfront-Armeebogen 2018'!D16))), ('Nordfront-Armeebogen 2018'!A16), 0)</f>
        <v>0</v>
      </c>
      <c r="U76" s="0" t="n">
        <f aca="false">IF('Nordfront-Armeebogen 2018'!B16="Legolas Grünblatt",1,0)</f>
        <v>0</v>
      </c>
      <c r="V76" s="0" t="n">
        <f aca="false">IF('Nordfront-Armeebogen 2018'!B16="Haldir",1,0)</f>
        <v>0</v>
      </c>
      <c r="W76" s="0" t="n">
        <f aca="false">IF('Nordfront-Armeebogen 2018'!B16="Vraskû",1,0)</f>
        <v>0</v>
      </c>
      <c r="X76" s="0" t="n">
        <f aca="false">IF('Nordfront-Armeebogen 2018'!B16="Bard der Bogenschütze",1,0)</f>
        <v>0</v>
      </c>
    </row>
    <row r="77" customFormat="false" ht="15" hidden="false" customHeight="false" outlineLevel="0" collapsed="false">
      <c r="B77" s="0" t="n">
        <f aca="false">IF('Nordfront-Armeebogen 2018'!B17="Reiter von Rohan",'Nordfront-Armeebogen 2018'!A17,0)</f>
        <v>0</v>
      </c>
      <c r="C77" s="0" t="n">
        <f aca="false">IF(AND($F$100=1,'Nordfront-Armeebogen 2018'!B17="Ritter von Bruchtal"),'Nordfront-Armeebogen 2018'!A17,0)</f>
        <v>0</v>
      </c>
      <c r="D77" s="0" t="n">
        <f aca="false">IF(AND('Nordfront-Armeebogen 2018'!$D$4="grün",'Nordfront-Armeebogen 2018'!B17="Reiter von Khand"),'Nordfront-Armeebogen 2018'!A17,0)</f>
        <v>0</v>
      </c>
      <c r="E77" s="0" t="n">
        <f aca="false">IF(AND('Nordfront-Armeebogen 2018'!$D$4="grün",'Nordfront-Armeebogen 2018'!B17="Streitwagen von Khand"),'Nordfront-Armeebogen 2018'!A17,0)</f>
        <v>0</v>
      </c>
      <c r="F77" s="0" t="n">
        <f aca="false">IF('Nordfront-Armeebogen 2018'!B17="Elrond, Herr von Bruchtal",1,0)</f>
        <v>0</v>
      </c>
      <c r="H77" s="0" t="n">
        <f aca="false">IF((ISNUMBER(SEARCH("Bogen",'Nordfront-Armeebogen 2018'!D17))), ('Nordfront-Armeebogen 2018'!A17), 0)</f>
        <v>0</v>
      </c>
      <c r="I77" s="0" t="n">
        <v>0</v>
      </c>
      <c r="J77" s="0" t="n">
        <f aca="false">IF((ISNUMBER(SEARCH("Armbrust",'Nordfront-Armeebogen 2018'!D17))), ('Nordfront-Armeebogen 2018'!A17), 0)</f>
        <v>1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f aca="false">IF((ISNUMBER(SEARCH("Blasrohr",'Nordfront-Armeebogen 2018'!D17))), ('Nordfront-Armeebogen 2018'!A17), 0)</f>
        <v>0</v>
      </c>
      <c r="U77" s="0" t="n">
        <f aca="false">IF('Nordfront-Armeebogen 2018'!B17="Legolas Grünblatt",1,0)</f>
        <v>0</v>
      </c>
      <c r="V77" s="0" t="n">
        <f aca="false">IF('Nordfront-Armeebogen 2018'!B17="Haldir",1,0)</f>
        <v>0</v>
      </c>
      <c r="W77" s="0" t="n">
        <f aca="false">IF('Nordfront-Armeebogen 2018'!B17="Vraskû",1,0)</f>
        <v>1</v>
      </c>
      <c r="X77" s="0" t="n">
        <f aca="false">IF('Nordfront-Armeebogen 2018'!B17="Bard der Bogenschütze",1,0)</f>
        <v>0</v>
      </c>
    </row>
    <row r="78" customFormat="false" ht="15" hidden="false" customHeight="false" outlineLevel="0" collapsed="false">
      <c r="B78" s="0" t="n">
        <f aca="false">IF('Nordfront-Armeebogen 2018'!B18="Reiter von Rohan",'Nordfront-Armeebogen 2018'!A18,0)</f>
        <v>0</v>
      </c>
      <c r="C78" s="0" t="n">
        <f aca="false">IF(AND($F$100=1,'Nordfront-Armeebogen 2018'!B18="Ritter von Bruchtal"),'Nordfront-Armeebogen 2018'!A18,0)</f>
        <v>0</v>
      </c>
      <c r="D78" s="0" t="n">
        <f aca="false">IF(AND('Nordfront-Armeebogen 2018'!$D$4="grün",'Nordfront-Armeebogen 2018'!B18="Reiter von Khand"),'Nordfront-Armeebogen 2018'!A18,0)</f>
        <v>0</v>
      </c>
      <c r="E78" s="0" t="n">
        <f aca="false">IF(AND('Nordfront-Armeebogen 2018'!$D$4="grün",'Nordfront-Armeebogen 2018'!B18="Streitwagen von Khand"),'Nordfront-Armeebogen 2018'!A18,0)</f>
        <v>0</v>
      </c>
      <c r="F78" s="0" t="n">
        <f aca="false">IF('Nordfront-Armeebogen 2018'!B18="Elrond, Herr von Bruchtal",1,0)</f>
        <v>0</v>
      </c>
      <c r="H78" s="0" t="n">
        <f aca="false">IF((ISNUMBER(SEARCH("Bogen",'Nordfront-Armeebogen 2018'!D18))), ('Nordfront-Armeebogen 2018'!A18), 0)</f>
        <v>0</v>
      </c>
      <c r="I78" s="0" t="n">
        <v>0</v>
      </c>
      <c r="J78" s="0" t="n">
        <f aca="false">IF((ISNUMBER(SEARCH("Armbrust",'Nordfront-Armeebogen 2018'!D18))), ('Nordfront-Armeebogen 2018'!A18), 0)</f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f aca="false">IF((ISNUMBER(SEARCH("Blasrohr",'Nordfront-Armeebogen 2018'!D18))), ('Nordfront-Armeebogen 2018'!A18), 0)</f>
        <v>0</v>
      </c>
      <c r="U78" s="0" t="n">
        <f aca="false">IF('Nordfront-Armeebogen 2018'!B18="Legolas Grünblatt",1,0)</f>
        <v>0</v>
      </c>
      <c r="V78" s="0" t="n">
        <f aca="false">IF('Nordfront-Armeebogen 2018'!B18="Haldir",1,0)</f>
        <v>0</v>
      </c>
      <c r="W78" s="0" t="n">
        <f aca="false">IF('Nordfront-Armeebogen 2018'!B18="Vraskû",1,0)</f>
        <v>0</v>
      </c>
      <c r="X78" s="0" t="n">
        <f aca="false">IF('Nordfront-Armeebogen 2018'!B18="Bard der Bogenschütze",1,0)</f>
        <v>0</v>
      </c>
    </row>
    <row r="79" customFormat="false" ht="15" hidden="false" customHeight="false" outlineLevel="0" collapsed="false">
      <c r="B79" s="0" t="n">
        <f aca="false">IF('Nordfront-Armeebogen 2018'!B19="Reiter von Rohan",'Nordfront-Armeebogen 2018'!A19,0)</f>
        <v>0</v>
      </c>
      <c r="C79" s="0" t="n">
        <f aca="false">IF(AND($F$100=1,'Nordfront-Armeebogen 2018'!B19="Ritter von Bruchtal"),'Nordfront-Armeebogen 2018'!A19,0)</f>
        <v>0</v>
      </c>
      <c r="D79" s="0" t="n">
        <f aca="false">IF(AND('Nordfront-Armeebogen 2018'!$D$4="grün",'Nordfront-Armeebogen 2018'!B19="Reiter von Khand"),'Nordfront-Armeebogen 2018'!A19,0)</f>
        <v>0</v>
      </c>
      <c r="E79" s="0" t="n">
        <f aca="false">IF(AND('Nordfront-Armeebogen 2018'!$D$4="grün",'Nordfront-Armeebogen 2018'!B19="Streitwagen von Khand"),'Nordfront-Armeebogen 2018'!A19,0)</f>
        <v>0</v>
      </c>
      <c r="F79" s="0" t="n">
        <f aca="false">IF('Nordfront-Armeebogen 2018'!B19="Elrond, Herr von Bruchtal",1,0)</f>
        <v>0</v>
      </c>
      <c r="H79" s="0" t="n">
        <f aca="false">IF((ISNUMBER(SEARCH("Bogen",'Nordfront-Armeebogen 2018'!D19))), ('Nordfront-Armeebogen 2018'!A19), 0)</f>
        <v>0</v>
      </c>
      <c r="I79" s="0" t="n">
        <v>0</v>
      </c>
      <c r="J79" s="0" t="n">
        <f aca="false">IF((ISNUMBER(SEARCH("Armbrust",'Nordfront-Armeebogen 2018'!D19))), ('Nordfront-Armeebogen 2018'!A19), 0)</f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f aca="false">IF((ISNUMBER(SEARCH("Blasrohr",'Nordfront-Armeebogen 2018'!D19))), ('Nordfront-Armeebogen 2018'!A19), 0)</f>
        <v>0</v>
      </c>
      <c r="U79" s="0" t="n">
        <f aca="false">IF('Nordfront-Armeebogen 2018'!B19="Legolas Grünblatt",1,0)</f>
        <v>0</v>
      </c>
      <c r="V79" s="0" t="n">
        <f aca="false">IF('Nordfront-Armeebogen 2018'!B19="Haldir",1,0)</f>
        <v>0</v>
      </c>
      <c r="W79" s="0" t="n">
        <f aca="false">IF('Nordfront-Armeebogen 2018'!B19="Vraskû",1,0)</f>
        <v>0</v>
      </c>
      <c r="X79" s="0" t="n">
        <f aca="false">IF('Nordfront-Armeebogen 2018'!B19="Bard der Bogenschütze",1,0)</f>
        <v>0</v>
      </c>
    </row>
    <row r="80" customFormat="false" ht="15" hidden="false" customHeight="false" outlineLevel="0" collapsed="false">
      <c r="B80" s="0" t="n">
        <f aca="false">IF('Nordfront-Armeebogen 2018'!B20="Reiter von Rohan",'Nordfront-Armeebogen 2018'!A20,0)</f>
        <v>0</v>
      </c>
      <c r="C80" s="0" t="n">
        <f aca="false">IF(AND($F$100=1,'Nordfront-Armeebogen 2018'!B20="Ritter von Bruchtal"),'Nordfront-Armeebogen 2018'!A20,0)</f>
        <v>0</v>
      </c>
      <c r="D80" s="0" t="n">
        <f aca="false">IF(AND('Nordfront-Armeebogen 2018'!$D$4="grün",'Nordfront-Armeebogen 2018'!B20="Reiter von Khand"),'Nordfront-Armeebogen 2018'!A20,0)</f>
        <v>0</v>
      </c>
      <c r="E80" s="0" t="n">
        <f aca="false">IF(AND('Nordfront-Armeebogen 2018'!$D$4="grün",'Nordfront-Armeebogen 2018'!B20="Streitwagen von Khand"),'Nordfront-Armeebogen 2018'!A20,0)</f>
        <v>0</v>
      </c>
      <c r="F80" s="0" t="n">
        <f aca="false">IF('Nordfront-Armeebogen 2018'!B20="Elrond, Herr von Bruchtal",1,0)</f>
        <v>0</v>
      </c>
      <c r="H80" s="0" t="n">
        <f aca="false">IF((ISNUMBER(SEARCH("Bogen",'Nordfront-Armeebogen 2018'!D20))), ('Nordfront-Armeebogen 2018'!A20), 0)</f>
        <v>0</v>
      </c>
      <c r="I80" s="0" t="n">
        <v>0</v>
      </c>
      <c r="J80" s="0" t="n">
        <f aca="false">IF((ISNUMBER(SEARCH("Armbrust",'Nordfront-Armeebogen 2018'!D20))), ('Nordfront-Armeebogen 2018'!A20), 0)</f>
        <v>4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f aca="false">IF((ISNUMBER(SEARCH("Blasrohr",'Nordfront-Armeebogen 2018'!D20))), ('Nordfront-Armeebogen 2018'!A20), 0)</f>
        <v>0</v>
      </c>
      <c r="U80" s="0" t="n">
        <f aca="false">IF('Nordfront-Armeebogen 2018'!B20="Legolas Grünblatt",1,0)</f>
        <v>0</v>
      </c>
      <c r="V80" s="0" t="n">
        <f aca="false">IF('Nordfront-Armeebogen 2018'!B20="Haldir",1,0)</f>
        <v>0</v>
      </c>
      <c r="W80" s="0" t="n">
        <f aca="false">IF('Nordfront-Armeebogen 2018'!B20="Vraskû",1,0)</f>
        <v>0</v>
      </c>
      <c r="X80" s="0" t="n">
        <f aca="false">IF('Nordfront-Armeebogen 2018'!B20="Bard der Bogenschütze",1,0)</f>
        <v>0</v>
      </c>
    </row>
    <row r="81" customFormat="false" ht="15" hidden="false" customHeight="false" outlineLevel="0" collapsed="false">
      <c r="B81" s="0" t="n">
        <f aca="false">IF('Nordfront-Armeebogen 2018'!B21="Reiter von Rohan",'Nordfront-Armeebogen 2018'!A21,0)</f>
        <v>0</v>
      </c>
      <c r="C81" s="0" t="n">
        <f aca="false">IF(AND($F$100=1,'Nordfront-Armeebogen 2018'!B21="Ritter von Bruchtal"),'Nordfront-Armeebogen 2018'!A21,0)</f>
        <v>0</v>
      </c>
      <c r="D81" s="0" t="n">
        <f aca="false">IF(AND('Nordfront-Armeebogen 2018'!$D$4="grün",'Nordfront-Armeebogen 2018'!B21="Reiter von Khand"),'Nordfront-Armeebogen 2018'!A21,0)</f>
        <v>0</v>
      </c>
      <c r="E81" s="0" t="n">
        <f aca="false">IF(AND('Nordfront-Armeebogen 2018'!$D$4="grün",'Nordfront-Armeebogen 2018'!B21="Streitwagen von Khand"),'Nordfront-Armeebogen 2018'!A21,0)</f>
        <v>0</v>
      </c>
      <c r="F81" s="0" t="n">
        <f aca="false">IF('Nordfront-Armeebogen 2018'!B21="Elrond, Herr von Bruchtal",1,0)</f>
        <v>0</v>
      </c>
      <c r="H81" s="0" t="n">
        <f aca="false">IF((ISNUMBER(SEARCH("Bogen",'Nordfront-Armeebogen 2018'!D21))), ('Nordfront-Armeebogen 2018'!A21), 0)</f>
        <v>0</v>
      </c>
      <c r="I81" s="0" t="n">
        <v>0</v>
      </c>
      <c r="J81" s="0" t="n">
        <f aca="false">IF((ISNUMBER(SEARCH("Armbrust",'Nordfront-Armeebogen 2018'!D21))), ('Nordfront-Armeebogen 2018'!A21), 0)</f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f aca="false">IF((ISNUMBER(SEARCH("Blasrohr",'Nordfront-Armeebogen 2018'!D21))), ('Nordfront-Armeebogen 2018'!A21), 0)</f>
        <v>0</v>
      </c>
      <c r="U81" s="0" t="n">
        <f aca="false">IF('Nordfront-Armeebogen 2018'!B21="Legolas Grünblatt",1,0)</f>
        <v>0</v>
      </c>
      <c r="V81" s="0" t="n">
        <f aca="false">IF('Nordfront-Armeebogen 2018'!B21="Haldir",1,0)</f>
        <v>0</v>
      </c>
      <c r="W81" s="0" t="n">
        <f aca="false">IF('Nordfront-Armeebogen 2018'!B21="Vraskû",1,0)</f>
        <v>0</v>
      </c>
      <c r="X81" s="0" t="n">
        <f aca="false">IF('Nordfront-Armeebogen 2018'!B21="Bard der Bogenschütze",1,0)</f>
        <v>0</v>
      </c>
    </row>
    <row r="82" customFormat="false" ht="15" hidden="false" customHeight="false" outlineLevel="0" collapsed="false">
      <c r="B82" s="0" t="n">
        <f aca="false">IF('Nordfront-Armeebogen 2018'!B22="Reiter von Rohan",'Nordfront-Armeebogen 2018'!A22,0)</f>
        <v>0</v>
      </c>
      <c r="C82" s="0" t="n">
        <f aca="false">IF(AND($F$100=1,'Nordfront-Armeebogen 2018'!B22="Ritter von Bruchtal"),'Nordfront-Armeebogen 2018'!A22,0)</f>
        <v>0</v>
      </c>
      <c r="D82" s="0" t="n">
        <f aca="false">IF(AND('Nordfront-Armeebogen 2018'!$D$4="grün",'Nordfront-Armeebogen 2018'!B22="Reiter von Khand"),'Nordfront-Armeebogen 2018'!A22,0)</f>
        <v>0</v>
      </c>
      <c r="E82" s="0" t="n">
        <f aca="false">IF(AND('Nordfront-Armeebogen 2018'!$D$4="grün",'Nordfront-Armeebogen 2018'!B22="Streitwagen von Khand"),'Nordfront-Armeebogen 2018'!A22,0)</f>
        <v>0</v>
      </c>
      <c r="F82" s="0" t="n">
        <f aca="false">IF('Nordfront-Armeebogen 2018'!B22="Elrond, Herr von Bruchtal",1,0)</f>
        <v>0</v>
      </c>
      <c r="H82" s="0" t="n">
        <f aca="false">IF((ISNUMBER(SEARCH("Bogen",'Nordfront-Armeebogen 2018'!D22))), ('Nordfront-Armeebogen 2018'!A22), 0)</f>
        <v>0</v>
      </c>
      <c r="I82" s="0" t="n">
        <v>0</v>
      </c>
      <c r="J82" s="0" t="n">
        <f aca="false">IF((ISNUMBER(SEARCH("Armbrust",'Nordfront-Armeebogen 2018'!D22))), ('Nordfront-Armeebogen 2018'!A22), 0)</f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f aca="false">IF((ISNUMBER(SEARCH("Blasrohr",'Nordfront-Armeebogen 2018'!D22))), ('Nordfront-Armeebogen 2018'!A22), 0)</f>
        <v>0</v>
      </c>
      <c r="U82" s="0" t="n">
        <f aca="false">IF('Nordfront-Armeebogen 2018'!B22="Legolas Grünblatt",1,0)</f>
        <v>0</v>
      </c>
      <c r="V82" s="0" t="n">
        <f aca="false">IF('Nordfront-Armeebogen 2018'!B22="Haldir",1,0)</f>
        <v>0</v>
      </c>
      <c r="W82" s="0" t="n">
        <f aca="false">IF('Nordfront-Armeebogen 2018'!B22="Vraskû",1,0)</f>
        <v>0</v>
      </c>
      <c r="X82" s="0" t="n">
        <f aca="false">IF('Nordfront-Armeebogen 2018'!B22="Bard der Bogenschütze",1,0)</f>
        <v>0</v>
      </c>
    </row>
    <row r="83" customFormat="false" ht="15" hidden="false" customHeight="false" outlineLevel="0" collapsed="false">
      <c r="B83" s="0" t="n">
        <f aca="false">IF('Nordfront-Armeebogen 2018'!B23="Reiter von Rohan",'Nordfront-Armeebogen 2018'!A23,0)</f>
        <v>0</v>
      </c>
      <c r="C83" s="0" t="n">
        <f aca="false">IF(AND($F$100=1,'Nordfront-Armeebogen 2018'!B23="Ritter von Bruchtal"),'Nordfront-Armeebogen 2018'!A23,0)</f>
        <v>0</v>
      </c>
      <c r="D83" s="0" t="n">
        <f aca="false">IF(AND('Nordfront-Armeebogen 2018'!$D$4="grün",'Nordfront-Armeebogen 2018'!B23="Reiter von Khand"),'Nordfront-Armeebogen 2018'!A23,0)</f>
        <v>0</v>
      </c>
      <c r="E83" s="0" t="n">
        <f aca="false">IF(AND('Nordfront-Armeebogen 2018'!$D$4="grün",'Nordfront-Armeebogen 2018'!B23="Streitwagen von Khand"),'Nordfront-Armeebogen 2018'!A23,0)</f>
        <v>0</v>
      </c>
      <c r="F83" s="0" t="n">
        <f aca="false">IF('Nordfront-Armeebogen 2018'!B23="Elrond, Herr von Bruchtal",1,0)</f>
        <v>0</v>
      </c>
      <c r="H83" s="0" t="n">
        <f aca="false">IF((ISNUMBER(SEARCH("Bogen",'Nordfront-Armeebogen 2018'!D23))), ('Nordfront-Armeebogen 2018'!A23), 0)</f>
        <v>0</v>
      </c>
      <c r="I83" s="0" t="n">
        <v>0</v>
      </c>
      <c r="J83" s="0" t="n">
        <f aca="false">IF((ISNUMBER(SEARCH("Armbrust",'Nordfront-Armeebogen 2018'!D23))), ('Nordfront-Armeebogen 2018'!A23), 0)</f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f aca="false">IF((ISNUMBER(SEARCH("Blasrohr",'Nordfront-Armeebogen 2018'!D23))), ('Nordfront-Armeebogen 2018'!A23), 0)</f>
        <v>0</v>
      </c>
      <c r="U83" s="0" t="n">
        <f aca="false">IF('Nordfront-Armeebogen 2018'!B23="Legolas Grünblatt",1,0)</f>
        <v>0</v>
      </c>
      <c r="V83" s="0" t="n">
        <f aca="false">IF('Nordfront-Armeebogen 2018'!B23="Haldir",1,0)</f>
        <v>0</v>
      </c>
      <c r="W83" s="0" t="n">
        <f aca="false">IF('Nordfront-Armeebogen 2018'!B23="Vraskû",1,0)</f>
        <v>0</v>
      </c>
      <c r="X83" s="0" t="n">
        <f aca="false">IF('Nordfront-Armeebogen 2018'!B23="Bard der Bogenschütze",1,0)</f>
        <v>0</v>
      </c>
    </row>
    <row r="84" customFormat="false" ht="15" hidden="false" customHeight="false" outlineLevel="0" collapsed="false">
      <c r="B84" s="0" t="n">
        <f aca="false">IF('Nordfront-Armeebogen 2018'!B24="Reiter von Rohan",'Nordfront-Armeebogen 2018'!A24,0)</f>
        <v>0</v>
      </c>
      <c r="C84" s="0" t="n">
        <f aca="false">IF(AND($F$100=1,'Nordfront-Armeebogen 2018'!B24="Ritter von Bruchtal"),'Nordfront-Armeebogen 2018'!A24,0)</f>
        <v>0</v>
      </c>
      <c r="D84" s="0" t="n">
        <f aca="false">IF(AND('Nordfront-Armeebogen 2018'!$D$4="grün",'Nordfront-Armeebogen 2018'!B24="Reiter von Khand"),'Nordfront-Armeebogen 2018'!A24,0)</f>
        <v>0</v>
      </c>
      <c r="E84" s="0" t="n">
        <f aca="false">IF(AND('Nordfront-Armeebogen 2018'!$D$4="grün",'Nordfront-Armeebogen 2018'!B24="Streitwagen von Khand"),'Nordfront-Armeebogen 2018'!A24,0)</f>
        <v>0</v>
      </c>
      <c r="F84" s="0" t="n">
        <f aca="false">IF('Nordfront-Armeebogen 2018'!B24="Elrond, Herr von Bruchtal",1,0)</f>
        <v>0</v>
      </c>
      <c r="H84" s="0" t="n">
        <f aca="false">IF((ISNUMBER(SEARCH("Bogen",'Nordfront-Armeebogen 2018'!D24))), ('Nordfront-Armeebogen 2018'!A24), 0)</f>
        <v>0</v>
      </c>
      <c r="I84" s="0" t="n">
        <v>0</v>
      </c>
      <c r="J84" s="0" t="n">
        <f aca="false">IF((ISNUMBER(SEARCH("Armbrust",'Nordfront-Armeebogen 2018'!D24))), ('Nordfront-Armeebogen 2018'!A24), 0)</f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f aca="false">IF((ISNUMBER(SEARCH("Blasrohr",'Nordfront-Armeebogen 2018'!D24))), ('Nordfront-Armeebogen 2018'!A24), 0)</f>
        <v>0</v>
      </c>
      <c r="U84" s="0" t="n">
        <f aca="false">IF('Nordfront-Armeebogen 2018'!B24="Legolas Grünblatt",1,0)</f>
        <v>0</v>
      </c>
      <c r="V84" s="0" t="n">
        <f aca="false">IF('Nordfront-Armeebogen 2018'!B24="Haldir",1,0)</f>
        <v>0</v>
      </c>
      <c r="W84" s="0" t="n">
        <f aca="false">IF('Nordfront-Armeebogen 2018'!B24="Vraskû",1,0)</f>
        <v>0</v>
      </c>
      <c r="X84" s="0" t="n">
        <f aca="false">IF('Nordfront-Armeebogen 2018'!B24="Bard der Bogenschütze",1,0)</f>
        <v>0</v>
      </c>
    </row>
    <row r="85" customFormat="false" ht="15" hidden="false" customHeight="false" outlineLevel="0" collapsed="false">
      <c r="B85" s="0" t="n">
        <f aca="false">IF('Nordfront-Armeebogen 2018'!B25="Reiter von Rohan",'Nordfront-Armeebogen 2018'!A25,0)</f>
        <v>0</v>
      </c>
      <c r="C85" s="0" t="n">
        <f aca="false">IF(AND($F$100=1,'Nordfront-Armeebogen 2018'!B25="Ritter von Bruchtal"),'Nordfront-Armeebogen 2018'!A25,0)</f>
        <v>0</v>
      </c>
      <c r="D85" s="0" t="n">
        <f aca="false">IF(AND('Nordfront-Armeebogen 2018'!$D$4="grün",'Nordfront-Armeebogen 2018'!B25="Reiter von Khand"),'Nordfront-Armeebogen 2018'!A25,0)</f>
        <v>0</v>
      </c>
      <c r="E85" s="0" t="n">
        <f aca="false">IF(AND('Nordfront-Armeebogen 2018'!$D$4="grün",'Nordfront-Armeebogen 2018'!B25="Streitwagen von Khand"),'Nordfront-Armeebogen 2018'!A25,0)</f>
        <v>0</v>
      </c>
      <c r="F85" s="0" t="n">
        <f aca="false">IF('Nordfront-Armeebogen 2018'!B25="Elrond, Herr von Bruchtal",1,0)</f>
        <v>0</v>
      </c>
      <c r="H85" s="0" t="n">
        <f aca="false">IF((ISNUMBER(SEARCH("Bogen",'Nordfront-Armeebogen 2018'!D25))), ('Nordfront-Armeebogen 2018'!A25), 0)</f>
        <v>0</v>
      </c>
      <c r="I85" s="0" t="n">
        <v>0</v>
      </c>
      <c r="J85" s="0" t="n">
        <f aca="false">IF((ISNUMBER(SEARCH("Armbrust",'Nordfront-Armeebogen 2018'!D25))), ('Nordfront-Armeebogen 2018'!A25), 0)</f>
        <v>5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f aca="false">IF((ISNUMBER(SEARCH("Blasrohr",'Nordfront-Armeebogen 2018'!D25))), ('Nordfront-Armeebogen 2018'!A25), 0)</f>
        <v>0</v>
      </c>
      <c r="U85" s="0" t="n">
        <f aca="false">IF('Nordfront-Armeebogen 2018'!B25="Legolas Grünblatt",1,0)</f>
        <v>0</v>
      </c>
      <c r="V85" s="0" t="n">
        <f aca="false">IF('Nordfront-Armeebogen 2018'!B25="Haldir",1,0)</f>
        <v>0</v>
      </c>
      <c r="W85" s="0" t="n">
        <f aca="false">IF('Nordfront-Armeebogen 2018'!B25="Vraskû",1,0)</f>
        <v>0</v>
      </c>
      <c r="X85" s="0" t="n">
        <f aca="false">IF('Nordfront-Armeebogen 2018'!B25="Bard der Bogenschütze",1,0)</f>
        <v>0</v>
      </c>
    </row>
    <row r="86" customFormat="false" ht="15" hidden="false" customHeight="false" outlineLevel="0" collapsed="false">
      <c r="B86" s="0" t="n">
        <f aca="false">IF('Nordfront-Armeebogen 2018'!B26="Reiter von Rohan",'Nordfront-Armeebogen 2018'!A26,0)</f>
        <v>0</v>
      </c>
      <c r="C86" s="0" t="n">
        <f aca="false">IF(AND($F$100=1,'Nordfront-Armeebogen 2018'!B26="Ritter von Bruchtal"),'Nordfront-Armeebogen 2018'!A26,0)</f>
        <v>0</v>
      </c>
      <c r="D86" s="0" t="n">
        <f aca="false">IF(AND('Nordfront-Armeebogen 2018'!$D$4="grün",'Nordfront-Armeebogen 2018'!B26="Reiter von Khand"),'Nordfront-Armeebogen 2018'!A26,0)</f>
        <v>0</v>
      </c>
      <c r="E86" s="0" t="n">
        <f aca="false">IF(AND('Nordfront-Armeebogen 2018'!$D$4="grün",'Nordfront-Armeebogen 2018'!B26="Streitwagen von Khand"),'Nordfront-Armeebogen 2018'!A26,0)</f>
        <v>0</v>
      </c>
      <c r="F86" s="0" t="n">
        <f aca="false">IF('Nordfront-Armeebogen 2018'!B26="Elrond, Herr von Bruchtal",1,0)</f>
        <v>0</v>
      </c>
      <c r="H86" s="0" t="n">
        <f aca="false">IF((ISNUMBER(SEARCH("Bogen",'Nordfront-Armeebogen 2018'!D26))), ('Nordfront-Armeebogen 2018'!A26), 0)</f>
        <v>0</v>
      </c>
      <c r="I86" s="0" t="n">
        <v>0</v>
      </c>
      <c r="J86" s="0" t="n">
        <f aca="false">IF((ISNUMBER(SEARCH("Armbrust",'Nordfront-Armeebogen 2018'!D26))), ('Nordfront-Armeebogen 2018'!A26), 0)</f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f aca="false">IF((ISNUMBER(SEARCH("Blasrohr",'Nordfront-Armeebogen 2018'!D26))), ('Nordfront-Armeebogen 2018'!A26), 0)</f>
        <v>0</v>
      </c>
      <c r="U86" s="0" t="n">
        <f aca="false">IF('Nordfront-Armeebogen 2018'!B26="Legolas Grünblatt",1,0)</f>
        <v>0</v>
      </c>
      <c r="V86" s="0" t="n">
        <f aca="false">IF('Nordfront-Armeebogen 2018'!B26="Haldir",1,0)</f>
        <v>0</v>
      </c>
      <c r="W86" s="0" t="n">
        <f aca="false">IF('Nordfront-Armeebogen 2018'!B26="Vraskû",1,0)</f>
        <v>0</v>
      </c>
      <c r="X86" s="0" t="n">
        <f aca="false">IF('Nordfront-Armeebogen 2018'!B26="Bard der Bogenschütze",1,0)</f>
        <v>0</v>
      </c>
    </row>
    <row r="87" customFormat="false" ht="15" hidden="false" customHeight="false" outlineLevel="0" collapsed="false">
      <c r="B87" s="0" t="n">
        <f aca="false">IF('Nordfront-Armeebogen 2018'!B27="Reiter von Rohan",'Nordfront-Armeebogen 2018'!A27,0)</f>
        <v>0</v>
      </c>
      <c r="C87" s="0" t="n">
        <f aca="false">IF(AND($F$100=1,'Nordfront-Armeebogen 2018'!B27="Ritter von Bruchtal"),'Nordfront-Armeebogen 2018'!A27,0)</f>
        <v>0</v>
      </c>
      <c r="D87" s="0" t="n">
        <f aca="false">IF(AND('Nordfront-Armeebogen 2018'!$D$4="grün",'Nordfront-Armeebogen 2018'!B27="Reiter von Khand"),'Nordfront-Armeebogen 2018'!A27,0)</f>
        <v>0</v>
      </c>
      <c r="E87" s="0" t="n">
        <f aca="false">IF(AND('Nordfront-Armeebogen 2018'!$D$4="grün",'Nordfront-Armeebogen 2018'!B27="Streitwagen von Khand"),'Nordfront-Armeebogen 2018'!A27,0)</f>
        <v>0</v>
      </c>
      <c r="F87" s="0" t="n">
        <f aca="false">IF('Nordfront-Armeebogen 2018'!B27="Elrond, Herr von Bruchtal",1,0)</f>
        <v>0</v>
      </c>
      <c r="H87" s="0" t="n">
        <f aca="false">IF((ISNUMBER(SEARCH("Bogen",'Nordfront-Armeebogen 2018'!D27))), ('Nordfront-Armeebogen 2018'!A27), 0)</f>
        <v>0</v>
      </c>
      <c r="I87" s="0" t="n">
        <v>0</v>
      </c>
      <c r="J87" s="0" t="n">
        <f aca="false">IF((ISNUMBER(SEARCH("Armbrust",'Nordfront-Armeebogen 2018'!D27))), ('Nordfront-Armeebogen 2018'!A27), 0)</f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f aca="false">IF((ISNUMBER(SEARCH("Blasrohr",'Nordfront-Armeebogen 2018'!D27))), ('Nordfront-Armeebogen 2018'!A27), 0)</f>
        <v>0</v>
      </c>
      <c r="U87" s="0" t="n">
        <f aca="false">IF('Nordfront-Armeebogen 2018'!B27="Legolas Grünblatt",1,0)</f>
        <v>0</v>
      </c>
      <c r="V87" s="0" t="n">
        <f aca="false">IF('Nordfront-Armeebogen 2018'!B27="Haldir",1,0)</f>
        <v>0</v>
      </c>
      <c r="W87" s="0" t="n">
        <f aca="false">IF('Nordfront-Armeebogen 2018'!B27="Vraskû",1,0)</f>
        <v>0</v>
      </c>
      <c r="X87" s="0" t="n">
        <f aca="false">IF('Nordfront-Armeebogen 2018'!B27="Bard der Bogenschütze",1,0)</f>
        <v>0</v>
      </c>
    </row>
    <row r="88" customFormat="false" ht="15" hidden="false" customHeight="false" outlineLevel="0" collapsed="false">
      <c r="B88" s="0" t="n">
        <f aca="false">IF('Nordfront-Armeebogen 2018'!B28="Reiter von Rohan",'Nordfront-Armeebogen 2018'!A28,0)</f>
        <v>0</v>
      </c>
      <c r="C88" s="0" t="n">
        <f aca="false">IF(AND($F$100=1,'Nordfront-Armeebogen 2018'!B28="Ritter von Bruchtal"),'Nordfront-Armeebogen 2018'!A28,0)</f>
        <v>0</v>
      </c>
      <c r="D88" s="0" t="n">
        <f aca="false">IF(AND('Nordfront-Armeebogen 2018'!$D$4="grün",'Nordfront-Armeebogen 2018'!B28="Reiter von Khand"),'Nordfront-Armeebogen 2018'!A28,0)</f>
        <v>0</v>
      </c>
      <c r="E88" s="0" t="n">
        <f aca="false">IF(AND('Nordfront-Armeebogen 2018'!$D$4="grün",'Nordfront-Armeebogen 2018'!B28="Streitwagen von Khand"),'Nordfront-Armeebogen 2018'!A28,0)</f>
        <v>0</v>
      </c>
      <c r="F88" s="0" t="n">
        <f aca="false">IF('Nordfront-Armeebogen 2018'!B28="Elrond, Herr von Bruchtal",1,0)</f>
        <v>0</v>
      </c>
      <c r="H88" s="0" t="n">
        <f aca="false">IF((ISNUMBER(SEARCH("Bogen",'Nordfront-Armeebogen 2018'!D28))), ('Nordfront-Armeebogen 2018'!A28), 0)</f>
        <v>0</v>
      </c>
      <c r="I88" s="0" t="n">
        <v>0</v>
      </c>
      <c r="J88" s="0" t="n">
        <f aca="false">IF((ISNUMBER(SEARCH("Armbrust",'Nordfront-Armeebogen 2018'!D28))), ('Nordfront-Armeebogen 2018'!A28), 0)</f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f aca="false">IF((ISNUMBER(SEARCH("Blasrohr",'Nordfront-Armeebogen 2018'!D28))), ('Nordfront-Armeebogen 2018'!A28), 0)</f>
        <v>0</v>
      </c>
      <c r="U88" s="0" t="n">
        <f aca="false">IF('Nordfront-Armeebogen 2018'!B28="Legolas Grünblatt",1,0)</f>
        <v>0</v>
      </c>
      <c r="V88" s="0" t="n">
        <f aca="false">IF('Nordfront-Armeebogen 2018'!B28="Haldir",1,0)</f>
        <v>0</v>
      </c>
      <c r="W88" s="0" t="n">
        <f aca="false">IF('Nordfront-Armeebogen 2018'!B28="Vraskû",1,0)</f>
        <v>0</v>
      </c>
      <c r="X88" s="0" t="n">
        <f aca="false">IF('Nordfront-Armeebogen 2018'!B28="Bard der Bogenschütze",1,0)</f>
        <v>0</v>
      </c>
    </row>
    <row r="89" customFormat="false" ht="15" hidden="false" customHeight="false" outlineLevel="0" collapsed="false">
      <c r="B89" s="0" t="n">
        <f aca="false">IF('Nordfront-Armeebogen 2018'!B29="Reiter von Rohan",'Nordfront-Armeebogen 2018'!A29,0)</f>
        <v>0</v>
      </c>
      <c r="C89" s="0" t="n">
        <f aca="false">IF(AND($F$100=1,'Nordfront-Armeebogen 2018'!B29="Ritter von Bruchtal"),'Nordfront-Armeebogen 2018'!A29,0)</f>
        <v>0</v>
      </c>
      <c r="D89" s="0" t="n">
        <f aca="false">IF(AND('Nordfront-Armeebogen 2018'!$D$4="grün",'Nordfront-Armeebogen 2018'!B29="Reiter von Khand"),'Nordfront-Armeebogen 2018'!A29,0)</f>
        <v>0</v>
      </c>
      <c r="E89" s="0" t="n">
        <f aca="false">IF(AND('Nordfront-Armeebogen 2018'!$D$4="grün",'Nordfront-Armeebogen 2018'!B29="Streitwagen von Khand"),'Nordfront-Armeebogen 2018'!A29,0)</f>
        <v>0</v>
      </c>
      <c r="F89" s="0" t="n">
        <f aca="false">IF('Nordfront-Armeebogen 2018'!B29="Elrond, Herr von Bruchtal",1,0)</f>
        <v>0</v>
      </c>
      <c r="H89" s="0" t="n">
        <f aca="false">IF((ISNUMBER(SEARCH("Bogen",'Nordfront-Armeebogen 2018'!D29))), ('Nordfront-Armeebogen 2018'!A29), 0)</f>
        <v>0</v>
      </c>
      <c r="I89" s="0" t="n">
        <v>0</v>
      </c>
      <c r="J89" s="0" t="n">
        <f aca="false">IF((ISNUMBER(SEARCH("Armbrust",'Nordfront-Armeebogen 2018'!D29))), ('Nordfront-Armeebogen 2018'!A29), 0)</f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f aca="false">IF((ISNUMBER(SEARCH("Blasrohr",'Nordfront-Armeebogen 2018'!D29))), ('Nordfront-Armeebogen 2018'!A29), 0)</f>
        <v>0</v>
      </c>
      <c r="U89" s="0" t="n">
        <f aca="false">IF('Nordfront-Armeebogen 2018'!B29="Legolas Grünblatt",1,0)</f>
        <v>0</v>
      </c>
      <c r="V89" s="0" t="n">
        <f aca="false">IF('Nordfront-Armeebogen 2018'!B29="Haldir",1,0)</f>
        <v>0</v>
      </c>
      <c r="W89" s="0" t="n">
        <f aca="false">IF('Nordfront-Armeebogen 2018'!B29="Vraskû",1,0)</f>
        <v>0</v>
      </c>
      <c r="X89" s="0" t="n">
        <f aca="false">IF('Nordfront-Armeebogen 2018'!B29="Bard der Bogenschütze",1,0)</f>
        <v>0</v>
      </c>
    </row>
    <row r="90" customFormat="false" ht="15" hidden="false" customHeight="false" outlineLevel="0" collapsed="false">
      <c r="B90" s="0" t="n">
        <f aca="false">IF('Nordfront-Armeebogen 2018'!B30="Reiter von Rohan",'Nordfront-Armeebogen 2018'!A30,0)</f>
        <v>0</v>
      </c>
      <c r="C90" s="0" t="n">
        <f aca="false">IF(AND($F$100=1,'Nordfront-Armeebogen 2018'!B30="Ritter von Bruchtal"),'Nordfront-Armeebogen 2018'!A30,0)</f>
        <v>0</v>
      </c>
      <c r="D90" s="0" t="n">
        <f aca="false">IF(AND('Nordfront-Armeebogen 2018'!$D$4="grün",'Nordfront-Armeebogen 2018'!B30="Reiter von Khand"),'Nordfront-Armeebogen 2018'!A30,0)</f>
        <v>0</v>
      </c>
      <c r="E90" s="0" t="n">
        <f aca="false">IF(AND('Nordfront-Armeebogen 2018'!$D$4="grün",'Nordfront-Armeebogen 2018'!B30="Streitwagen von Khand"),'Nordfront-Armeebogen 2018'!A30,0)</f>
        <v>0</v>
      </c>
      <c r="F90" s="0" t="n">
        <f aca="false">IF('Nordfront-Armeebogen 2018'!B30="Elrond, Herr von Bruchtal",1,0)</f>
        <v>0</v>
      </c>
      <c r="H90" s="0" t="n">
        <f aca="false">IF((ISNUMBER(SEARCH("Bogen",'Nordfront-Armeebogen 2018'!D30))), ('Nordfront-Armeebogen 2018'!A30), 0)</f>
        <v>0</v>
      </c>
      <c r="I90" s="0" t="n">
        <v>0</v>
      </c>
      <c r="J90" s="0" t="n">
        <f aca="false">IF((ISNUMBER(SEARCH("Armbrust",'Nordfront-Armeebogen 2018'!D30))), ('Nordfront-Armeebogen 2018'!A30), 0)</f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f aca="false">IF((ISNUMBER(SEARCH("Blasrohr",'Nordfront-Armeebogen 2018'!D30))), ('Nordfront-Armeebogen 2018'!A30), 0)</f>
        <v>0</v>
      </c>
      <c r="U90" s="0" t="n">
        <f aca="false">IF('Nordfront-Armeebogen 2018'!B30="Legolas Grünblatt",1,0)</f>
        <v>0</v>
      </c>
      <c r="V90" s="0" t="n">
        <f aca="false">IF('Nordfront-Armeebogen 2018'!B30="Haldir",1,0)</f>
        <v>0</v>
      </c>
      <c r="W90" s="0" t="n">
        <f aca="false">IF('Nordfront-Armeebogen 2018'!B30="Vraskû",1,0)</f>
        <v>0</v>
      </c>
      <c r="X90" s="0" t="n">
        <f aca="false">IF('Nordfront-Armeebogen 2018'!B30="Bard der Bogenschütze",1,0)</f>
        <v>0</v>
      </c>
    </row>
    <row r="91" customFormat="false" ht="15" hidden="false" customHeight="false" outlineLevel="0" collapsed="false">
      <c r="B91" s="0" t="n">
        <f aca="false">IF('Nordfront-Armeebogen 2018'!B31="Reiter von Rohan",'Nordfront-Armeebogen 2018'!A31,0)</f>
        <v>0</v>
      </c>
      <c r="C91" s="0" t="n">
        <f aca="false">IF(AND($F$100=1,'Nordfront-Armeebogen 2018'!B31="Ritter von Bruchtal"),'Nordfront-Armeebogen 2018'!A31,0)</f>
        <v>0</v>
      </c>
      <c r="D91" s="0" t="n">
        <f aca="false">IF(AND('Nordfront-Armeebogen 2018'!$D$4="grün",'Nordfront-Armeebogen 2018'!B31="Reiter von Khand"),'Nordfront-Armeebogen 2018'!A31,0)</f>
        <v>0</v>
      </c>
      <c r="E91" s="0" t="n">
        <f aca="false">IF(AND('Nordfront-Armeebogen 2018'!$D$4="grün",'Nordfront-Armeebogen 2018'!B31="Streitwagen von Khand"),'Nordfront-Armeebogen 2018'!A31,0)</f>
        <v>0</v>
      </c>
      <c r="F91" s="0" t="n">
        <f aca="false">IF('Nordfront-Armeebogen 2018'!B31="Elrond, Herr von Bruchtal",1,0)</f>
        <v>0</v>
      </c>
      <c r="H91" s="0" t="n">
        <f aca="false">IF((ISNUMBER(SEARCH("Bogen",'Nordfront-Armeebogen 2018'!D31))), ('Nordfront-Armeebogen 2018'!A31), 0)</f>
        <v>0</v>
      </c>
      <c r="I91" s="0" t="n">
        <v>0</v>
      </c>
      <c r="J91" s="0" t="n">
        <f aca="false">IF((ISNUMBER(SEARCH("Armbrust",'Nordfront-Armeebogen 2018'!D31))), ('Nordfront-Armeebogen 2018'!A31), 0)</f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f aca="false">IF((ISNUMBER(SEARCH("Blasrohr",'Nordfront-Armeebogen 2018'!D31))), ('Nordfront-Armeebogen 2018'!A31), 0)</f>
        <v>0</v>
      </c>
      <c r="U91" s="0" t="n">
        <f aca="false">IF('Nordfront-Armeebogen 2018'!B31="Legolas Grünblatt",1,0)</f>
        <v>0</v>
      </c>
      <c r="V91" s="0" t="n">
        <f aca="false">IF('Nordfront-Armeebogen 2018'!B31="Haldir",1,0)</f>
        <v>0</v>
      </c>
      <c r="W91" s="0" t="n">
        <f aca="false">IF('Nordfront-Armeebogen 2018'!B31="Vraskû",1,0)</f>
        <v>0</v>
      </c>
      <c r="X91" s="0" t="n">
        <f aca="false">IF('Nordfront-Armeebogen 2018'!B31="Bard der Bogenschütze",1,0)</f>
        <v>0</v>
      </c>
    </row>
    <row r="92" customFormat="false" ht="15" hidden="false" customHeight="false" outlineLevel="0" collapsed="false">
      <c r="B92" s="0" t="n">
        <f aca="false">IF('Nordfront-Armeebogen 2018'!B32="Reiter von Rohan",'Nordfront-Armeebogen 2018'!A32,0)</f>
        <v>0</v>
      </c>
      <c r="C92" s="0" t="n">
        <f aca="false">IF(AND($F$100=1,'Nordfront-Armeebogen 2018'!B32="Ritter von Bruchtal"),'Nordfront-Armeebogen 2018'!A32,0)</f>
        <v>0</v>
      </c>
      <c r="D92" s="0" t="n">
        <f aca="false">IF(AND('Nordfront-Armeebogen 2018'!$D$4="grün",'Nordfront-Armeebogen 2018'!B32="Reiter von Khand"),'Nordfront-Armeebogen 2018'!A32,0)</f>
        <v>0</v>
      </c>
      <c r="E92" s="0" t="n">
        <f aca="false">IF(AND('Nordfront-Armeebogen 2018'!$D$4="grün",'Nordfront-Armeebogen 2018'!B32="Streitwagen von Khand"),'Nordfront-Armeebogen 2018'!A32,0)</f>
        <v>0</v>
      </c>
      <c r="F92" s="0" t="n">
        <f aca="false">IF('Nordfront-Armeebogen 2018'!B32="Elrond, Herr von Bruchtal",1,0)</f>
        <v>0</v>
      </c>
      <c r="H92" s="0" t="n">
        <f aca="false">IF((ISNUMBER(SEARCH("Bogen",'Nordfront-Armeebogen 2018'!D32))), ('Nordfront-Armeebogen 2018'!A32), 0)</f>
        <v>0</v>
      </c>
      <c r="I92" s="0" t="n">
        <v>0</v>
      </c>
      <c r="J92" s="0" t="n">
        <f aca="false">IF((ISNUMBER(SEARCH("Armbrust",'Nordfront-Armeebogen 2018'!D32))), ('Nordfront-Armeebogen 2018'!A32), 0)</f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f aca="false">IF((ISNUMBER(SEARCH("Blasrohr",'Nordfront-Armeebogen 2018'!D32))), ('Nordfront-Armeebogen 2018'!A32), 0)</f>
        <v>0</v>
      </c>
      <c r="U92" s="0" t="n">
        <f aca="false">IF('Nordfront-Armeebogen 2018'!B32="Legolas Grünblatt",1,0)</f>
        <v>0</v>
      </c>
      <c r="V92" s="0" t="n">
        <f aca="false">IF('Nordfront-Armeebogen 2018'!B32="Haldir",1,0)</f>
        <v>0</v>
      </c>
      <c r="W92" s="0" t="n">
        <f aca="false">IF('Nordfront-Armeebogen 2018'!B32="Vraskû",1,0)</f>
        <v>0</v>
      </c>
      <c r="X92" s="0" t="n">
        <f aca="false">IF('Nordfront-Armeebogen 2018'!B32="Bard der Bogenschütze",1,0)</f>
        <v>0</v>
      </c>
    </row>
    <row r="93" customFormat="false" ht="15" hidden="false" customHeight="false" outlineLevel="0" collapsed="false">
      <c r="B93" s="0" t="n">
        <f aca="false">IF('Nordfront-Armeebogen 2018'!B33="Reiter von Rohan",'Nordfront-Armeebogen 2018'!A33,0)</f>
        <v>0</v>
      </c>
      <c r="C93" s="0" t="n">
        <f aca="false">IF(AND($F$100=1,'Nordfront-Armeebogen 2018'!B33="Ritter von Bruchtal"),'Nordfront-Armeebogen 2018'!A33,0)</f>
        <v>0</v>
      </c>
      <c r="D93" s="0" t="n">
        <f aca="false">IF(AND('Nordfront-Armeebogen 2018'!$D$4="grün",'Nordfront-Armeebogen 2018'!B33="Reiter von Khand"),'Nordfront-Armeebogen 2018'!A33,0)</f>
        <v>0</v>
      </c>
      <c r="E93" s="0" t="n">
        <f aca="false">IF(AND('Nordfront-Armeebogen 2018'!$D$4="grün",'Nordfront-Armeebogen 2018'!B33="Streitwagen von Khand"),'Nordfront-Armeebogen 2018'!A33,0)</f>
        <v>0</v>
      </c>
      <c r="F93" s="0" t="n">
        <f aca="false">IF('Nordfront-Armeebogen 2018'!B33="Elrond, Herr von Bruchtal",1,0)</f>
        <v>0</v>
      </c>
      <c r="H93" s="0" t="n">
        <f aca="false">IF((ISNUMBER(SEARCH("Bogen",'Nordfront-Armeebogen 2018'!D33))), ('Nordfront-Armeebogen 2018'!A33), 0)</f>
        <v>0</v>
      </c>
      <c r="I93" s="0" t="n">
        <v>0</v>
      </c>
      <c r="J93" s="0" t="n">
        <f aca="false">IF((ISNUMBER(SEARCH("Armbrust",'Nordfront-Armeebogen 2018'!D33))), ('Nordfront-Armeebogen 2018'!A33), 0)</f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f aca="false">IF((ISNUMBER(SEARCH("Blasrohr",'Nordfront-Armeebogen 2018'!D33))), ('Nordfront-Armeebogen 2018'!A33), 0)</f>
        <v>0</v>
      </c>
      <c r="U93" s="0" t="n">
        <f aca="false">IF('Nordfront-Armeebogen 2018'!B33="Legolas Grünblatt",1,0)</f>
        <v>0</v>
      </c>
      <c r="V93" s="0" t="n">
        <f aca="false">IF('Nordfront-Armeebogen 2018'!B33="Haldir",1,0)</f>
        <v>0</v>
      </c>
      <c r="W93" s="0" t="n">
        <f aca="false">IF('Nordfront-Armeebogen 2018'!B33="Vraskû",1,0)</f>
        <v>0</v>
      </c>
      <c r="X93" s="0" t="n">
        <f aca="false">IF('Nordfront-Armeebogen 2018'!B33="Bard der Bogenschütze",1,0)</f>
        <v>0</v>
      </c>
    </row>
    <row r="94" customFormat="false" ht="15" hidden="false" customHeight="false" outlineLevel="0" collapsed="false">
      <c r="B94" s="0" t="n">
        <f aca="false">IF('Nordfront-Armeebogen 2018'!B34="Reiter von Rohan",'Nordfront-Armeebogen 2018'!A34,0)</f>
        <v>0</v>
      </c>
      <c r="C94" s="0" t="n">
        <f aca="false">IF(AND($F$100=1,'Nordfront-Armeebogen 2018'!B34="Ritter von Bruchtal"),'Nordfront-Armeebogen 2018'!A34,0)</f>
        <v>0</v>
      </c>
      <c r="D94" s="0" t="n">
        <f aca="false">IF(AND('Nordfront-Armeebogen 2018'!$D$4="grün",'Nordfront-Armeebogen 2018'!B34="Reiter von Khand"),'Nordfront-Armeebogen 2018'!A34,0)</f>
        <v>0</v>
      </c>
      <c r="E94" s="0" t="n">
        <f aca="false">IF(AND('Nordfront-Armeebogen 2018'!$D$4="grün",'Nordfront-Armeebogen 2018'!B34="Streitwagen von Khand"),'Nordfront-Armeebogen 2018'!A34,0)</f>
        <v>0</v>
      </c>
      <c r="F94" s="0" t="n">
        <f aca="false">IF('Nordfront-Armeebogen 2018'!B34="Elrond, Herr von Bruchtal",1,0)</f>
        <v>0</v>
      </c>
      <c r="H94" s="0" t="n">
        <f aca="false">IF((ISNUMBER(SEARCH("Bogen",'Nordfront-Armeebogen 2018'!D34))), ('Nordfront-Armeebogen 2018'!A34), 0)</f>
        <v>0</v>
      </c>
      <c r="I94" s="0" t="n">
        <v>0</v>
      </c>
      <c r="J94" s="0" t="n">
        <f aca="false">IF((ISNUMBER(SEARCH("Armbrust",'Nordfront-Armeebogen 2018'!D34))), ('Nordfront-Armeebogen 2018'!A34), 0)</f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f aca="false">IF((ISNUMBER(SEARCH("Blasrohr",'Nordfront-Armeebogen 2018'!D34))), ('Nordfront-Armeebogen 2018'!A34), 0)</f>
        <v>0</v>
      </c>
      <c r="U94" s="0" t="n">
        <f aca="false">IF('Nordfront-Armeebogen 2018'!B34="Legolas Grünblatt",1,0)</f>
        <v>0</v>
      </c>
      <c r="V94" s="0" t="n">
        <f aca="false">IF('Nordfront-Armeebogen 2018'!B34="Haldir",1,0)</f>
        <v>0</v>
      </c>
      <c r="W94" s="0" t="n">
        <f aca="false">IF('Nordfront-Armeebogen 2018'!B34="Vraskû",1,0)</f>
        <v>0</v>
      </c>
      <c r="X94" s="0" t="n">
        <f aca="false">IF('Nordfront-Armeebogen 2018'!B34="Bard der Bogenschütze",1,0)</f>
        <v>0</v>
      </c>
    </row>
    <row r="95" customFormat="false" ht="15" hidden="false" customHeight="false" outlineLevel="0" collapsed="false">
      <c r="B95" s="0" t="n">
        <f aca="false">IF('Nordfront-Armeebogen 2018'!B35="Reiter von Rohan",'Nordfront-Armeebogen 2018'!A35,0)</f>
        <v>0</v>
      </c>
      <c r="C95" s="0" t="n">
        <f aca="false">IF(AND($F$100=1,'Nordfront-Armeebogen 2018'!B35="Ritter von Bruchtal"),'Nordfront-Armeebogen 2018'!A35,0)</f>
        <v>0</v>
      </c>
      <c r="D95" s="0" t="n">
        <f aca="false">IF(AND('Nordfront-Armeebogen 2018'!$D$4="grün",'Nordfront-Armeebogen 2018'!B35="Reiter von Khand"),'Nordfront-Armeebogen 2018'!A35,0)</f>
        <v>0</v>
      </c>
      <c r="E95" s="0" t="n">
        <f aca="false">IF(AND('Nordfront-Armeebogen 2018'!$D$4="grün",'Nordfront-Armeebogen 2018'!B35="Streitwagen von Khand"),'Nordfront-Armeebogen 2018'!A35,0)</f>
        <v>0</v>
      </c>
      <c r="F95" s="0" t="n">
        <f aca="false">IF('Nordfront-Armeebogen 2018'!B35="Elrond, Herr von Bruchtal",1,0)</f>
        <v>0</v>
      </c>
      <c r="H95" s="0" t="n">
        <f aca="false">IF((ISNUMBER(SEARCH("Bogen",'Nordfront-Armeebogen 2018'!D35))), ('Nordfront-Armeebogen 2018'!A35), 0)</f>
        <v>0</v>
      </c>
      <c r="I95" s="0" t="n">
        <v>0</v>
      </c>
      <c r="J95" s="0" t="n">
        <f aca="false">IF((ISNUMBER(SEARCH("Armbrust",'Nordfront-Armeebogen 2018'!D35))), ('Nordfront-Armeebogen 2018'!A35), 0)</f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f aca="false">IF((ISNUMBER(SEARCH("Blasrohr",'Nordfront-Armeebogen 2018'!D35))), ('Nordfront-Armeebogen 2018'!A35), 0)</f>
        <v>0</v>
      </c>
      <c r="U95" s="0" t="n">
        <f aca="false">IF('Nordfront-Armeebogen 2018'!B35="Legolas Grünblatt",1,0)</f>
        <v>0</v>
      </c>
      <c r="V95" s="0" t="n">
        <f aca="false">IF('Nordfront-Armeebogen 2018'!B35="Haldir",1,0)</f>
        <v>0</v>
      </c>
      <c r="W95" s="0" t="n">
        <f aca="false">IF('Nordfront-Armeebogen 2018'!B35="Vraskû",1,0)</f>
        <v>0</v>
      </c>
      <c r="X95" s="0" t="n">
        <f aca="false">IF('Nordfront-Armeebogen 2018'!B35="Bard der Bogenschütze",1,0)</f>
        <v>0</v>
      </c>
    </row>
    <row r="96" customFormat="false" ht="15" hidden="false" customHeight="false" outlineLevel="0" collapsed="false">
      <c r="B96" s="0" t="n">
        <f aca="false">IF('Nordfront-Armeebogen 2018'!B36="Reiter von Rohan",'Nordfront-Armeebogen 2018'!A36,0)</f>
        <v>0</v>
      </c>
      <c r="C96" s="0" t="n">
        <f aca="false">IF(AND($F$100=1,'Nordfront-Armeebogen 2018'!B36="Ritter von Bruchtal"),'Nordfront-Armeebogen 2018'!A36,0)</f>
        <v>0</v>
      </c>
      <c r="D96" s="0" t="n">
        <f aca="false">IF(AND('Nordfront-Armeebogen 2018'!$D$4="grün",'Nordfront-Armeebogen 2018'!B36="Reiter von Khand"),'Nordfront-Armeebogen 2018'!A36,0)</f>
        <v>0</v>
      </c>
      <c r="E96" s="0" t="n">
        <f aca="false">IF(AND('Nordfront-Armeebogen 2018'!$D$4="grün",'Nordfront-Armeebogen 2018'!B36="Streitwagen von Khand"),'Nordfront-Armeebogen 2018'!A36,0)</f>
        <v>0</v>
      </c>
      <c r="F96" s="0" t="n">
        <f aca="false">IF('Nordfront-Armeebogen 2018'!B36="Elrond, Herr von Bruchtal",1,0)</f>
        <v>0</v>
      </c>
      <c r="H96" s="0" t="n">
        <f aca="false">IF((ISNUMBER(SEARCH("Bogen",'Nordfront-Armeebogen 2018'!D36))), ('Nordfront-Armeebogen 2018'!A36), 0)</f>
        <v>0</v>
      </c>
      <c r="I96" s="0" t="n">
        <v>0</v>
      </c>
      <c r="J96" s="0" t="n">
        <f aca="false">IF((ISNUMBER(SEARCH("Armbrust",'Nordfront-Armeebogen 2018'!D36))), ('Nordfront-Armeebogen 2018'!A36), 0)</f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f aca="false">IF((ISNUMBER(SEARCH("Blasrohr",'Nordfront-Armeebogen 2018'!D36))), ('Nordfront-Armeebogen 2018'!A36), 0)</f>
        <v>0</v>
      </c>
      <c r="U96" s="0" t="n">
        <f aca="false">IF('Nordfront-Armeebogen 2018'!B36="Legolas Grünblatt",1,0)</f>
        <v>0</v>
      </c>
      <c r="V96" s="0" t="n">
        <f aca="false">IF('Nordfront-Armeebogen 2018'!B36="Haldir",1,0)</f>
        <v>0</v>
      </c>
      <c r="W96" s="0" t="n">
        <f aca="false">IF('Nordfront-Armeebogen 2018'!B36="Vraskû",1,0)</f>
        <v>0</v>
      </c>
      <c r="X96" s="0" t="n">
        <f aca="false">IF('Nordfront-Armeebogen 2018'!B36="Bard der Bogenschütze",1,0)</f>
        <v>0</v>
      </c>
    </row>
    <row r="97" customFormat="false" ht="15" hidden="false" customHeight="false" outlineLevel="0" collapsed="false">
      <c r="B97" s="0" t="n">
        <f aca="false">IF('Nordfront-Armeebogen 2018'!B37="Reiter von Rohan",'Nordfront-Armeebogen 2018'!A37,0)</f>
        <v>0</v>
      </c>
      <c r="C97" s="0" t="n">
        <f aca="false">IF(AND($F$100=1,'Nordfront-Armeebogen 2018'!B37="Ritter von Bruchtal"),'Nordfront-Armeebogen 2018'!A37,0)</f>
        <v>0</v>
      </c>
      <c r="D97" s="0" t="n">
        <f aca="false">IF(AND('Nordfront-Armeebogen 2018'!$D$4="grün",'Nordfront-Armeebogen 2018'!B37="Reiter von Khand"),'Nordfront-Armeebogen 2018'!A37,0)</f>
        <v>0</v>
      </c>
      <c r="E97" s="0" t="n">
        <f aca="false">IF(AND('Nordfront-Armeebogen 2018'!$D$4="grün",'Nordfront-Armeebogen 2018'!B37="Streitwagen von Khand"),'Nordfront-Armeebogen 2018'!A37,0)</f>
        <v>0</v>
      </c>
      <c r="F97" s="0" t="n">
        <f aca="false">IF('Nordfront-Armeebogen 2018'!B37="Elrond, Herr von Bruchtal",1,0)</f>
        <v>0</v>
      </c>
      <c r="H97" s="0" t="n">
        <f aca="false">IF((ISNUMBER(SEARCH("Bogen",'Nordfront-Armeebogen 2018'!D37))), ('Nordfront-Armeebogen 2018'!A37), 0)</f>
        <v>0</v>
      </c>
      <c r="I97" s="0" t="n">
        <v>0</v>
      </c>
      <c r="J97" s="0" t="n">
        <f aca="false">IF((ISNUMBER(SEARCH("Armbrust",'Nordfront-Armeebogen 2018'!D37))), ('Nordfront-Armeebogen 2018'!A37), 0)</f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f aca="false">IF((ISNUMBER(SEARCH("Blasrohr",'Nordfront-Armeebogen 2018'!D37))), ('Nordfront-Armeebogen 2018'!A37), 0)</f>
        <v>0</v>
      </c>
      <c r="U97" s="0" t="n">
        <f aca="false">IF('Nordfront-Armeebogen 2018'!B37="Legolas Grünblatt",1,0)</f>
        <v>0</v>
      </c>
      <c r="V97" s="0" t="n">
        <f aca="false">IF('Nordfront-Armeebogen 2018'!B37="Haldir",1,0)</f>
        <v>0</v>
      </c>
      <c r="W97" s="0" t="n">
        <f aca="false">IF('Nordfront-Armeebogen 2018'!B37="Vraskû",1,0)</f>
        <v>0</v>
      </c>
      <c r="X97" s="0" t="n">
        <f aca="false">IF('Nordfront-Armeebogen 2018'!B37="Bard der Bogenschütze",1,0)</f>
        <v>0</v>
      </c>
    </row>
    <row r="98" customFormat="false" ht="15" hidden="false" customHeight="false" outlineLevel="0" collapsed="false">
      <c r="B98" s="0" t="n">
        <f aca="false">IF('Nordfront-Armeebogen 2018'!B38="Reiter von Rohan",'Nordfront-Armeebogen 2018'!A38,0)</f>
        <v>0</v>
      </c>
      <c r="C98" s="0" t="n">
        <f aca="false">IF(AND($F$100=1,'Nordfront-Armeebogen 2018'!B38="Ritter von Bruchtal"),'Nordfront-Armeebogen 2018'!A38,0)</f>
        <v>0</v>
      </c>
      <c r="D98" s="0" t="n">
        <f aca="false">IF(AND('Nordfront-Armeebogen 2018'!$D$4="grün",'Nordfront-Armeebogen 2018'!B38="Reiter von Khand"),'Nordfront-Armeebogen 2018'!A38,0)</f>
        <v>0</v>
      </c>
      <c r="E98" s="0" t="n">
        <f aca="false">IF(AND('Nordfront-Armeebogen 2018'!$D$4="grün",'Nordfront-Armeebogen 2018'!B38="Streitwagen von Khand"),'Nordfront-Armeebogen 2018'!A38,0)</f>
        <v>0</v>
      </c>
      <c r="F98" s="0" t="n">
        <f aca="false">IF('Nordfront-Armeebogen 2018'!B38="Elrond, Herr von Bruchtal",1,0)</f>
        <v>0</v>
      </c>
      <c r="H98" s="0" t="n">
        <f aca="false">IF((ISNUMBER(SEARCH("Bogen",'Nordfront-Armeebogen 2018'!D38))), ('Nordfront-Armeebogen 2018'!A38), 0)</f>
        <v>0</v>
      </c>
      <c r="I98" s="0" t="n">
        <v>0</v>
      </c>
      <c r="J98" s="0" t="n">
        <f aca="false">IF((ISNUMBER(SEARCH("Armbrust",'Nordfront-Armeebogen 2018'!D38))), ('Nordfront-Armeebogen 2018'!A38), 0)</f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f aca="false">IF((ISNUMBER(SEARCH("Blasrohr",'Nordfront-Armeebogen 2018'!D38))), ('Nordfront-Armeebogen 2018'!A38), 0)</f>
        <v>0</v>
      </c>
      <c r="U98" s="0" t="n">
        <f aca="false">IF('Nordfront-Armeebogen 2018'!B38="Legolas Grünblatt",1,0)</f>
        <v>0</v>
      </c>
      <c r="V98" s="0" t="n">
        <f aca="false">IF('Nordfront-Armeebogen 2018'!B38="Haldir",1,0)</f>
        <v>0</v>
      </c>
      <c r="W98" s="0" t="n">
        <f aca="false">IF('Nordfront-Armeebogen 2018'!B38="Vraskû",1,0)</f>
        <v>0</v>
      </c>
      <c r="X98" s="0" t="n">
        <f aca="false">IF('Nordfront-Armeebogen 2018'!B38="Bard der Bogenschütze",1,0)</f>
        <v>0</v>
      </c>
    </row>
    <row r="99" customFormat="false" ht="15" hidden="false" customHeight="false" outlineLevel="0" collapsed="false">
      <c r="B99" s="0" t="n">
        <f aca="false">IF('Nordfront-Armeebogen 2018'!B39="Reiter von Rohan",'Nordfront-Armeebogen 2018'!A39,0)</f>
        <v>0</v>
      </c>
      <c r="C99" s="0" t="n">
        <f aca="false">IF(AND($F$100=1,'Nordfront-Armeebogen 2018'!B39="Ritter von Bruchtal"),'Nordfront-Armeebogen 2018'!A39,0)</f>
        <v>0</v>
      </c>
      <c r="D99" s="0" t="n">
        <f aca="false">IF(AND('Nordfront-Armeebogen 2018'!$D$4="grün",'Nordfront-Armeebogen 2018'!B39="Reiter von Khand"),'Nordfront-Armeebogen 2018'!A39,0)</f>
        <v>0</v>
      </c>
      <c r="E99" s="0" t="n">
        <f aca="false">IF(AND('Nordfront-Armeebogen 2018'!$D$4="grün",'Nordfront-Armeebogen 2018'!B39="Streitwagen von Khand"),'Nordfront-Armeebogen 2018'!A39,0)</f>
        <v>0</v>
      </c>
      <c r="F99" s="0" t="n">
        <f aca="false">IF('Nordfront-Armeebogen 2018'!B39="Elrond, Herr von Bruchtal",1,0)</f>
        <v>0</v>
      </c>
      <c r="H99" s="0" t="n">
        <f aca="false">IF((ISNUMBER(SEARCH("Bogen",'Nordfront-Armeebogen 2018'!D39))), ('Nordfront-Armeebogen 2018'!A39), 0)</f>
        <v>0</v>
      </c>
      <c r="I99" s="0" t="n">
        <v>0</v>
      </c>
      <c r="J99" s="0" t="n">
        <f aca="false">IF((ISNUMBER(SEARCH("Armbrust",'Nordfront-Armeebogen 2018'!D39))), ('Nordfront-Armeebogen 2018'!A39), 0)</f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f aca="false">IF((ISNUMBER(SEARCH("Blasrohr",'Nordfront-Armeebogen 2018'!D39))), ('Nordfront-Armeebogen 2018'!A39), 0)</f>
        <v>0</v>
      </c>
      <c r="U99" s="0" t="n">
        <f aca="false">IF('Nordfront-Armeebogen 2018'!B39="Legolas Grünblatt",1,0)</f>
        <v>0</v>
      </c>
      <c r="V99" s="0" t="n">
        <f aca="false">IF('Nordfront-Armeebogen 2018'!B39="Haldir",1,0)</f>
        <v>0</v>
      </c>
      <c r="W99" s="0" t="n">
        <f aca="false">IF('Nordfront-Armeebogen 2018'!B39="Vraskû",1,0)</f>
        <v>0</v>
      </c>
      <c r="X99" s="0" t="n">
        <f aca="false">IF('Nordfront-Armeebogen 2018'!B39="Bard der Bogenschütze",1,0)</f>
        <v>0</v>
      </c>
    </row>
    <row r="100" customFormat="false" ht="15" hidden="false" customHeight="false" outlineLevel="0" collapsed="false">
      <c r="A100" s="0" t="s">
        <v>155</v>
      </c>
      <c r="B100" s="0" t="n">
        <f aca="false">SUM(B71:B99)</f>
        <v>0</v>
      </c>
      <c r="C100" s="0" t="n">
        <f aca="false">SUM(C71:C99)</f>
        <v>0</v>
      </c>
      <c r="D100" s="0" t="n">
        <f aca="false">SUM(D71:D99)</f>
        <v>0</v>
      </c>
      <c r="E100" s="0" t="n">
        <f aca="false">SUM(E71:E99)</f>
        <v>0</v>
      </c>
      <c r="F100" s="0" t="n">
        <f aca="false">SUM(F71:F99)</f>
        <v>0</v>
      </c>
      <c r="H100" s="0" t="n">
        <f aca="false">SUM(H71:H99)</f>
        <v>1</v>
      </c>
      <c r="I100" s="0" t="n">
        <f aca="false">SUM(I71:I99)</f>
        <v>0</v>
      </c>
      <c r="J100" s="0" t="n">
        <f aca="false">SUM(J71:J99)</f>
        <v>15</v>
      </c>
      <c r="K100" s="0" t="n">
        <f aca="false">SUM(K71:K99)</f>
        <v>0</v>
      </c>
      <c r="L100" s="0" t="n">
        <f aca="false">SUM(L71:L99)</f>
        <v>0</v>
      </c>
      <c r="M100" s="0" t="n">
        <f aca="false">SUM(M71:M99)</f>
        <v>0</v>
      </c>
      <c r="N100" s="0" t="n">
        <f aca="false">SUM(N71:N99)</f>
        <v>0</v>
      </c>
      <c r="O100" s="0" t="n">
        <f aca="false">SUM(O71:O99)</f>
        <v>0</v>
      </c>
      <c r="P100" s="0" t="n">
        <f aca="false">SUM(P71:P99)</f>
        <v>0</v>
      </c>
      <c r="Q100" s="0" t="n">
        <f aca="false">SUM(Q71:Q99)</f>
        <v>0</v>
      </c>
      <c r="R100" s="0" t="n">
        <f aca="false">SUM(R71:R99)</f>
        <v>0</v>
      </c>
      <c r="S100" s="0" t="n">
        <f aca="false">SUM(S71:S99)</f>
        <v>0</v>
      </c>
      <c r="U100" s="0" t="n">
        <f aca="false">SUM(U71:U99)</f>
        <v>0</v>
      </c>
      <c r="V100" s="0" t="n">
        <f aca="false">SUM(V71:V99)</f>
        <v>0</v>
      </c>
      <c r="W100" s="0" t="n">
        <f aca="false">SUM(W71:W99)</f>
        <v>1</v>
      </c>
      <c r="X100" s="0" t="n">
        <f aca="false">SUM(X71:X99)</f>
        <v>0</v>
      </c>
    </row>
    <row r="101" customFormat="false" ht="15" hidden="false" customHeight="false" outlineLevel="0" collapsed="false">
      <c r="C101" s="0" t="s">
        <v>169</v>
      </c>
      <c r="F101" s="0" t="s">
        <v>170</v>
      </c>
      <c r="G101" s="0" t="s">
        <v>155</v>
      </c>
      <c r="H101" s="0" t="n">
        <f aca="false">SUM(H100:S100)+U101+V101+W101+X101</f>
        <v>17</v>
      </c>
      <c r="T101" s="0" t="s">
        <v>171</v>
      </c>
      <c r="U101" s="0" t="n">
        <f aca="false">IF(U100=1,"2",0)</f>
        <v>0</v>
      </c>
      <c r="V101" s="0" t="n">
        <f aca="false">IF(V100=1,"1",0)</f>
        <v>0</v>
      </c>
      <c r="W101" s="0" t="str">
        <f aca="false">IF(W100=1,"1",0)</f>
        <v>1</v>
      </c>
      <c r="X101" s="0" t="n">
        <f aca="false">IF(X100=1,"1",0)</f>
        <v>0</v>
      </c>
    </row>
    <row r="102" customFormat="false" ht="15" hidden="false" customHeight="false" outlineLevel="0" collapsed="false">
      <c r="C102" s="0" t="n">
        <f aca="false">IF(AND($F$131=1,'Nordfront-Armeebogen 2018'!B11="Waldläufer von Gondor"),'Nordfront-Armeebogen 2018'!A11,0)</f>
        <v>0</v>
      </c>
      <c r="F102" s="0" t="n">
        <f aca="false">IF('Nordfront-Armeebogen 2018'!B11="Faramir, Hauptmann von Gondor",1,0)</f>
        <v>0</v>
      </c>
    </row>
    <row r="103" customFormat="false" ht="15" hidden="false" customHeight="false" outlineLevel="0" collapsed="false">
      <c r="C103" s="0" t="n">
        <f aca="false">IF(AND($F$131=1,'Nordfront-Armeebogen 2018'!B12="Waldläufer von Gondor"),'Nordfront-Armeebogen 2018'!A12,0)</f>
        <v>0</v>
      </c>
      <c r="F103" s="0" t="n">
        <f aca="false">IF('Nordfront-Armeebogen 2018'!B12="Faramir, Hauptmann von Gondor",1,0)</f>
        <v>0</v>
      </c>
    </row>
    <row r="104" customFormat="false" ht="15" hidden="false" customHeight="false" outlineLevel="0" collapsed="false">
      <c r="C104" s="0" t="n">
        <f aca="false">IF(AND($F$131=1,'Nordfront-Armeebogen 2018'!B13="Waldläufer von Gondor"),'Nordfront-Armeebogen 2018'!A13,0)</f>
        <v>0</v>
      </c>
      <c r="F104" s="0" t="n">
        <f aca="false">IF('Nordfront-Armeebogen 2018'!B13="Faramir, Hauptmann von Gondor",1,0)</f>
        <v>0</v>
      </c>
    </row>
    <row r="105" customFormat="false" ht="15" hidden="false" customHeight="false" outlineLevel="0" collapsed="false">
      <c r="C105" s="0" t="n">
        <f aca="false">IF(AND($F$131=1,'Nordfront-Armeebogen 2018'!B14="Waldläufer von Gondor"),'Nordfront-Armeebogen 2018'!A14,0)</f>
        <v>0</v>
      </c>
      <c r="F105" s="0" t="n">
        <f aca="false">IF('Nordfront-Armeebogen 2018'!B14="Faramir, Hauptmann von Gondor",1,0)</f>
        <v>0</v>
      </c>
    </row>
    <row r="106" customFormat="false" ht="15" hidden="false" customHeight="false" outlineLevel="0" collapsed="false">
      <c r="C106" s="0" t="n">
        <f aca="false">IF(AND($F$131=1,'Nordfront-Armeebogen 2018'!B15="Waldläufer von Gondor"),'Nordfront-Armeebogen 2018'!A15,0)</f>
        <v>0</v>
      </c>
      <c r="F106" s="0" t="n">
        <f aca="false">IF('Nordfront-Armeebogen 2018'!B15="Faramir, Hauptmann von Gondor",1,0)</f>
        <v>0</v>
      </c>
    </row>
    <row r="107" customFormat="false" ht="15" hidden="false" customHeight="false" outlineLevel="0" collapsed="false">
      <c r="C107" s="0" t="n">
        <f aca="false">IF(AND($F$131=1,'Nordfront-Armeebogen 2018'!B16="Waldläufer von Gondor"),'Nordfront-Armeebogen 2018'!A16,0)</f>
        <v>0</v>
      </c>
      <c r="F107" s="0" t="n">
        <f aca="false">IF('Nordfront-Armeebogen 2018'!B16="Faramir, Hauptmann von Gondor",1,0)</f>
        <v>0</v>
      </c>
    </row>
    <row r="108" customFormat="false" ht="15" hidden="false" customHeight="false" outlineLevel="0" collapsed="false">
      <c r="C108" s="0" t="n">
        <f aca="false">IF(AND($F$131=1,'Nordfront-Armeebogen 2018'!B17="Waldläufer von Gondor"),'Nordfront-Armeebogen 2018'!A17,0)</f>
        <v>0</v>
      </c>
      <c r="F108" s="0" t="n">
        <f aca="false">IF('Nordfront-Armeebogen 2018'!B17="Faramir, Hauptmann von Gondor",1,0)</f>
        <v>0</v>
      </c>
    </row>
    <row r="109" customFormat="false" ht="15" hidden="false" customHeight="false" outlineLevel="0" collapsed="false">
      <c r="C109" s="0" t="n">
        <f aca="false">IF(AND($F$131=1,'Nordfront-Armeebogen 2018'!B18="Waldläufer von Gondor"),'Nordfront-Armeebogen 2018'!A18,0)</f>
        <v>0</v>
      </c>
      <c r="F109" s="0" t="n">
        <f aca="false">IF('Nordfront-Armeebogen 2018'!B18="Faramir, Hauptmann von Gondor",1,0)</f>
        <v>0</v>
      </c>
    </row>
    <row r="110" customFormat="false" ht="15" hidden="false" customHeight="false" outlineLevel="0" collapsed="false">
      <c r="C110" s="0" t="n">
        <f aca="false">IF(AND($F$131=1,'Nordfront-Armeebogen 2018'!B19="Waldläufer von Gondor"),'Nordfront-Armeebogen 2018'!A19,0)</f>
        <v>0</v>
      </c>
      <c r="F110" s="0" t="n">
        <f aca="false">IF('Nordfront-Armeebogen 2018'!B19="Faramir, Hauptmann von Gondor",1,0)</f>
        <v>0</v>
      </c>
    </row>
    <row r="111" customFormat="false" ht="15" hidden="false" customHeight="false" outlineLevel="0" collapsed="false">
      <c r="C111" s="0" t="n">
        <f aca="false">IF(AND($F$131=1,'Nordfront-Armeebogen 2018'!B20="Waldläufer von Gondor"),'Nordfront-Armeebogen 2018'!A20,0)</f>
        <v>0</v>
      </c>
      <c r="F111" s="0" t="n">
        <f aca="false">IF('Nordfront-Armeebogen 2018'!B20="Faramir, Hauptmann von Gondor",1,0)</f>
        <v>0</v>
      </c>
    </row>
    <row r="112" customFormat="false" ht="15" hidden="false" customHeight="false" outlineLevel="0" collapsed="false">
      <c r="C112" s="0" t="n">
        <f aca="false">IF(AND($F$131=1,'Nordfront-Armeebogen 2018'!B21="Waldläufer von Gondor"),'Nordfront-Armeebogen 2018'!A21,0)</f>
        <v>0</v>
      </c>
      <c r="F112" s="0" t="n">
        <f aca="false">IF('Nordfront-Armeebogen 2018'!B21="Faramir, Hauptmann von Gondor",1,0)</f>
        <v>0</v>
      </c>
    </row>
    <row r="113" customFormat="false" ht="15" hidden="false" customHeight="false" outlineLevel="0" collapsed="false">
      <c r="C113" s="0" t="n">
        <f aca="false">IF(AND($F$131=1,'Nordfront-Armeebogen 2018'!B22="Waldläufer von Gondor"),'Nordfront-Armeebogen 2018'!A22,0)</f>
        <v>0</v>
      </c>
      <c r="F113" s="0" t="n">
        <f aca="false">IF('Nordfront-Armeebogen 2018'!B22="Faramir, Hauptmann von Gondor",1,0)</f>
        <v>0</v>
      </c>
    </row>
    <row r="114" customFormat="false" ht="15" hidden="false" customHeight="false" outlineLevel="0" collapsed="false">
      <c r="C114" s="0" t="n">
        <f aca="false">IF(AND($F$131=1,'Nordfront-Armeebogen 2018'!B23="Waldläufer von Gondor"),'Nordfront-Armeebogen 2018'!A23,0)</f>
        <v>0</v>
      </c>
      <c r="F114" s="0" t="n">
        <f aca="false">IF('Nordfront-Armeebogen 2018'!B23="Faramir, Hauptmann von Gondor",1,0)</f>
        <v>0</v>
      </c>
    </row>
    <row r="115" customFormat="false" ht="15" hidden="false" customHeight="false" outlineLevel="0" collapsed="false">
      <c r="C115" s="0" t="n">
        <f aca="false">IF(AND($F$131=1,'Nordfront-Armeebogen 2018'!B24="Waldläufer von Gondor"),'Nordfront-Armeebogen 2018'!A24,0)</f>
        <v>0</v>
      </c>
      <c r="F115" s="0" t="n">
        <f aca="false">IF('Nordfront-Armeebogen 2018'!B24="Faramir, Hauptmann von Gondor",1,0)</f>
        <v>0</v>
      </c>
    </row>
    <row r="116" customFormat="false" ht="15" hidden="false" customHeight="false" outlineLevel="0" collapsed="false">
      <c r="C116" s="0" t="n">
        <f aca="false">IF(AND($F$131=1,'Nordfront-Armeebogen 2018'!B25="Waldläufer von Gondor"),'Nordfront-Armeebogen 2018'!A25,0)</f>
        <v>0</v>
      </c>
      <c r="F116" s="0" t="n">
        <f aca="false">IF('Nordfront-Armeebogen 2018'!B25="Faramir, Hauptmann von Gondor",1,0)</f>
        <v>0</v>
      </c>
    </row>
    <row r="117" customFormat="false" ht="15" hidden="false" customHeight="false" outlineLevel="0" collapsed="false">
      <c r="C117" s="0" t="n">
        <f aca="false">IF(AND($F$131=1,'Nordfront-Armeebogen 2018'!B26="Waldläufer von Gondor"),'Nordfront-Armeebogen 2018'!A26,0)</f>
        <v>0</v>
      </c>
      <c r="F117" s="0" t="n">
        <f aca="false">IF('Nordfront-Armeebogen 2018'!B26="Faramir, Hauptmann von Gondor",1,0)</f>
        <v>0</v>
      </c>
    </row>
    <row r="118" customFormat="false" ht="15" hidden="false" customHeight="false" outlineLevel="0" collapsed="false">
      <c r="C118" s="0" t="n">
        <f aca="false">IF(AND($F$131=1,'Nordfront-Armeebogen 2018'!B27="Waldläufer von Gondor"),'Nordfront-Armeebogen 2018'!A27,0)</f>
        <v>0</v>
      </c>
      <c r="F118" s="0" t="n">
        <f aca="false">IF('Nordfront-Armeebogen 2018'!B27="Faramir, Hauptmann von Gondor",1,0)</f>
        <v>0</v>
      </c>
    </row>
    <row r="119" customFormat="false" ht="15" hidden="false" customHeight="false" outlineLevel="0" collapsed="false">
      <c r="C119" s="0" t="n">
        <f aca="false">IF(AND($F$131=1,'Nordfront-Armeebogen 2018'!B28="Waldläufer von Gondor"),'Nordfront-Armeebogen 2018'!A28,0)</f>
        <v>0</v>
      </c>
      <c r="F119" s="0" t="n">
        <f aca="false">IF('Nordfront-Armeebogen 2018'!B28="Faramir, Hauptmann von Gondor",1,0)</f>
        <v>0</v>
      </c>
    </row>
    <row r="120" customFormat="false" ht="15" hidden="false" customHeight="false" outlineLevel="0" collapsed="false">
      <c r="C120" s="0" t="n">
        <f aca="false">IF(AND($F$131=1,'Nordfront-Armeebogen 2018'!B29="Waldläufer von Gondor"),'Nordfront-Armeebogen 2018'!A29,0)</f>
        <v>0</v>
      </c>
      <c r="F120" s="0" t="n">
        <f aca="false">IF('Nordfront-Armeebogen 2018'!B29="Faramir, Hauptmann von Gondor",1,0)</f>
        <v>0</v>
      </c>
    </row>
    <row r="121" customFormat="false" ht="15" hidden="false" customHeight="false" outlineLevel="0" collapsed="false">
      <c r="C121" s="0" t="n">
        <f aca="false">IF(AND($F$131=1,'Nordfront-Armeebogen 2018'!B30="Waldläufer von Gondor"),'Nordfront-Armeebogen 2018'!A30,0)</f>
        <v>0</v>
      </c>
      <c r="F121" s="0" t="n">
        <f aca="false">IF('Nordfront-Armeebogen 2018'!B30="Faramir, Hauptmann von Gondor",1,0)</f>
        <v>0</v>
      </c>
    </row>
    <row r="122" customFormat="false" ht="15" hidden="false" customHeight="false" outlineLevel="0" collapsed="false">
      <c r="C122" s="0" t="n">
        <f aca="false">IF(AND($F$131=1,'Nordfront-Armeebogen 2018'!B31="Waldläufer von Gondor"),'Nordfront-Armeebogen 2018'!A31,0)</f>
        <v>0</v>
      </c>
      <c r="F122" s="0" t="n">
        <f aca="false">IF('Nordfront-Armeebogen 2018'!B31="Faramir, Hauptmann von Gondor",1,0)</f>
        <v>0</v>
      </c>
    </row>
    <row r="123" customFormat="false" ht="15" hidden="false" customHeight="false" outlineLevel="0" collapsed="false">
      <c r="C123" s="0" t="n">
        <f aca="false">IF(AND($F$131=1,'Nordfront-Armeebogen 2018'!B32="Waldläufer von Gondor"),'Nordfront-Armeebogen 2018'!A32,0)</f>
        <v>0</v>
      </c>
      <c r="F123" s="0" t="n">
        <f aca="false">IF('Nordfront-Armeebogen 2018'!B32="Faramir, Hauptmann von Gondor",1,0)</f>
        <v>0</v>
      </c>
    </row>
    <row r="124" customFormat="false" ht="15" hidden="false" customHeight="false" outlineLevel="0" collapsed="false">
      <c r="C124" s="0" t="n">
        <f aca="false">IF(AND($F$131=1,'Nordfront-Armeebogen 2018'!B33="Waldläufer von Gondor"),'Nordfront-Armeebogen 2018'!A33,0)</f>
        <v>0</v>
      </c>
      <c r="F124" s="0" t="n">
        <f aca="false">IF('Nordfront-Armeebogen 2018'!B33="Faramir, Hauptmann von Gondor",1,0)</f>
        <v>0</v>
      </c>
    </row>
    <row r="125" customFormat="false" ht="15" hidden="false" customHeight="false" outlineLevel="0" collapsed="false">
      <c r="C125" s="0" t="n">
        <f aca="false">IF(AND($F$131=1,'Nordfront-Armeebogen 2018'!B34="Waldläufer von Gondor"),'Nordfront-Armeebogen 2018'!A34,0)</f>
        <v>0</v>
      </c>
      <c r="F125" s="0" t="n">
        <f aca="false">IF('Nordfront-Armeebogen 2018'!B34="Faramir, Hauptmann von Gondor",1,0)</f>
        <v>0</v>
      </c>
    </row>
    <row r="126" customFormat="false" ht="15" hidden="false" customHeight="false" outlineLevel="0" collapsed="false">
      <c r="C126" s="0" t="n">
        <f aca="false">IF(AND($F$131=1,'Nordfront-Armeebogen 2018'!B35="Waldläufer von Gondor"),'Nordfront-Armeebogen 2018'!A35,0)</f>
        <v>0</v>
      </c>
      <c r="F126" s="0" t="n">
        <f aca="false">IF('Nordfront-Armeebogen 2018'!B35="Faramir, Hauptmann von Gondor",1,0)</f>
        <v>0</v>
      </c>
    </row>
    <row r="127" customFormat="false" ht="15" hidden="false" customHeight="false" outlineLevel="0" collapsed="false">
      <c r="C127" s="0" t="n">
        <f aca="false">IF(AND($F$131=1,'Nordfront-Armeebogen 2018'!B36="Waldläufer von Gondor"),'Nordfront-Armeebogen 2018'!A36,0)</f>
        <v>0</v>
      </c>
      <c r="F127" s="0" t="n">
        <f aca="false">IF('Nordfront-Armeebogen 2018'!B36="Faramir, Hauptmann von Gondor",1,0)</f>
        <v>0</v>
      </c>
    </row>
    <row r="128" customFormat="false" ht="15" hidden="false" customHeight="false" outlineLevel="0" collapsed="false">
      <c r="C128" s="0" t="n">
        <f aca="false">IF(AND($F$131=1,'Nordfront-Armeebogen 2018'!B37="Waldläufer von Gondor"),'Nordfront-Armeebogen 2018'!A37,0)</f>
        <v>0</v>
      </c>
      <c r="F128" s="0" t="n">
        <f aca="false">IF('Nordfront-Armeebogen 2018'!B37="Faramir, Hauptmann von Gondor",1,0)</f>
        <v>0</v>
      </c>
    </row>
    <row r="129" customFormat="false" ht="15" hidden="false" customHeight="false" outlineLevel="0" collapsed="false">
      <c r="C129" s="0" t="n">
        <f aca="false">IF(AND($F$131=1,'Nordfront-Armeebogen 2018'!B38="Waldläufer von Gondor"),'Nordfront-Armeebogen 2018'!A38,0)</f>
        <v>0</v>
      </c>
      <c r="F129" s="0" t="n">
        <f aca="false">IF('Nordfront-Armeebogen 2018'!B38="Faramir, Hauptmann von Gondor",1,0)</f>
        <v>0</v>
      </c>
    </row>
    <row r="130" customFormat="false" ht="15" hidden="false" customHeight="false" outlineLevel="0" collapsed="false">
      <c r="C130" s="0" t="n">
        <f aca="false">IF(AND($F$131=1,'Nordfront-Armeebogen 2018'!B39="Waldläufer von Gondor"),'Nordfront-Armeebogen 2018'!A39,0)</f>
        <v>0</v>
      </c>
      <c r="F130" s="0" t="n">
        <f aca="false">IF('Nordfront-Armeebogen 2018'!B39="Faramir, Hauptmann von Gondor",1,0)</f>
        <v>0</v>
      </c>
    </row>
    <row r="131" customFormat="false" ht="15" hidden="false" customHeight="false" outlineLevel="0" collapsed="false">
      <c r="A131" s="0" t="s">
        <v>155</v>
      </c>
      <c r="C131" s="0" t="n">
        <f aca="false">SUM(C103:C130)</f>
        <v>0</v>
      </c>
      <c r="F131" s="0" t="n">
        <f aca="false">SUM(F102:F130)</f>
        <v>0</v>
      </c>
    </row>
  </sheetData>
  <mergeCells count="19">
    <mergeCell ref="B1:D1"/>
    <mergeCell ref="D2:F2"/>
    <mergeCell ref="H2:I2"/>
    <mergeCell ref="M2:N2"/>
    <mergeCell ref="Q2:R2"/>
    <mergeCell ref="T2:V2"/>
    <mergeCell ref="Y2:Z2"/>
    <mergeCell ref="AA2:AB2"/>
    <mergeCell ref="AC2:AD2"/>
    <mergeCell ref="D36:F36"/>
    <mergeCell ref="H36:I36"/>
    <mergeCell ref="M36:N36"/>
    <mergeCell ref="Q36:R36"/>
    <mergeCell ref="T36:V36"/>
    <mergeCell ref="Y36:Z36"/>
    <mergeCell ref="AA36:AB36"/>
    <mergeCell ref="AC36:AD36"/>
    <mergeCell ref="U69:W69"/>
    <mergeCell ref="H70:I7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2017-12-10T09:32:47Z</dcterms:created>
  <dc:creator>pasca;Nils</dc:creator>
  <dc:description/>
  <dc:language>en-US</dc:language>
  <cp:lastModifiedBy/>
  <cp:lastPrinted>2017-12-10T14:48:28Z</cp:lastPrinted>
  <dcterms:modified xsi:type="dcterms:W3CDTF">2019-08-17T13:50:32Z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