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D:\Tutorials\Data Analytics\PORTFOLIO\EXCEL\DONE\"/>
    </mc:Choice>
  </mc:AlternateContent>
  <xr:revisionPtr revIDLastSave="0" documentId="13_ncr:1_{C7795A4C-2C16-400D-AED2-DB422A06C63C}" xr6:coauthVersionLast="47" xr6:coauthVersionMax="47" xr10:uidLastSave="{00000000-0000-0000-0000-000000000000}"/>
  <bookViews>
    <workbookView xWindow="-120" yWindow="-120" windowWidth="25440" windowHeight="15990" activeTab="3" xr2:uid="{0A0D8D68-EFC2-4074-BDCA-85DAF874A3F1}"/>
  </bookViews>
  <sheets>
    <sheet name="Input Data" sheetId="2" r:id="rId1"/>
    <sheet name="Master Data" sheetId="1" r:id="rId2"/>
    <sheet name="Pivot Tables" sheetId="3" r:id="rId3"/>
    <sheet name="Dashboard" sheetId="4" r:id="rId4"/>
    <sheet name="Iconcs" sheetId="5" r:id="rId5"/>
  </sheets>
  <definedNames>
    <definedName name="_xlchart.v1.0" hidden="1">'Pivot Tables'!$U$10:$U$14</definedName>
    <definedName name="_xlchart.v1.1" hidden="1">'Pivot Tables'!$V$10:$V$14</definedName>
    <definedName name="_xlchart.v1.2" hidden="1">'Pivot Tables'!$U$10:$U$14</definedName>
    <definedName name="_xlchart.v1.3" hidden="1">'Pivot Tables'!$V$10:$V$14</definedName>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91029" iterate="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0" i="3" l="1"/>
  <c r="G21" i="3"/>
  <c r="G22" i="3"/>
  <c r="G23" i="3"/>
  <c r="G24" i="3"/>
  <c r="G25" i="3"/>
  <c r="G26" i="3"/>
  <c r="G27" i="3"/>
  <c r="G28" i="3"/>
  <c r="G29" i="3"/>
  <c r="G30" i="3"/>
  <c r="G19" i="3"/>
  <c r="F20" i="3"/>
  <c r="F21" i="3"/>
  <c r="F22" i="3"/>
  <c r="F23" i="3"/>
  <c r="F24" i="3"/>
  <c r="F25" i="3"/>
  <c r="F26" i="3"/>
  <c r="F27" i="3"/>
  <c r="F28" i="3"/>
  <c r="F29" i="3"/>
  <c r="F30" i="3"/>
  <c r="F19" i="3"/>
  <c r="H24" i="3"/>
  <c r="H23" i="3"/>
  <c r="H21" i="3"/>
  <c r="H20" i="3"/>
  <c r="H22" i="3"/>
  <c r="H19" i="3"/>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V11" i="3"/>
  <c r="V12" i="3"/>
  <c r="V14" i="3" s="1"/>
  <c r="V10" i="3"/>
  <c r="V13" i="3" s="1"/>
  <c r="G528" i="2"/>
  <c r="I528" i="2"/>
  <c r="J528" i="2"/>
  <c r="L528" i="2" s="1"/>
  <c r="K528" i="2"/>
  <c r="M528" i="2" s="1"/>
  <c r="O528" i="2"/>
  <c r="P528" i="2"/>
  <c r="Q528" i="2"/>
  <c r="G527" i="2"/>
  <c r="I527" i="2"/>
  <c r="J527" i="2"/>
  <c r="L527" i="2" s="1"/>
  <c r="K527" i="2"/>
  <c r="M527" i="2" s="1"/>
  <c r="O527" i="2"/>
  <c r="P527" i="2"/>
  <c r="Q527" i="2"/>
  <c r="G526" i="2"/>
  <c r="I526" i="2"/>
  <c r="J526" i="2"/>
  <c r="L526" i="2" s="1"/>
  <c r="K526" i="2"/>
  <c r="M526" i="2" s="1"/>
  <c r="O526" i="2"/>
  <c r="P526" i="2"/>
  <c r="Q526" i="2"/>
  <c r="G525" i="2"/>
  <c r="I525" i="2"/>
  <c r="J525" i="2"/>
  <c r="L525" i="2" s="1"/>
  <c r="K525" i="2"/>
  <c r="M525" i="2" s="1"/>
  <c r="O525" i="2"/>
  <c r="P525" i="2"/>
  <c r="Q525"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C6" i="3"/>
  <c r="C5" i="3"/>
  <c r="H28" i="3" l="1"/>
  <c r="H26" i="3"/>
  <c r="H30" i="3"/>
  <c r="H25" i="3"/>
  <c r="H27" i="3"/>
  <c r="H29" i="3"/>
  <c r="N528" i="2"/>
  <c r="N527" i="2"/>
  <c r="N522" i="2"/>
  <c r="N518" i="2"/>
  <c r="N510" i="2"/>
  <c r="N506" i="2"/>
  <c r="N525" i="2"/>
  <c r="N526" i="2"/>
  <c r="N3" i="2"/>
  <c r="N408" i="2"/>
  <c r="N272" i="2"/>
  <c r="N303" i="2"/>
  <c r="N521" i="2"/>
  <c r="N517" i="2"/>
  <c r="N513" i="2"/>
  <c r="N509" i="2"/>
  <c r="N505" i="2"/>
  <c r="N501" i="2"/>
  <c r="N497" i="2"/>
  <c r="N493" i="2"/>
  <c r="N489" i="2"/>
  <c r="N485" i="2"/>
  <c r="N481" i="2"/>
  <c r="N477" i="2"/>
  <c r="N473" i="2"/>
  <c r="N469" i="2"/>
  <c r="N465" i="2"/>
  <c r="N461" i="2"/>
  <c r="N457" i="2"/>
  <c r="N453" i="2"/>
  <c r="N449" i="2"/>
  <c r="N445" i="2"/>
  <c r="N441" i="2"/>
  <c r="N437" i="2"/>
  <c r="N433" i="2"/>
  <c r="N429" i="2"/>
  <c r="N425" i="2"/>
  <c r="N421" i="2"/>
  <c r="N417" i="2"/>
  <c r="N413" i="2"/>
  <c r="N409" i="2"/>
  <c r="N405" i="2"/>
  <c r="N401" i="2"/>
  <c r="N397" i="2"/>
  <c r="N393" i="2"/>
  <c r="N389" i="2"/>
  <c r="N385" i="2"/>
  <c r="N381" i="2"/>
  <c r="N377" i="2"/>
  <c r="N373" i="2"/>
  <c r="N369" i="2"/>
  <c r="N365" i="2"/>
  <c r="N361" i="2"/>
  <c r="N357" i="2"/>
  <c r="N353" i="2"/>
  <c r="N349" i="2"/>
  <c r="N345" i="2"/>
  <c r="N341" i="2"/>
  <c r="N337" i="2"/>
  <c r="N333" i="2"/>
  <c r="N329" i="2"/>
  <c r="N325" i="2"/>
  <c r="N321" i="2"/>
  <c r="N317" i="2"/>
  <c r="N313" i="2"/>
  <c r="N309" i="2"/>
  <c r="N305" i="2"/>
  <c r="N301" i="2"/>
  <c r="N297" i="2"/>
  <c r="N293" i="2"/>
  <c r="N289" i="2"/>
  <c r="N285" i="2"/>
  <c r="N281" i="2"/>
  <c r="N277" i="2"/>
  <c r="N273" i="2"/>
  <c r="N269" i="2"/>
  <c r="N265" i="2"/>
  <c r="N261" i="2"/>
  <c r="N257" i="2"/>
  <c r="N253" i="2"/>
  <c r="N249" i="2"/>
  <c r="N245" i="2"/>
  <c r="N241" i="2"/>
  <c r="N237" i="2"/>
  <c r="N233" i="2"/>
  <c r="N229" i="2"/>
  <c r="N225" i="2"/>
  <c r="N221" i="2"/>
  <c r="N217" i="2"/>
  <c r="N213" i="2"/>
  <c r="N209" i="2"/>
  <c r="N205" i="2"/>
  <c r="N201" i="2"/>
  <c r="N197" i="2"/>
  <c r="N193" i="2"/>
  <c r="N189" i="2"/>
  <c r="N185" i="2"/>
  <c r="N181" i="2"/>
  <c r="N177" i="2"/>
  <c r="N173" i="2"/>
  <c r="N169" i="2"/>
  <c r="N165" i="2"/>
  <c r="N161" i="2"/>
  <c r="N157" i="2"/>
  <c r="N153" i="2"/>
  <c r="N149" i="2"/>
  <c r="N145" i="2"/>
  <c r="N141" i="2"/>
  <c r="N137" i="2"/>
  <c r="N133" i="2"/>
  <c r="N129" i="2"/>
  <c r="N125" i="2"/>
  <c r="N121" i="2"/>
  <c r="N117" i="2"/>
  <c r="N113" i="2"/>
  <c r="N109" i="2"/>
  <c r="N105" i="2"/>
  <c r="N101" i="2"/>
  <c r="N97" i="2"/>
  <c r="N93" i="2"/>
  <c r="N89" i="2"/>
  <c r="N85" i="2"/>
  <c r="N81" i="2"/>
  <c r="N77" i="2"/>
  <c r="N73" i="2"/>
  <c r="N69" i="2"/>
  <c r="N65" i="2"/>
  <c r="N61" i="2"/>
  <c r="N57" i="2"/>
  <c r="N53" i="2"/>
  <c r="N49" i="2"/>
  <c r="N45" i="2"/>
  <c r="N41" i="2"/>
  <c r="N37" i="2"/>
  <c r="N33" i="2"/>
  <c r="N29" i="2"/>
  <c r="N25" i="2"/>
  <c r="N344" i="2"/>
  <c r="N144" i="2"/>
  <c r="N68" i="2"/>
  <c r="N64" i="2"/>
  <c r="N52" i="2"/>
  <c r="N40" i="2"/>
  <c r="N32" i="2"/>
  <c r="N8" i="2"/>
  <c r="N523" i="2"/>
  <c r="N519" i="2"/>
  <c r="N515" i="2"/>
  <c r="N511" i="2"/>
  <c r="N507" i="2"/>
  <c r="N503" i="2"/>
  <c r="N499" i="2"/>
  <c r="N495" i="2"/>
  <c r="N491" i="2"/>
  <c r="N487" i="2"/>
  <c r="N483" i="2"/>
  <c r="N479" i="2"/>
  <c r="N475" i="2"/>
  <c r="N471" i="2"/>
  <c r="N467" i="2"/>
  <c r="N463" i="2"/>
  <c r="N459" i="2"/>
  <c r="N455" i="2"/>
  <c r="N451" i="2"/>
  <c r="N447" i="2"/>
  <c r="N443" i="2"/>
  <c r="N439" i="2"/>
  <c r="N435" i="2"/>
  <c r="N431" i="2"/>
  <c r="N427" i="2"/>
  <c r="N423" i="2"/>
  <c r="N419" i="2"/>
  <c r="N415" i="2"/>
  <c r="N411" i="2"/>
  <c r="N407" i="2"/>
  <c r="N403" i="2"/>
  <c r="N399" i="2"/>
  <c r="N395" i="2"/>
  <c r="N391" i="2"/>
  <c r="N387" i="2"/>
  <c r="N383" i="2"/>
  <c r="N379" i="2"/>
  <c r="N375" i="2"/>
  <c r="N371" i="2"/>
  <c r="N367" i="2"/>
  <c r="N363" i="2"/>
  <c r="N359" i="2"/>
  <c r="N355" i="2"/>
  <c r="N351" i="2"/>
  <c r="N347" i="2"/>
  <c r="N175" i="2"/>
  <c r="N343" i="2"/>
  <c r="N339" i="2"/>
  <c r="N335" i="2"/>
  <c r="N331" i="2"/>
  <c r="N327" i="2"/>
  <c r="N323" i="2"/>
  <c r="N319" i="2"/>
  <c r="N315" i="2"/>
  <c r="N311" i="2"/>
  <c r="N307" i="2"/>
  <c r="N299" i="2"/>
  <c r="N295" i="2"/>
  <c r="N291" i="2"/>
  <c r="N287" i="2"/>
  <c r="N283" i="2"/>
  <c r="N279" i="2"/>
  <c r="N275" i="2"/>
  <c r="N271" i="2"/>
  <c r="N267" i="2"/>
  <c r="N263" i="2"/>
  <c r="N259" i="2"/>
  <c r="N255" i="2"/>
  <c r="N251" i="2"/>
  <c r="N247" i="2"/>
  <c r="N243" i="2"/>
  <c r="N239" i="2"/>
  <c r="N235" i="2"/>
  <c r="N231" i="2"/>
  <c r="N227" i="2"/>
  <c r="N223" i="2"/>
  <c r="N219" i="2"/>
  <c r="N215" i="2"/>
  <c r="N211" i="2"/>
  <c r="N207" i="2"/>
  <c r="N203" i="2"/>
  <c r="N199" i="2"/>
  <c r="N195" i="2"/>
  <c r="N191" i="2"/>
  <c r="N187" i="2"/>
  <c r="N183" i="2"/>
  <c r="N179" i="2"/>
  <c r="N171" i="2"/>
  <c r="N167" i="2"/>
  <c r="N163" i="2"/>
  <c r="N159" i="2"/>
  <c r="N155" i="2"/>
  <c r="N151" i="2"/>
  <c r="N147" i="2"/>
  <c r="N143" i="2"/>
  <c r="N139" i="2"/>
  <c r="N135" i="2"/>
  <c r="N131" i="2"/>
  <c r="N127" i="2"/>
  <c r="N123" i="2"/>
  <c r="N119" i="2"/>
  <c r="N115" i="2"/>
  <c r="N111" i="2"/>
  <c r="N107" i="2"/>
  <c r="N103" i="2"/>
  <c r="N99" i="2"/>
  <c r="N95" i="2"/>
  <c r="N91" i="2"/>
  <c r="N87" i="2"/>
  <c r="N83" i="2"/>
  <c r="N79" i="2"/>
  <c r="N75" i="2"/>
  <c r="N71" i="2"/>
  <c r="N67" i="2"/>
  <c r="N63" i="2"/>
  <c r="N59" i="2"/>
  <c r="N55" i="2"/>
  <c r="N51" i="2"/>
  <c r="N47" i="2"/>
  <c r="N43" i="2"/>
  <c r="N39" i="2"/>
  <c r="N35" i="2"/>
  <c r="N31" i="2"/>
  <c r="N27" i="2"/>
  <c r="N23" i="2"/>
  <c r="N19" i="2"/>
  <c r="N15" i="2"/>
  <c r="N11" i="2"/>
  <c r="N7" i="2"/>
  <c r="N21" i="2"/>
  <c r="N17" i="2"/>
  <c r="N13" i="2"/>
  <c r="N9" i="2"/>
  <c r="N5" i="2"/>
  <c r="N502" i="2"/>
  <c r="N494" i="2"/>
  <c r="N490" i="2"/>
  <c r="N486" i="2"/>
  <c r="N478" i="2"/>
  <c r="N474" i="2"/>
  <c r="N470" i="2"/>
  <c r="N462" i="2"/>
  <c r="N458" i="2"/>
  <c r="N454" i="2"/>
  <c r="N446" i="2"/>
  <c r="N442" i="2"/>
  <c r="N438" i="2"/>
  <c r="N434" i="2"/>
  <c r="N422" i="2"/>
  <c r="N406" i="2"/>
  <c r="N402" i="2"/>
  <c r="N386" i="2"/>
  <c r="N374" i="2"/>
  <c r="N370" i="2"/>
  <c r="N354" i="2"/>
  <c r="N342" i="2"/>
  <c r="N524" i="2"/>
  <c r="N520" i="2"/>
  <c r="N516" i="2"/>
  <c r="N512" i="2"/>
  <c r="N508" i="2"/>
  <c r="N504" i="2"/>
  <c r="N500" i="2"/>
  <c r="N496" i="2"/>
  <c r="N492" i="2"/>
  <c r="N488" i="2"/>
  <c r="N484" i="2"/>
  <c r="N480" i="2"/>
  <c r="N476" i="2"/>
  <c r="N472" i="2"/>
  <c r="N468" i="2"/>
  <c r="N464" i="2"/>
  <c r="N460" i="2"/>
  <c r="N456" i="2"/>
  <c r="N452" i="2"/>
  <c r="N448" i="2"/>
  <c r="N444" i="2"/>
  <c r="N440" i="2"/>
  <c r="N436" i="2"/>
  <c r="N432" i="2"/>
  <c r="N424" i="2"/>
  <c r="N420" i="2"/>
  <c r="N416" i="2"/>
  <c r="N404" i="2"/>
  <c r="N396" i="2"/>
  <c r="N388" i="2"/>
  <c r="N376" i="2"/>
  <c r="N372" i="2"/>
  <c r="N364" i="2"/>
  <c r="N356" i="2"/>
  <c r="N340" i="2"/>
  <c r="N332" i="2"/>
  <c r="N316" i="2"/>
  <c r="N304" i="2"/>
  <c r="N300" i="2"/>
  <c r="N288" i="2"/>
  <c r="N276" i="2"/>
  <c r="N268" i="2"/>
  <c r="N260" i="2"/>
  <c r="N244" i="2"/>
  <c r="N240" i="2"/>
  <c r="N212" i="2"/>
  <c r="N204" i="2"/>
  <c r="N188" i="2"/>
  <c r="N176" i="2"/>
  <c r="N172" i="2"/>
  <c r="N160" i="2"/>
  <c r="N148" i="2"/>
  <c r="N140" i="2"/>
  <c r="N132" i="2"/>
  <c r="N116" i="2"/>
  <c r="N112" i="2"/>
  <c r="N84" i="2"/>
  <c r="N76" i="2"/>
  <c r="N60" i="2"/>
  <c r="N24" i="2"/>
  <c r="N48" i="2"/>
  <c r="N16" i="2"/>
  <c r="N380" i="2"/>
  <c r="N348" i="2"/>
  <c r="N336" i="2"/>
  <c r="N324" i="2"/>
  <c r="N308" i="2"/>
  <c r="N292" i="2"/>
  <c r="N252" i="2"/>
  <c r="N236" i="2"/>
  <c r="N224" i="2"/>
  <c r="N208" i="2"/>
  <c r="N192" i="2"/>
  <c r="N180" i="2"/>
  <c r="N156" i="2"/>
  <c r="N124" i="2"/>
  <c r="N108" i="2"/>
  <c r="N96" i="2"/>
  <c r="N428" i="2"/>
  <c r="N412" i="2"/>
  <c r="N400" i="2"/>
  <c r="N392" i="2"/>
  <c r="N384" i="2"/>
  <c r="N368" i="2"/>
  <c r="N360" i="2"/>
  <c r="N352" i="2"/>
  <c r="N320" i="2"/>
  <c r="N284" i="2"/>
  <c r="N256" i="2"/>
  <c r="N228" i="2"/>
  <c r="N220" i="2"/>
  <c r="N196" i="2"/>
  <c r="N164" i="2"/>
  <c r="N128" i="2"/>
  <c r="N100" i="2"/>
  <c r="N92" i="2"/>
  <c r="N80" i="2"/>
  <c r="N514" i="2"/>
  <c r="N498" i="2"/>
  <c r="N482" i="2"/>
  <c r="N466" i="2"/>
  <c r="N450" i="2"/>
  <c r="N426" i="2"/>
  <c r="N418" i="2"/>
  <c r="N390" i="2"/>
  <c r="N358" i="2"/>
  <c r="N430" i="2"/>
  <c r="N414" i="2"/>
  <c r="N410" i="2"/>
  <c r="N398" i="2"/>
  <c r="N394" i="2"/>
  <c r="N382" i="2"/>
  <c r="N378" i="2"/>
  <c r="N366" i="2"/>
  <c r="N362" i="2"/>
  <c r="N350" i="2"/>
  <c r="N346" i="2"/>
  <c r="N338" i="2"/>
  <c r="N334" i="2"/>
  <c r="N330" i="2"/>
  <c r="N326" i="2"/>
  <c r="N322" i="2"/>
  <c r="N318" i="2"/>
  <c r="N314" i="2"/>
  <c r="N310" i="2"/>
  <c r="N306" i="2"/>
  <c r="N302" i="2"/>
  <c r="N298" i="2"/>
  <c r="N294" i="2"/>
  <c r="N290" i="2"/>
  <c r="N286" i="2"/>
  <c r="N282" i="2"/>
  <c r="N278" i="2"/>
  <c r="N274" i="2"/>
  <c r="N270" i="2"/>
  <c r="N266" i="2"/>
  <c r="N262" i="2"/>
  <c r="N258" i="2"/>
  <c r="N254" i="2"/>
  <c r="N250" i="2"/>
  <c r="N246" i="2"/>
  <c r="N242" i="2"/>
  <c r="N238" i="2"/>
  <c r="N234" i="2"/>
  <c r="N230" i="2"/>
  <c r="N226" i="2"/>
  <c r="N222" i="2"/>
  <c r="N218" i="2"/>
  <c r="N214" i="2"/>
  <c r="N210" i="2"/>
  <c r="N206" i="2"/>
  <c r="N202" i="2"/>
  <c r="N198" i="2"/>
  <c r="N194" i="2"/>
  <c r="N190" i="2"/>
  <c r="N186" i="2"/>
  <c r="N182" i="2"/>
  <c r="N178" i="2"/>
  <c r="N174" i="2"/>
  <c r="N170" i="2"/>
  <c r="N166" i="2"/>
  <c r="N162" i="2"/>
  <c r="N158" i="2"/>
  <c r="N154" i="2"/>
  <c r="N150" i="2"/>
  <c r="N146" i="2"/>
  <c r="N142" i="2"/>
  <c r="N138" i="2"/>
  <c r="N134" i="2"/>
  <c r="N130" i="2"/>
  <c r="N126" i="2"/>
  <c r="N122" i="2"/>
  <c r="N118" i="2"/>
  <c r="N114" i="2"/>
  <c r="N110" i="2"/>
  <c r="N106" i="2"/>
  <c r="N102" i="2"/>
  <c r="N98" i="2"/>
  <c r="N94" i="2"/>
  <c r="N90" i="2"/>
  <c r="N86" i="2"/>
  <c r="N82" i="2"/>
  <c r="N78" i="2"/>
  <c r="N74" i="2"/>
  <c r="N70" i="2"/>
  <c r="N66" i="2"/>
  <c r="N62" i="2"/>
  <c r="N58" i="2"/>
  <c r="N54" i="2"/>
  <c r="N50" i="2"/>
  <c r="N46" i="2"/>
  <c r="N42" i="2"/>
  <c r="N38" i="2"/>
  <c r="N34" i="2"/>
  <c r="N30" i="2"/>
  <c r="N26" i="2"/>
  <c r="N22" i="2"/>
  <c r="N18" i="2"/>
  <c r="N14" i="2"/>
  <c r="N10" i="2"/>
  <c r="N6" i="2"/>
  <c r="N2" i="2"/>
  <c r="N328" i="2"/>
  <c r="N312" i="2"/>
  <c r="N296" i="2"/>
  <c r="N280" i="2"/>
  <c r="N264" i="2"/>
  <c r="N248" i="2"/>
  <c r="N232" i="2"/>
  <c r="N216" i="2"/>
  <c r="N200" i="2"/>
  <c r="N184" i="2"/>
  <c r="N168" i="2"/>
  <c r="N152" i="2"/>
  <c r="N136" i="2"/>
  <c r="N120" i="2"/>
  <c r="N104" i="2"/>
  <c r="N88" i="2"/>
  <c r="N72" i="2"/>
  <c r="N56" i="2"/>
  <c r="N44" i="2"/>
  <c r="N36" i="2"/>
  <c r="N28" i="2"/>
  <c r="N20" i="2"/>
  <c r="N12" i="2"/>
  <c r="N4" i="2"/>
  <c r="C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H18" authorId="0" shapeId="0" xr:uid="{5EF06F31-C062-4006-9B23-309B7EB0D5A8}">
      <text>
        <r>
          <rPr>
            <b/>
            <sz val="9"/>
            <color indexed="81"/>
            <rFont val="Tahoma"/>
            <family val="2"/>
          </rPr>
          <t>USER:</t>
        </r>
        <r>
          <rPr>
            <sz val="9"/>
            <color indexed="81"/>
            <rFont val="Tahoma"/>
            <family val="2"/>
          </rPr>
          <t xml:space="preserve">
Profit%=Profit/Cost Price</t>
        </r>
      </text>
    </comment>
  </commentList>
</comments>
</file>

<file path=xl/sharedStrings.xml><?xml version="1.0" encoding="utf-8"?>
<sst xmlns="http://schemas.openxmlformats.org/spreadsheetml/2006/main" count="1892" uniqueCount="143">
  <si>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</si>
  <si>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</si>
  <si>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</si>
  <si>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</si>
  <si>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</si>
  <si>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</si>
  <si>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</si>
  <si>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</si>
  <si>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</si>
  <si>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</si>
  <si>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</si>
  <si>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</si>
  <si>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</si>
  <si>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</si>
  <si>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</si>
  <si>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</si>
  <si>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</si>
  <si>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</si>
  <si>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</si>
  <si>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</si>
  <si>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</si>
  <si>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</si>
  <si>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</si>
  <si>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</si>
  <si>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</si>
  <si>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</si>
  <si>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</si>
  <si>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</si>
  <si>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</si>
  <si>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</si>
  <si>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</si>
  <si>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</si>
  <si>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</si>
  <si>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</si>
  <si>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</si>
  <si>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</si>
  <si>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</si>
  <si>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</si>
  <si>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</si>
  <si>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</si>
  <si>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</si>
  <si>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</si>
  <si>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</si>
  <si>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</si>
  <si>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</si>
  <si>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</si>
  <si>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</si>
  <si>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</si>
  <si>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</si>
  <si>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</si>
  <si>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</si>
  <si>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</si>
  <si>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</si>
  <si>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</si>
  <si>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</si>
  <si>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</si>
  <si>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</si>
  <si>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</si>
  <si>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</si>
  <si>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</si>
  <si>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</si>
  <si>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</si>
  <si>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</si>
  <si>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</si>
  <si>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</si>
  <si>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</si>
  <si>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</si>
  <si>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</si>
  <si>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</si>
  <si>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</si>
  <si>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</si>
  <si>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</si>
  <si>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</si>
  <si>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</si>
  <si>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</si>
  <si>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</si>
  <si>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</si>
  <si>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</si>
  <si>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</si>
  <si>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</si>
  <si>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</si>
  <si>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</si>
  <si>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</si>
  <si>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</si>
  <si>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</si>
  <si>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</si>
  <si>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</si>
  <si>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</si>
  <si>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</si>
  <si>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</si>
  <si>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</si>
  <si>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</si>
  <si>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</si>
  <si>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</si>
  <si>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</si>
  <si>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</si>
  <si>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</si>
  <si>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</si>
  <si>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</si>
  <si>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</si>
  <si>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</si>
  <si>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</si>
  <si>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</si>
  <si>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</si>
  <si>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</si>
  <si>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</si>
  <si>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</si>
  <si>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</si>
  <si>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</si>
  <si>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</si>
  <si>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</si>
  <si>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</si>
  <si>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</si>
  <si>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</si>
  <si>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</si>
  <si>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</si>
  <si>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DAY</t>
  </si>
  <si>
    <t>MONTH</t>
  </si>
  <si>
    <t>YEAR</t>
  </si>
  <si>
    <t>PROFIT</t>
  </si>
  <si>
    <t>Sum of TOTAL SELLING VALUE</t>
  </si>
  <si>
    <t>Sum of TOTAL BUYING VALUE</t>
  </si>
  <si>
    <t>Total Selling Value</t>
  </si>
  <si>
    <t>Total Profit</t>
  </si>
  <si>
    <t>Profit %</t>
  </si>
  <si>
    <t>Row Labels</t>
  </si>
  <si>
    <t>Grand Total</t>
  </si>
  <si>
    <t>Jan</t>
  </si>
  <si>
    <t>Feb</t>
  </si>
  <si>
    <t>Mar</t>
  </si>
  <si>
    <t>Apr</t>
  </si>
  <si>
    <t>May</t>
  </si>
  <si>
    <t>Jun</t>
  </si>
  <si>
    <t>Jul</t>
  </si>
  <si>
    <t>Aug</t>
  </si>
  <si>
    <t>Sep</t>
  </si>
  <si>
    <t>Oct</t>
  </si>
  <si>
    <t>Nov</t>
  </si>
  <si>
    <t>Dec</t>
  </si>
  <si>
    <t>Sum of PROFIT</t>
  </si>
  <si>
    <t>Month</t>
  </si>
  <si>
    <t>Sales</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</si>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</sst>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0.0%"/>
    <numFmt numFmtId="165" formatCode="_(&quot;$&quot;* #,##0_);_(&quot;$&quot;* \(#,##0\);_(&quot;$&quot;* &quot;-&quot;??_);_(@_)"/>
  </numFmts>
  <fonts count="8" x14ac:knownFonts="1">
    <font>
      <sz val="11"/>
      <color theme="1"/>
      <name val="Arial"/>
      <family val="2"/>
      <scheme val="minor"/>
    </font>
    <font>
      <b/>
      <sz val="11"/>
      <color rgb="FF7030A0"/>
      <name val="Arial"/>
      <family val="2"/>
      <scheme val="minor"/>
    </font>
    <font>
      <sz val="11"/>
      <color theme="1"/>
      <name val="Arial"/>
      <family val="2"/>
      <scheme val="minor"/>
    </font>
    <font>
      <b/>
      <sz val="11"/>
      <color theme="1"/>
      <name val="Arial"/>
      <family val="2"/>
      <scheme val="minor"/>
    </font>
    <font>
      <sz val="9"/>
      <color indexed="81"/>
      <name val="Tahoma"/>
      <family val="2"/>
    </font>
    <font>
      <b/>
      <sz val="9"/>
      <color indexed="81"/>
      <name val="Tahoma"/>
      <family val="2"/>
    </font>
    <font>
      <sz val="8"/>
      <name val="Arial"/>
      <family val="2"/>
      <scheme val="minor"/>
    </font>
    <font>
      <sz val="11"/>
      <color theme="7"/>
      <name val="Arial"/>
      <family val="2"/>
      <scheme val="minor"/>
    </font>
  </fonts>
  <fills count="7">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theme="0" tint="-4.9989318521683403E-2"/>
        <bgColor indexed="64"/>
      </patternFill>
    </fill>
  </fills>
  <borders count="2">
    <border>
      <left/>
      <right/>
      <top/>
      <bottom/>
      <diagonal/>
    </border>
    <border>
      <left/>
      <right/>
      <top/>
      <bottom style="medium">
        <color rgb="FF7030A0"/>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8">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3" fillId="0" borderId="0" xfId="0" applyFont="1"/>
    <xf numFmtId="9" fontId="0" fillId="0" borderId="0" xfId="2" applyFont="1"/>
    <xf numFmtId="0" fontId="0" fillId="0" borderId="0" xfId="0" pivotButton="1"/>
    <xf numFmtId="0" fontId="0" fillId="0" borderId="0" xfId="0" applyAlignment="1">
      <alignment horizontal="left"/>
    </xf>
    <xf numFmtId="1" fontId="0" fillId="0" borderId="0" xfId="0" applyNumberFormat="1"/>
    <xf numFmtId="0" fontId="3" fillId="0" borderId="0" xfId="0" applyFont="1" applyAlignment="1">
      <alignment horizontal="left"/>
    </xf>
    <xf numFmtId="165" fontId="0" fillId="0" borderId="0" xfId="1" applyNumberFormat="1" applyFont="1"/>
    <xf numFmtId="165" fontId="0" fillId="0" borderId="0" xfId="0" applyNumberFormat="1"/>
    <xf numFmtId="9" fontId="0" fillId="0" borderId="0" xfId="0" applyNumberFormat="1"/>
    <xf numFmtId="0" fontId="0" fillId="0" borderId="0" xfId="0" applyAlignment="1">
      <alignment horizontal="center"/>
    </xf>
    <xf numFmtId="0" fontId="7" fillId="6" borderId="0" xfId="0" applyFont="1" applyFill="1" applyAlignment="1">
      <alignment horizontal="center"/>
    </xf>
  </cellXfs>
  <cellStyles count="3">
    <cellStyle name="Currency" xfId="1" builtinId="4"/>
    <cellStyle name="Normal" xfId="0" builtinId="0"/>
    <cellStyle name="Percent" xfId="2" builtinId="5"/>
  </cellStyles>
  <dxfs count="42">
    <dxf>
      <numFmt numFmtId="165" formatCode="_(&quot;$&quot;* #,##0_);_(&quot;$&quot;* \(#,##0\);_(&quot;$&quot;* &quot;-&quot;??_);_(@_)"/>
    </dxf>
    <dxf>
      <numFmt numFmtId="165" formatCode="_(&quot;$&quot;* #,##0_);_(&quot;$&quot;* \(#,##0\);_(&quot;$&quot;* &quot;-&quot;??_);_(@_)"/>
    </dxf>
    <dxf>
      <numFmt numFmtId="1" formatCode="0"/>
    </dxf>
    <dxf>
      <numFmt numFmtId="1" formatCode="0"/>
    </dxf>
    <dxf>
      <numFmt numFmtId="13" formatCode="0%"/>
    </dxf>
    <dxf>
      <numFmt numFmtId="14" formatCode="0.00%"/>
    </dxf>
    <dxf>
      <numFmt numFmtId="165" formatCode="_(&quot;$&quot;* #,##0_);_(&quot;$&quot;* \(#,##0\);_(&quot;$&quot;* &quot;-&quot;??_);_(@_)"/>
    </dxf>
    <dxf>
      <numFmt numFmtId="13" formatCode="0%"/>
    </dxf>
    <dxf>
      <numFmt numFmtId="14" formatCode="0.0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Arial"/>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6"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Arial"/>
        <family val="2"/>
        <scheme val="minor"/>
      </font>
      <fill>
        <patternFill patternType="solid">
          <fgColor indexed="64"/>
          <bgColor rgb="FFD1B2E8"/>
        </patternFill>
      </fill>
      <alignment horizontal="center" vertical="center" textRotation="0" wrapText="0" indent="0" justifyLastLine="0" shrinkToFit="0" readingOrder="0"/>
    </dxf>
    <dxf>
      <font>
        <b/>
        <color theme="1"/>
      </font>
      <border>
        <bottom style="thin">
          <color theme="4"/>
        </bottom>
        <vertical/>
        <horizontal/>
      </border>
    </dxf>
    <dxf>
      <font>
        <sz val="8"/>
        <color theme="1"/>
      </font>
      <fill>
        <patternFill patternType="none">
          <bgColor auto="1"/>
        </patternFill>
      </fill>
      <border>
        <left/>
        <right/>
        <top/>
        <bottom/>
        <vertical/>
        <horizontal/>
      </border>
    </dxf>
    <dxf>
      <border>
        <left/>
        <right/>
        <top/>
        <bottom/>
        <vertical/>
      </border>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3" defaultTableStyle="TableStyleMedium2" defaultPivotStyle="PivotStyleLight16">
    <tableStyle name="SLICER" pivot="0" table="0" count="10" xr9:uid="{C2F4C036-8D81-403F-996E-142D1BF5CBC0}">
      <tableStyleElement type="wholeTable" dxfId="41"/>
      <tableStyleElement type="headerRow" dxfId="40"/>
    </tableStyle>
    <tableStyle name="Slicer Style 1" pivot="0" table="0" count="1" xr9:uid="{B1C9FBD4-678F-475D-91CE-A54C5786FAC5}">
      <tableStyleElement type="wholeTable" dxfId="39"/>
    </tableStyle>
    <tableStyle name="SlicerStyleDark1 2" pivot="0" table="0" count="10" xr9:uid="{62949DC3-0D41-412D-B153-1A19B2CAC72E}">
      <tableStyleElement type="wholeTable" dxfId="38"/>
      <tableStyleElement type="headerRow" dxfId="37"/>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[supermarket.xlsx]Pivot Tables!PivotTable5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67847769028872"/>
          <c:y val="7.407407407407407E-2"/>
          <c:w val="0.82198818897637793"/>
          <c:h val="0.8416746864975212"/>
        </c:manualLayout>
      </c:layout>
      <c:areaChart>
        <c:grouping val="standard"/>
        <c:varyColors val="0"/>
        <c:ser>
          <c:idx val="0"/>
          <c:order val="0"/>
          <c:tx>
            <c:strRef>
              <c:f>'Pivot Tables'!$R$2</c:f>
              <c:strCache>
                <c:ptCount val="1"/>
                <c:pt idx="0">
                  <c:v>Total</c:v>
                </c:pt>
              </c:strCache>
            </c:strRef>
          </c:tx>
          <c:spPr>
            <a:solidFill>
              <a:schemeClr val="accent1"/>
            </a:solidFill>
            <a:ln>
              <a:noFill/>
            </a:ln>
            <a:effectLst/>
          </c:spPr>
          <c:cat>
            <c:strRef>
              <c:f>'Pivot Tables'!$Q$3:$Q$34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Tables'!$R$3:$R$34</c:f>
              <c:numCache>
                <c:formatCode>_("$"* #,##0_);_("$"* \(#,##0\);_("$"* "-"??_);_(@_)</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9BED-47F7-B56E-146DE3950FCA}"/>
            </c:ext>
          </c:extLst>
        </c:ser>
        <c:dLbls>
          <c:showLegendKey val="0"/>
          <c:showVal val="0"/>
          <c:showCatName val="0"/>
          <c:showSerName val="0"/>
          <c:showPercent val="0"/>
          <c:showBubbleSize val="0"/>
        </c:dLbls>
        <c:axId val="484627808"/>
        <c:axId val="484628888"/>
      </c:areaChart>
      <c:catAx>
        <c:axId val="484627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28888"/>
        <c:crosses val="autoZero"/>
        <c:auto val="1"/>
        <c:lblAlgn val="ctr"/>
        <c:lblOffset val="100"/>
        <c:noMultiLvlLbl val="0"/>
      </c:catAx>
      <c:valAx>
        <c:axId val="4846288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278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[supermarket.xlsx]Pivot Tables!PivotTable11</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 Tables'!$V$17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35-4775-BE3B-603C9A63EF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35-4775-BE3B-603C9A63EF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035-4775-BE3B-603C9A63EF22}"/>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Tables'!$U$18:$U$21</c:f>
              <c:strCache>
                <c:ptCount val="3"/>
                <c:pt idx="0">
                  <c:v>Direct Sales</c:v>
                </c:pt>
                <c:pt idx="1">
                  <c:v>Online</c:v>
                </c:pt>
                <c:pt idx="2">
                  <c:v>Wholesaler</c:v>
                </c:pt>
              </c:strCache>
            </c:strRef>
          </c:cat>
          <c:val>
            <c:numRef>
              <c:f>'Pivot Tables'!$V$18:$V$21</c:f>
              <c:numCache>
                <c:formatCode>0%</c:formatCode>
                <c:ptCount val="3"/>
                <c:pt idx="0">
                  <c:v>0.51852010274134364</c:v>
                </c:pt>
                <c:pt idx="1">
                  <c:v>0.33363202069335657</c:v>
                </c:pt>
                <c:pt idx="2">
                  <c:v>0.1478478765652998</c:v>
                </c:pt>
              </c:numCache>
            </c:numRef>
          </c:val>
          <c:extLst>
            <c:ext xmlns:c16="http://schemas.microsoft.com/office/drawing/2014/chart" uri="{C3380CC4-5D6E-409C-BE32-E72D297353CC}">
              <c16:uniqueId val="{00000006-8035-4775-BE3B-603C9A63EF2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[supermarket.xlsx]Pivot Tables!PivotTable12</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 Tables'!$V$24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4A-4077-90F6-5041D9ECBC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4A-4077-90F6-5041D9ECBCE8}"/>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Tables'!$U$25:$U$27</c:f>
              <c:strCache>
                <c:ptCount val="2"/>
                <c:pt idx="0">
                  <c:v>Cash</c:v>
                </c:pt>
                <c:pt idx="1">
                  <c:v>Online</c:v>
                </c:pt>
              </c:strCache>
            </c:strRef>
          </c:cat>
          <c:val>
            <c:numRef>
              <c:f>'Pivot Tables'!$V$25:$V$27</c:f>
              <c:numCache>
                <c:formatCode>0%</c:formatCode>
                <c:ptCount val="2"/>
                <c:pt idx="0">
                  <c:v>0.49703780595254887</c:v>
                </c:pt>
                <c:pt idx="1">
                  <c:v>0.50296219404745113</c:v>
                </c:pt>
              </c:numCache>
            </c:numRef>
          </c:val>
          <c:extLst>
            <c:ext xmlns:c16="http://schemas.microsoft.com/office/drawing/2014/chart" uri="{C3380CC4-5D6E-409C-BE32-E72D297353CC}">
              <c16:uniqueId val="{00000004-854A-4077-90F6-5041D9ECBCE8}"/>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b"/>
      <c:layout>
        <c:manualLayout>
          <c:xMode val="edge"/>
          <c:yMode val="edge"/>
          <c:x val="0.24870864114958602"/>
          <c:y val="0.74884123527112301"/>
          <c:w val="0.46442748710465248"/>
          <c:h val="0.184071405967871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[supermarket.xlsx]Pivot Tables!PivotTable4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Tables'!$J$3:$J$13</c:f>
              <c:strCache>
                <c:ptCount val="10"/>
                <c:pt idx="0">
                  <c:v>Product02</c:v>
                </c:pt>
                <c:pt idx="1">
                  <c:v>Product33</c:v>
                </c:pt>
                <c:pt idx="2">
                  <c:v>Product05</c:v>
                </c:pt>
                <c:pt idx="3">
                  <c:v>Product32</c:v>
                </c:pt>
                <c:pt idx="4">
                  <c:v>Product44</c:v>
                </c:pt>
                <c:pt idx="5">
                  <c:v>Product10</c:v>
                </c:pt>
                <c:pt idx="6">
                  <c:v>Product19</c:v>
                </c:pt>
                <c:pt idx="7">
                  <c:v>Product42</c:v>
                </c:pt>
                <c:pt idx="8">
                  <c:v>Product30</c:v>
                </c:pt>
                <c:pt idx="9">
                  <c:v>Product41</c:v>
                </c:pt>
              </c:strCache>
            </c:strRef>
          </c:cat>
          <c:val>
            <c:numRef>
              <c:f>'Pivot Tables'!$K$3:$K$13</c:f>
              <c:numCache>
                <c:formatCode>_("$"* #,##0_);_("$"* \(#,##0\);_("$"* "-"??_);_(@_)</c:formatCode>
                <c:ptCount val="10"/>
                <c:pt idx="0">
                  <c:v>13423.199999999999</c:v>
                </c:pt>
                <c:pt idx="1">
                  <c:v>13645.800000000001</c:v>
                </c:pt>
                <c:pt idx="2">
                  <c:v>15716.61</c:v>
                </c:pt>
                <c:pt idx="3">
                  <c:v>16329.72</c:v>
                </c:pt>
                <c:pt idx="4">
                  <c:v>16333.92</c:v>
                </c:pt>
                <c:pt idx="5">
                  <c:v>16428</c:v>
                </c:pt>
                <c:pt idx="6">
                  <c:v>20160</c:v>
                </c:pt>
                <c:pt idx="7">
                  <c:v>20574</c:v>
                </c:pt>
                <c:pt idx="8">
                  <c:v>22945.919999999998</c:v>
                </c:pt>
                <c:pt idx="9">
                  <c:v>22952.16</c:v>
                </c:pt>
              </c:numCache>
            </c:numRef>
          </c:val>
          <c:extLst>
            <c:ext xmlns:c16="http://schemas.microsoft.com/office/drawing/2014/chart" uri="{C3380CC4-5D6E-409C-BE32-E72D297353CC}">
              <c16:uniqueId val="{00000000-8CF4-430C-BAA9-10736642814D}"/>
            </c:ext>
          </c:extLst>
        </c:ser>
        <c:dLbls>
          <c:dLblPos val="inEnd"/>
          <c:showLegendKey val="0"/>
          <c:showVal val="1"/>
          <c:showCatName val="0"/>
          <c:showSerName val="0"/>
          <c:showPercent val="0"/>
          <c:showBubbleSize val="0"/>
        </c:dLbls>
        <c:gapWidth val="40"/>
        <c:axId val="791281472"/>
        <c:axId val="791280392"/>
      </c:barChart>
      <c:catAx>
        <c:axId val="7912814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280392"/>
        <c:crosses val="autoZero"/>
        <c:auto val="1"/>
        <c:lblAlgn val="ctr"/>
        <c:lblOffset val="100"/>
        <c:noMultiLvlLbl val="0"/>
      </c:catAx>
      <c:valAx>
        <c:axId val="791280392"/>
        <c:scaling>
          <c:orientation val="minMax"/>
        </c:scaling>
        <c:delete val="1"/>
        <c:axPos val="b"/>
        <c:numFmt formatCode="_(&quot;$&quot;* #,##0_);_(&quot;$&quot;* \(#,##0\);_(&quot;$&quot;* &quot;-&quot;??_);_(@_)" sourceLinked="1"/>
        <c:majorTickMark val="out"/>
        <c:minorTickMark val="none"/>
        <c:tickLblPos val="nextTo"/>
        <c:crossAx val="79128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[supermarket.xlsx]Pivot Tables!PivotTable11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Tables'!$V$17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61F5-45C8-960B-F35E572EBF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61F5-45C8-960B-F35E572EBF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61F5-45C8-960B-F35E572EBF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Tables'!$U$18:$U$21</c:f>
              <c:strCache>
                <c:ptCount val="3"/>
                <c:pt idx="0">
                  <c:v>Direct Sales</c:v>
                </c:pt>
                <c:pt idx="1">
                  <c:v>Online</c:v>
                </c:pt>
                <c:pt idx="2">
                  <c:v>Wholesaler</c:v>
                </c:pt>
              </c:strCache>
            </c:strRef>
          </c:cat>
          <c:val>
            <c:numRef>
              <c:f>'Pivot Tables'!$V$18:$V$21</c:f>
              <c:numCache>
                <c:formatCode>0%</c:formatCode>
                <c:ptCount val="3"/>
                <c:pt idx="0">
                  <c:v>0.51852010274134364</c:v>
                </c:pt>
                <c:pt idx="1">
                  <c:v>0.33363202069335657</c:v>
                </c:pt>
                <c:pt idx="2">
                  <c:v>0.1478478765652998</c:v>
                </c:pt>
              </c:numCache>
            </c:numRef>
          </c:val>
          <c:extLst>
            <c:ext xmlns:c16="http://schemas.microsoft.com/office/drawing/2014/chart" uri="{C3380CC4-5D6E-409C-BE32-E72D297353CC}">
              <c16:uniqueId val="{00000000-61F5-45C8-960B-F35E572EBF2C}"/>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[supermarket.xlsx]Pivot Tables!PivotTable12</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Tables'!$V$24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01-4DF5-84D1-D22DF73489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01-4DF5-84D1-D22DF73489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Tables'!$U$25:$U$27</c:f>
              <c:strCache>
                <c:ptCount val="2"/>
                <c:pt idx="0">
                  <c:v>Cash</c:v>
                </c:pt>
                <c:pt idx="1">
                  <c:v>Online</c:v>
                </c:pt>
              </c:strCache>
            </c:strRef>
          </c:cat>
          <c:val>
            <c:numRef>
              <c:f>'Pivot Tables'!$V$25:$V$27</c:f>
              <c:numCache>
                <c:formatCode>0%</c:formatCode>
                <c:ptCount val="2"/>
                <c:pt idx="0">
                  <c:v>0.49703780595254887</c:v>
                </c:pt>
                <c:pt idx="1">
                  <c:v>0.50296219404745113</c:v>
                </c:pt>
              </c:numCache>
            </c:numRef>
          </c:val>
          <c:extLst>
            <c:ext xmlns:c16="http://schemas.microsoft.com/office/drawing/2014/chart" uri="{C3380CC4-5D6E-409C-BE32-E72D297353CC}">
              <c16:uniqueId val="{00000000-3E33-47E2-B52E-099F1A2AAB27}"/>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426115485564305"/>
          <c:y val="3.4687591134441531E-2"/>
          <c:w val="0.83465485564304465"/>
          <c:h val="0.8416746864975212"/>
        </c:manualLayout>
      </c:layout>
      <c:barChart>
        <c:barDir val="col"/>
        <c:grouping val="stacked"/>
        <c:varyColors val="0"/>
        <c:ser>
          <c:idx val="0"/>
          <c:order val="0"/>
          <c:spPr>
            <a:solidFill>
              <a:schemeClr val="accent1"/>
            </a:solidFill>
            <a:ln>
              <a:noFill/>
            </a:ln>
            <a:effectLst/>
          </c:spPr>
          <c:invertIfNegative val="0"/>
          <c:dLbls>
            <c:dLbl>
              <c:idx val="0"/>
              <c:tx>
                <c:rich>
                  <a:bodyPr/>
                  <a:lstStyle/>
                  <a:p>
                    <a:fld id="{99E52C04-2B9D-48AC-9A36-DB157C7BD89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A774-490A-B285-94775FEF4B03}"/>
                </c:ext>
              </c:extLst>
            </c:dLbl>
            <c:dLbl>
              <c:idx val="1"/>
              <c:tx>
                <c:rich>
                  <a:bodyPr/>
                  <a:lstStyle/>
                  <a:p>
                    <a:fld id="{91D01BBA-D7E4-484C-AD8B-C8BE92D57E0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774-490A-B285-94775FEF4B03}"/>
                </c:ext>
              </c:extLst>
            </c:dLbl>
            <c:dLbl>
              <c:idx val="2"/>
              <c:tx>
                <c:rich>
                  <a:bodyPr/>
                  <a:lstStyle/>
                  <a:p>
                    <a:fld id="{FA54CBE9-0B3B-42F0-89EB-11499294D99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774-490A-B285-94775FEF4B03}"/>
                </c:ext>
              </c:extLst>
            </c:dLbl>
            <c:dLbl>
              <c:idx val="3"/>
              <c:tx>
                <c:rich>
                  <a:bodyPr/>
                  <a:lstStyle/>
                  <a:p>
                    <a:fld id="{344F16B5-4CB3-4574-B721-476CCC332C2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774-490A-B285-94775FEF4B03}"/>
                </c:ext>
              </c:extLst>
            </c:dLbl>
            <c:dLbl>
              <c:idx val="4"/>
              <c:tx>
                <c:rich>
                  <a:bodyPr/>
                  <a:lstStyle/>
                  <a:p>
                    <a:fld id="{058AE8C8-BE6D-46B6-9470-1058C46F730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774-490A-B285-94775FEF4B03}"/>
                </c:ext>
              </c:extLst>
            </c:dLbl>
            <c:dLbl>
              <c:idx val="5"/>
              <c:tx>
                <c:rich>
                  <a:bodyPr/>
                  <a:lstStyle/>
                  <a:p>
                    <a:fld id="{9357E813-36AD-480A-B058-B43EFF760A7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774-490A-B285-94775FEF4B03}"/>
                </c:ext>
              </c:extLst>
            </c:dLbl>
            <c:dLbl>
              <c:idx val="6"/>
              <c:tx>
                <c:rich>
                  <a:bodyPr/>
                  <a:lstStyle/>
                  <a:p>
                    <a:fld id="{57C51D55-F40E-4941-B580-68C4C00789C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774-490A-B285-94775FEF4B03}"/>
                </c:ext>
              </c:extLst>
            </c:dLbl>
            <c:dLbl>
              <c:idx val="7"/>
              <c:tx>
                <c:rich>
                  <a:bodyPr/>
                  <a:lstStyle/>
                  <a:p>
                    <a:fld id="{08B56D73-14D5-4925-B573-CEB75906BB9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774-490A-B285-94775FEF4B03}"/>
                </c:ext>
              </c:extLst>
            </c:dLbl>
            <c:dLbl>
              <c:idx val="8"/>
              <c:tx>
                <c:rich>
                  <a:bodyPr/>
                  <a:lstStyle/>
                  <a:p>
                    <a:fld id="{D78FD1D0-17E0-4786-A388-FC5391FCB13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774-490A-B285-94775FEF4B03}"/>
                </c:ext>
              </c:extLst>
            </c:dLbl>
            <c:dLbl>
              <c:idx val="9"/>
              <c:tx>
                <c:rich>
                  <a:bodyPr/>
                  <a:lstStyle/>
                  <a:p>
                    <a:fld id="{69BAA28E-A47D-42A5-B319-5EB329BC07B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A774-490A-B285-94775FEF4B03}"/>
                </c:ext>
              </c:extLst>
            </c:dLbl>
            <c:dLbl>
              <c:idx val="10"/>
              <c:tx>
                <c:rich>
                  <a:bodyPr/>
                  <a:lstStyle/>
                  <a:p>
                    <a:fld id="{56DBF732-F7AE-4E82-A624-E55A5889C6C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A774-490A-B285-94775FEF4B03}"/>
                </c:ext>
              </c:extLst>
            </c:dLbl>
            <c:dLbl>
              <c:idx val="11"/>
              <c:tx>
                <c:rich>
                  <a:bodyPr/>
                  <a:lstStyle/>
                  <a:p>
                    <a:fld id="{4A50BA98-3C87-4C4D-85A8-3817864767A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A774-490A-B285-94775FEF4B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Tables'!$E$19:$E$30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Tables'!$F$19:$F$30</c:f>
              <c:numCache>
                <c:formatCode>_("$"* #,##0_);_("$"* \(#,##0\);_("$"* "-"??_);_(@_)</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5="http://schemas.microsoft.com/office/drawing/2012/chart" uri="{02D57815-91ED-43cb-92C2-25804820EDAC}">
              <c15:datalabelsRange>
                <c15:f>'Pivot Tables'!$H$19:$H$30</c15:f>
                <c15:dlblRangeCache>
                  <c:ptCount val="12"/>
                </c15:dlblRangeCache>
              </c15:datalabelsRange>
            </c:ext>
            <c:ext xmlns:c16="http://schemas.microsoft.com/office/drawing/2014/chart" uri="{C3380CC4-5D6E-409C-BE32-E72D297353CC}">
              <c16:uniqueId val="{0000000C-A774-490A-B285-94775FEF4B03}"/>
            </c:ext>
          </c:extLst>
        </c:ser>
        <c:ser>
          <c:idx val="1"/>
          <c:order val="1"/>
          <c:spPr>
            <a:solidFill>
              <a:schemeClr val="accent2"/>
            </a:solidFill>
            <a:ln>
              <a:noFill/>
            </a:ln>
            <a:effectLst/>
          </c:spPr>
          <c:invertIfNegative val="0"/>
          <c:dLbls>
            <c:delete val="1"/>
          </c:dLbls>
          <c:cat>
            <c:strRef>
              <c:f>'Pivot Tables'!$E$19:$E$30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Tables'!$G$19:$G$30</c:f>
              <c:numCache>
                <c:formatCode>_("$"* #,##0_);_("$"* \(#,##0\);_("$"* "-"??_);_(@_)</c:formatCode>
                <c:ptCount val="12"/>
                <c:pt idx="0">
                  <c:v>7056.96</c:v>
                </c:pt>
                <c:pt idx="1">
                  <c:v>5516.3000000000011</c:v>
                </c:pt>
                <c:pt idx="2">
                  <c:v>5179.6500000000015</c:v>
                </c:pt>
                <c:pt idx="3">
                  <c:v>5297.11</c:v>
                </c:pt>
                <c:pt idx="4">
                  <c:v>4384.4500000000007</c:v>
                </c:pt>
                <c:pt idx="5">
                  <c:v>5654.7099999999991</c:v>
                </c:pt>
                <c:pt idx="6">
                  <c:v>5373.7900000000018</c:v>
                </c:pt>
                <c:pt idx="7">
                  <c:v>5519.3999999999987</c:v>
                </c:pt>
                <c:pt idx="8">
                  <c:v>6484.8100000000013</c:v>
                </c:pt>
                <c:pt idx="9">
                  <c:v>5658.69</c:v>
                </c:pt>
                <c:pt idx="10">
                  <c:v>6818.0700000000006</c:v>
                </c:pt>
                <c:pt idx="11">
                  <c:v>5963.9799999999987</c:v>
                </c:pt>
              </c:numCache>
            </c:numRef>
          </c:val>
          <c:extLst>
            <c:ext xmlns:c16="http://schemas.microsoft.com/office/drawing/2014/chart" uri="{C3380CC4-5D6E-409C-BE32-E72D297353CC}">
              <c16:uniqueId val="{0000000D-A774-490A-B285-94775FEF4B03}"/>
            </c:ext>
          </c:extLst>
        </c:ser>
        <c:dLbls>
          <c:dLblPos val="ctr"/>
          <c:showLegendKey val="0"/>
          <c:showVal val="1"/>
          <c:showCatName val="0"/>
          <c:showSerName val="0"/>
          <c:showPercent val="0"/>
          <c:showBubbleSize val="0"/>
        </c:dLbls>
        <c:gapWidth val="150"/>
        <c:overlap val="100"/>
        <c:axId val="93577600"/>
        <c:axId val="528388408"/>
      </c:barChart>
      <c:catAx>
        <c:axId val="9357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388408"/>
        <c:crosses val="autoZero"/>
        <c:auto val="1"/>
        <c:lblAlgn val="ctr"/>
        <c:lblOffset val="100"/>
        <c:noMultiLvlLbl val="0"/>
      </c:catAx>
      <c:valAx>
        <c:axId val="528388408"/>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77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[supermarket.xlsx]Pivot Tables!PivotTable4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Tables'!$K$2</c:f>
              <c:strCache>
                <c:ptCount val="1"/>
                <c:pt idx="0">
                  <c:v>Total</c:v>
                </c:pt>
              </c:strCache>
            </c:strRef>
          </c:tx>
          <c:spPr>
            <a:solidFill>
              <a:schemeClr val="accent1"/>
            </a:solidFill>
            <a:ln>
              <a:noFill/>
            </a:ln>
            <a:effectLst/>
          </c:spPr>
          <c:invertIfNegative val="0"/>
          <c:cat>
            <c:strRef>
              <c:f>'Pivot Tables'!$J$3:$J$13</c:f>
              <c:strCache>
                <c:ptCount val="10"/>
                <c:pt idx="0">
                  <c:v>Product02</c:v>
                </c:pt>
                <c:pt idx="1">
                  <c:v>Product33</c:v>
                </c:pt>
                <c:pt idx="2">
                  <c:v>Product05</c:v>
                </c:pt>
                <c:pt idx="3">
                  <c:v>Product32</c:v>
                </c:pt>
                <c:pt idx="4">
                  <c:v>Product44</c:v>
                </c:pt>
                <c:pt idx="5">
                  <c:v>Product10</c:v>
                </c:pt>
                <c:pt idx="6">
                  <c:v>Product19</c:v>
                </c:pt>
                <c:pt idx="7">
                  <c:v>Product42</c:v>
                </c:pt>
                <c:pt idx="8">
                  <c:v>Product30</c:v>
                </c:pt>
                <c:pt idx="9">
                  <c:v>Product41</c:v>
                </c:pt>
              </c:strCache>
            </c:strRef>
          </c:cat>
          <c:val>
            <c:numRef>
              <c:f>'Pivot Tables'!$K$3:$K$13</c:f>
              <c:numCache>
                <c:formatCode>_("$"* #,##0_);_("$"* \(#,##0\);_("$"* "-"??_);_(@_)</c:formatCode>
                <c:ptCount val="10"/>
                <c:pt idx="0">
                  <c:v>13423.199999999999</c:v>
                </c:pt>
                <c:pt idx="1">
                  <c:v>13645.800000000001</c:v>
                </c:pt>
                <c:pt idx="2">
                  <c:v>15716.61</c:v>
                </c:pt>
                <c:pt idx="3">
                  <c:v>16329.72</c:v>
                </c:pt>
                <c:pt idx="4">
                  <c:v>16333.92</c:v>
                </c:pt>
                <c:pt idx="5">
                  <c:v>16428</c:v>
                </c:pt>
                <c:pt idx="6">
                  <c:v>20160</c:v>
                </c:pt>
                <c:pt idx="7">
                  <c:v>20574</c:v>
                </c:pt>
                <c:pt idx="8">
                  <c:v>22945.919999999998</c:v>
                </c:pt>
                <c:pt idx="9">
                  <c:v>22952.16</c:v>
                </c:pt>
              </c:numCache>
            </c:numRef>
          </c:val>
          <c:extLst>
            <c:ext xmlns:c16="http://schemas.microsoft.com/office/drawing/2014/chart" uri="{C3380CC4-5D6E-409C-BE32-E72D297353CC}">
              <c16:uniqueId val="{00000000-95D2-49CE-87C8-CE3A5E268829}"/>
            </c:ext>
          </c:extLst>
        </c:ser>
        <c:dLbls>
          <c:showLegendKey val="0"/>
          <c:showVal val="0"/>
          <c:showCatName val="0"/>
          <c:showSerName val="0"/>
          <c:showPercent val="0"/>
          <c:showBubbleSize val="0"/>
        </c:dLbls>
        <c:gapWidth val="70"/>
        <c:axId val="791281472"/>
        <c:axId val="791280392"/>
      </c:barChart>
      <c:catAx>
        <c:axId val="791281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280392"/>
        <c:crosses val="autoZero"/>
        <c:auto val="1"/>
        <c:lblAlgn val="ctr"/>
        <c:lblOffset val="100"/>
        <c:noMultiLvlLbl val="0"/>
      </c:catAx>
      <c:valAx>
        <c:axId val="791280392"/>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28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Tables'!$K$19</c:f>
              <c:strCache>
                <c:ptCount val="1"/>
                <c:pt idx="0">
                  <c:v>Total</c:v>
                </c:pt>
              </c:strCache>
            </c:strRef>
          </c:tx>
          <c:spPr>
            <a:solidFill>
              <a:schemeClr val="accent1"/>
            </a:solidFill>
            <a:ln>
              <a:noFill/>
            </a:ln>
            <a:effectLst/>
          </c:spPr>
          <c:invertIfNegative val="0"/>
          <c:cat>
            <c:strRef>
              <c:f>'Pivot Tables'!$J$20:$J$32</c:f>
              <c:strCache>
                <c:ptCount val="12"/>
                <c:pt idx="0">
                  <c:v>Jan</c:v>
                </c:pt>
                <c:pt idx="1">
                  <c:v>Nov</c:v>
                </c:pt>
                <c:pt idx="2">
                  <c:v>Sep</c:v>
                </c:pt>
                <c:pt idx="3">
                  <c:v>Dec</c:v>
                </c:pt>
                <c:pt idx="4">
                  <c:v>Oct</c:v>
                </c:pt>
                <c:pt idx="5">
                  <c:v>Jun</c:v>
                </c:pt>
                <c:pt idx="6">
                  <c:v>Aug</c:v>
                </c:pt>
                <c:pt idx="7">
                  <c:v>Feb</c:v>
                </c:pt>
                <c:pt idx="8">
                  <c:v>Jul</c:v>
                </c:pt>
                <c:pt idx="9">
                  <c:v>Apr</c:v>
                </c:pt>
                <c:pt idx="10">
                  <c:v>Mar</c:v>
                </c:pt>
                <c:pt idx="11">
                  <c:v>May</c:v>
                </c:pt>
              </c:strCache>
            </c:strRef>
          </c:cat>
          <c:val>
            <c:numRef>
              <c:f>'Pivot Tables'!$K$20:$K$32</c:f>
              <c:numCache>
                <c:formatCode>General</c:formatCode>
                <c:ptCount val="12"/>
                <c:pt idx="0">
                  <c:v>7056.96</c:v>
                </c:pt>
                <c:pt idx="1">
                  <c:v>6818.0700000000006</c:v>
                </c:pt>
                <c:pt idx="2">
                  <c:v>6484.8100000000013</c:v>
                </c:pt>
                <c:pt idx="3">
                  <c:v>5963.9799999999987</c:v>
                </c:pt>
                <c:pt idx="4">
                  <c:v>5658.69</c:v>
                </c:pt>
                <c:pt idx="5">
                  <c:v>5654.7099999999991</c:v>
                </c:pt>
                <c:pt idx="6">
                  <c:v>5519.3999999999987</c:v>
                </c:pt>
                <c:pt idx="7">
                  <c:v>5516.3000000000011</c:v>
                </c:pt>
                <c:pt idx="8">
                  <c:v>5373.7900000000018</c:v>
                </c:pt>
                <c:pt idx="9">
                  <c:v>5297.11</c:v>
                </c:pt>
                <c:pt idx="10">
                  <c:v>5179.6500000000015</c:v>
                </c:pt>
                <c:pt idx="11">
                  <c:v>4384.4500000000007</c:v>
                </c:pt>
              </c:numCache>
            </c:numRef>
          </c:val>
          <c:extLst>
            <c:ext xmlns:c16="http://schemas.microsoft.com/office/drawing/2014/chart" uri="{C3380CC4-5D6E-409C-BE32-E72D297353CC}">
              <c16:uniqueId val="{00000000-8F5B-4085-84DD-C435A9FD86F2}"/>
            </c:ext>
          </c:extLst>
        </c:ser>
        <c:dLbls>
          <c:showLegendKey val="0"/>
          <c:showVal val="0"/>
          <c:showCatName val="0"/>
          <c:showSerName val="0"/>
          <c:showPercent val="0"/>
          <c:showBubbleSize val="0"/>
        </c:dLbls>
        <c:gapWidth val="140"/>
        <c:overlap val="-100"/>
        <c:axId val="582026640"/>
        <c:axId val="582027360"/>
      </c:barChart>
      <c:catAx>
        <c:axId val="5820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027360"/>
        <c:crosses val="autoZero"/>
        <c:auto val="1"/>
        <c:lblAlgn val="ctr"/>
        <c:lblOffset val="100"/>
        <c:noMultiLvlLbl val="0"/>
      </c:catAx>
      <c:valAx>
        <c:axId val="582027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02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Tables'!$N$19</c:f>
              <c:strCache>
                <c:ptCount val="1"/>
                <c:pt idx="0">
                  <c:v>Total</c:v>
                </c:pt>
              </c:strCache>
            </c:strRef>
          </c:tx>
          <c:spPr>
            <a:solidFill>
              <a:schemeClr val="accent1"/>
            </a:solidFill>
            <a:ln>
              <a:noFill/>
            </a:ln>
            <a:effectLst/>
          </c:spPr>
          <c:invertIfNegative val="0"/>
          <c:cat>
            <c:strRef>
              <c:f>'Pivot Tables'!$M$20:$M$32</c:f>
              <c:strCache>
                <c:ptCount val="12"/>
                <c:pt idx="0">
                  <c:v>Jan</c:v>
                </c:pt>
                <c:pt idx="1">
                  <c:v>Dec</c:v>
                </c:pt>
                <c:pt idx="2">
                  <c:v>Nov</c:v>
                </c:pt>
                <c:pt idx="3">
                  <c:v>Aug</c:v>
                </c:pt>
                <c:pt idx="4">
                  <c:v>Jul</c:v>
                </c:pt>
                <c:pt idx="5">
                  <c:v>Sep</c:v>
                </c:pt>
                <c:pt idx="6">
                  <c:v>Oct</c:v>
                </c:pt>
                <c:pt idx="7">
                  <c:v>May</c:v>
                </c:pt>
                <c:pt idx="8">
                  <c:v>Feb</c:v>
                </c:pt>
                <c:pt idx="9">
                  <c:v>Jun</c:v>
                </c:pt>
                <c:pt idx="10">
                  <c:v>Mar</c:v>
                </c:pt>
                <c:pt idx="11">
                  <c:v>Apr</c:v>
                </c:pt>
              </c:strCache>
            </c:strRef>
          </c:cat>
          <c:val>
            <c:numRef>
              <c:f>'Pivot Tables'!$N$20:$N$32</c:f>
              <c:numCache>
                <c:formatCode>General</c:formatCode>
                <c:ptCount val="12"/>
                <c:pt idx="0">
                  <c:v>41346.959999999992</c:v>
                </c:pt>
                <c:pt idx="1">
                  <c:v>37097.979999999996</c:v>
                </c:pt>
                <c:pt idx="2">
                  <c:v>36124.07</c:v>
                </c:pt>
                <c:pt idx="3">
                  <c:v>35350.400000000016</c:v>
                </c:pt>
                <c:pt idx="4">
                  <c:v>35251.79</c:v>
                </c:pt>
                <c:pt idx="5">
                  <c:v>35242.810000000005</c:v>
                </c:pt>
                <c:pt idx="6">
                  <c:v>33500.69000000001</c:v>
                </c:pt>
                <c:pt idx="7">
                  <c:v>30910.45</c:v>
                </c:pt>
                <c:pt idx="8">
                  <c:v>30857.300000000003</c:v>
                </c:pt>
                <c:pt idx="9">
                  <c:v>30533.710000000003</c:v>
                </c:pt>
                <c:pt idx="10">
                  <c:v>28616.65</c:v>
                </c:pt>
                <c:pt idx="11">
                  <c:v>26579.11</c:v>
                </c:pt>
              </c:numCache>
            </c:numRef>
          </c:val>
          <c:extLst>
            <c:ext xmlns:c16="http://schemas.microsoft.com/office/drawing/2014/chart" uri="{C3380CC4-5D6E-409C-BE32-E72D297353CC}">
              <c16:uniqueId val="{00000000-6925-4DE4-9132-77B87664C635}"/>
            </c:ext>
          </c:extLst>
        </c:ser>
        <c:dLbls>
          <c:showLegendKey val="0"/>
          <c:showVal val="0"/>
          <c:showCatName val="0"/>
          <c:showSerName val="0"/>
          <c:showPercent val="0"/>
          <c:showBubbleSize val="0"/>
        </c:dLbls>
        <c:gapWidth val="140"/>
        <c:overlap val="-27"/>
        <c:axId val="588793672"/>
        <c:axId val="588794032"/>
      </c:barChart>
      <c:catAx>
        <c:axId val="588793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794032"/>
        <c:crosses val="autoZero"/>
        <c:auto val="1"/>
        <c:lblAlgn val="ctr"/>
        <c:lblOffset val="100"/>
        <c:noMultiLvlLbl val="0"/>
      </c:catAx>
      <c:valAx>
        <c:axId val="588794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793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solidFill>
              <a:schemeClr val="accent1"/>
            </a:solidFill>
            <a:ln>
              <a:noFill/>
            </a:ln>
            <a:effectLst/>
          </c:spPr>
          <c:invertIfNegative val="0"/>
          <c:dLbls>
            <c:dLbl>
              <c:idx val="0"/>
              <c:tx>
                <c:rich>
                  <a:bodyPr/>
                  <a:lstStyle/>
                  <a:p>
                    <a:fld id="{59DE9949-021A-4A83-8042-F2CC087DAFF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131E-4FB3-AB2C-357BD44530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Tables'!$E$19:$E$30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Tables'!$F$19:$F$30</c:f>
              <c:numCache>
                <c:formatCode>_("$"* #,##0_);_("$"* \(#,##0\);_("$"* "-"??_);_(@_)</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5="http://schemas.microsoft.com/office/drawing/2012/chart" uri="{02D57815-91ED-43cb-92C2-25804820EDAC}">
              <c15:datalabelsRange>
                <c15:f>'Pivot Tables'!$H$19:$H$30</c15:f>
                <c15:dlblRangeCache>
                  <c:ptCount val="12"/>
                </c15:dlblRangeCache>
              </c15:datalabelsRange>
            </c:ext>
            <c:ext xmlns:c16="http://schemas.microsoft.com/office/drawing/2014/chart" uri="{C3380CC4-5D6E-409C-BE32-E72D297353CC}">
              <c16:uniqueId val="{0000000C-131E-4FB3-AB2C-357BD44530D4}"/>
            </c:ext>
          </c:extLst>
        </c:ser>
        <c:ser>
          <c:idx val="1"/>
          <c:order val="1"/>
          <c:spPr>
            <a:solidFill>
              <a:schemeClr val="accent2"/>
            </a:solidFill>
            <a:ln>
              <a:noFill/>
            </a:ln>
            <a:effectLst/>
          </c:spPr>
          <c:invertIfNegative val="0"/>
          <c:dLbls>
            <c:delete val="1"/>
          </c:dLbls>
          <c:cat>
            <c:strRef>
              <c:f>'Pivot Tables'!$E$19:$E$30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Tables'!$G$19:$G$30</c:f>
              <c:numCache>
                <c:formatCode>_("$"* #,##0_);_("$"* \(#,##0\);_("$"* "-"??_);_(@_)</c:formatCode>
                <c:ptCount val="12"/>
                <c:pt idx="0">
                  <c:v>7056.96</c:v>
                </c:pt>
                <c:pt idx="1">
                  <c:v>5516.3000000000011</c:v>
                </c:pt>
                <c:pt idx="2">
                  <c:v>5179.6500000000015</c:v>
                </c:pt>
                <c:pt idx="3">
                  <c:v>5297.11</c:v>
                </c:pt>
                <c:pt idx="4">
                  <c:v>4384.4500000000007</c:v>
                </c:pt>
                <c:pt idx="5">
                  <c:v>5654.7099999999991</c:v>
                </c:pt>
                <c:pt idx="6">
                  <c:v>5373.7900000000018</c:v>
                </c:pt>
                <c:pt idx="7">
                  <c:v>5519.3999999999987</c:v>
                </c:pt>
                <c:pt idx="8">
                  <c:v>6484.8100000000013</c:v>
                </c:pt>
                <c:pt idx="9">
                  <c:v>5658.69</c:v>
                </c:pt>
                <c:pt idx="10">
                  <c:v>6818.0700000000006</c:v>
                </c:pt>
                <c:pt idx="11">
                  <c:v>5963.9799999999987</c:v>
                </c:pt>
              </c:numCache>
            </c:numRef>
          </c:val>
          <c:extLst>
            <c:ext xmlns:c16="http://schemas.microsoft.com/office/drawing/2014/chart" uri="{C3380CC4-5D6E-409C-BE32-E72D297353CC}">
              <c16:uniqueId val="{0000000D-131E-4FB3-AB2C-357BD44530D4}"/>
            </c:ext>
          </c:extLst>
        </c:ser>
        <c:dLbls>
          <c:dLblPos val="ctr"/>
          <c:showLegendKey val="0"/>
          <c:showVal val="1"/>
          <c:showCatName val="0"/>
          <c:showSerName val="0"/>
          <c:showPercent val="0"/>
          <c:showBubbleSize val="0"/>
        </c:dLbls>
        <c:gapWidth val="54"/>
        <c:overlap val="100"/>
        <c:axId val="93577600"/>
        <c:axId val="528388408"/>
      </c:barChart>
      <c:catAx>
        <c:axId val="9357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28388408"/>
        <c:crosses val="autoZero"/>
        <c:auto val="1"/>
        <c:lblAlgn val="ctr"/>
        <c:lblOffset val="100"/>
        <c:noMultiLvlLbl val="0"/>
      </c:catAx>
      <c:valAx>
        <c:axId val="528388408"/>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77600"/>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[supermarket.xlsx]Pivot Tables!PivotTable5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67847769028872"/>
          <c:y val="7.407407407407407E-2"/>
          <c:w val="0.82198818897637793"/>
          <c:h val="0.8416746864975212"/>
        </c:manualLayout>
      </c:layout>
      <c:areaChart>
        <c:grouping val="standard"/>
        <c:varyColors val="0"/>
        <c:ser>
          <c:idx val="0"/>
          <c:order val="0"/>
          <c:tx>
            <c:strRef>
              <c:f>'Pivot Tables'!$R$2</c:f>
              <c:strCache>
                <c:ptCount val="1"/>
                <c:pt idx="0">
                  <c:v>Total</c:v>
                </c:pt>
              </c:strCache>
            </c:strRef>
          </c:tx>
          <c:spPr>
            <a:solidFill>
              <a:schemeClr val="accent1"/>
            </a:solidFill>
            <a:ln>
              <a:noFill/>
            </a:ln>
            <a:effectLst/>
          </c:spPr>
          <c:cat>
            <c:strRef>
              <c:f>'Pivot Tables'!$Q$3:$Q$34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Tables'!$R$3:$R$34</c:f>
              <c:numCache>
                <c:formatCode>_("$"* #,##0_);_("$"* \(#,##0\);_("$"* "-"??_);_(@_)</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FFC2-4D39-B95F-1791A6B28926}"/>
            </c:ext>
          </c:extLst>
        </c:ser>
        <c:dLbls>
          <c:showLegendKey val="0"/>
          <c:showVal val="0"/>
          <c:showCatName val="0"/>
          <c:showSerName val="0"/>
          <c:showPercent val="0"/>
          <c:showBubbleSize val="0"/>
        </c:dLbls>
        <c:axId val="484627808"/>
        <c:axId val="484628888"/>
      </c:areaChart>
      <c:catAx>
        <c:axId val="484627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28888"/>
        <c:crosses val="autoZero"/>
        <c:auto val="1"/>
        <c:lblAlgn val="ctr"/>
        <c:lblOffset val="100"/>
        <c:noMultiLvlLbl val="0"/>
      </c:catAx>
      <c:valAx>
        <c:axId val="484628888"/>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278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AF7F44A8-0EE5-47C9-BFC5-FD06E488BAF8}">
          <cx:dataLabels pos="inEnd">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AF7F44A8-0EE5-47C9-BFC5-FD06E488BAF8}">
          <cx:spPr>
            <a:ln>
              <a:noFill/>
            </a:ln>
          </cx:spPr>
          <cx:dataLabels pos="inEnd">
            <cx:txPr>
              <a:bodyPr spcFirstLastPara="1" vertOverflow="ellipsis" horzOverflow="overflow" wrap="square" lIns="0" tIns="0" rIns="0" bIns="0" anchor="ctr" anchorCtr="1"/>
              <a:lstStyle/>
              <a:p>
                <a:pPr algn="ctr" rtl="0">
                  <a:defRPr>
                    <a:solidFill>
                      <a:schemeClr val="bg1">
                        <a:lumMod val="95000"/>
                      </a:schemeClr>
                    </a:solidFill>
                  </a:defRPr>
                </a:pPr>
                <a:endParaRPr lang="en-US" sz="900" b="0" i="0" u="none" strike="noStrike" baseline="0">
                  <a:solidFill>
                    <a:schemeClr val="bg1">
                      <a:lumMod val="95000"/>
                    </a:schemeClr>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Pivot Tables'!$F$17" lockText="1" noThreeD="1"/>
</file>

<file path=xl/ctrlProps/ctrlProp2.xml><?xml version="1.0" encoding="utf-8"?>
<formControlPr xmlns="http://schemas.microsoft.com/office/spreadsheetml/2009/9/main" objectType="CheckBox" fmlaLink="'Pivot Tables'!$H$17" lockText="1" noThreeD="1"/>
</file>

<file path=xl/ctrlProps/ctrlProp3.xml><?xml version="1.0" encoding="utf-8"?>
<formControlPr xmlns="http://schemas.microsoft.com/office/spreadsheetml/2009/9/main" objectType="CheckBox" checked="Checked" fmlaLink="'Pivot Tables'!$G$17" lockText="1" noThreeD="1"/>
</file>

<file path=xl/ctrlProps/ctrlProp4.xml><?xml version="1.0" encoding="utf-8"?>
<formControlPr xmlns="http://schemas.microsoft.com/office/spreadsheetml/2009/9/main" objectType="CheckBox" checked="Checked" fmlaLink="'Pivot Tables'!$F$17" lockText="1" noThreeD="1"/>
</file>

<file path=xl/ctrlProps/ctrlProp5.xml><?xml version="1.0" encoding="utf-8"?>
<formControlPr xmlns="http://schemas.microsoft.com/office/spreadsheetml/2009/9/main" objectType="CheckBox" fmlaLink="'Pivot Tables'!$H$17" lockText="1" noThreeD="1"/>
</file>

<file path=xl/ctrlProps/ctrlProp6.xml><?xml version="1.0" encoding="utf-8"?>
<formControlPr xmlns="http://schemas.microsoft.com/office/spreadsheetml/2009/9/main" objectType="CheckBox" checked="Checked" fmlaLink="'Pivot Tables'!$G$17" lockText="1" noThreeD="1"/>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image" Target="../media/image10.svg"/><Relationship Id="rId13" Type="http://schemas.openxmlformats.org/officeDocument/2006/relationships/image" Target="../media/image14.svg"/><Relationship Id="rId18" Type="http://schemas.openxmlformats.org/officeDocument/2006/relationships/image" Target="../media/image19.png"/><Relationship Id="rId26" Type="http://schemas.openxmlformats.org/officeDocument/2006/relationships/image" Target="../media/image22.gif"/><Relationship Id="rId3" Type="http://schemas.openxmlformats.org/officeDocument/2006/relationships/image" Target="../media/image5.png"/><Relationship Id="rId21" Type="http://schemas.openxmlformats.org/officeDocument/2006/relationships/chart" Target="../charts/chart10.xml"/><Relationship Id="rId7" Type="http://schemas.openxmlformats.org/officeDocument/2006/relationships/image" Target="../media/image9.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1.gif"/><Relationship Id="rId2" Type="http://schemas.openxmlformats.org/officeDocument/2006/relationships/image" Target="../media/image4.svg"/><Relationship Id="rId16" Type="http://schemas.openxmlformats.org/officeDocument/2006/relationships/image" Target="../media/image17.png"/><Relationship Id="rId20" Type="http://schemas.openxmlformats.org/officeDocument/2006/relationships/chart" Target="../charts/chart9.xml"/><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chart" Target="../charts/chart8.xml"/><Relationship Id="rId24" Type="http://schemas.openxmlformats.org/officeDocument/2006/relationships/chart" Target="../charts/chart12.xml"/><Relationship Id="rId5" Type="http://schemas.openxmlformats.org/officeDocument/2006/relationships/image" Target="../media/image7.png"/><Relationship Id="rId15" Type="http://schemas.openxmlformats.org/officeDocument/2006/relationships/image" Target="../media/image16.svg"/><Relationship Id="rId23" Type="http://schemas.microsoft.com/office/2014/relationships/chartEx" Target="../charts/chartEx2.xml"/><Relationship Id="rId10" Type="http://schemas.openxmlformats.org/officeDocument/2006/relationships/image" Target="../media/image12.svg"/><Relationship Id="rId19" Type="http://schemas.openxmlformats.org/officeDocument/2006/relationships/image" Target="../media/image20.svg"/><Relationship Id="rId4" Type="http://schemas.openxmlformats.org/officeDocument/2006/relationships/image" Target="../media/image6.svg"/><Relationship Id="rId9" Type="http://schemas.openxmlformats.org/officeDocument/2006/relationships/image" Target="../media/image11.png"/><Relationship Id="rId14" Type="http://schemas.openxmlformats.org/officeDocument/2006/relationships/image" Target="../media/image15.png"/><Relationship Id="rId22"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8" Type="http://schemas.openxmlformats.org/officeDocument/2006/relationships/image" Target="../media/image30.svg"/><Relationship Id="rId13" Type="http://schemas.openxmlformats.org/officeDocument/2006/relationships/image" Target="../media/image35.png"/><Relationship Id="rId18" Type="http://schemas.openxmlformats.org/officeDocument/2006/relationships/image" Target="../media/image40.svg"/><Relationship Id="rId3" Type="http://schemas.openxmlformats.org/officeDocument/2006/relationships/image" Target="../media/image25.png"/><Relationship Id="rId21" Type="http://schemas.openxmlformats.org/officeDocument/2006/relationships/image" Target="../media/image22.gif"/><Relationship Id="rId7" Type="http://schemas.openxmlformats.org/officeDocument/2006/relationships/image" Target="../media/image29.png"/><Relationship Id="rId12" Type="http://schemas.openxmlformats.org/officeDocument/2006/relationships/image" Target="../media/image34.svg"/><Relationship Id="rId17" Type="http://schemas.openxmlformats.org/officeDocument/2006/relationships/image" Target="../media/image39.png"/><Relationship Id="rId2" Type="http://schemas.openxmlformats.org/officeDocument/2006/relationships/image" Target="../media/image24.svg"/><Relationship Id="rId16" Type="http://schemas.openxmlformats.org/officeDocument/2006/relationships/image" Target="../media/image38.svg"/><Relationship Id="rId20" Type="http://schemas.openxmlformats.org/officeDocument/2006/relationships/image" Target="../media/image18.png"/><Relationship Id="rId1" Type="http://schemas.openxmlformats.org/officeDocument/2006/relationships/image" Target="../media/image23.png"/><Relationship Id="rId6" Type="http://schemas.openxmlformats.org/officeDocument/2006/relationships/image" Target="../media/image28.svg"/><Relationship Id="rId11" Type="http://schemas.openxmlformats.org/officeDocument/2006/relationships/image" Target="../media/image33.png"/><Relationship Id="rId5" Type="http://schemas.openxmlformats.org/officeDocument/2006/relationships/image" Target="../media/image27.png"/><Relationship Id="rId15" Type="http://schemas.openxmlformats.org/officeDocument/2006/relationships/image" Target="../media/image37.png"/><Relationship Id="rId10" Type="http://schemas.openxmlformats.org/officeDocument/2006/relationships/image" Target="../media/image32.svg"/><Relationship Id="rId19" Type="http://schemas.openxmlformats.org/officeDocument/2006/relationships/image" Target="../media/image17.png"/><Relationship Id="rId4" Type="http://schemas.openxmlformats.org/officeDocument/2006/relationships/image" Target="../media/image26.svg"/><Relationship Id="rId9" Type="http://schemas.openxmlformats.org/officeDocument/2006/relationships/image" Target="../media/image31.png"/><Relationship Id="rId14" Type="http://schemas.openxmlformats.org/officeDocument/2006/relationships/image" Target="../media/image36.svg"/><Relationship Id="rId22" Type="http://schemas.openxmlformats.org/officeDocument/2006/relationships/image" Target="../media/image21.gif"/></Relationships>
</file>

<file path=xl/drawings/drawing1.xml><?xml version="1.0" encoding="utf-8"?>
<xdr:wsDr xmlns:xdr="http://schemas.openxmlformats.org/drawingml/2006/spreadsheetDrawing" xmlns:a="http://schemas.openxmlformats.org/drawingml/2006/main">
  <xdr:twoCellAnchor editAs="oneCell">
    <xdr:from>
      <xdr:col>0</xdr:col>
      <xdr:colOff>400050</xdr:colOff>
      <xdr:row>10</xdr:row>
      <xdr:rowOff>114300</xdr:rowOff>
    </xdr:from>
    <xdr:to>
      <xdr:col>1</xdr:col>
      <xdr:colOff>933450</xdr:colOff>
      <xdr:row>15</xdr:row>
      <xdr:rowOff>133350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00050" y="1924050"/>
              <a:ext cx="12192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457200</xdr:colOff>
      <xdr:row>16</xdr:row>
      <xdr:rowOff>104774</xdr:rowOff>
    </xdr:from>
    <xdr:to>
      <xdr:col>1</xdr:col>
      <xdr:colOff>895350</xdr:colOff>
      <xdr:row>36</xdr:row>
      <xdr:rowOff>66674</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57200" y="3000374"/>
              <a:ext cx="1123950" cy="3590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942974</xdr:colOff>
      <xdr:row>17</xdr:row>
      <xdr:rowOff>19050</xdr:rowOff>
    </xdr:from>
    <xdr:to>
      <xdr:col>2</xdr:col>
      <xdr:colOff>66675</xdr:colOff>
      <xdr:row>24</xdr:row>
      <xdr:rowOff>133350</xdr:rowOff>
    </xdr:to>
    <mc:AlternateContent xmlns:mc="http://schemas.openxmlformats.org/markup-compatibility/2006" xmlns:a14="http://schemas.microsoft.com/office/drawing/2010/main">
      <mc:Choice Requires="a14">
        <xdr:graphicFrame macro="">
          <xdr:nvGraphicFramePr>
            <xdr:cNvPr id="5" name="SALE TYPE">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1628774" y="3095625"/>
              <a:ext cx="1514476"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1114425</xdr:colOff>
      <xdr:row>10</xdr:row>
      <xdr:rowOff>57151</xdr:rowOff>
    </xdr:from>
    <xdr:to>
      <xdr:col>2</xdr:col>
      <xdr:colOff>552450</xdr:colOff>
      <xdr:row>13</xdr:row>
      <xdr:rowOff>142875</xdr:rowOff>
    </xdr:to>
    <mc:AlternateContent xmlns:mc="http://schemas.openxmlformats.org/markup-compatibility/2006" xmlns:a14="http://schemas.microsoft.com/office/drawing/2010/main">
      <mc:Choice Requires="a14">
        <xdr:graphicFrame macro="">
          <xdr:nvGraphicFramePr>
            <xdr:cNvPr id="6" name="PAYMENT MODE">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1800225" y="1866901"/>
              <a:ext cx="1828800" cy="628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5</xdr:col>
          <xdr:colOff>981075</xdr:colOff>
          <xdr:row>29</xdr:row>
          <xdr:rowOff>142875</xdr:rowOff>
        </xdr:from>
        <xdr:to>
          <xdr:col>5</xdr:col>
          <xdr:colOff>1209675</xdr:colOff>
          <xdr:row>31</xdr:row>
          <xdr:rowOff>47625</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390525</xdr:colOff>
          <xdr:row>29</xdr:row>
          <xdr:rowOff>152400</xdr:rowOff>
        </xdr:from>
        <xdr:to>
          <xdr:col>7</xdr:col>
          <xdr:colOff>619125</xdr:colOff>
          <xdr:row>31</xdr:row>
          <xdr:rowOff>57150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847725</xdr:colOff>
          <xdr:row>29</xdr:row>
          <xdr:rowOff>161925</xdr:rowOff>
        </xdr:from>
        <xdr:to>
          <xdr:col>6</xdr:col>
          <xdr:colOff>1076325</xdr:colOff>
          <xdr:row>31</xdr:row>
          <xdr:rowOff>66675</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28</xdr:col>
      <xdr:colOff>38100</xdr:colOff>
      <xdr:row>1</xdr:row>
      <xdr:rowOff>33337</xdr:rowOff>
    </xdr:from>
    <xdr:to>
      <xdr:col>35</xdr:col>
      <xdr:colOff>342900</xdr:colOff>
      <xdr:row>15</xdr:row>
      <xdr:rowOff>109537</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114300</xdr:colOff>
      <xdr:row>1</xdr:row>
      <xdr:rowOff>14287</xdr:rowOff>
    </xdr:from>
    <xdr:to>
      <xdr:col>28</xdr:col>
      <xdr:colOff>19050</xdr:colOff>
      <xdr:row>25</xdr:row>
      <xdr:rowOff>47625</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1708725" y="195262"/>
              <a:ext cx="4019550" cy="44148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38100</xdr:colOff>
      <xdr:row>15</xdr:row>
      <xdr:rowOff>166687</xdr:rowOff>
    </xdr:from>
    <xdr:to>
      <xdr:col>35</xdr:col>
      <xdr:colOff>342900</xdr:colOff>
      <xdr:row>30</xdr:row>
      <xdr:rowOff>52387</xdr:rowOff>
    </xdr:to>
    <xdr:graphicFrame macro="">
      <xdr:nvGraphicFramePr>
        <xdr:cNvPr id="10" name="Chart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438150</xdr:colOff>
      <xdr:row>2</xdr:row>
      <xdr:rowOff>119062</xdr:rowOff>
    </xdr:from>
    <xdr:to>
      <xdr:col>43</xdr:col>
      <xdr:colOff>133350</xdr:colOff>
      <xdr:row>17</xdr:row>
      <xdr:rowOff>4762</xdr:rowOff>
    </xdr:to>
    <xdr:graphicFrame macro="">
      <xdr:nvGraphicFramePr>
        <xdr:cNvPr id="12" name="Chart 1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428625</xdr:colOff>
      <xdr:row>17</xdr:row>
      <xdr:rowOff>161925</xdr:rowOff>
    </xdr:from>
    <xdr:to>
      <xdr:col>43</xdr:col>
      <xdr:colOff>123825</xdr:colOff>
      <xdr:row>32</xdr:row>
      <xdr:rowOff>47625</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0</xdr:colOff>
      <xdr:row>9</xdr:row>
      <xdr:rowOff>0</xdr:rowOff>
    </xdr:from>
    <xdr:to>
      <xdr:col>51</xdr:col>
      <xdr:colOff>195263</xdr:colOff>
      <xdr:row>27</xdr:row>
      <xdr:rowOff>54864</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423862</xdr:colOff>
      <xdr:row>35</xdr:row>
      <xdr:rowOff>180974</xdr:rowOff>
    </xdr:from>
    <xdr:to>
      <xdr:col>11</xdr:col>
      <xdr:colOff>581025</xdr:colOff>
      <xdr:row>47</xdr:row>
      <xdr:rowOff>57149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1385887</xdr:colOff>
      <xdr:row>48</xdr:row>
      <xdr:rowOff>114300</xdr:rowOff>
    </xdr:from>
    <xdr:to>
      <xdr:col>10</xdr:col>
      <xdr:colOff>1500187</xdr:colOff>
      <xdr:row>63</xdr:row>
      <xdr:rowOff>142875</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331674</xdr:colOff>
      <xdr:row>32</xdr:row>
      <xdr:rowOff>114640</xdr:rowOff>
    </xdr:from>
    <xdr:to>
      <xdr:col>2</xdr:col>
      <xdr:colOff>586808</xdr:colOff>
      <xdr:row>37</xdr:row>
      <xdr:rowOff>35719</xdr:rowOff>
    </xdr:to>
    <xdr:sp macro="" textlink="">
      <xdr:nvSpPr>
        <xdr:cNvPr id="90" name="Oval 89">
          <a:extLst>
            <a:ext uri="{FF2B5EF4-FFF2-40B4-BE49-F238E27FC236}">
              <a16:creationId xmlns:a16="http://schemas.microsoft.com/office/drawing/2014/main" id="{00000000-0008-0000-0300-00005A000000}"/>
            </a:ext>
          </a:extLst>
        </xdr:cNvPr>
        <xdr:cNvSpPr/>
      </xdr:nvSpPr>
      <xdr:spPr>
        <a:xfrm>
          <a:off x="331674" y="5905840"/>
          <a:ext cx="1360034" cy="825954"/>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304800</xdr:colOff>
      <xdr:row>0</xdr:row>
      <xdr:rowOff>171451</xdr:rowOff>
    </xdr:from>
    <xdr:to>
      <xdr:col>8</xdr:col>
      <xdr:colOff>43295</xdr:colOff>
      <xdr:row>4</xdr:row>
      <xdr:rowOff>95251</xdr:rowOff>
    </xdr:to>
    <xdr:sp macro="" textlink="">
      <xdr:nvSpPr>
        <xdr:cNvPr id="47" name="Rectangle: Rounded Corners 46">
          <a:extLst>
            <a:ext uri="{FF2B5EF4-FFF2-40B4-BE49-F238E27FC236}">
              <a16:creationId xmlns:a16="http://schemas.microsoft.com/office/drawing/2014/main" id="{00000000-0008-0000-0300-00002F000000}"/>
            </a:ext>
          </a:extLst>
        </xdr:cNvPr>
        <xdr:cNvSpPr/>
      </xdr:nvSpPr>
      <xdr:spPr>
        <a:xfrm>
          <a:off x="304800" y="171451"/>
          <a:ext cx="4942609" cy="651164"/>
        </a:xfrm>
        <a:prstGeom prst="roundRect">
          <a:avLst>
            <a:gd name="adj" fmla="val 926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180975</xdr:colOff>
      <xdr:row>0</xdr:row>
      <xdr:rowOff>152400</xdr:rowOff>
    </xdr:from>
    <xdr:ext cx="3852401" cy="562526"/>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162050" y="152400"/>
          <a:ext cx="3852401" cy="562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600">
              <a:solidFill>
                <a:schemeClr val="accent1">
                  <a:lumMod val="75000"/>
                </a:schemeClr>
              </a:solidFill>
              <a:latin typeface="Arial Black" panose="020B0A04020102020204" pitchFamily="34" charset="0"/>
            </a:rPr>
            <a:t>SALES DASHBOARD</a:t>
          </a:r>
        </a:p>
      </xdr:txBody>
    </xdr:sp>
    <xdr:clientData/>
  </xdr:oneCellAnchor>
  <xdr:oneCellAnchor>
    <xdr:from>
      <xdr:col>2</xdr:col>
      <xdr:colOff>238125</xdr:colOff>
      <xdr:row>3</xdr:row>
      <xdr:rowOff>0</xdr:rowOff>
    </xdr:from>
    <xdr:ext cx="2200275" cy="303160"/>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343025" y="542925"/>
          <a:ext cx="2200275" cy="303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solidFill>
                <a:schemeClr val="accent1">
                  <a:lumMod val="75000"/>
                </a:schemeClr>
              </a:solidFill>
            </a:rPr>
            <a:t>SUPERMARKET SHOP</a:t>
          </a:r>
        </a:p>
      </xdr:txBody>
    </xdr:sp>
    <xdr:clientData/>
  </xdr:oneCellAnchor>
  <xdr:twoCellAnchor editAs="oneCell">
    <xdr:from>
      <xdr:col>1</xdr:col>
      <xdr:colOff>123826</xdr:colOff>
      <xdr:row>1</xdr:row>
      <xdr:rowOff>38100</xdr:rowOff>
    </xdr:from>
    <xdr:to>
      <xdr:col>2</xdr:col>
      <xdr:colOff>91401</xdr:colOff>
      <xdr:row>4</xdr:row>
      <xdr:rowOff>159326</xdr:rowOff>
    </xdr:to>
    <xdr:pic>
      <xdr:nvPicPr>
        <xdr:cNvPr id="5" name="Graphic 4" descr="Presentation with bar chart with solid fill">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95301" y="228600"/>
          <a:ext cx="657224" cy="657224"/>
        </a:xfrm>
        <a:prstGeom prst="rect">
          <a:avLst/>
        </a:prstGeom>
      </xdr:spPr>
    </xdr:pic>
    <xdr:clientData/>
  </xdr:twoCellAnchor>
  <xdr:twoCellAnchor>
    <xdr:from>
      <xdr:col>10</xdr:col>
      <xdr:colOff>34018</xdr:colOff>
      <xdr:row>0</xdr:row>
      <xdr:rowOff>180976</xdr:rowOff>
    </xdr:from>
    <xdr:to>
      <xdr:col>21</xdr:col>
      <xdr:colOff>228599</xdr:colOff>
      <xdr:row>4</xdr:row>
      <xdr:rowOff>104776</xdr:rowOff>
    </xdr:to>
    <xdr:sp macro="" textlink="">
      <xdr:nvSpPr>
        <xdr:cNvPr id="6" name="Rectangle: Rounded Corners 5">
          <a:extLst>
            <a:ext uri="{FF2B5EF4-FFF2-40B4-BE49-F238E27FC236}">
              <a16:creationId xmlns:a16="http://schemas.microsoft.com/office/drawing/2014/main" id="{00000000-0008-0000-0300-000006000000}"/>
            </a:ext>
          </a:extLst>
        </xdr:cNvPr>
        <xdr:cNvSpPr/>
      </xdr:nvSpPr>
      <xdr:spPr>
        <a:xfrm>
          <a:off x="5919107" y="180976"/>
          <a:ext cx="6930117" cy="672193"/>
        </a:xfrm>
        <a:prstGeom prst="roundRect">
          <a:avLst>
            <a:gd name="adj" fmla="val 926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285750</xdr:colOff>
      <xdr:row>5</xdr:row>
      <xdr:rowOff>21431</xdr:rowOff>
    </xdr:from>
    <xdr:to>
      <xdr:col>3</xdr:col>
      <xdr:colOff>85725</xdr:colOff>
      <xdr:row>11</xdr:row>
      <xdr:rowOff>92869</xdr:rowOff>
    </xdr:to>
    <xdr:sp macro="" textlink="">
      <xdr:nvSpPr>
        <xdr:cNvPr id="9" name="Rectangle: Rounded Corners 8">
          <a:extLst>
            <a:ext uri="{FF2B5EF4-FFF2-40B4-BE49-F238E27FC236}">
              <a16:creationId xmlns:a16="http://schemas.microsoft.com/office/drawing/2014/main" id="{00000000-0008-0000-0300-000009000000}"/>
            </a:ext>
          </a:extLst>
        </xdr:cNvPr>
        <xdr:cNvSpPr/>
      </xdr:nvSpPr>
      <xdr:spPr>
        <a:xfrm>
          <a:off x="285750" y="973931"/>
          <a:ext cx="1390650" cy="1214438"/>
        </a:xfrm>
        <a:prstGeom prst="roundRect">
          <a:avLst>
            <a:gd name="adj" fmla="val 926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285750</xdr:colOff>
      <xdr:row>12</xdr:row>
      <xdr:rowOff>9525</xdr:rowOff>
    </xdr:from>
    <xdr:to>
      <xdr:col>3</xdr:col>
      <xdr:colOff>85725</xdr:colOff>
      <xdr:row>31</xdr:row>
      <xdr:rowOff>171450</xdr:rowOff>
    </xdr:to>
    <xdr:sp macro="" textlink="">
      <xdr:nvSpPr>
        <xdr:cNvPr id="10" name="Rectangle: Rounded Corners 9">
          <a:extLst>
            <a:ext uri="{FF2B5EF4-FFF2-40B4-BE49-F238E27FC236}">
              <a16:creationId xmlns:a16="http://schemas.microsoft.com/office/drawing/2014/main" id="{00000000-0008-0000-0300-00000A000000}"/>
            </a:ext>
          </a:extLst>
        </xdr:cNvPr>
        <xdr:cNvSpPr/>
      </xdr:nvSpPr>
      <xdr:spPr>
        <a:xfrm>
          <a:off x="285750" y="2295525"/>
          <a:ext cx="1390650" cy="3781425"/>
        </a:xfrm>
        <a:prstGeom prst="roundRect">
          <a:avLst>
            <a:gd name="adj" fmla="val 926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222250</xdr:colOff>
      <xdr:row>5</xdr:row>
      <xdr:rowOff>14287</xdr:rowOff>
    </xdr:from>
    <xdr:to>
      <xdr:col>7</xdr:col>
      <xdr:colOff>393700</xdr:colOff>
      <xdr:row>8</xdr:row>
      <xdr:rowOff>119061</xdr:rowOff>
    </xdr:to>
    <xdr:sp macro="" textlink="">
      <xdr:nvSpPr>
        <xdr:cNvPr id="11" name="Rectangle: Rounded Corners 10">
          <a:extLst>
            <a:ext uri="{FF2B5EF4-FFF2-40B4-BE49-F238E27FC236}">
              <a16:creationId xmlns:a16="http://schemas.microsoft.com/office/drawing/2014/main" id="{00000000-0008-0000-0300-00000B000000}"/>
            </a:ext>
          </a:extLst>
        </xdr:cNvPr>
        <xdr:cNvSpPr/>
      </xdr:nvSpPr>
      <xdr:spPr>
        <a:xfrm>
          <a:off x="1812925" y="966787"/>
          <a:ext cx="2609850" cy="676274"/>
        </a:xfrm>
        <a:prstGeom prst="roundRect">
          <a:avLst>
            <a:gd name="adj" fmla="val 546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228600</xdr:colOff>
      <xdr:row>5</xdr:row>
      <xdr:rowOff>14287</xdr:rowOff>
    </xdr:from>
    <xdr:to>
      <xdr:col>16</xdr:col>
      <xdr:colOff>285750</xdr:colOff>
      <xdr:row>8</xdr:row>
      <xdr:rowOff>119061</xdr:rowOff>
    </xdr:to>
    <xdr:sp macro="" textlink="">
      <xdr:nvSpPr>
        <xdr:cNvPr id="12" name="Rectangle: Rounded Corners 11">
          <a:extLst>
            <a:ext uri="{FF2B5EF4-FFF2-40B4-BE49-F238E27FC236}">
              <a16:creationId xmlns:a16="http://schemas.microsoft.com/office/drawing/2014/main" id="{00000000-0008-0000-0300-00000C000000}"/>
            </a:ext>
          </a:extLst>
        </xdr:cNvPr>
        <xdr:cNvSpPr/>
      </xdr:nvSpPr>
      <xdr:spPr>
        <a:xfrm>
          <a:off x="7305675" y="966787"/>
          <a:ext cx="2495550" cy="676274"/>
        </a:xfrm>
        <a:prstGeom prst="roundRect">
          <a:avLst>
            <a:gd name="adj" fmla="val 546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530225</xdr:colOff>
      <xdr:row>5</xdr:row>
      <xdr:rowOff>14287</xdr:rowOff>
    </xdr:from>
    <xdr:to>
      <xdr:col>12</xdr:col>
      <xdr:colOff>92075</xdr:colOff>
      <xdr:row>8</xdr:row>
      <xdr:rowOff>119061</xdr:rowOff>
    </xdr:to>
    <xdr:sp macro="" textlink="">
      <xdr:nvSpPr>
        <xdr:cNvPr id="13" name="Rectangle: Rounded Corners 12">
          <a:extLst>
            <a:ext uri="{FF2B5EF4-FFF2-40B4-BE49-F238E27FC236}">
              <a16:creationId xmlns:a16="http://schemas.microsoft.com/office/drawing/2014/main" id="{00000000-0008-0000-0300-00000D000000}"/>
            </a:ext>
          </a:extLst>
        </xdr:cNvPr>
        <xdr:cNvSpPr/>
      </xdr:nvSpPr>
      <xdr:spPr>
        <a:xfrm>
          <a:off x="4559300" y="966787"/>
          <a:ext cx="2609850" cy="676274"/>
        </a:xfrm>
        <a:prstGeom prst="roundRect">
          <a:avLst>
            <a:gd name="adj" fmla="val 546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333375</xdr:colOff>
      <xdr:row>5</xdr:row>
      <xdr:rowOff>47624</xdr:rowOff>
    </xdr:from>
    <xdr:to>
      <xdr:col>7</xdr:col>
      <xdr:colOff>192365</xdr:colOff>
      <xdr:row>8</xdr:row>
      <xdr:rowOff>57092</xdr:rowOff>
    </xdr:to>
    <xdr:pic>
      <xdr:nvPicPr>
        <xdr:cNvPr id="14" name="Graphic 1" descr="Money with solid fill">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752850" y="1000124"/>
          <a:ext cx="548640" cy="548640"/>
        </a:xfrm>
        <a:prstGeom prst="rect">
          <a:avLst/>
        </a:prstGeom>
      </xdr:spPr>
    </xdr:pic>
    <xdr:clientData/>
  </xdr:twoCellAnchor>
  <xdr:oneCellAnchor>
    <xdr:from>
      <xdr:col>3</xdr:col>
      <xdr:colOff>304800</xdr:colOff>
      <xdr:row>5</xdr:row>
      <xdr:rowOff>0</xdr:rowOff>
    </xdr:from>
    <xdr:ext cx="1013034" cy="280205"/>
    <xdr:sp macro="" textlink="">
      <xdr:nvSpPr>
        <xdr:cNvPr id="15" name="TextBox 14">
          <a:extLst>
            <a:ext uri="{FF2B5EF4-FFF2-40B4-BE49-F238E27FC236}">
              <a16:creationId xmlns:a16="http://schemas.microsoft.com/office/drawing/2014/main" id="{00000000-0008-0000-0300-00000F000000}"/>
            </a:ext>
          </a:extLst>
        </xdr:cNvPr>
        <xdr:cNvSpPr txBox="1"/>
      </xdr:nvSpPr>
      <xdr:spPr>
        <a:xfrm>
          <a:off x="1895475" y="952500"/>
          <a:ext cx="101303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TOTAL SALES</a:t>
          </a:r>
        </a:p>
      </xdr:txBody>
    </xdr:sp>
    <xdr:clientData/>
  </xdr:oneCellAnchor>
  <xdr:oneCellAnchor>
    <xdr:from>
      <xdr:col>3</xdr:col>
      <xdr:colOff>133350</xdr:colOff>
      <xdr:row>5</xdr:row>
      <xdr:rowOff>171450</xdr:rowOff>
    </xdr:from>
    <xdr:ext cx="1929631" cy="526363"/>
    <xdr:sp macro="" textlink="'Pivot Tables'!$C$5">
      <xdr:nvSpPr>
        <xdr:cNvPr id="16" name="TextBox 15">
          <a:extLst>
            <a:ext uri="{FF2B5EF4-FFF2-40B4-BE49-F238E27FC236}">
              <a16:creationId xmlns:a16="http://schemas.microsoft.com/office/drawing/2014/main" id="{00000000-0008-0000-0300-000010000000}"/>
            </a:ext>
          </a:extLst>
        </xdr:cNvPr>
        <xdr:cNvSpPr txBox="1"/>
      </xdr:nvSpPr>
      <xdr:spPr>
        <a:xfrm>
          <a:off x="1924050" y="1076325"/>
          <a:ext cx="1929631" cy="526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9005B31-920F-4131-AC4B-79A6072144F6}" type="TxLink">
            <a:rPr lang="en-US" sz="2400" b="0" i="0" u="none" strike="noStrike">
              <a:solidFill>
                <a:schemeClr val="accent1"/>
              </a:solidFill>
              <a:latin typeface="Arial Black" panose="020B0A04020102020204" pitchFamily="34" charset="0"/>
              <a:cs typeface="Calibri"/>
            </a:rPr>
            <a:pPr/>
            <a:t> $401,412 </a:t>
          </a:fld>
          <a:endParaRPr lang="en-US" sz="2400" b="1">
            <a:solidFill>
              <a:schemeClr val="accent1"/>
            </a:solidFill>
            <a:latin typeface="Arial Black" panose="020B0A04020102020204" pitchFamily="34" charset="0"/>
          </a:endParaRPr>
        </a:p>
      </xdr:txBody>
    </xdr:sp>
    <xdr:clientData/>
  </xdr:oneCellAnchor>
  <xdr:twoCellAnchor editAs="oneCell">
    <xdr:from>
      <xdr:col>11</xdr:col>
      <xdr:colOff>57150</xdr:colOff>
      <xdr:row>5</xdr:row>
      <xdr:rowOff>76200</xdr:rowOff>
    </xdr:from>
    <xdr:to>
      <xdr:col>11</xdr:col>
      <xdr:colOff>605790</xdr:colOff>
      <xdr:row>8</xdr:row>
      <xdr:rowOff>85668</xdr:rowOff>
    </xdr:to>
    <xdr:pic>
      <xdr:nvPicPr>
        <xdr:cNvPr id="18" name="Graphic 17" descr="Piggy Bank with solid fill">
          <a:extLst>
            <a:ext uri="{FF2B5EF4-FFF2-40B4-BE49-F238E27FC236}">
              <a16:creationId xmlns:a16="http://schemas.microsoft.com/office/drawing/2014/main" id="{00000000-0008-0000-0300-00001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24625" y="1028700"/>
          <a:ext cx="548640" cy="548640"/>
        </a:xfrm>
        <a:prstGeom prst="rect">
          <a:avLst/>
        </a:prstGeom>
      </xdr:spPr>
    </xdr:pic>
    <xdr:clientData/>
  </xdr:twoCellAnchor>
  <xdr:oneCellAnchor>
    <xdr:from>
      <xdr:col>7</xdr:col>
      <xdr:colOff>600075</xdr:colOff>
      <xdr:row>5</xdr:row>
      <xdr:rowOff>0</xdr:rowOff>
    </xdr:from>
    <xdr:ext cx="1356880" cy="269369"/>
    <xdr:sp macro="" textlink="">
      <xdr:nvSpPr>
        <xdr:cNvPr id="19" name="TextBox 18">
          <a:extLst>
            <a:ext uri="{FF2B5EF4-FFF2-40B4-BE49-F238E27FC236}">
              <a16:creationId xmlns:a16="http://schemas.microsoft.com/office/drawing/2014/main" id="{00000000-0008-0000-0300-000013000000}"/>
            </a:ext>
          </a:extLst>
        </xdr:cNvPr>
        <xdr:cNvSpPr txBox="1"/>
      </xdr:nvSpPr>
      <xdr:spPr>
        <a:xfrm>
          <a:off x="5120120" y="909205"/>
          <a:ext cx="135688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t>TOTAL</a:t>
          </a:r>
          <a:r>
            <a:rPr lang="en-US" sz="1200" b="1" baseline="0"/>
            <a:t> PROFIT</a:t>
          </a:r>
          <a:endParaRPr lang="en-US" sz="1200" b="1"/>
        </a:p>
      </xdr:txBody>
    </xdr:sp>
    <xdr:clientData/>
  </xdr:oneCellAnchor>
  <xdr:oneCellAnchor>
    <xdr:from>
      <xdr:col>7</xdr:col>
      <xdr:colOff>542925</xdr:colOff>
      <xdr:row>6</xdr:row>
      <xdr:rowOff>0</xdr:rowOff>
    </xdr:from>
    <xdr:ext cx="1724318" cy="526363"/>
    <xdr:sp macro="" textlink="'Pivot Tables'!C6">
      <xdr:nvSpPr>
        <xdr:cNvPr id="20" name="TextBox 19">
          <a:extLst>
            <a:ext uri="{FF2B5EF4-FFF2-40B4-BE49-F238E27FC236}">
              <a16:creationId xmlns:a16="http://schemas.microsoft.com/office/drawing/2014/main" id="{00000000-0008-0000-0300-000014000000}"/>
            </a:ext>
          </a:extLst>
        </xdr:cNvPr>
        <xdr:cNvSpPr txBox="1"/>
      </xdr:nvSpPr>
      <xdr:spPr>
        <a:xfrm>
          <a:off x="5076825" y="1085850"/>
          <a:ext cx="1724318" cy="526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958B0DB3-A366-479D-B72C-3616EABCBAA0}" type="TxLink">
            <a:rPr lang="en-US" sz="2400" b="0" i="0" u="none" strike="noStrike">
              <a:solidFill>
                <a:schemeClr val="accent1"/>
              </a:solidFill>
              <a:latin typeface="Arial Black" panose="020B0A04020102020204" pitchFamily="34" charset="0"/>
              <a:cs typeface="Calibri"/>
            </a:rPr>
            <a:pPr/>
            <a:t> $68,908 </a:t>
          </a:fld>
          <a:endParaRPr lang="en-US" sz="2400" b="1">
            <a:solidFill>
              <a:schemeClr val="accent1"/>
            </a:solidFill>
            <a:latin typeface="Arial Black" panose="020B0A04020102020204" pitchFamily="34" charset="0"/>
          </a:endParaRPr>
        </a:p>
      </xdr:txBody>
    </xdr:sp>
    <xdr:clientData/>
  </xdr:oneCellAnchor>
  <xdr:oneCellAnchor>
    <xdr:from>
      <xdr:col>12</xdr:col>
      <xdr:colOff>266700</xdr:colOff>
      <xdr:row>5</xdr:row>
      <xdr:rowOff>0</xdr:rowOff>
    </xdr:from>
    <xdr:ext cx="1014846" cy="269369"/>
    <xdr:sp macro="" textlink="">
      <xdr:nvSpPr>
        <xdr:cNvPr id="21" name="TextBox 20">
          <a:extLst>
            <a:ext uri="{FF2B5EF4-FFF2-40B4-BE49-F238E27FC236}">
              <a16:creationId xmlns:a16="http://schemas.microsoft.com/office/drawing/2014/main" id="{00000000-0008-0000-0300-000015000000}"/>
            </a:ext>
          </a:extLst>
        </xdr:cNvPr>
        <xdr:cNvSpPr txBox="1"/>
      </xdr:nvSpPr>
      <xdr:spPr>
        <a:xfrm>
          <a:off x="8207086" y="909205"/>
          <a:ext cx="101484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baseline="0"/>
            <a:t>PROFIT %</a:t>
          </a:r>
          <a:endParaRPr lang="en-US" sz="1200" b="1"/>
        </a:p>
      </xdr:txBody>
    </xdr:sp>
    <xdr:clientData/>
  </xdr:oneCellAnchor>
  <xdr:oneCellAnchor>
    <xdr:from>
      <xdr:col>12</xdr:col>
      <xdr:colOff>257175</xdr:colOff>
      <xdr:row>5</xdr:row>
      <xdr:rowOff>133350</xdr:rowOff>
    </xdr:from>
    <xdr:ext cx="903068" cy="526363"/>
    <xdr:sp macro="" textlink="'Pivot Tables'!C7">
      <xdr:nvSpPr>
        <xdr:cNvPr id="22" name="TextBox 21">
          <a:extLst>
            <a:ext uri="{FF2B5EF4-FFF2-40B4-BE49-F238E27FC236}">
              <a16:creationId xmlns:a16="http://schemas.microsoft.com/office/drawing/2014/main" id="{00000000-0008-0000-0300-000016000000}"/>
            </a:ext>
          </a:extLst>
        </xdr:cNvPr>
        <xdr:cNvSpPr txBox="1"/>
      </xdr:nvSpPr>
      <xdr:spPr>
        <a:xfrm>
          <a:off x="8197561" y="1042555"/>
          <a:ext cx="903068" cy="526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21710DF7-6504-46B1-A78D-3413FEF7DEDA}" type="TxLink">
            <a:rPr lang="en-US" sz="2400" b="0" i="0" u="none" strike="noStrike">
              <a:solidFill>
                <a:schemeClr val="accent1"/>
              </a:solidFill>
              <a:latin typeface="Arial Black" panose="020B0A04020102020204" pitchFamily="34" charset="0"/>
              <a:cs typeface="Calibri"/>
            </a:rPr>
            <a:pPr/>
            <a:t>21%</a:t>
          </a:fld>
          <a:endParaRPr lang="en-US" sz="2400" b="1">
            <a:solidFill>
              <a:schemeClr val="accent1"/>
            </a:solidFill>
            <a:latin typeface="Arial Black" panose="020B0A04020102020204" pitchFamily="34" charset="0"/>
          </a:endParaRPr>
        </a:p>
      </xdr:txBody>
    </xdr:sp>
    <xdr:clientData/>
  </xdr:oneCellAnchor>
  <xdr:twoCellAnchor>
    <xdr:from>
      <xdr:col>17</xdr:col>
      <xdr:colOff>60017</xdr:colOff>
      <xdr:row>5</xdr:row>
      <xdr:rowOff>14287</xdr:rowOff>
    </xdr:from>
    <xdr:to>
      <xdr:col>18</xdr:col>
      <xdr:colOff>425757</xdr:colOff>
      <xdr:row>14</xdr:row>
      <xdr:rowOff>2862</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11451917" y="919162"/>
          <a:ext cx="1051540" cy="1617350"/>
          <a:chOff x="11451917" y="919162"/>
          <a:chExt cx="1051540" cy="1617350"/>
        </a:xfrm>
      </xdr:grpSpPr>
      <xdr:grpSp>
        <xdr:nvGrpSpPr>
          <xdr:cNvPr id="26" name="Group 25">
            <a:extLst>
              <a:ext uri="{FF2B5EF4-FFF2-40B4-BE49-F238E27FC236}">
                <a16:creationId xmlns:a16="http://schemas.microsoft.com/office/drawing/2014/main" id="{00000000-0008-0000-0300-00001A000000}"/>
              </a:ext>
            </a:extLst>
          </xdr:cNvPr>
          <xdr:cNvGrpSpPr/>
        </xdr:nvGrpSpPr>
        <xdr:grpSpPr>
          <a:xfrm>
            <a:off x="11451917" y="919162"/>
            <a:ext cx="1051540" cy="1617350"/>
            <a:chOff x="10928528" y="4171792"/>
            <a:chExt cx="1968322" cy="3417733"/>
          </a:xfrm>
        </xdr:grpSpPr>
        <xdr:sp macro="" textlink="">
          <xdr:nvSpPr>
            <xdr:cNvPr id="27" name="Arrow: Pentagon 26">
              <a:extLst>
                <a:ext uri="{FF2B5EF4-FFF2-40B4-BE49-F238E27FC236}">
                  <a16:creationId xmlns:a16="http://schemas.microsoft.com/office/drawing/2014/main" id="{00000000-0008-0000-0300-00001B000000}"/>
                </a:ext>
              </a:extLst>
            </xdr:cNvPr>
            <xdr:cNvSpPr/>
          </xdr:nvSpPr>
          <xdr:spPr>
            <a:xfrm rot="5400000">
              <a:off x="10203822" y="4896498"/>
              <a:ext cx="3417733" cy="1968322"/>
            </a:xfrm>
            <a:prstGeom prst="homePlate">
              <a:avLst/>
            </a:prstGeom>
            <a:solidFill>
              <a:schemeClr val="accent1"/>
            </a:solid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sp macro="" textlink="">
          <xdr:nvSpPr>
            <xdr:cNvPr id="28" name="Arrow: Pentagon 27">
              <a:extLst>
                <a:ext uri="{FF2B5EF4-FFF2-40B4-BE49-F238E27FC236}">
                  <a16:creationId xmlns:a16="http://schemas.microsoft.com/office/drawing/2014/main" id="{00000000-0008-0000-0300-00001C000000}"/>
                </a:ext>
              </a:extLst>
            </xdr:cNvPr>
            <xdr:cNvSpPr/>
          </xdr:nvSpPr>
          <xdr:spPr>
            <a:xfrm rot="5400000">
              <a:off x="10318977" y="4897354"/>
              <a:ext cx="3179452" cy="1861994"/>
            </a:xfrm>
            <a:prstGeom prst="homePlate">
              <a:avLst/>
            </a:prstGeom>
            <a:noFill/>
            <a:ln w="28575">
              <a:solidFill>
                <a:schemeClr val="bg1"/>
              </a:solidFill>
              <a:prstDash val="sysDash"/>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grpSp>
      <xdr:sp macro="" textlink="">
        <xdr:nvSpPr>
          <xdr:cNvPr id="32" name="TextBox 31">
            <a:extLst>
              <a:ext uri="{FF2B5EF4-FFF2-40B4-BE49-F238E27FC236}">
                <a16:creationId xmlns:a16="http://schemas.microsoft.com/office/drawing/2014/main" id="{00000000-0008-0000-0300-000020000000}"/>
              </a:ext>
            </a:extLst>
          </xdr:cNvPr>
          <xdr:cNvSpPr txBox="1"/>
        </xdr:nvSpPr>
        <xdr:spPr>
          <a:xfrm>
            <a:off x="11560966" y="952500"/>
            <a:ext cx="707821"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000" b="1" baseline="0">
                <a:solidFill>
                  <a:schemeClr val="bg1"/>
                </a:solidFill>
              </a:rPr>
              <a:t>TOP </a:t>
            </a:r>
          </a:p>
          <a:p>
            <a:pPr algn="ctr"/>
            <a:r>
              <a:rPr lang="en-US" sz="1000" b="1" baseline="0">
                <a:solidFill>
                  <a:schemeClr val="bg1"/>
                </a:solidFill>
              </a:rPr>
              <a:t>PRODUCT</a:t>
            </a:r>
            <a:endParaRPr lang="en-US" sz="1000" b="1">
              <a:solidFill>
                <a:schemeClr val="bg1"/>
              </a:solidFill>
            </a:endParaRPr>
          </a:p>
        </xdr:txBody>
      </xdr:sp>
      <xdr:sp macro="" textlink="'Pivot Tables'!J3">
        <xdr:nvSpPr>
          <xdr:cNvPr id="33" name="TextBox 32">
            <a:extLst>
              <a:ext uri="{FF2B5EF4-FFF2-40B4-BE49-F238E27FC236}">
                <a16:creationId xmlns:a16="http://schemas.microsoft.com/office/drawing/2014/main" id="{00000000-0008-0000-0300-000021000000}"/>
              </a:ext>
            </a:extLst>
          </xdr:cNvPr>
          <xdr:cNvSpPr txBox="1"/>
        </xdr:nvSpPr>
        <xdr:spPr>
          <a:xfrm>
            <a:off x="11525250" y="1343025"/>
            <a:ext cx="780538" cy="247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92639BA5-7FB2-4E34-8A17-532D994942F9}" type="TxLink">
              <a:rPr lang="en-US" sz="1100" b="0" i="0" u="none" strike="noStrike" baseline="0">
                <a:solidFill>
                  <a:schemeClr val="bg1"/>
                </a:solidFill>
                <a:latin typeface="Calibri"/>
                <a:cs typeface="Calibri"/>
              </a:rPr>
              <a:pPr/>
              <a:t>Product02</a:t>
            </a:fld>
            <a:endParaRPr lang="en-US" sz="1200" b="1">
              <a:solidFill>
                <a:schemeClr val="bg1"/>
              </a:solidFill>
            </a:endParaRPr>
          </a:p>
        </xdr:txBody>
      </xdr:sp>
      <xdr:sp macro="" textlink="'Pivot Tables'!K3">
        <xdr:nvSpPr>
          <xdr:cNvPr id="34" name="TextBox 33">
            <a:extLst>
              <a:ext uri="{FF2B5EF4-FFF2-40B4-BE49-F238E27FC236}">
                <a16:creationId xmlns:a16="http://schemas.microsoft.com/office/drawing/2014/main" id="{00000000-0008-0000-0300-000022000000}"/>
              </a:ext>
            </a:extLst>
          </xdr:cNvPr>
          <xdr:cNvSpPr txBox="1"/>
        </xdr:nvSpPr>
        <xdr:spPr>
          <a:xfrm>
            <a:off x="11453818" y="1533525"/>
            <a:ext cx="956003" cy="2808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CE7B8B3-A133-4546-A630-180CCDEF7747}" type="TxLink">
              <a:rPr lang="en-US" sz="1200" b="1" i="0" u="none" strike="noStrike" baseline="0">
                <a:solidFill>
                  <a:schemeClr val="bg1"/>
                </a:solidFill>
                <a:latin typeface="Arial Black" panose="020B0A04020102020204" pitchFamily="34" charset="0"/>
                <a:cs typeface="Calibri"/>
              </a:rPr>
              <a:pPr/>
              <a:t> $13,423 </a:t>
            </a:fld>
            <a:endParaRPr lang="en-US" sz="1200" b="1">
              <a:solidFill>
                <a:schemeClr val="bg1"/>
              </a:solidFill>
              <a:latin typeface="Arial Black" panose="020B0A04020102020204" pitchFamily="34" charset="0"/>
            </a:endParaRPr>
          </a:p>
        </xdr:txBody>
      </xdr:sp>
      <xdr:pic>
        <xdr:nvPicPr>
          <xdr:cNvPr id="35" name="Graphic 1" descr="Trophy with solid fill">
            <a:extLst>
              <a:ext uri="{FF2B5EF4-FFF2-40B4-BE49-F238E27FC236}">
                <a16:creationId xmlns:a16="http://schemas.microsoft.com/office/drawing/2014/main" id="{00000000-0008-0000-0300-000023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1686276" y="1790700"/>
            <a:ext cx="457200" cy="457200"/>
          </a:xfrm>
          <a:prstGeom prst="rect">
            <a:avLst/>
          </a:prstGeom>
        </xdr:spPr>
      </xdr:pic>
    </xdr:grpSp>
    <xdr:clientData/>
  </xdr:twoCellAnchor>
  <xdr:twoCellAnchor>
    <xdr:from>
      <xdr:col>19</xdr:col>
      <xdr:colOff>85725</xdr:colOff>
      <xdr:row>5</xdr:row>
      <xdr:rowOff>14287</xdr:rowOff>
    </xdr:from>
    <xdr:to>
      <xdr:col>20</xdr:col>
      <xdr:colOff>451465</xdr:colOff>
      <xdr:row>14</xdr:row>
      <xdr:rowOff>2862</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12849225" y="919162"/>
          <a:ext cx="1051540" cy="1617350"/>
          <a:chOff x="12849225" y="919162"/>
          <a:chExt cx="1051540" cy="1617350"/>
        </a:xfrm>
      </xdr:grpSpPr>
      <xdr:grpSp>
        <xdr:nvGrpSpPr>
          <xdr:cNvPr id="29" name="Group 28">
            <a:extLst>
              <a:ext uri="{FF2B5EF4-FFF2-40B4-BE49-F238E27FC236}">
                <a16:creationId xmlns:a16="http://schemas.microsoft.com/office/drawing/2014/main" id="{00000000-0008-0000-0300-00001D000000}"/>
              </a:ext>
            </a:extLst>
          </xdr:cNvPr>
          <xdr:cNvGrpSpPr/>
        </xdr:nvGrpSpPr>
        <xdr:grpSpPr>
          <a:xfrm>
            <a:off x="12849225" y="919162"/>
            <a:ext cx="1051540" cy="1617350"/>
            <a:chOff x="10928528" y="4171792"/>
            <a:chExt cx="1968322" cy="3417733"/>
          </a:xfrm>
        </xdr:grpSpPr>
        <xdr:sp macro="" textlink="">
          <xdr:nvSpPr>
            <xdr:cNvPr id="30" name="Arrow: Pentagon 29">
              <a:extLst>
                <a:ext uri="{FF2B5EF4-FFF2-40B4-BE49-F238E27FC236}">
                  <a16:creationId xmlns:a16="http://schemas.microsoft.com/office/drawing/2014/main" id="{00000000-0008-0000-0300-00001E000000}"/>
                </a:ext>
              </a:extLst>
            </xdr:cNvPr>
            <xdr:cNvSpPr/>
          </xdr:nvSpPr>
          <xdr:spPr>
            <a:xfrm rot="5400000">
              <a:off x="10203822" y="4896498"/>
              <a:ext cx="3417733" cy="1968322"/>
            </a:xfrm>
            <a:prstGeom prst="homePlate">
              <a:avLst/>
            </a:prstGeom>
            <a:solidFill>
              <a:schemeClr val="accent1"/>
            </a:solid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sp macro="" textlink="">
          <xdr:nvSpPr>
            <xdr:cNvPr id="31" name="Arrow: Pentagon 30">
              <a:extLst>
                <a:ext uri="{FF2B5EF4-FFF2-40B4-BE49-F238E27FC236}">
                  <a16:creationId xmlns:a16="http://schemas.microsoft.com/office/drawing/2014/main" id="{00000000-0008-0000-0300-00001F000000}"/>
                </a:ext>
              </a:extLst>
            </xdr:cNvPr>
            <xdr:cNvSpPr/>
          </xdr:nvSpPr>
          <xdr:spPr>
            <a:xfrm rot="5400000">
              <a:off x="10318977" y="4897354"/>
              <a:ext cx="3179452" cy="1861994"/>
            </a:xfrm>
            <a:prstGeom prst="homePlate">
              <a:avLst/>
            </a:prstGeom>
            <a:noFill/>
            <a:ln w="28575">
              <a:solidFill>
                <a:schemeClr val="bg1"/>
              </a:solidFill>
              <a:prstDash val="sysDash"/>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grpSp>
      <xdr:pic>
        <xdr:nvPicPr>
          <xdr:cNvPr id="36" name="Graphic 1" descr="Ribbon with solid fill">
            <a:extLst>
              <a:ext uri="{FF2B5EF4-FFF2-40B4-BE49-F238E27FC236}">
                <a16:creationId xmlns:a16="http://schemas.microsoft.com/office/drawing/2014/main" id="{00000000-0008-0000-0300-000024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3096875" y="1809750"/>
            <a:ext cx="457200" cy="457200"/>
          </a:xfrm>
          <a:prstGeom prst="rect">
            <a:avLst/>
          </a:prstGeom>
        </xdr:spPr>
      </xdr:pic>
      <xdr:sp macro="" textlink="">
        <xdr:nvSpPr>
          <xdr:cNvPr id="40" name="TextBox 39">
            <a:extLst>
              <a:ext uri="{FF2B5EF4-FFF2-40B4-BE49-F238E27FC236}">
                <a16:creationId xmlns:a16="http://schemas.microsoft.com/office/drawing/2014/main" id="{00000000-0008-0000-0300-000028000000}"/>
              </a:ext>
            </a:extLst>
          </xdr:cNvPr>
          <xdr:cNvSpPr txBox="1"/>
        </xdr:nvSpPr>
        <xdr:spPr>
          <a:xfrm>
            <a:off x="12961823" y="971550"/>
            <a:ext cx="763607"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000" b="1" baseline="0">
                <a:solidFill>
                  <a:schemeClr val="bg1"/>
                </a:solidFill>
              </a:rPr>
              <a:t>TOP </a:t>
            </a:r>
          </a:p>
          <a:p>
            <a:pPr algn="ctr"/>
            <a:r>
              <a:rPr lang="en-US" sz="1000" b="1" baseline="0">
                <a:solidFill>
                  <a:schemeClr val="bg1"/>
                </a:solidFill>
              </a:rPr>
              <a:t>CATEGORY</a:t>
            </a:r>
            <a:endParaRPr lang="en-US" sz="1000" b="1">
              <a:solidFill>
                <a:schemeClr val="bg1"/>
              </a:solidFill>
            </a:endParaRPr>
          </a:p>
        </xdr:txBody>
      </xdr:sp>
      <xdr:sp macro="" textlink="'Pivot Tables'!V10">
        <xdr:nvSpPr>
          <xdr:cNvPr id="41" name="TextBox 40">
            <a:extLst>
              <a:ext uri="{FF2B5EF4-FFF2-40B4-BE49-F238E27FC236}">
                <a16:creationId xmlns:a16="http://schemas.microsoft.com/office/drawing/2014/main" id="{00000000-0008-0000-0300-000029000000}"/>
              </a:ext>
            </a:extLst>
          </xdr:cNvPr>
          <xdr:cNvSpPr txBox="1"/>
        </xdr:nvSpPr>
        <xdr:spPr>
          <a:xfrm>
            <a:off x="12863518" y="1552575"/>
            <a:ext cx="956003" cy="2808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511E73FF-23A0-4495-A49F-C304F5D16238}" type="TxLink">
              <a:rPr lang="en-US" sz="1200" b="1" i="0" u="none" strike="noStrike" baseline="0">
                <a:solidFill>
                  <a:schemeClr val="bg1"/>
                </a:solidFill>
                <a:latin typeface="Arial Black" panose="020B0A04020102020204" pitchFamily="34" charset="0"/>
                <a:ea typeface="+mn-ea"/>
                <a:cs typeface="Calibri"/>
              </a:rPr>
              <a:pPr marL="0" indent="0"/>
              <a:t> $95,269 </a:t>
            </a:fld>
            <a:endParaRPr lang="en-US" sz="1200" b="1" i="0" u="none" strike="noStrike" baseline="0">
              <a:solidFill>
                <a:schemeClr val="bg1"/>
              </a:solidFill>
              <a:latin typeface="Arial Black" panose="020B0A04020102020204" pitchFamily="34" charset="0"/>
              <a:ea typeface="+mn-ea"/>
              <a:cs typeface="Calibri"/>
            </a:endParaRPr>
          </a:p>
        </xdr:txBody>
      </xdr:sp>
      <xdr:sp macro="" textlink="'Pivot Tables'!U10">
        <xdr:nvSpPr>
          <xdr:cNvPr id="42" name="TextBox 41">
            <a:extLst>
              <a:ext uri="{FF2B5EF4-FFF2-40B4-BE49-F238E27FC236}">
                <a16:creationId xmlns:a16="http://schemas.microsoft.com/office/drawing/2014/main" id="{00000000-0008-0000-0300-00002A000000}"/>
              </a:ext>
            </a:extLst>
          </xdr:cNvPr>
          <xdr:cNvSpPr txBox="1"/>
        </xdr:nvSpPr>
        <xdr:spPr>
          <a:xfrm>
            <a:off x="12944475" y="1362075"/>
            <a:ext cx="843158" cy="24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AA34A75D-E67E-4E05-B477-D4BB617021CB}" type="TxLink">
              <a:rPr lang="en-US" sz="1100" b="0" i="0" u="none" strike="noStrike" baseline="0">
                <a:solidFill>
                  <a:schemeClr val="bg1"/>
                </a:solidFill>
                <a:latin typeface="Calibri"/>
                <a:ea typeface="+mn-ea"/>
                <a:cs typeface="Calibri"/>
              </a:rPr>
              <a:pPr marL="0" indent="0"/>
              <a:t>Category04</a:t>
            </a:fld>
            <a:endParaRPr lang="en-US" sz="1100" b="0" i="0" u="none" strike="noStrike" baseline="0">
              <a:solidFill>
                <a:schemeClr val="bg1"/>
              </a:solidFill>
              <a:latin typeface="Calibri"/>
              <a:ea typeface="+mn-ea"/>
              <a:cs typeface="Calibri"/>
            </a:endParaRPr>
          </a:p>
        </xdr:txBody>
      </xdr:sp>
    </xdr:grpSp>
    <xdr:clientData/>
  </xdr:twoCellAnchor>
  <xdr:twoCellAnchor editAs="oneCell">
    <xdr:from>
      <xdr:col>1</xdr:col>
      <xdr:colOff>0</xdr:colOff>
      <xdr:row>5</xdr:row>
      <xdr:rowOff>152399</xdr:rowOff>
    </xdr:from>
    <xdr:to>
      <xdr:col>2</xdr:col>
      <xdr:colOff>529551</xdr:colOff>
      <xdr:row>10</xdr:row>
      <xdr:rowOff>179820</xdr:rowOff>
    </xdr:to>
    <mc:AlternateContent xmlns:mc="http://schemas.openxmlformats.org/markup-compatibility/2006" xmlns:a14="http://schemas.microsoft.com/office/drawing/2010/main">
      <mc:Choice Requires="a14">
        <xdr:graphicFrame macro="">
          <xdr:nvGraphicFramePr>
            <xdr:cNvPr id="43" name="YEAR 1">
              <a:extLst>
                <a:ext uri="{FF2B5EF4-FFF2-40B4-BE49-F238E27FC236}">
                  <a16:creationId xmlns:a16="http://schemas.microsoft.com/office/drawing/2014/main" id="{00000000-0008-0000-0300-00002B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19100" y="1057274"/>
              <a:ext cx="12192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xdr:colOff>
      <xdr:row>12</xdr:row>
      <xdr:rowOff>95248</xdr:rowOff>
    </xdr:from>
    <xdr:to>
      <xdr:col>2</xdr:col>
      <xdr:colOff>540905</xdr:colOff>
      <xdr:row>32</xdr:row>
      <xdr:rowOff>23957</xdr:rowOff>
    </xdr:to>
    <mc:AlternateContent xmlns:mc="http://schemas.openxmlformats.org/markup-compatibility/2006" xmlns:a14="http://schemas.microsoft.com/office/drawing/2010/main">
      <mc:Choice Requires="a14">
        <xdr:graphicFrame macro="">
          <xdr:nvGraphicFramePr>
            <xdr:cNvPr id="44" name="MONTH 1">
              <a:extLst>
                <a:ext uri="{FF2B5EF4-FFF2-40B4-BE49-F238E27FC236}">
                  <a16:creationId xmlns:a16="http://schemas.microsoft.com/office/drawing/2014/main" id="{00000000-0008-0000-0300-00002C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438150" y="2266948"/>
              <a:ext cx="1219200" cy="3514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276225</xdr:colOff>
      <xdr:row>0</xdr:row>
      <xdr:rowOff>180974</xdr:rowOff>
    </xdr:from>
    <xdr:to>
      <xdr:col>14</xdr:col>
      <xdr:colOff>319810</xdr:colOff>
      <xdr:row>4</xdr:row>
      <xdr:rowOff>101311</xdr:rowOff>
    </xdr:to>
    <mc:AlternateContent xmlns:mc="http://schemas.openxmlformats.org/markup-compatibility/2006" xmlns:a14="http://schemas.microsoft.com/office/drawing/2010/main">
      <mc:Choice Requires="a14">
        <xdr:graphicFrame macro="">
          <xdr:nvGraphicFramePr>
            <xdr:cNvPr id="45" name="SALE TYPE 1">
              <a:extLst>
                <a:ext uri="{FF2B5EF4-FFF2-40B4-BE49-F238E27FC236}">
                  <a16:creationId xmlns:a16="http://schemas.microsoft.com/office/drawing/2014/main" id="{00000000-0008-0000-0300-00002D000000}"/>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6867525" y="180974"/>
              <a:ext cx="2809875" cy="638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476250</xdr:colOff>
      <xdr:row>0</xdr:row>
      <xdr:rowOff>180974</xdr:rowOff>
    </xdr:from>
    <xdr:to>
      <xdr:col>20</xdr:col>
      <xdr:colOff>434110</xdr:colOff>
      <xdr:row>4</xdr:row>
      <xdr:rowOff>53685</xdr:rowOff>
    </xdr:to>
    <mc:AlternateContent xmlns:mc="http://schemas.openxmlformats.org/markup-compatibility/2006" xmlns:a14="http://schemas.microsoft.com/office/drawing/2010/main">
      <mc:Choice Requires="a14">
        <xdr:graphicFrame macro="">
          <xdr:nvGraphicFramePr>
            <xdr:cNvPr id="46" name="PAYMENT MODE 1">
              <a:extLst>
                <a:ext uri="{FF2B5EF4-FFF2-40B4-BE49-F238E27FC236}">
                  <a16:creationId xmlns:a16="http://schemas.microsoft.com/office/drawing/2014/main" id="{00000000-0008-0000-0300-00002E000000}"/>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11182350" y="180974"/>
              <a:ext cx="2724150" cy="590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222250</xdr:colOff>
      <xdr:row>9</xdr:row>
      <xdr:rowOff>9525</xdr:rowOff>
    </xdr:from>
    <xdr:to>
      <xdr:col>8</xdr:col>
      <xdr:colOff>346076</xdr:colOff>
      <xdr:row>22</xdr:row>
      <xdr:rowOff>38100</xdr:rowOff>
    </xdr:to>
    <xdr:sp macro="" textlink="">
      <xdr:nvSpPr>
        <xdr:cNvPr id="48" name="Rectangle: Rounded Corners 47">
          <a:extLst>
            <a:ext uri="{FF2B5EF4-FFF2-40B4-BE49-F238E27FC236}">
              <a16:creationId xmlns:a16="http://schemas.microsoft.com/office/drawing/2014/main" id="{00000000-0008-0000-0300-000030000000}"/>
            </a:ext>
          </a:extLst>
        </xdr:cNvPr>
        <xdr:cNvSpPr/>
      </xdr:nvSpPr>
      <xdr:spPr>
        <a:xfrm>
          <a:off x="1821089" y="1693409"/>
          <a:ext cx="3185433" cy="2460852"/>
        </a:xfrm>
        <a:prstGeom prst="roundRect">
          <a:avLst>
            <a:gd name="adj" fmla="val 545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442913</xdr:colOff>
      <xdr:row>9</xdr:row>
      <xdr:rowOff>9525</xdr:rowOff>
    </xdr:from>
    <xdr:to>
      <xdr:col>12</xdr:col>
      <xdr:colOff>325438</xdr:colOff>
      <xdr:row>22</xdr:row>
      <xdr:rowOff>38100</xdr:rowOff>
    </xdr:to>
    <xdr:sp macro="" textlink="">
      <xdr:nvSpPr>
        <xdr:cNvPr id="49" name="Rectangle: Rounded Corners 48">
          <a:extLst>
            <a:ext uri="{FF2B5EF4-FFF2-40B4-BE49-F238E27FC236}">
              <a16:creationId xmlns:a16="http://schemas.microsoft.com/office/drawing/2014/main" id="{00000000-0008-0000-0300-000031000000}"/>
            </a:ext>
          </a:extLst>
        </xdr:cNvPr>
        <xdr:cNvSpPr/>
      </xdr:nvSpPr>
      <xdr:spPr>
        <a:xfrm>
          <a:off x="5081588" y="1724025"/>
          <a:ext cx="2320925" cy="2505075"/>
        </a:xfrm>
        <a:prstGeom prst="roundRect">
          <a:avLst>
            <a:gd name="adj" fmla="val 545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422275</xdr:colOff>
      <xdr:row>9</xdr:row>
      <xdr:rowOff>9525</xdr:rowOff>
    </xdr:from>
    <xdr:to>
      <xdr:col>16</xdr:col>
      <xdr:colOff>304800</xdr:colOff>
      <xdr:row>22</xdr:row>
      <xdr:rowOff>38100</xdr:rowOff>
    </xdr:to>
    <xdr:sp macro="" textlink="">
      <xdr:nvSpPr>
        <xdr:cNvPr id="50" name="Rectangle: Rounded Corners 49">
          <a:extLst>
            <a:ext uri="{FF2B5EF4-FFF2-40B4-BE49-F238E27FC236}">
              <a16:creationId xmlns:a16="http://schemas.microsoft.com/office/drawing/2014/main" id="{00000000-0008-0000-0300-000032000000}"/>
            </a:ext>
          </a:extLst>
        </xdr:cNvPr>
        <xdr:cNvSpPr/>
      </xdr:nvSpPr>
      <xdr:spPr>
        <a:xfrm>
          <a:off x="7532007" y="1693409"/>
          <a:ext cx="2331811" cy="2460852"/>
        </a:xfrm>
        <a:prstGeom prst="roundRect">
          <a:avLst>
            <a:gd name="adj" fmla="val 545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222250</xdr:colOff>
      <xdr:row>22</xdr:row>
      <xdr:rowOff>133349</xdr:rowOff>
    </xdr:from>
    <xdr:to>
      <xdr:col>12</xdr:col>
      <xdr:colOff>323850</xdr:colOff>
      <xdr:row>37</xdr:row>
      <xdr:rowOff>42521</xdr:rowOff>
    </xdr:to>
    <xdr:sp macro="" textlink="">
      <xdr:nvSpPr>
        <xdr:cNvPr id="51" name="Rectangle: Rounded Corners 50">
          <a:extLst>
            <a:ext uri="{FF2B5EF4-FFF2-40B4-BE49-F238E27FC236}">
              <a16:creationId xmlns:a16="http://schemas.microsoft.com/office/drawing/2014/main" id="{00000000-0008-0000-0300-000033000000}"/>
            </a:ext>
          </a:extLst>
        </xdr:cNvPr>
        <xdr:cNvSpPr/>
      </xdr:nvSpPr>
      <xdr:spPr>
        <a:xfrm>
          <a:off x="1821089" y="4249510"/>
          <a:ext cx="5612493" cy="2715645"/>
        </a:xfrm>
        <a:prstGeom prst="roundRect">
          <a:avLst>
            <a:gd name="adj" fmla="val 295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431800</xdr:colOff>
      <xdr:row>22</xdr:row>
      <xdr:rowOff>133349</xdr:rowOff>
    </xdr:from>
    <xdr:to>
      <xdr:col>16</xdr:col>
      <xdr:colOff>314325</xdr:colOff>
      <xdr:row>37</xdr:row>
      <xdr:rowOff>42521</xdr:rowOff>
    </xdr:to>
    <xdr:sp macro="" textlink="">
      <xdr:nvSpPr>
        <xdr:cNvPr id="52" name="Rectangle: Rounded Corners 51">
          <a:extLst>
            <a:ext uri="{FF2B5EF4-FFF2-40B4-BE49-F238E27FC236}">
              <a16:creationId xmlns:a16="http://schemas.microsoft.com/office/drawing/2014/main" id="{00000000-0008-0000-0300-000034000000}"/>
            </a:ext>
          </a:extLst>
        </xdr:cNvPr>
        <xdr:cNvSpPr/>
      </xdr:nvSpPr>
      <xdr:spPr>
        <a:xfrm>
          <a:off x="7541532" y="4249510"/>
          <a:ext cx="2331811" cy="2715645"/>
        </a:xfrm>
        <a:prstGeom prst="roundRect">
          <a:avLst>
            <a:gd name="adj" fmla="val 545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384175</xdr:colOff>
      <xdr:row>15</xdr:row>
      <xdr:rowOff>47625</xdr:rowOff>
    </xdr:from>
    <xdr:to>
      <xdr:col>21</xdr:col>
      <xdr:colOff>266700</xdr:colOff>
      <xdr:row>37</xdr:row>
      <xdr:rowOff>59531</xdr:rowOff>
    </xdr:to>
    <xdr:sp macro="" textlink="">
      <xdr:nvSpPr>
        <xdr:cNvPr id="53" name="Rectangle: Rounded Corners 52">
          <a:extLst>
            <a:ext uri="{FF2B5EF4-FFF2-40B4-BE49-F238E27FC236}">
              <a16:creationId xmlns:a16="http://schemas.microsoft.com/office/drawing/2014/main" id="{00000000-0008-0000-0300-000035000000}"/>
            </a:ext>
          </a:extLst>
        </xdr:cNvPr>
        <xdr:cNvSpPr/>
      </xdr:nvSpPr>
      <xdr:spPr>
        <a:xfrm>
          <a:off x="9943193" y="2854098"/>
          <a:ext cx="2944132" cy="4128067"/>
        </a:xfrm>
        <a:prstGeom prst="roundRect">
          <a:avLst>
            <a:gd name="adj" fmla="val 258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219075</xdr:colOff>
      <xdr:row>10</xdr:row>
      <xdr:rowOff>95250</xdr:rowOff>
    </xdr:from>
    <xdr:to>
      <xdr:col>8</xdr:col>
      <xdr:colOff>333375</xdr:colOff>
      <xdr:row>10</xdr:row>
      <xdr:rowOff>95250</xdr:rowOff>
    </xdr:to>
    <xdr:cxnSp macro="">
      <xdr:nvCxnSpPr>
        <xdr:cNvPr id="57" name="Straight Connector 56">
          <a:extLst>
            <a:ext uri="{FF2B5EF4-FFF2-40B4-BE49-F238E27FC236}">
              <a16:creationId xmlns:a16="http://schemas.microsoft.com/office/drawing/2014/main" id="{00000000-0008-0000-0300-000039000000}"/>
            </a:ext>
          </a:extLst>
        </xdr:cNvPr>
        <xdr:cNvCxnSpPr/>
      </xdr:nvCxnSpPr>
      <xdr:spPr>
        <a:xfrm>
          <a:off x="1809750" y="2000250"/>
          <a:ext cx="31623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438150</xdr:colOff>
      <xdr:row>10</xdr:row>
      <xdr:rowOff>95250</xdr:rowOff>
    </xdr:from>
    <xdr:to>
      <xdr:col>12</xdr:col>
      <xdr:colOff>319589</xdr:colOff>
      <xdr:row>10</xdr:row>
      <xdr:rowOff>95250</xdr:rowOff>
    </xdr:to>
    <xdr:cxnSp macro="">
      <xdr:nvCxnSpPr>
        <xdr:cNvPr id="60" name="Straight Connector 59">
          <a:extLst>
            <a:ext uri="{FF2B5EF4-FFF2-40B4-BE49-F238E27FC236}">
              <a16:creationId xmlns:a16="http://schemas.microsoft.com/office/drawing/2014/main" id="{00000000-0008-0000-0300-00003C000000}"/>
            </a:ext>
          </a:extLst>
        </xdr:cNvPr>
        <xdr:cNvCxnSpPr/>
      </xdr:nvCxnSpPr>
      <xdr:spPr>
        <a:xfrm>
          <a:off x="5087854" y="2006516"/>
          <a:ext cx="232535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422986</xdr:colOff>
      <xdr:row>10</xdr:row>
      <xdr:rowOff>95250</xdr:rowOff>
    </xdr:from>
    <xdr:to>
      <xdr:col>16</xdr:col>
      <xdr:colOff>301781</xdr:colOff>
      <xdr:row>10</xdr:row>
      <xdr:rowOff>95250</xdr:rowOff>
    </xdr:to>
    <xdr:cxnSp macro="">
      <xdr:nvCxnSpPr>
        <xdr:cNvPr id="63" name="Straight Connector 62">
          <a:extLst>
            <a:ext uri="{FF2B5EF4-FFF2-40B4-BE49-F238E27FC236}">
              <a16:creationId xmlns:a16="http://schemas.microsoft.com/office/drawing/2014/main" id="{00000000-0008-0000-0300-00003F000000}"/>
            </a:ext>
          </a:extLst>
        </xdr:cNvPr>
        <xdr:cNvCxnSpPr/>
      </xdr:nvCxnSpPr>
      <xdr:spPr>
        <a:xfrm>
          <a:off x="7516604" y="2006516"/>
          <a:ext cx="232271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432385</xdr:colOff>
      <xdr:row>24</xdr:row>
      <xdr:rowOff>47625</xdr:rowOff>
    </xdr:from>
    <xdr:to>
      <xdr:col>16</xdr:col>
      <xdr:colOff>313322</xdr:colOff>
      <xdr:row>24</xdr:row>
      <xdr:rowOff>47625</xdr:rowOff>
    </xdr:to>
    <xdr:cxnSp macro="">
      <xdr:nvCxnSpPr>
        <xdr:cNvPr id="64" name="Straight Connector 63">
          <a:extLst>
            <a:ext uri="{FF2B5EF4-FFF2-40B4-BE49-F238E27FC236}">
              <a16:creationId xmlns:a16="http://schemas.microsoft.com/office/drawing/2014/main" id="{00000000-0008-0000-0300-000040000000}"/>
            </a:ext>
          </a:extLst>
        </xdr:cNvPr>
        <xdr:cNvCxnSpPr/>
      </xdr:nvCxnSpPr>
      <xdr:spPr>
        <a:xfrm>
          <a:off x="7542117" y="4537982"/>
          <a:ext cx="233022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212612</xdr:colOff>
      <xdr:row>24</xdr:row>
      <xdr:rowOff>47625</xdr:rowOff>
    </xdr:from>
    <xdr:to>
      <xdr:col>12</xdr:col>
      <xdr:colOff>322722</xdr:colOff>
      <xdr:row>24</xdr:row>
      <xdr:rowOff>47625</xdr:rowOff>
    </xdr:to>
    <xdr:cxnSp macro="">
      <xdr:nvCxnSpPr>
        <xdr:cNvPr id="73" name="Straight Connector 72">
          <a:extLst>
            <a:ext uri="{FF2B5EF4-FFF2-40B4-BE49-F238E27FC236}">
              <a16:creationId xmlns:a16="http://schemas.microsoft.com/office/drawing/2014/main" id="{00000000-0008-0000-0300-000049000000}"/>
            </a:ext>
          </a:extLst>
        </xdr:cNvPr>
        <xdr:cNvCxnSpPr/>
      </xdr:nvCxnSpPr>
      <xdr:spPr>
        <a:xfrm>
          <a:off x="1811451" y="4537982"/>
          <a:ext cx="562100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389182</xdr:colOff>
      <xdr:row>16</xdr:row>
      <xdr:rowOff>106476</xdr:rowOff>
    </xdr:from>
    <xdr:to>
      <xdr:col>21</xdr:col>
      <xdr:colOff>238125</xdr:colOff>
      <xdr:row>16</xdr:row>
      <xdr:rowOff>106476</xdr:rowOff>
    </xdr:to>
    <xdr:cxnSp macro="">
      <xdr:nvCxnSpPr>
        <xdr:cNvPr id="75" name="Straight Connector 74">
          <a:extLst>
            <a:ext uri="{FF2B5EF4-FFF2-40B4-BE49-F238E27FC236}">
              <a16:creationId xmlns:a16="http://schemas.microsoft.com/office/drawing/2014/main" id="{00000000-0008-0000-0300-00004B000000}"/>
            </a:ext>
          </a:extLst>
        </xdr:cNvPr>
        <xdr:cNvCxnSpPr/>
      </xdr:nvCxnSpPr>
      <xdr:spPr>
        <a:xfrm>
          <a:off x="9948200" y="3100047"/>
          <a:ext cx="29105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160567</xdr:colOff>
      <xdr:row>9</xdr:row>
      <xdr:rowOff>17009</xdr:rowOff>
    </xdr:from>
    <xdr:ext cx="1069024" cy="264560"/>
    <xdr:sp macro="" textlink="">
      <xdr:nvSpPr>
        <xdr:cNvPr id="77" name="TextBox 76">
          <a:extLst>
            <a:ext uri="{FF2B5EF4-FFF2-40B4-BE49-F238E27FC236}">
              <a16:creationId xmlns:a16="http://schemas.microsoft.com/office/drawing/2014/main" id="{00000000-0008-0000-0300-00004D000000}"/>
            </a:ext>
          </a:extLst>
        </xdr:cNvPr>
        <xdr:cNvSpPr txBox="1"/>
      </xdr:nvSpPr>
      <xdr:spPr>
        <a:xfrm>
          <a:off x="6048749" y="1653577"/>
          <a:ext cx="106902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PRODUCTS</a:t>
          </a:r>
        </a:p>
      </xdr:txBody>
    </xdr:sp>
    <xdr:clientData/>
  </xdr:oneCellAnchor>
  <xdr:oneCellAnchor>
    <xdr:from>
      <xdr:col>3</xdr:col>
      <xdr:colOff>552790</xdr:colOff>
      <xdr:row>9</xdr:row>
      <xdr:rowOff>17009</xdr:rowOff>
    </xdr:from>
    <xdr:ext cx="655116" cy="264560"/>
    <xdr:sp macro="" textlink="">
      <xdr:nvSpPr>
        <xdr:cNvPr id="79" name="TextBox 78">
          <a:extLst>
            <a:ext uri="{FF2B5EF4-FFF2-40B4-BE49-F238E27FC236}">
              <a16:creationId xmlns:a16="http://schemas.microsoft.com/office/drawing/2014/main" id="{00000000-0008-0000-0300-00004F000000}"/>
            </a:ext>
          </a:extLst>
        </xdr:cNvPr>
        <xdr:cNvSpPr txBox="1"/>
      </xdr:nvSpPr>
      <xdr:spPr>
        <a:xfrm>
          <a:off x="2151629" y="1700893"/>
          <a:ext cx="65511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MONTH</a:t>
          </a:r>
        </a:p>
      </xdr:txBody>
    </xdr:sp>
    <xdr:clientData/>
  </xdr:oneCellAnchor>
  <xdr:oneCellAnchor>
    <xdr:from>
      <xdr:col>5</xdr:col>
      <xdr:colOff>330990</xdr:colOff>
      <xdr:row>9</xdr:row>
      <xdr:rowOff>37890</xdr:rowOff>
    </xdr:from>
    <xdr:ext cx="388761" cy="217560"/>
    <xdr:sp macro="" textlink="">
      <xdr:nvSpPr>
        <xdr:cNvPr id="80" name="TextBox 79">
          <a:extLst>
            <a:ext uri="{FF2B5EF4-FFF2-40B4-BE49-F238E27FC236}">
              <a16:creationId xmlns:a16="http://schemas.microsoft.com/office/drawing/2014/main" id="{00000000-0008-0000-0300-000050000000}"/>
            </a:ext>
          </a:extLst>
        </xdr:cNvPr>
        <xdr:cNvSpPr txBox="1"/>
      </xdr:nvSpPr>
      <xdr:spPr>
        <a:xfrm>
          <a:off x="3154472" y="1721774"/>
          <a:ext cx="388761"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800" b="1"/>
            <a:t>SALE</a:t>
          </a:r>
        </a:p>
      </xdr:txBody>
    </xdr:sp>
    <xdr:clientData/>
  </xdr:oneCellAnchor>
  <xdr:oneCellAnchor>
    <xdr:from>
      <xdr:col>7</xdr:col>
      <xdr:colOff>253769</xdr:colOff>
      <xdr:row>9</xdr:row>
      <xdr:rowOff>37890</xdr:rowOff>
    </xdr:from>
    <xdr:ext cx="566437" cy="217560"/>
    <xdr:sp macro="" textlink="">
      <xdr:nvSpPr>
        <xdr:cNvPr id="81" name="TextBox 80">
          <a:extLst>
            <a:ext uri="{FF2B5EF4-FFF2-40B4-BE49-F238E27FC236}">
              <a16:creationId xmlns:a16="http://schemas.microsoft.com/office/drawing/2014/main" id="{00000000-0008-0000-0300-000051000000}"/>
            </a:ext>
          </a:extLst>
        </xdr:cNvPr>
        <xdr:cNvSpPr txBox="1"/>
      </xdr:nvSpPr>
      <xdr:spPr>
        <a:xfrm>
          <a:off x="4301894" y="1721774"/>
          <a:ext cx="566437"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800" b="1"/>
            <a:t>PROFIT%</a:t>
          </a:r>
        </a:p>
      </xdr:txBody>
    </xdr:sp>
    <xdr:clientData/>
  </xdr:oneCellAnchor>
  <xdr:oneCellAnchor>
    <xdr:from>
      <xdr:col>6</xdr:col>
      <xdr:colOff>292379</xdr:colOff>
      <xdr:row>9</xdr:row>
      <xdr:rowOff>37890</xdr:rowOff>
    </xdr:from>
    <xdr:ext cx="491673" cy="217560"/>
    <xdr:sp macro="" textlink="">
      <xdr:nvSpPr>
        <xdr:cNvPr id="82" name="TextBox 81">
          <a:extLst>
            <a:ext uri="{FF2B5EF4-FFF2-40B4-BE49-F238E27FC236}">
              <a16:creationId xmlns:a16="http://schemas.microsoft.com/office/drawing/2014/main" id="{00000000-0008-0000-0300-000052000000}"/>
            </a:ext>
          </a:extLst>
        </xdr:cNvPr>
        <xdr:cNvSpPr txBox="1"/>
      </xdr:nvSpPr>
      <xdr:spPr>
        <a:xfrm>
          <a:off x="3728183" y="1721774"/>
          <a:ext cx="491673"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800" b="1"/>
            <a:t>PROFIT</a:t>
          </a:r>
        </a:p>
      </xdr:txBody>
    </xdr:sp>
    <xdr:clientData/>
  </xdr:oneCellAnchor>
  <mc:AlternateContent xmlns:mc="http://schemas.openxmlformats.org/markup-compatibility/2006">
    <mc:Choice xmlns:a14="http://schemas.microsoft.com/office/drawing/2010/main" Requires="a14">
      <xdr:twoCellAnchor editAs="oneCell">
        <xdr:from>
          <xdr:col>5</xdr:col>
          <xdr:colOff>219075</xdr:colOff>
          <xdr:row>9</xdr:row>
          <xdr:rowOff>0</xdr:rowOff>
        </xdr:from>
        <xdr:to>
          <xdr:col>5</xdr:col>
          <xdr:colOff>457200</xdr:colOff>
          <xdr:row>10</xdr:row>
          <xdr:rowOff>95250</xdr:rowOff>
        </xdr:to>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133350</xdr:colOff>
          <xdr:row>9</xdr:row>
          <xdr:rowOff>0</xdr:rowOff>
        </xdr:from>
        <xdr:to>
          <xdr:col>7</xdr:col>
          <xdr:colOff>371475</xdr:colOff>
          <xdr:row>10</xdr:row>
          <xdr:rowOff>95250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180975</xdr:colOff>
          <xdr:row>9</xdr:row>
          <xdr:rowOff>0</xdr:rowOff>
        </xdr:from>
        <xdr:to>
          <xdr:col>6</xdr:col>
          <xdr:colOff>409575</xdr:colOff>
          <xdr:row>10</xdr:row>
          <xdr:rowOff>95250</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13</xdr:col>
      <xdr:colOff>159889</xdr:colOff>
      <xdr:row>9</xdr:row>
      <xdr:rowOff>16328</xdr:rowOff>
    </xdr:from>
    <xdr:ext cx="1087020" cy="264560"/>
    <xdr:sp macro="" textlink="">
      <xdr:nvSpPr>
        <xdr:cNvPr id="84" name="TextBox 83">
          <a:extLst>
            <a:ext uri="{FF2B5EF4-FFF2-40B4-BE49-F238E27FC236}">
              <a16:creationId xmlns:a16="http://schemas.microsoft.com/office/drawing/2014/main" id="{00000000-0008-0000-0300-000054000000}"/>
            </a:ext>
          </a:extLst>
        </xdr:cNvPr>
        <xdr:cNvSpPr txBox="1"/>
      </xdr:nvSpPr>
      <xdr:spPr>
        <a:xfrm>
          <a:off x="8784344" y="1652896"/>
          <a:ext cx="10870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SALES TYPE</a:t>
          </a:r>
        </a:p>
      </xdr:txBody>
    </xdr:sp>
    <xdr:clientData/>
  </xdr:oneCellAnchor>
  <xdr:twoCellAnchor>
    <xdr:from>
      <xdr:col>3</xdr:col>
      <xdr:colOff>238126</xdr:colOff>
      <xdr:row>10</xdr:row>
      <xdr:rowOff>178594</xdr:rowOff>
    </xdr:from>
    <xdr:to>
      <xdr:col>8</xdr:col>
      <xdr:colOff>289152</xdr:colOff>
      <xdr:row>22</xdr:row>
      <xdr:rowOff>42522</xdr:rowOff>
    </xdr:to>
    <xdr:graphicFrame macro="">
      <xdr:nvGraphicFramePr>
        <xdr:cNvPr id="85" name="Chart 84">
          <a:extLst>
            <a:ext uri="{FF2B5EF4-FFF2-40B4-BE49-F238E27FC236}">
              <a16:creationId xmlns:a16="http://schemas.microsoft.com/office/drawing/2014/main" id="{00000000-0008-0000-0300-00005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xdr:col>
      <xdr:colOff>217715</xdr:colOff>
      <xdr:row>32</xdr:row>
      <xdr:rowOff>165667</xdr:rowOff>
    </xdr:from>
    <xdr:to>
      <xdr:col>2</xdr:col>
      <xdr:colOff>238698</xdr:colOff>
      <xdr:row>36</xdr:row>
      <xdr:rowOff>177964</xdr:rowOff>
    </xdr:to>
    <xdr:pic>
      <xdr:nvPicPr>
        <xdr:cNvPr id="86" name="Graphic 85" descr="Shopping cart with solid fill">
          <a:extLst>
            <a:ext uri="{FF2B5EF4-FFF2-40B4-BE49-F238E27FC236}">
              <a16:creationId xmlns:a16="http://schemas.microsoft.com/office/drawing/2014/main" id="{00000000-0008-0000-0300-000056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636815" y="5956867"/>
          <a:ext cx="710632" cy="726961"/>
        </a:xfrm>
        <a:prstGeom prst="rect">
          <a:avLst/>
        </a:prstGeom>
      </xdr:spPr>
    </xdr:pic>
    <xdr:clientData/>
  </xdr:twoCellAnchor>
  <xdr:twoCellAnchor editAs="oneCell">
    <xdr:from>
      <xdr:col>3</xdr:col>
      <xdr:colOff>374538</xdr:colOff>
      <xdr:row>22</xdr:row>
      <xdr:rowOff>118044</xdr:rowOff>
    </xdr:from>
    <xdr:to>
      <xdr:col>4</xdr:col>
      <xdr:colOff>538</xdr:colOff>
      <xdr:row>24</xdr:row>
      <xdr:rowOff>85888</xdr:rowOff>
    </xdr:to>
    <xdr:pic>
      <xdr:nvPicPr>
        <xdr:cNvPr id="87" name="Graphic 1" descr="Daily calendar with solid fill">
          <a:extLst>
            <a:ext uri="{FF2B5EF4-FFF2-40B4-BE49-F238E27FC236}">
              <a16:creationId xmlns:a16="http://schemas.microsoft.com/office/drawing/2014/main" id="{00000000-0008-0000-0300-000057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973377" y="4234205"/>
          <a:ext cx="318372" cy="318372"/>
        </a:xfrm>
        <a:prstGeom prst="rect">
          <a:avLst/>
        </a:prstGeom>
      </xdr:spPr>
    </xdr:pic>
    <xdr:clientData/>
  </xdr:twoCellAnchor>
  <xdr:twoCellAnchor editAs="oneCell">
    <xdr:from>
      <xdr:col>3</xdr:col>
      <xdr:colOff>340180</xdr:colOff>
      <xdr:row>9</xdr:row>
      <xdr:rowOff>38732</xdr:rowOff>
    </xdr:from>
    <xdr:to>
      <xdr:col>3</xdr:col>
      <xdr:colOff>561295</xdr:colOff>
      <xdr:row>10</xdr:row>
      <xdr:rowOff>84583</xdr:rowOff>
    </xdr:to>
    <xdr:pic>
      <xdr:nvPicPr>
        <xdr:cNvPr id="88" name="Picture 87">
          <a:extLst>
            <a:ext uri="{FF2B5EF4-FFF2-40B4-BE49-F238E27FC236}">
              <a16:creationId xmlns:a16="http://schemas.microsoft.com/office/drawing/2014/main" id="{00000000-0008-0000-0300-000058000000}"/>
            </a:ext>
          </a:extLst>
        </xdr:cNvPr>
        <xdr:cNvPicPr>
          <a:picLocks noChangeAspect="1"/>
        </xdr:cNvPicPr>
      </xdr:nvPicPr>
      <xdr:blipFill>
        <a:blip xmlns:r="http://schemas.openxmlformats.org/officeDocument/2006/relationships" r:embed="rId16"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1939019" y="1722616"/>
          <a:ext cx="221115" cy="221115"/>
        </a:xfrm>
        <a:prstGeom prst="rect">
          <a:avLst/>
        </a:prstGeom>
      </xdr:spPr>
    </xdr:pic>
    <xdr:clientData/>
  </xdr:twoCellAnchor>
  <xdr:twoCellAnchor editAs="oneCell">
    <xdr:from>
      <xdr:col>8</xdr:col>
      <xdr:colOff>538504</xdr:colOff>
      <xdr:row>9</xdr:row>
      <xdr:rowOff>6870</xdr:rowOff>
    </xdr:from>
    <xdr:to>
      <xdr:col>9</xdr:col>
      <xdr:colOff>102902</xdr:colOff>
      <xdr:row>10</xdr:row>
      <xdr:rowOff>88373</xdr:rowOff>
    </xdr:to>
    <xdr:pic>
      <xdr:nvPicPr>
        <xdr:cNvPr id="89" name="Picture 88">
          <a:extLst>
            <a:ext uri="{FF2B5EF4-FFF2-40B4-BE49-F238E27FC236}">
              <a16:creationId xmlns:a16="http://schemas.microsoft.com/office/drawing/2014/main" id="{00000000-0008-0000-0300-000059000000}"/>
            </a:ext>
          </a:extLst>
        </xdr:cNvPr>
        <xdr:cNvPicPr>
          <a:picLocks noChangeAspect="1"/>
        </xdr:cNvPicPr>
      </xdr:nvPicPr>
      <xdr:blipFill>
        <a:blip xmlns:r="http://schemas.openxmlformats.org/officeDocument/2006/relationships" r:embed="rId17"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5198950" y="1690754"/>
          <a:ext cx="256767" cy="256767"/>
        </a:xfrm>
        <a:prstGeom prst="rect">
          <a:avLst/>
        </a:prstGeom>
      </xdr:spPr>
    </xdr:pic>
    <xdr:clientData/>
  </xdr:twoCellAnchor>
  <xdr:twoCellAnchor editAs="oneCell">
    <xdr:from>
      <xdr:col>12</xdr:col>
      <xdr:colOff>571841</xdr:colOff>
      <xdr:row>9</xdr:row>
      <xdr:rowOff>6870</xdr:rowOff>
    </xdr:from>
    <xdr:to>
      <xdr:col>13</xdr:col>
      <xdr:colOff>136235</xdr:colOff>
      <xdr:row>10</xdr:row>
      <xdr:rowOff>88373</xdr:rowOff>
    </xdr:to>
    <xdr:pic>
      <xdr:nvPicPr>
        <xdr:cNvPr id="91" name="Picture 90">
          <a:extLst>
            <a:ext uri="{FF2B5EF4-FFF2-40B4-BE49-F238E27FC236}">
              <a16:creationId xmlns:a16="http://schemas.microsoft.com/office/drawing/2014/main" id="{00000000-0008-0000-0300-00005B000000}"/>
            </a:ext>
          </a:extLst>
        </xdr:cNvPr>
        <xdr:cNvPicPr>
          <a:picLocks noChangeAspect="1"/>
        </xdr:cNvPicPr>
      </xdr:nvPicPr>
      <xdr:blipFill>
        <a:blip xmlns:r="http://schemas.openxmlformats.org/officeDocument/2006/relationships" r:embed="rId17"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7681573" y="1690754"/>
          <a:ext cx="256767" cy="256767"/>
        </a:xfrm>
        <a:prstGeom prst="rect">
          <a:avLst/>
        </a:prstGeom>
      </xdr:spPr>
    </xdr:pic>
    <xdr:clientData/>
  </xdr:twoCellAnchor>
  <xdr:oneCellAnchor>
    <xdr:from>
      <xdr:col>4</xdr:col>
      <xdr:colOff>91851</xdr:colOff>
      <xdr:row>22</xdr:row>
      <xdr:rowOff>144950</xdr:rowOff>
    </xdr:from>
    <xdr:ext cx="529632" cy="264560"/>
    <xdr:sp macro="" textlink="">
      <xdr:nvSpPr>
        <xdr:cNvPr id="92" name="TextBox 91">
          <a:extLst>
            <a:ext uri="{FF2B5EF4-FFF2-40B4-BE49-F238E27FC236}">
              <a16:creationId xmlns:a16="http://schemas.microsoft.com/office/drawing/2014/main" id="{00000000-0008-0000-0300-00005C000000}"/>
            </a:ext>
          </a:extLst>
        </xdr:cNvPr>
        <xdr:cNvSpPr txBox="1"/>
      </xdr:nvSpPr>
      <xdr:spPr>
        <a:xfrm>
          <a:off x="2303012" y="4261111"/>
          <a:ext cx="52963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DAILY</a:t>
          </a:r>
        </a:p>
      </xdr:txBody>
    </xdr:sp>
    <xdr:clientData/>
  </xdr:oneCellAnchor>
  <xdr:oneCellAnchor>
    <xdr:from>
      <xdr:col>13</xdr:col>
      <xdr:colOff>278934</xdr:colOff>
      <xdr:row>22</xdr:row>
      <xdr:rowOff>144950</xdr:rowOff>
    </xdr:from>
    <xdr:ext cx="1548134" cy="264560"/>
    <xdr:sp macro="" textlink="">
      <xdr:nvSpPr>
        <xdr:cNvPr id="93" name="TextBox 92">
          <a:extLst>
            <a:ext uri="{FF2B5EF4-FFF2-40B4-BE49-F238E27FC236}">
              <a16:creationId xmlns:a16="http://schemas.microsoft.com/office/drawing/2014/main" id="{00000000-0008-0000-0300-00005D000000}"/>
            </a:ext>
          </a:extLst>
        </xdr:cNvPr>
        <xdr:cNvSpPr txBox="1"/>
      </xdr:nvSpPr>
      <xdr:spPr>
        <a:xfrm>
          <a:off x="8903389" y="4145450"/>
          <a:ext cx="15481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PAYMENT</a:t>
          </a:r>
          <a:r>
            <a:rPr lang="en-US" sz="1100" b="1" baseline="0"/>
            <a:t> METHOD</a:t>
          </a:r>
          <a:endParaRPr lang="en-US" sz="1100" b="1"/>
        </a:p>
      </xdr:txBody>
    </xdr:sp>
    <xdr:clientData/>
  </xdr:oneCellAnchor>
  <xdr:twoCellAnchor editAs="oneCell">
    <xdr:from>
      <xdr:col>12</xdr:col>
      <xdr:colOff>561292</xdr:colOff>
      <xdr:row>22</xdr:row>
      <xdr:rowOff>117210</xdr:rowOff>
    </xdr:from>
    <xdr:to>
      <xdr:col>13</xdr:col>
      <xdr:colOff>188959</xdr:colOff>
      <xdr:row>24</xdr:row>
      <xdr:rowOff>86722</xdr:rowOff>
    </xdr:to>
    <xdr:pic>
      <xdr:nvPicPr>
        <xdr:cNvPr id="94" name="Graphic 93" descr="Coins with solid fill">
          <a:extLst>
            <a:ext uri="{FF2B5EF4-FFF2-40B4-BE49-F238E27FC236}">
              <a16:creationId xmlns:a16="http://schemas.microsoft.com/office/drawing/2014/main" id="{00000000-0008-0000-0300-00005E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7671024" y="4233371"/>
          <a:ext cx="320040" cy="320040"/>
        </a:xfrm>
        <a:prstGeom prst="rect">
          <a:avLst/>
        </a:prstGeom>
      </xdr:spPr>
    </xdr:pic>
    <xdr:clientData/>
  </xdr:twoCellAnchor>
  <xdr:twoCellAnchor>
    <xdr:from>
      <xdr:col>3</xdr:col>
      <xdr:colOff>247764</xdr:colOff>
      <xdr:row>24</xdr:row>
      <xdr:rowOff>76198</xdr:rowOff>
    </xdr:from>
    <xdr:to>
      <xdr:col>12</xdr:col>
      <xdr:colOff>263639</xdr:colOff>
      <xdr:row>36</xdr:row>
      <xdr:rowOff>178592</xdr:rowOff>
    </xdr:to>
    <xdr:graphicFrame macro="">
      <xdr:nvGraphicFramePr>
        <xdr:cNvPr id="95" name="Chart 94">
          <a:extLst>
            <a:ext uri="{FF2B5EF4-FFF2-40B4-BE49-F238E27FC236}">
              <a16:creationId xmlns:a16="http://schemas.microsoft.com/office/drawing/2014/main" id="{00000000-0008-0000-0300-00005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11</xdr:col>
      <xdr:colOff>170542</xdr:colOff>
      <xdr:row>10</xdr:row>
      <xdr:rowOff>17009</xdr:rowOff>
    </xdr:from>
    <xdr:to>
      <xdr:col>17</xdr:col>
      <xdr:colOff>433728</xdr:colOff>
      <xdr:row>22</xdr:row>
      <xdr:rowOff>42522</xdr:rowOff>
    </xdr:to>
    <xdr:graphicFrame macro="">
      <xdr:nvGraphicFramePr>
        <xdr:cNvPr id="4096" name="Chart 4095">
          <a:extLst>
            <a:ext uri="{FF2B5EF4-FFF2-40B4-BE49-F238E27FC236}">
              <a16:creationId xmlns:a16="http://schemas.microsoft.com/office/drawing/2014/main" id="{00000000-0008-0000-0300-000000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12</xdr:col>
      <xdr:colOff>561975</xdr:colOff>
      <xdr:row>23</xdr:row>
      <xdr:rowOff>200026</xdr:rowOff>
    </xdr:from>
    <xdr:to>
      <xdr:col>16</xdr:col>
      <xdr:colOff>285750</xdr:colOff>
      <xdr:row>36</xdr:row>
      <xdr:rowOff>38101</xdr:rowOff>
    </xdr:to>
    <xdr:graphicFrame macro="">
      <xdr:nvGraphicFramePr>
        <xdr:cNvPr id="4100" name="Chart 4099">
          <a:extLst>
            <a:ext uri="{FF2B5EF4-FFF2-40B4-BE49-F238E27FC236}">
              <a16:creationId xmlns:a16="http://schemas.microsoft.com/office/drawing/2014/main" id="{00000000-0008-0000-0300-000004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16</xdr:col>
      <xdr:colOff>419100</xdr:colOff>
      <xdr:row>16</xdr:row>
      <xdr:rowOff>161925</xdr:rowOff>
    </xdr:from>
    <xdr:to>
      <xdr:col>21</xdr:col>
      <xdr:colOff>219075</xdr:colOff>
      <xdr:row>37</xdr:row>
      <xdr:rowOff>26081</xdr:rowOff>
    </xdr:to>
    <mc:AlternateContent xmlns:mc="http://schemas.openxmlformats.org/markup-compatibility/2006">
      <mc:Choice xmlns:cx1="http://schemas.microsoft.com/office/drawing/2015/9/8/chartex" Requires="cx1">
        <xdr:graphicFrame macro="">
          <xdr:nvGraphicFramePr>
            <xdr:cNvPr id="4101" name="Chart 4100">
              <a:extLst>
                <a:ext uri="{FF2B5EF4-FFF2-40B4-BE49-F238E27FC236}">
                  <a16:creationId xmlns:a16="http://schemas.microsoft.com/office/drawing/2014/main" id="{00000000-0008-0000-0300-0000051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3"/>
            </a:graphicData>
          </a:graphic>
        </xdr:graphicFrame>
      </mc:Choice>
      <mc:Fallback>
        <xdr:sp macro="" textlink="">
          <xdr:nvSpPr>
            <xdr:cNvPr id="0" name=""/>
            <xdr:cNvSpPr>
              <a:spLocks noTextEdit="1"/>
            </xdr:cNvSpPr>
          </xdr:nvSpPr>
          <xdr:spPr>
            <a:xfrm>
              <a:off x="11125200" y="3057525"/>
              <a:ext cx="3228975" cy="366463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433732</xdr:colOff>
      <xdr:row>10</xdr:row>
      <xdr:rowOff>102733</xdr:rowOff>
    </xdr:from>
    <xdr:to>
      <xdr:col>12</xdr:col>
      <xdr:colOff>484758</xdr:colOff>
      <xdr:row>21</xdr:row>
      <xdr:rowOff>178593</xdr:rowOff>
    </xdr:to>
    <xdr:graphicFrame macro="">
      <xdr:nvGraphicFramePr>
        <xdr:cNvPr id="4102" name="Chart 4101">
          <a:extLst>
            <a:ext uri="{FF2B5EF4-FFF2-40B4-BE49-F238E27FC236}">
              <a16:creationId xmlns:a16="http://schemas.microsoft.com/office/drawing/2014/main" id="{00000000-0008-0000-0300-000006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oneCellAnchor>
    <xdr:from>
      <xdr:col>17</xdr:col>
      <xdr:colOff>190488</xdr:colOff>
      <xdr:row>15</xdr:row>
      <xdr:rowOff>51061</xdr:rowOff>
    </xdr:from>
    <xdr:ext cx="1009662" cy="264560"/>
    <xdr:sp macro="" textlink="">
      <xdr:nvSpPr>
        <xdr:cNvPr id="4103" name="TextBox 4102">
          <a:extLst>
            <a:ext uri="{FF2B5EF4-FFF2-40B4-BE49-F238E27FC236}">
              <a16:creationId xmlns:a16="http://schemas.microsoft.com/office/drawing/2014/main" id="{00000000-0008-0000-0300-000007100000}"/>
            </a:ext>
          </a:extLst>
        </xdr:cNvPr>
        <xdr:cNvSpPr txBox="1"/>
      </xdr:nvSpPr>
      <xdr:spPr>
        <a:xfrm>
          <a:off x="11582388" y="2765686"/>
          <a:ext cx="10096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CATEGORY</a:t>
          </a:r>
        </a:p>
      </xdr:txBody>
    </xdr:sp>
    <xdr:clientData/>
  </xdr:oneCellAnchor>
  <xdr:twoCellAnchor>
    <xdr:from>
      <xdr:col>16</xdr:col>
      <xdr:colOff>600374</xdr:colOff>
      <xdr:row>15</xdr:row>
      <xdr:rowOff>86485</xdr:rowOff>
    </xdr:from>
    <xdr:to>
      <xdr:col>17</xdr:col>
      <xdr:colOff>216813</xdr:colOff>
      <xdr:row>16</xdr:row>
      <xdr:rowOff>90844</xdr:rowOff>
    </xdr:to>
    <xdr:sp macro="" textlink="">
      <xdr:nvSpPr>
        <xdr:cNvPr id="4104" name="Isosceles Triangle 4103">
          <a:extLst>
            <a:ext uri="{FF2B5EF4-FFF2-40B4-BE49-F238E27FC236}">
              <a16:creationId xmlns:a16="http://schemas.microsoft.com/office/drawing/2014/main" id="{00000000-0008-0000-0300-000008100000}"/>
            </a:ext>
          </a:extLst>
        </xdr:cNvPr>
        <xdr:cNvSpPr/>
      </xdr:nvSpPr>
      <xdr:spPr>
        <a:xfrm>
          <a:off x="10096684" y="2926771"/>
          <a:ext cx="224662" cy="193712"/>
        </a:xfrm>
        <a:prstGeom prst="triangle">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15</xdr:col>
      <xdr:colOff>190500</xdr:colOff>
      <xdr:row>5</xdr:row>
      <xdr:rowOff>14096</xdr:rowOff>
    </xdr:from>
    <xdr:to>
      <xdr:col>16</xdr:col>
      <xdr:colOff>124929</xdr:colOff>
      <xdr:row>8</xdr:row>
      <xdr:rowOff>99003</xdr:rowOff>
    </xdr:to>
    <xdr:pic>
      <xdr:nvPicPr>
        <xdr:cNvPr id="4105" name="Picture 4104">
          <a:extLst>
            <a:ext uri="{FF2B5EF4-FFF2-40B4-BE49-F238E27FC236}">
              <a16:creationId xmlns:a16="http://schemas.microsoft.com/office/drawing/2014/main" id="{00000000-0008-0000-0300-000009100000}"/>
            </a:ext>
          </a:extLst>
        </xdr:cNvPr>
        <xdr:cNvPicPr>
          <a:picLocks noChangeAspect="1"/>
        </xdr:cNvPicPr>
      </xdr:nvPicPr>
      <xdr:blipFill>
        <a:blip xmlns:r="http://schemas.openxmlformats.org/officeDocument/2006/relationships" r:embed="rId25"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10210800" y="918971"/>
          <a:ext cx="624079" cy="624079"/>
        </a:xfrm>
        <a:prstGeom prst="rect">
          <a:avLst/>
        </a:prstGeom>
      </xdr:spPr>
    </xdr:pic>
    <xdr:clientData/>
  </xdr:twoCellAnchor>
  <xdr:twoCellAnchor editAs="oneCell">
    <xdr:from>
      <xdr:col>9</xdr:col>
      <xdr:colOff>85725</xdr:colOff>
      <xdr:row>0</xdr:row>
      <xdr:rowOff>180974</xdr:rowOff>
    </xdr:from>
    <xdr:to>
      <xdr:col>10</xdr:col>
      <xdr:colOff>158075</xdr:colOff>
      <xdr:row>4</xdr:row>
      <xdr:rowOff>82260</xdr:rowOff>
    </xdr:to>
    <xdr:pic>
      <xdr:nvPicPr>
        <xdr:cNvPr id="4106" name="Picture 4105">
          <a:extLst>
            <a:ext uri="{FF2B5EF4-FFF2-40B4-BE49-F238E27FC236}">
              <a16:creationId xmlns:a16="http://schemas.microsoft.com/office/drawing/2014/main" id="{00000000-0008-0000-0300-00000A100000}"/>
            </a:ext>
          </a:extLst>
        </xdr:cNvPr>
        <xdr:cNvPicPr>
          <a:picLocks noChangeAspect="1"/>
        </xdr:cNvPicPr>
      </xdr:nvPicPr>
      <xdr:blipFill>
        <a:blip xmlns:r="http://schemas.openxmlformats.org/officeDocument/2006/relationships" r:embed="rId26"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5991225" y="180974"/>
          <a:ext cx="762000" cy="6191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409575</xdr:colOff>
      <xdr:row>8</xdr:row>
      <xdr:rowOff>0</xdr:rowOff>
    </xdr:from>
    <xdr:to>
      <xdr:col>4</xdr:col>
      <xdr:colOff>638175</xdr:colOff>
      <xdr:row>13</xdr:row>
      <xdr:rowOff>9525</xdr:rowOff>
    </xdr:to>
    <xdr:pic>
      <xdr:nvPicPr>
        <xdr:cNvPr id="2" name="Graphic 1" descr="Shopping cart with solid fill">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38375" y="1524000"/>
          <a:ext cx="914400" cy="914400"/>
        </a:xfrm>
        <a:prstGeom prst="rect">
          <a:avLst/>
        </a:prstGeom>
      </xdr:spPr>
    </xdr:pic>
    <xdr:clientData/>
  </xdr:twoCellAnchor>
  <xdr:twoCellAnchor editAs="oneCell">
    <xdr:from>
      <xdr:col>0</xdr:col>
      <xdr:colOff>0</xdr:colOff>
      <xdr:row>4</xdr:row>
      <xdr:rowOff>180975</xdr:rowOff>
    </xdr:from>
    <xdr:to>
      <xdr:col>1</xdr:col>
      <xdr:colOff>228600</xdr:colOff>
      <xdr:row>10</xdr:row>
      <xdr:rowOff>9525</xdr:rowOff>
    </xdr:to>
    <xdr:pic>
      <xdr:nvPicPr>
        <xdr:cNvPr id="3" name="Graphic 1" descr="Trophy with solid fill">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0" y="942975"/>
          <a:ext cx="914400" cy="914400"/>
        </a:xfrm>
        <a:prstGeom prst="rect">
          <a:avLst/>
        </a:prstGeom>
      </xdr:spPr>
    </xdr:pic>
    <xdr:clientData/>
  </xdr:twoCellAnchor>
  <xdr:twoCellAnchor editAs="oneCell">
    <xdr:from>
      <xdr:col>1</xdr:col>
      <xdr:colOff>314325</xdr:colOff>
      <xdr:row>0</xdr:row>
      <xdr:rowOff>66675</xdr:rowOff>
    </xdr:from>
    <xdr:to>
      <xdr:col>2</xdr:col>
      <xdr:colOff>542925</xdr:colOff>
      <xdr:row>5</xdr:row>
      <xdr:rowOff>76200</xdr:rowOff>
    </xdr:to>
    <xdr:pic>
      <xdr:nvPicPr>
        <xdr:cNvPr id="4" name="Graphic 1" descr="Daily calendar with solid fill">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23925" y="66675"/>
          <a:ext cx="914400" cy="914400"/>
        </a:xfrm>
        <a:prstGeom prst="rect">
          <a:avLst/>
        </a:prstGeom>
      </xdr:spPr>
    </xdr:pic>
    <xdr:clientData/>
  </xdr:twoCellAnchor>
  <xdr:twoCellAnchor editAs="oneCell">
    <xdr:from>
      <xdr:col>1</xdr:col>
      <xdr:colOff>428625</xdr:colOff>
      <xdr:row>9</xdr:row>
      <xdr:rowOff>85725</xdr:rowOff>
    </xdr:from>
    <xdr:to>
      <xdr:col>2</xdr:col>
      <xdr:colOff>657225</xdr:colOff>
      <xdr:row>14</xdr:row>
      <xdr:rowOff>95250</xdr:rowOff>
    </xdr:to>
    <xdr:pic>
      <xdr:nvPicPr>
        <xdr:cNvPr id="5" name="Graphic 1" descr="Ribbon with solid fill">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38225" y="1800225"/>
          <a:ext cx="914400" cy="914400"/>
        </a:xfrm>
        <a:prstGeom prst="rect">
          <a:avLst/>
        </a:prstGeom>
      </xdr:spPr>
    </xdr:pic>
    <xdr:clientData/>
  </xdr:twoCellAnchor>
  <xdr:twoCellAnchor editAs="oneCell">
    <xdr:from>
      <xdr:col>0</xdr:col>
      <xdr:colOff>161925</xdr:colOff>
      <xdr:row>9</xdr:row>
      <xdr:rowOff>133350</xdr:rowOff>
    </xdr:from>
    <xdr:to>
      <xdr:col>1</xdr:col>
      <xdr:colOff>390525</xdr:colOff>
      <xdr:row>14</xdr:row>
      <xdr:rowOff>142875</xdr:rowOff>
    </xdr:to>
    <xdr:pic>
      <xdr:nvPicPr>
        <xdr:cNvPr id="6" name="Graphic 1" descr="Money with solid fill">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61925" y="1847850"/>
          <a:ext cx="914400" cy="914400"/>
        </a:xfrm>
        <a:prstGeom prst="rect">
          <a:avLst/>
        </a:prstGeom>
      </xdr:spPr>
    </xdr:pic>
    <xdr:clientData/>
  </xdr:twoCellAnchor>
  <xdr:twoCellAnchor editAs="oneCell">
    <xdr:from>
      <xdr:col>1</xdr:col>
      <xdr:colOff>333375</xdr:colOff>
      <xdr:row>5</xdr:row>
      <xdr:rowOff>19050</xdr:rowOff>
    </xdr:from>
    <xdr:to>
      <xdr:col>2</xdr:col>
      <xdr:colOff>561975</xdr:colOff>
      <xdr:row>10</xdr:row>
      <xdr:rowOff>28575</xdr:rowOff>
    </xdr:to>
    <xdr:pic>
      <xdr:nvPicPr>
        <xdr:cNvPr id="7" name="Graphic 1" descr="Bar graph with upward trend with solid fill">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42975" y="971550"/>
          <a:ext cx="914400" cy="914400"/>
        </a:xfrm>
        <a:prstGeom prst="rect">
          <a:avLst/>
        </a:prstGeom>
      </xdr:spPr>
    </xdr:pic>
    <xdr:clientData/>
  </xdr:twoCellAnchor>
  <xdr:twoCellAnchor editAs="oneCell">
    <xdr:from>
      <xdr:col>3</xdr:col>
      <xdr:colOff>333375</xdr:colOff>
      <xdr:row>12</xdr:row>
      <xdr:rowOff>76200</xdr:rowOff>
    </xdr:from>
    <xdr:to>
      <xdr:col>4</xdr:col>
      <xdr:colOff>561975</xdr:colOff>
      <xdr:row>17</xdr:row>
      <xdr:rowOff>85725</xdr:rowOff>
    </xdr:to>
    <xdr:pic>
      <xdr:nvPicPr>
        <xdr:cNvPr id="8" name="Graphic 7" descr="Presentation with bar chart with solid fill">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162175" y="2362200"/>
          <a:ext cx="914400" cy="914400"/>
        </a:xfrm>
        <a:prstGeom prst="rect">
          <a:avLst/>
        </a:prstGeom>
      </xdr:spPr>
    </xdr:pic>
    <xdr:clientData/>
  </xdr:twoCellAnchor>
  <xdr:twoCellAnchor editAs="oneCell">
    <xdr:from>
      <xdr:col>0</xdr:col>
      <xdr:colOff>28575</xdr:colOff>
      <xdr:row>0</xdr:row>
      <xdr:rowOff>66675</xdr:rowOff>
    </xdr:from>
    <xdr:to>
      <xdr:col>1</xdr:col>
      <xdr:colOff>257175</xdr:colOff>
      <xdr:row>5</xdr:row>
      <xdr:rowOff>76200</xdr:rowOff>
    </xdr:to>
    <xdr:pic>
      <xdr:nvPicPr>
        <xdr:cNvPr id="9" name="Graphic 8" descr="Coins with solid fill">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8575" y="66675"/>
          <a:ext cx="914400" cy="914400"/>
        </a:xfrm>
        <a:prstGeom prst="rect">
          <a:avLst/>
        </a:prstGeom>
      </xdr:spPr>
    </xdr:pic>
    <xdr:clientData/>
  </xdr:twoCellAnchor>
  <xdr:twoCellAnchor editAs="oneCell">
    <xdr:from>
      <xdr:col>2</xdr:col>
      <xdr:colOff>590550</xdr:colOff>
      <xdr:row>0</xdr:row>
      <xdr:rowOff>0</xdr:rowOff>
    </xdr:from>
    <xdr:to>
      <xdr:col>4</xdr:col>
      <xdr:colOff>133350</xdr:colOff>
      <xdr:row>5</xdr:row>
      <xdr:rowOff>9525</xdr:rowOff>
    </xdr:to>
    <xdr:pic>
      <xdr:nvPicPr>
        <xdr:cNvPr id="10" name="Graphic 9" descr="Piggy Bank with solid fill">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809750" y="0"/>
          <a:ext cx="914400" cy="914400"/>
        </a:xfrm>
        <a:prstGeom prst="rect">
          <a:avLst/>
        </a:prstGeom>
      </xdr:spPr>
    </xdr:pic>
    <xdr:clientData/>
  </xdr:twoCellAnchor>
  <xdr:twoCellAnchor editAs="oneCell">
    <xdr:from>
      <xdr:col>0</xdr:col>
      <xdr:colOff>285750</xdr:colOff>
      <xdr:row>14</xdr:row>
      <xdr:rowOff>123214</xdr:rowOff>
    </xdr:from>
    <xdr:to>
      <xdr:col>1</xdr:col>
      <xdr:colOff>314325</xdr:colOff>
      <xdr:row>18</xdr:row>
      <xdr:rowOff>113689</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85750" y="2790214"/>
          <a:ext cx="714375" cy="714375"/>
        </a:xfrm>
        <a:prstGeom prst="rect">
          <a:avLst/>
        </a:prstGeom>
      </xdr:spPr>
    </xdr:pic>
    <xdr:clientData/>
  </xdr:twoCellAnchor>
  <xdr:twoCellAnchor editAs="oneCell">
    <xdr:from>
      <xdr:col>1</xdr:col>
      <xdr:colOff>495301</xdr:colOff>
      <xdr:row>14</xdr:row>
      <xdr:rowOff>8914</xdr:rowOff>
    </xdr:from>
    <xdr:to>
      <xdr:col>3</xdr:col>
      <xdr:colOff>1</xdr:colOff>
      <xdr:row>18</xdr:row>
      <xdr:rowOff>161314</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104901" y="2675914"/>
          <a:ext cx="876300" cy="876300"/>
        </a:xfrm>
        <a:prstGeom prst="rect">
          <a:avLst/>
        </a:prstGeom>
      </xdr:spPr>
    </xdr:pic>
    <xdr:clientData/>
  </xdr:twoCellAnchor>
  <xdr:twoCellAnchor editAs="oneCell">
    <xdr:from>
      <xdr:col>0</xdr:col>
      <xdr:colOff>190500</xdr:colOff>
      <xdr:row>18</xdr:row>
      <xdr:rowOff>161925</xdr:rowOff>
    </xdr:from>
    <xdr:to>
      <xdr:col>1</xdr:col>
      <xdr:colOff>533400</xdr:colOff>
      <xdr:row>24</xdr:row>
      <xdr:rowOff>104775</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90500" y="3590925"/>
          <a:ext cx="1028700" cy="1028700"/>
        </a:xfrm>
        <a:prstGeom prst="rect">
          <a:avLst/>
        </a:prstGeom>
      </xdr:spPr>
    </xdr:pic>
    <xdr:clientData/>
  </xdr:twoCellAnchor>
  <xdr:twoCellAnchor editAs="oneCell">
    <xdr:from>
      <xdr:col>2</xdr:col>
      <xdr:colOff>188100</xdr:colOff>
      <xdr:row>18</xdr:row>
      <xdr:rowOff>133350</xdr:rowOff>
    </xdr:from>
    <xdr:to>
      <xdr:col>3</xdr:col>
      <xdr:colOff>535572</xdr:colOff>
      <xdr:row>24</xdr:row>
      <xdr:rowOff>80772</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407300" y="3562350"/>
          <a:ext cx="1033272" cy="1033272"/>
        </a:xfrm>
        <a:prstGeom prst="rect">
          <a:avLst/>
        </a:prstGeom>
      </xdr:spPr>
    </xdr:pic>
    <xdr:clientData/>
  </xdr:twoCellAnchor>
  <xdr:twoCellAnchor>
    <xdr:from>
      <xdr:col>5</xdr:col>
      <xdr:colOff>0</xdr:colOff>
      <xdr:row>1</xdr:row>
      <xdr:rowOff>66675</xdr:rowOff>
    </xdr:from>
    <xdr:to>
      <xdr:col>6</xdr:col>
      <xdr:colOff>552250</xdr:colOff>
      <xdr:row>11</xdr:row>
      <xdr:rowOff>179075</xdr:rowOff>
    </xdr:to>
    <xdr:grpSp>
      <xdr:nvGrpSpPr>
        <xdr:cNvPr id="15" name="Group 14">
          <a:extLst>
            <a:ext uri="{FF2B5EF4-FFF2-40B4-BE49-F238E27FC236}">
              <a16:creationId xmlns:a16="http://schemas.microsoft.com/office/drawing/2014/main" id="{00000000-0008-0000-0400-00000F000000}"/>
            </a:ext>
          </a:extLst>
        </xdr:cNvPr>
        <xdr:cNvGrpSpPr/>
      </xdr:nvGrpSpPr>
      <xdr:grpSpPr>
        <a:xfrm>
          <a:off x="3429000" y="247650"/>
          <a:ext cx="1238050" cy="1922150"/>
          <a:chOff x="10928528" y="4171792"/>
          <a:chExt cx="1968322" cy="3417733"/>
        </a:xfrm>
      </xdr:grpSpPr>
      <xdr:sp macro="" textlink="">
        <xdr:nvSpPr>
          <xdr:cNvPr id="16" name="Arrow: Pentagon 15">
            <a:extLst>
              <a:ext uri="{FF2B5EF4-FFF2-40B4-BE49-F238E27FC236}">
                <a16:creationId xmlns:a16="http://schemas.microsoft.com/office/drawing/2014/main" id="{00000000-0008-0000-0400-000010000000}"/>
              </a:ext>
            </a:extLst>
          </xdr:cNvPr>
          <xdr:cNvSpPr/>
        </xdr:nvSpPr>
        <xdr:spPr>
          <a:xfrm rot="5400000">
            <a:off x="10203822" y="4896498"/>
            <a:ext cx="3417733" cy="1968322"/>
          </a:xfrm>
          <a:prstGeom prst="homePlate">
            <a:avLst/>
          </a:prstGeom>
          <a:solidFill>
            <a:schemeClr val="accent1"/>
          </a:solid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sp macro="" textlink="">
        <xdr:nvSpPr>
          <xdr:cNvPr id="17" name="Arrow: Pentagon 16">
            <a:extLst>
              <a:ext uri="{FF2B5EF4-FFF2-40B4-BE49-F238E27FC236}">
                <a16:creationId xmlns:a16="http://schemas.microsoft.com/office/drawing/2014/main" id="{00000000-0008-0000-0400-000011000000}"/>
              </a:ext>
            </a:extLst>
          </xdr:cNvPr>
          <xdr:cNvSpPr/>
        </xdr:nvSpPr>
        <xdr:spPr>
          <a:xfrm rot="5400000">
            <a:off x="10318977" y="4897354"/>
            <a:ext cx="3179452" cy="1861994"/>
          </a:xfrm>
          <a:prstGeom prst="homePlate">
            <a:avLst/>
          </a:prstGeom>
          <a:noFill/>
          <a:ln w="28575">
            <a:solidFill>
              <a:schemeClr val="bg1"/>
            </a:solidFill>
            <a:prstDash val="sysDash"/>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50.557310879631" createdVersion="8" refreshedVersion="8" minRefreshableVersion="3" recordCount="527" xr:uid="{51D2E792-E2AD-4A98-87E8-706858A06F49}">
  <cacheSource type="worksheet">
    <worksheetSource name="InputData"/>
  </cacheSource>
  <cacheFields count="20">
    <cacheField name="DATE" numFmtId="14">
      <sharedItems containsSemiMixedTypes="0" containsNonDate="0" containsDate="1" containsString="0" minDate="2021-01-01T00:00:00" maxDate="2023-01-01T00:00:00" count="374">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sharedItems>
      <fieldGroup par="19"/>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6">
        <s v="Category03"/>
        <s v="Category05"/>
        <s v="Category02"/>
        <s v="Category01"/>
        <s v="Category04"/>
        <e v="#N/A" u="1"/>
      </sharedItems>
    </cacheField>
    <cacheField name="UOM" numFmtId="0">
      <sharedItems count="4">
        <s v="Ft"/>
        <s v="Kg"/>
        <s v="Lt"/>
        <s v="No."/>
      </sharedItems>
    </cacheField>
    <cacheField name="BUYING PRIZE" numFmtId="0">
      <sharedItems containsSemiMixedTypes="0" containsString="0" containsNumber="1" containsInteger="1" minValue="5" maxValue="150"/>
    </cacheField>
    <cacheField name="SELLING PRICE" numFmtId="0">
      <sharedItems containsSemiMixedTypes="0" containsString="0" containsNumber="1" minValue="6.7" maxValue="210"/>
    </cacheField>
    <cacheField name="TOTAL BUYING VALUE" numFmtId="0">
      <sharedItems containsSemiMixedTypes="0" containsString="0" containsNumber="1" containsInteger="1" minValue="5" maxValue="2250"/>
    </cacheField>
    <cacheField name="TOTAL SELLING VALUE" numFmtId="0">
      <sharedItems containsSemiMixedTypes="0" containsString="0" containsNumber="1" minValue="6.7" maxValue="3150"/>
    </cacheField>
    <cacheField name="PROFIT" numFmtId="0">
      <sharedItems containsSemiMixedTypes="0" containsString="0" containsNumber="1" minValue="1.7000000000000002" maxValue="90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 name="Months (DATE)" numFmtId="0" databaseField="0">
      <fieldGroup base="0">
        <rangePr groupBy="months" startDate="2021-01-01T00:00:00" endDate="2023-01-01T00:00:00"/>
        <groupItems count="14">
          <s v="&lt;1/1/2021"/>
          <s v="Jan"/>
          <s v="Feb"/>
          <s v="Mar"/>
          <s v="Apr"/>
          <s v="May"/>
          <s v="Jun"/>
          <s v="Jul"/>
          <s v="Aug"/>
          <s v="Sep"/>
          <s v="Oct"/>
          <s v="Nov"/>
          <s v="Dec"/>
          <s v="&gt;1/1/2023"/>
        </groupItems>
      </fieldGroup>
    </cacheField>
    <cacheField name="Quarters (DATE)" numFmtId="0" databaseField="0">
      <fieldGroup base="0">
        <rangePr groupBy="quarters" startDate="2021-01-01T00:00:00" endDate="2023-01-01T00:00:00"/>
        <groupItems count="6">
          <s v="&lt;1/1/2021"/>
          <s v="Qtr1"/>
          <s v="Qtr2"/>
          <s v="Qtr3"/>
          <s v="Qtr4"/>
          <s v="&gt;1/1/2023"/>
        </groupItems>
      </fieldGroup>
    </cacheField>
    <cacheField name="Years (DATE)" numFmtId="0" databaseField="0">
      <fieldGroup base="0">
        <rangePr groupBy="years" startDate="2021-01-01T00:00:00" endDate="2023-01-01T00:00:00"/>
        <groupItems count="5">
          <s v="&lt;1/1/2021"/>
          <s v="2021"/>
          <s v="2022"/>
          <s v="2023"/>
          <s v="&gt;1/1/2023"/>
        </groupItems>
      </fieldGroup>
    </cacheField>
  </cacheFields>
  <extLst>
    <ext xmlns:x14="http://schemas.microsoft.com/office/spreadsheetml/2009/9/main" uri="{725AE2AE-9491-48be-B2B4-4EB974FC3084}">
      <x14:pivotCacheDefinition pivotCacheId="4108780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x v="0"/>
    <s v="P0024"/>
    <n v="9"/>
    <x v="0"/>
    <x v="0"/>
    <n v="0"/>
    <x v="0"/>
    <x v="0"/>
    <x v="0"/>
    <n v="144"/>
    <n v="156.96"/>
    <n v="1296"/>
    <n v="1412.64"/>
    <n v="116.6400000000001"/>
    <x v="0"/>
    <x v="0"/>
    <x v="0"/>
  </r>
  <r>
    <x v="1"/>
    <s v="P0038"/>
    <n v="15"/>
    <x v="1"/>
    <x v="1"/>
    <n v="0"/>
    <x v="1"/>
    <x v="1"/>
    <x v="1"/>
    <n v="72"/>
    <n v="79.92"/>
    <n v="1080"/>
    <n v="1198.8"/>
    <n v="118.79999999999995"/>
    <x v="1"/>
    <x v="0"/>
    <x v="0"/>
  </r>
  <r>
    <x v="1"/>
    <s v="P0013"/>
    <n v="6"/>
    <x v="2"/>
    <x v="1"/>
    <n v="0"/>
    <x v="2"/>
    <x v="2"/>
    <x v="1"/>
    <n v="112"/>
    <n v="122.08"/>
    <n v="672"/>
    <n v="732.48"/>
    <n v="60.480000000000018"/>
    <x v="1"/>
    <x v="0"/>
    <x v="0"/>
  </r>
  <r>
    <x v="2"/>
    <s v="P0004"/>
    <n v="5"/>
    <x v="2"/>
    <x v="0"/>
    <n v="0"/>
    <x v="3"/>
    <x v="3"/>
    <x v="2"/>
    <n v="44"/>
    <n v="48.84"/>
    <n v="220"/>
    <n v="244.20000000000002"/>
    <n v="24.200000000000017"/>
    <x v="2"/>
    <x v="0"/>
    <x v="0"/>
  </r>
  <r>
    <x v="3"/>
    <s v="P0035"/>
    <n v="12"/>
    <x v="1"/>
    <x v="0"/>
    <n v="0"/>
    <x v="4"/>
    <x v="4"/>
    <x v="3"/>
    <n v="5"/>
    <n v="6.7"/>
    <n v="60"/>
    <n v="80.400000000000006"/>
    <n v="20.400000000000006"/>
    <x v="3"/>
    <x v="0"/>
    <x v="0"/>
  </r>
  <r>
    <x v="4"/>
    <s v="P0031"/>
    <n v="1"/>
    <x v="2"/>
    <x v="1"/>
    <n v="0"/>
    <x v="5"/>
    <x v="4"/>
    <x v="1"/>
    <n v="93"/>
    <n v="104.16"/>
    <n v="93"/>
    <n v="104.16"/>
    <n v="11.159999999999997"/>
    <x v="4"/>
    <x v="0"/>
    <x v="0"/>
  </r>
  <r>
    <x v="4"/>
    <s v="P0003"/>
    <n v="8"/>
    <x v="2"/>
    <x v="1"/>
    <n v="0"/>
    <x v="6"/>
    <x v="3"/>
    <x v="1"/>
    <n v="71"/>
    <n v="80.94"/>
    <n v="568"/>
    <n v="647.52"/>
    <n v="79.519999999999982"/>
    <x v="4"/>
    <x v="0"/>
    <x v="0"/>
  </r>
  <r>
    <x v="4"/>
    <s v="P0025"/>
    <n v="4"/>
    <x v="2"/>
    <x v="0"/>
    <n v="0"/>
    <x v="7"/>
    <x v="0"/>
    <x v="3"/>
    <n v="7"/>
    <n v="8.33"/>
    <n v="28"/>
    <n v="33.32"/>
    <n v="5.32"/>
    <x v="4"/>
    <x v="0"/>
    <x v="0"/>
  </r>
  <r>
    <x v="5"/>
    <s v="P0037"/>
    <n v="3"/>
    <x v="2"/>
    <x v="1"/>
    <n v="0"/>
    <x v="8"/>
    <x v="1"/>
    <x v="1"/>
    <n v="67"/>
    <n v="85.76"/>
    <n v="201"/>
    <n v="257.28000000000003"/>
    <n v="56.28000000000003"/>
    <x v="5"/>
    <x v="0"/>
    <x v="0"/>
  </r>
  <r>
    <x v="5"/>
    <s v="P0014"/>
    <n v="4"/>
    <x v="0"/>
    <x v="0"/>
    <n v="0"/>
    <x v="9"/>
    <x v="2"/>
    <x v="1"/>
    <n v="112"/>
    <n v="146.72"/>
    <n v="448"/>
    <n v="586.88"/>
    <n v="138.88"/>
    <x v="5"/>
    <x v="0"/>
    <x v="0"/>
  </r>
  <r>
    <x v="5"/>
    <s v="P0042"/>
    <n v="4"/>
    <x v="2"/>
    <x v="0"/>
    <n v="0"/>
    <x v="10"/>
    <x v="1"/>
    <x v="0"/>
    <n v="120"/>
    <n v="162"/>
    <n v="480"/>
    <n v="648"/>
    <n v="168"/>
    <x v="5"/>
    <x v="0"/>
    <x v="0"/>
  </r>
  <r>
    <x v="6"/>
    <s v="P0042"/>
    <n v="10"/>
    <x v="1"/>
    <x v="1"/>
    <n v="0"/>
    <x v="10"/>
    <x v="1"/>
    <x v="0"/>
    <n v="120"/>
    <n v="162"/>
    <n v="1200"/>
    <n v="1620"/>
    <n v="420"/>
    <x v="6"/>
    <x v="0"/>
    <x v="0"/>
  </r>
  <r>
    <x v="7"/>
    <s v="P0044"/>
    <n v="13"/>
    <x v="2"/>
    <x v="0"/>
    <n v="0"/>
    <x v="11"/>
    <x v="1"/>
    <x v="1"/>
    <n v="76"/>
    <n v="82.08"/>
    <n v="988"/>
    <n v="1067.04"/>
    <n v="79.039999999999964"/>
    <x v="7"/>
    <x v="0"/>
    <x v="0"/>
  </r>
  <r>
    <x v="7"/>
    <s v="P0023"/>
    <n v="3"/>
    <x v="1"/>
    <x v="1"/>
    <n v="0"/>
    <x v="12"/>
    <x v="0"/>
    <x v="0"/>
    <n v="141"/>
    <n v="149.46"/>
    <n v="423"/>
    <n v="448.38"/>
    <n v="25.379999999999995"/>
    <x v="7"/>
    <x v="0"/>
    <x v="0"/>
  </r>
  <r>
    <x v="8"/>
    <s v="P0035"/>
    <n v="6"/>
    <x v="2"/>
    <x v="1"/>
    <n v="0"/>
    <x v="4"/>
    <x v="4"/>
    <x v="3"/>
    <n v="5"/>
    <n v="6.7"/>
    <n v="30"/>
    <n v="40.200000000000003"/>
    <n v="10.200000000000003"/>
    <x v="8"/>
    <x v="0"/>
    <x v="0"/>
  </r>
  <r>
    <x v="9"/>
    <s v="P0034"/>
    <n v="4"/>
    <x v="2"/>
    <x v="1"/>
    <n v="0"/>
    <x v="13"/>
    <x v="4"/>
    <x v="2"/>
    <n v="55"/>
    <n v="58.3"/>
    <n v="220"/>
    <n v="233.2"/>
    <n v="13.199999999999989"/>
    <x v="9"/>
    <x v="0"/>
    <x v="0"/>
  </r>
  <r>
    <x v="9"/>
    <s v="P0020"/>
    <n v="4"/>
    <x v="2"/>
    <x v="1"/>
    <n v="0"/>
    <x v="14"/>
    <x v="0"/>
    <x v="2"/>
    <n v="61"/>
    <n v="76.25"/>
    <n v="244"/>
    <n v="305"/>
    <n v="61"/>
    <x v="9"/>
    <x v="0"/>
    <x v="0"/>
  </r>
  <r>
    <x v="10"/>
    <s v="P0004"/>
    <n v="15"/>
    <x v="0"/>
    <x v="1"/>
    <n v="0"/>
    <x v="3"/>
    <x v="3"/>
    <x v="2"/>
    <n v="44"/>
    <n v="48.84"/>
    <n v="660"/>
    <n v="732.6"/>
    <n v="72.600000000000023"/>
    <x v="10"/>
    <x v="0"/>
    <x v="0"/>
  </r>
  <r>
    <x v="10"/>
    <s v="P0003"/>
    <n v="9"/>
    <x v="2"/>
    <x v="0"/>
    <n v="0"/>
    <x v="6"/>
    <x v="3"/>
    <x v="1"/>
    <n v="71"/>
    <n v="80.94"/>
    <n v="639"/>
    <n v="728.46"/>
    <n v="89.460000000000036"/>
    <x v="10"/>
    <x v="0"/>
    <x v="0"/>
  </r>
  <r>
    <x v="10"/>
    <s v="P0042"/>
    <n v="6"/>
    <x v="2"/>
    <x v="0"/>
    <n v="0"/>
    <x v="10"/>
    <x v="1"/>
    <x v="0"/>
    <n v="120"/>
    <n v="162"/>
    <n v="720"/>
    <n v="972"/>
    <n v="252"/>
    <x v="10"/>
    <x v="0"/>
    <x v="0"/>
  </r>
  <r>
    <x v="11"/>
    <s v="P0034"/>
    <n v="6"/>
    <x v="2"/>
    <x v="1"/>
    <n v="0"/>
    <x v="13"/>
    <x v="4"/>
    <x v="2"/>
    <n v="55"/>
    <n v="58.3"/>
    <n v="330"/>
    <n v="349.79999999999995"/>
    <n v="19.799999999999955"/>
    <x v="11"/>
    <x v="0"/>
    <x v="0"/>
  </r>
  <r>
    <x v="11"/>
    <s v="P0035"/>
    <n v="7"/>
    <x v="2"/>
    <x v="0"/>
    <n v="0"/>
    <x v="4"/>
    <x v="4"/>
    <x v="3"/>
    <n v="5"/>
    <n v="6.7"/>
    <n v="35"/>
    <n v="46.9"/>
    <n v="11.899999999999999"/>
    <x v="11"/>
    <x v="0"/>
    <x v="0"/>
  </r>
  <r>
    <x v="11"/>
    <s v="P0031"/>
    <n v="14"/>
    <x v="2"/>
    <x v="0"/>
    <n v="0"/>
    <x v="5"/>
    <x v="4"/>
    <x v="1"/>
    <n v="93"/>
    <n v="104.16"/>
    <n v="1302"/>
    <n v="1458.24"/>
    <n v="156.24"/>
    <x v="11"/>
    <x v="0"/>
    <x v="0"/>
  </r>
  <r>
    <x v="12"/>
    <s v="P0044"/>
    <n v="9"/>
    <x v="0"/>
    <x v="1"/>
    <n v="0"/>
    <x v="11"/>
    <x v="1"/>
    <x v="1"/>
    <n v="76"/>
    <n v="82.08"/>
    <n v="684"/>
    <n v="738.72"/>
    <n v="54.720000000000027"/>
    <x v="12"/>
    <x v="0"/>
    <x v="0"/>
  </r>
  <r>
    <x v="12"/>
    <s v="P0006"/>
    <n v="7"/>
    <x v="1"/>
    <x v="1"/>
    <n v="0"/>
    <x v="15"/>
    <x v="3"/>
    <x v="1"/>
    <n v="75"/>
    <n v="85.5"/>
    <n v="525"/>
    <n v="598.5"/>
    <n v="73.5"/>
    <x v="12"/>
    <x v="0"/>
    <x v="0"/>
  </r>
  <r>
    <x v="12"/>
    <s v="P0001"/>
    <n v="7"/>
    <x v="1"/>
    <x v="0"/>
    <n v="0"/>
    <x v="16"/>
    <x v="3"/>
    <x v="1"/>
    <n v="98"/>
    <n v="103.88"/>
    <n v="686"/>
    <n v="727.16"/>
    <n v="41.159999999999968"/>
    <x v="12"/>
    <x v="0"/>
    <x v="0"/>
  </r>
  <r>
    <x v="13"/>
    <s v="P0040"/>
    <n v="7"/>
    <x v="0"/>
    <x v="0"/>
    <n v="0"/>
    <x v="17"/>
    <x v="1"/>
    <x v="1"/>
    <n v="90"/>
    <n v="115.2"/>
    <n v="630"/>
    <n v="806.4"/>
    <n v="176.39999999999998"/>
    <x v="13"/>
    <x v="0"/>
    <x v="0"/>
  </r>
  <r>
    <x v="13"/>
    <s v="P0032"/>
    <n v="3"/>
    <x v="0"/>
    <x v="0"/>
    <n v="0"/>
    <x v="18"/>
    <x v="4"/>
    <x v="1"/>
    <n v="89"/>
    <n v="117.48"/>
    <n v="267"/>
    <n v="352.44"/>
    <n v="85.44"/>
    <x v="13"/>
    <x v="0"/>
    <x v="0"/>
  </r>
  <r>
    <x v="14"/>
    <s v="P0004"/>
    <n v="10"/>
    <x v="1"/>
    <x v="1"/>
    <n v="0"/>
    <x v="3"/>
    <x v="3"/>
    <x v="2"/>
    <n v="44"/>
    <n v="48.84"/>
    <n v="440"/>
    <n v="488.40000000000003"/>
    <n v="48.400000000000034"/>
    <x v="14"/>
    <x v="0"/>
    <x v="0"/>
  </r>
  <r>
    <x v="14"/>
    <s v="P0029"/>
    <n v="2"/>
    <x v="2"/>
    <x v="1"/>
    <n v="0"/>
    <x v="19"/>
    <x v="4"/>
    <x v="2"/>
    <n v="47"/>
    <n v="53.11"/>
    <n v="94"/>
    <n v="106.22"/>
    <n v="12.219999999999999"/>
    <x v="14"/>
    <x v="0"/>
    <x v="0"/>
  </r>
  <r>
    <x v="15"/>
    <s v="P0010"/>
    <n v="7"/>
    <x v="1"/>
    <x v="0"/>
    <n v="0"/>
    <x v="20"/>
    <x v="2"/>
    <x v="0"/>
    <n v="148"/>
    <n v="164.28"/>
    <n v="1036"/>
    <n v="1149.96"/>
    <n v="113.96000000000004"/>
    <x v="1"/>
    <x v="1"/>
    <x v="0"/>
  </r>
  <r>
    <x v="16"/>
    <s v="P0016"/>
    <n v="13"/>
    <x v="2"/>
    <x v="0"/>
    <n v="0"/>
    <x v="21"/>
    <x v="2"/>
    <x v="3"/>
    <n v="13"/>
    <n v="16.64"/>
    <n v="169"/>
    <n v="216.32"/>
    <n v="47.319999999999993"/>
    <x v="2"/>
    <x v="1"/>
    <x v="0"/>
  </r>
  <r>
    <x v="16"/>
    <s v="P0022"/>
    <n v="2"/>
    <x v="0"/>
    <x v="1"/>
    <n v="0"/>
    <x v="22"/>
    <x v="0"/>
    <x v="0"/>
    <n v="121"/>
    <n v="141.57"/>
    <n v="242"/>
    <n v="283.14"/>
    <n v="41.139999999999986"/>
    <x v="2"/>
    <x v="1"/>
    <x v="0"/>
  </r>
  <r>
    <x v="17"/>
    <s v="P0037"/>
    <n v="4"/>
    <x v="1"/>
    <x v="0"/>
    <n v="0"/>
    <x v="8"/>
    <x v="1"/>
    <x v="1"/>
    <n v="67"/>
    <n v="85.76"/>
    <n v="268"/>
    <n v="343.04"/>
    <n v="75.04000000000002"/>
    <x v="3"/>
    <x v="1"/>
    <x v="0"/>
  </r>
  <r>
    <x v="18"/>
    <s v="P0043"/>
    <n v="7"/>
    <x v="1"/>
    <x v="1"/>
    <n v="0"/>
    <x v="23"/>
    <x v="1"/>
    <x v="1"/>
    <n v="67"/>
    <n v="83.08"/>
    <n v="469"/>
    <n v="581.55999999999995"/>
    <n v="112.55999999999995"/>
    <x v="15"/>
    <x v="1"/>
    <x v="0"/>
  </r>
  <r>
    <x v="18"/>
    <s v="P0005"/>
    <n v="1"/>
    <x v="2"/>
    <x v="1"/>
    <n v="0"/>
    <x v="24"/>
    <x v="3"/>
    <x v="0"/>
    <n v="133"/>
    <n v="155.61000000000001"/>
    <n v="133"/>
    <n v="155.61000000000001"/>
    <n v="22.610000000000014"/>
    <x v="15"/>
    <x v="1"/>
    <x v="0"/>
  </r>
  <r>
    <x v="18"/>
    <s v="P0043"/>
    <n v="9"/>
    <x v="2"/>
    <x v="1"/>
    <n v="0"/>
    <x v="23"/>
    <x v="1"/>
    <x v="1"/>
    <n v="67"/>
    <n v="83.08"/>
    <n v="603"/>
    <n v="747.72"/>
    <n v="144.72000000000003"/>
    <x v="15"/>
    <x v="1"/>
    <x v="0"/>
  </r>
  <r>
    <x v="19"/>
    <s v="P0035"/>
    <n v="1"/>
    <x v="2"/>
    <x v="1"/>
    <n v="0"/>
    <x v="4"/>
    <x v="4"/>
    <x v="3"/>
    <n v="5"/>
    <n v="6.7"/>
    <n v="5"/>
    <n v="6.7"/>
    <n v="1.7000000000000002"/>
    <x v="16"/>
    <x v="1"/>
    <x v="0"/>
  </r>
  <r>
    <x v="20"/>
    <s v="P0034"/>
    <n v="14"/>
    <x v="2"/>
    <x v="0"/>
    <n v="0"/>
    <x v="13"/>
    <x v="4"/>
    <x v="2"/>
    <n v="55"/>
    <n v="58.3"/>
    <n v="770"/>
    <n v="816.19999999999993"/>
    <n v="46.199999999999932"/>
    <x v="4"/>
    <x v="1"/>
    <x v="0"/>
  </r>
  <r>
    <x v="21"/>
    <s v="P0008"/>
    <n v="7"/>
    <x v="2"/>
    <x v="1"/>
    <n v="0"/>
    <x v="25"/>
    <x v="3"/>
    <x v="1"/>
    <n v="83"/>
    <n v="94.62"/>
    <n v="581"/>
    <n v="662.34"/>
    <n v="81.340000000000032"/>
    <x v="6"/>
    <x v="1"/>
    <x v="0"/>
  </r>
  <r>
    <x v="21"/>
    <s v="P0023"/>
    <n v="9"/>
    <x v="1"/>
    <x v="1"/>
    <n v="0"/>
    <x v="12"/>
    <x v="0"/>
    <x v="0"/>
    <n v="141"/>
    <n v="149.46"/>
    <n v="1269"/>
    <n v="1345.14"/>
    <n v="76.1400000000001"/>
    <x v="6"/>
    <x v="1"/>
    <x v="0"/>
  </r>
  <r>
    <x v="22"/>
    <s v="P0027"/>
    <n v="4"/>
    <x v="2"/>
    <x v="0"/>
    <n v="0"/>
    <x v="26"/>
    <x v="4"/>
    <x v="2"/>
    <n v="48"/>
    <n v="57.120000000000005"/>
    <n v="192"/>
    <n v="228.48000000000002"/>
    <n v="36.480000000000018"/>
    <x v="17"/>
    <x v="1"/>
    <x v="0"/>
  </r>
  <r>
    <x v="23"/>
    <s v="P0015"/>
    <n v="6"/>
    <x v="1"/>
    <x v="1"/>
    <n v="0"/>
    <x v="27"/>
    <x v="2"/>
    <x v="3"/>
    <n v="12"/>
    <n v="15.719999999999999"/>
    <n v="72"/>
    <n v="94.32"/>
    <n v="22.319999999999993"/>
    <x v="7"/>
    <x v="1"/>
    <x v="0"/>
  </r>
  <r>
    <x v="24"/>
    <s v="P0030"/>
    <n v="11"/>
    <x v="1"/>
    <x v="1"/>
    <n v="0"/>
    <x v="28"/>
    <x v="4"/>
    <x v="0"/>
    <n v="148"/>
    <n v="201.28"/>
    <n v="1628"/>
    <n v="2214.08"/>
    <n v="586.07999999999993"/>
    <x v="9"/>
    <x v="1"/>
    <x v="0"/>
  </r>
  <r>
    <x v="25"/>
    <s v="P0013"/>
    <n v="5"/>
    <x v="1"/>
    <x v="1"/>
    <n v="0"/>
    <x v="2"/>
    <x v="2"/>
    <x v="1"/>
    <n v="112"/>
    <n v="122.08"/>
    <n v="560"/>
    <n v="610.4"/>
    <n v="50.399999999999977"/>
    <x v="18"/>
    <x v="1"/>
    <x v="0"/>
  </r>
  <r>
    <x v="26"/>
    <s v="P0025"/>
    <n v="3"/>
    <x v="2"/>
    <x v="1"/>
    <n v="0"/>
    <x v="7"/>
    <x v="0"/>
    <x v="3"/>
    <n v="7"/>
    <n v="8.33"/>
    <n v="21"/>
    <n v="24.990000000000002"/>
    <n v="3.990000000000002"/>
    <x v="19"/>
    <x v="1"/>
    <x v="0"/>
  </r>
  <r>
    <x v="26"/>
    <s v="P0005"/>
    <n v="2"/>
    <x v="2"/>
    <x v="0"/>
    <n v="0"/>
    <x v="24"/>
    <x v="3"/>
    <x v="0"/>
    <n v="133"/>
    <n v="155.61000000000001"/>
    <n v="266"/>
    <n v="311.22000000000003"/>
    <n v="45.220000000000027"/>
    <x v="19"/>
    <x v="1"/>
    <x v="0"/>
  </r>
  <r>
    <x v="27"/>
    <s v="P0002"/>
    <n v="4"/>
    <x v="0"/>
    <x v="0"/>
    <n v="0"/>
    <x v="29"/>
    <x v="3"/>
    <x v="1"/>
    <n v="105"/>
    <n v="142.80000000000001"/>
    <n v="420"/>
    <n v="571.20000000000005"/>
    <n v="151.20000000000005"/>
    <x v="11"/>
    <x v="1"/>
    <x v="0"/>
  </r>
  <r>
    <x v="27"/>
    <s v="P0032"/>
    <n v="11"/>
    <x v="1"/>
    <x v="1"/>
    <n v="0"/>
    <x v="18"/>
    <x v="4"/>
    <x v="1"/>
    <n v="89"/>
    <n v="117.48"/>
    <n v="979"/>
    <n v="1292.28"/>
    <n v="313.27999999999997"/>
    <x v="11"/>
    <x v="1"/>
    <x v="0"/>
  </r>
  <r>
    <x v="27"/>
    <s v="P0030"/>
    <n v="2"/>
    <x v="2"/>
    <x v="0"/>
    <n v="0"/>
    <x v="28"/>
    <x v="4"/>
    <x v="0"/>
    <n v="148"/>
    <n v="201.28"/>
    <n v="296"/>
    <n v="402.56"/>
    <n v="106.56"/>
    <x v="11"/>
    <x v="1"/>
    <x v="0"/>
  </r>
  <r>
    <x v="28"/>
    <s v="P0018"/>
    <n v="11"/>
    <x v="0"/>
    <x v="0"/>
    <n v="0"/>
    <x v="30"/>
    <x v="2"/>
    <x v="3"/>
    <n v="37"/>
    <n v="49.21"/>
    <n v="407"/>
    <n v="541.31000000000006"/>
    <n v="134.31000000000006"/>
    <x v="13"/>
    <x v="1"/>
    <x v="0"/>
  </r>
  <r>
    <x v="29"/>
    <s v="P0011"/>
    <n v="1"/>
    <x v="2"/>
    <x v="0"/>
    <n v="0"/>
    <x v="31"/>
    <x v="2"/>
    <x v="2"/>
    <n v="44"/>
    <n v="48.4"/>
    <n v="44"/>
    <n v="48.4"/>
    <n v="4.3999999999999986"/>
    <x v="2"/>
    <x v="2"/>
    <x v="0"/>
  </r>
  <r>
    <x v="30"/>
    <s v="P0021"/>
    <n v="9"/>
    <x v="2"/>
    <x v="1"/>
    <n v="0"/>
    <x v="32"/>
    <x v="0"/>
    <x v="0"/>
    <n v="126"/>
    <n v="162.54"/>
    <n v="1134"/>
    <n v="1462.86"/>
    <n v="328.8599999999999"/>
    <x v="20"/>
    <x v="2"/>
    <x v="0"/>
  </r>
  <r>
    <x v="31"/>
    <s v="P0027"/>
    <n v="6"/>
    <x v="1"/>
    <x v="1"/>
    <n v="0"/>
    <x v="26"/>
    <x v="4"/>
    <x v="2"/>
    <n v="48"/>
    <n v="57.120000000000005"/>
    <n v="288"/>
    <n v="342.72"/>
    <n v="54.720000000000027"/>
    <x v="21"/>
    <x v="2"/>
    <x v="0"/>
  </r>
  <r>
    <x v="31"/>
    <s v="P0044"/>
    <n v="9"/>
    <x v="1"/>
    <x v="0"/>
    <n v="0"/>
    <x v="11"/>
    <x v="1"/>
    <x v="1"/>
    <n v="76"/>
    <n v="82.08"/>
    <n v="684"/>
    <n v="738.72"/>
    <n v="54.720000000000027"/>
    <x v="21"/>
    <x v="2"/>
    <x v="0"/>
  </r>
  <r>
    <x v="32"/>
    <s v="P0029"/>
    <n v="6"/>
    <x v="0"/>
    <x v="0"/>
    <n v="0"/>
    <x v="19"/>
    <x v="4"/>
    <x v="2"/>
    <n v="47"/>
    <n v="53.11"/>
    <n v="282"/>
    <n v="318.65999999999997"/>
    <n v="36.659999999999968"/>
    <x v="4"/>
    <x v="2"/>
    <x v="0"/>
  </r>
  <r>
    <x v="33"/>
    <s v="P0025"/>
    <n v="11"/>
    <x v="2"/>
    <x v="1"/>
    <n v="0"/>
    <x v="7"/>
    <x v="0"/>
    <x v="3"/>
    <n v="7"/>
    <n v="8.33"/>
    <n v="77"/>
    <n v="91.63"/>
    <n v="14.629999999999995"/>
    <x v="5"/>
    <x v="2"/>
    <x v="0"/>
  </r>
  <r>
    <x v="34"/>
    <s v="P0028"/>
    <n v="10"/>
    <x v="0"/>
    <x v="1"/>
    <n v="0"/>
    <x v="33"/>
    <x v="4"/>
    <x v="3"/>
    <n v="37"/>
    <n v="41.81"/>
    <n v="370"/>
    <n v="418.1"/>
    <n v="48.100000000000023"/>
    <x v="22"/>
    <x v="2"/>
    <x v="0"/>
  </r>
  <r>
    <x v="35"/>
    <s v="P0039"/>
    <n v="11"/>
    <x v="1"/>
    <x v="1"/>
    <n v="0"/>
    <x v="34"/>
    <x v="1"/>
    <x v="3"/>
    <n v="37"/>
    <n v="42.55"/>
    <n v="407"/>
    <n v="468.04999999999995"/>
    <n v="61.049999999999955"/>
    <x v="17"/>
    <x v="2"/>
    <x v="0"/>
  </r>
  <r>
    <x v="36"/>
    <s v="P0012"/>
    <n v="14"/>
    <x v="2"/>
    <x v="1"/>
    <n v="0"/>
    <x v="35"/>
    <x v="2"/>
    <x v="1"/>
    <n v="73"/>
    <n v="94.17"/>
    <n v="1022"/>
    <n v="1318.38"/>
    <n v="296.38000000000011"/>
    <x v="23"/>
    <x v="2"/>
    <x v="0"/>
  </r>
  <r>
    <x v="37"/>
    <s v="P0042"/>
    <n v="8"/>
    <x v="0"/>
    <x v="1"/>
    <n v="0"/>
    <x v="10"/>
    <x v="1"/>
    <x v="0"/>
    <n v="120"/>
    <n v="162"/>
    <n v="960"/>
    <n v="1296"/>
    <n v="336"/>
    <x v="7"/>
    <x v="2"/>
    <x v="0"/>
  </r>
  <r>
    <x v="38"/>
    <s v="P0028"/>
    <n v="9"/>
    <x v="1"/>
    <x v="1"/>
    <n v="0"/>
    <x v="33"/>
    <x v="4"/>
    <x v="3"/>
    <n v="37"/>
    <n v="41.81"/>
    <n v="333"/>
    <n v="376.29"/>
    <n v="43.29000000000002"/>
    <x v="8"/>
    <x v="2"/>
    <x v="0"/>
  </r>
  <r>
    <x v="39"/>
    <s v="P0020"/>
    <n v="13"/>
    <x v="1"/>
    <x v="0"/>
    <n v="0"/>
    <x v="14"/>
    <x v="0"/>
    <x v="2"/>
    <n v="61"/>
    <n v="76.25"/>
    <n v="793"/>
    <n v="991.25"/>
    <n v="198.25"/>
    <x v="10"/>
    <x v="2"/>
    <x v="0"/>
  </r>
  <r>
    <x v="39"/>
    <s v="P0039"/>
    <n v="7"/>
    <x v="2"/>
    <x v="0"/>
    <n v="0"/>
    <x v="34"/>
    <x v="1"/>
    <x v="3"/>
    <n v="37"/>
    <n v="42.55"/>
    <n v="259"/>
    <n v="297.84999999999997"/>
    <n v="38.849999999999966"/>
    <x v="10"/>
    <x v="2"/>
    <x v="0"/>
  </r>
  <r>
    <x v="40"/>
    <s v="P0002"/>
    <n v="8"/>
    <x v="1"/>
    <x v="0"/>
    <n v="0"/>
    <x v="29"/>
    <x v="3"/>
    <x v="1"/>
    <n v="105"/>
    <n v="142.80000000000001"/>
    <n v="840"/>
    <n v="1142.4000000000001"/>
    <n v="302.40000000000009"/>
    <x v="18"/>
    <x v="2"/>
    <x v="0"/>
  </r>
  <r>
    <x v="40"/>
    <s v="P0012"/>
    <n v="4"/>
    <x v="1"/>
    <x v="0"/>
    <n v="0"/>
    <x v="35"/>
    <x v="2"/>
    <x v="1"/>
    <n v="73"/>
    <n v="94.17"/>
    <n v="292"/>
    <n v="376.68"/>
    <n v="84.68"/>
    <x v="18"/>
    <x v="2"/>
    <x v="0"/>
  </r>
  <r>
    <x v="41"/>
    <s v="P0024"/>
    <n v="14"/>
    <x v="1"/>
    <x v="1"/>
    <n v="0"/>
    <x v="0"/>
    <x v="0"/>
    <x v="0"/>
    <n v="144"/>
    <n v="156.96"/>
    <n v="2016"/>
    <n v="2197.44"/>
    <n v="181.44000000000005"/>
    <x v="11"/>
    <x v="2"/>
    <x v="0"/>
  </r>
  <r>
    <x v="41"/>
    <s v="P0006"/>
    <n v="4"/>
    <x v="2"/>
    <x v="1"/>
    <n v="0"/>
    <x v="15"/>
    <x v="3"/>
    <x v="1"/>
    <n v="75"/>
    <n v="85.5"/>
    <n v="300"/>
    <n v="342"/>
    <n v="42"/>
    <x v="11"/>
    <x v="2"/>
    <x v="0"/>
  </r>
  <r>
    <x v="41"/>
    <s v="P0029"/>
    <n v="8"/>
    <x v="2"/>
    <x v="1"/>
    <n v="0"/>
    <x v="19"/>
    <x v="4"/>
    <x v="2"/>
    <n v="47"/>
    <n v="53.11"/>
    <n v="376"/>
    <n v="424.88"/>
    <n v="48.879999999999995"/>
    <x v="11"/>
    <x v="2"/>
    <x v="0"/>
  </r>
  <r>
    <x v="41"/>
    <s v="P0038"/>
    <n v="2"/>
    <x v="2"/>
    <x v="0"/>
    <n v="0"/>
    <x v="1"/>
    <x v="1"/>
    <x v="1"/>
    <n v="72"/>
    <n v="79.92"/>
    <n v="144"/>
    <n v="159.84"/>
    <n v="15.840000000000003"/>
    <x v="11"/>
    <x v="2"/>
    <x v="0"/>
  </r>
  <r>
    <x v="42"/>
    <s v="P0001"/>
    <n v="4"/>
    <x v="2"/>
    <x v="1"/>
    <n v="0"/>
    <x v="16"/>
    <x v="3"/>
    <x v="1"/>
    <n v="98"/>
    <n v="103.88"/>
    <n v="392"/>
    <n v="415.52"/>
    <n v="23.519999999999982"/>
    <x v="12"/>
    <x v="2"/>
    <x v="0"/>
  </r>
  <r>
    <x v="42"/>
    <s v="P0042"/>
    <n v="1"/>
    <x v="2"/>
    <x v="1"/>
    <n v="0"/>
    <x v="10"/>
    <x v="1"/>
    <x v="0"/>
    <n v="120"/>
    <n v="162"/>
    <n v="120"/>
    <n v="162"/>
    <n v="42"/>
    <x v="12"/>
    <x v="2"/>
    <x v="0"/>
  </r>
  <r>
    <x v="42"/>
    <s v="P0010"/>
    <n v="9"/>
    <x v="2"/>
    <x v="0"/>
    <n v="0"/>
    <x v="20"/>
    <x v="2"/>
    <x v="0"/>
    <n v="148"/>
    <n v="164.28"/>
    <n v="1332"/>
    <n v="1478.52"/>
    <n v="146.51999999999998"/>
    <x v="12"/>
    <x v="2"/>
    <x v="0"/>
  </r>
  <r>
    <x v="43"/>
    <s v="P0030"/>
    <n v="3"/>
    <x v="2"/>
    <x v="0"/>
    <n v="0"/>
    <x v="28"/>
    <x v="4"/>
    <x v="0"/>
    <n v="148"/>
    <n v="201.28"/>
    <n v="444"/>
    <n v="603.84"/>
    <n v="159.84000000000003"/>
    <x v="13"/>
    <x v="2"/>
    <x v="0"/>
  </r>
  <r>
    <x v="44"/>
    <s v="P0007"/>
    <n v="8"/>
    <x v="1"/>
    <x v="1"/>
    <n v="0"/>
    <x v="36"/>
    <x v="3"/>
    <x v="2"/>
    <n v="43"/>
    <n v="47.730000000000004"/>
    <n v="344"/>
    <n v="381.84000000000003"/>
    <n v="37.840000000000032"/>
    <x v="14"/>
    <x v="2"/>
    <x v="0"/>
  </r>
  <r>
    <x v="45"/>
    <s v="P0038"/>
    <n v="1"/>
    <x v="1"/>
    <x v="1"/>
    <n v="0"/>
    <x v="1"/>
    <x v="1"/>
    <x v="1"/>
    <n v="72"/>
    <n v="79.92"/>
    <n v="72"/>
    <n v="79.92"/>
    <n v="7.9200000000000017"/>
    <x v="24"/>
    <x v="2"/>
    <x v="0"/>
  </r>
  <r>
    <x v="46"/>
    <s v="P0042"/>
    <n v="3"/>
    <x v="2"/>
    <x v="1"/>
    <n v="0"/>
    <x v="10"/>
    <x v="1"/>
    <x v="0"/>
    <n v="120"/>
    <n v="162"/>
    <n v="360"/>
    <n v="486"/>
    <n v="126"/>
    <x v="25"/>
    <x v="2"/>
    <x v="0"/>
  </r>
  <r>
    <x v="47"/>
    <s v="P0040"/>
    <n v="4"/>
    <x v="2"/>
    <x v="1"/>
    <n v="0"/>
    <x v="17"/>
    <x v="1"/>
    <x v="1"/>
    <n v="90"/>
    <n v="115.2"/>
    <n v="360"/>
    <n v="460.8"/>
    <n v="100.80000000000001"/>
    <x v="3"/>
    <x v="3"/>
    <x v="0"/>
  </r>
  <r>
    <x v="47"/>
    <s v="P0009"/>
    <n v="9"/>
    <x v="1"/>
    <x v="1"/>
    <n v="0"/>
    <x v="37"/>
    <x v="3"/>
    <x v="3"/>
    <n v="6"/>
    <n v="7.8599999999999994"/>
    <n v="54"/>
    <n v="70.739999999999995"/>
    <n v="16.739999999999995"/>
    <x v="3"/>
    <x v="3"/>
    <x v="0"/>
  </r>
  <r>
    <x v="48"/>
    <s v="P0031"/>
    <n v="15"/>
    <x v="1"/>
    <x v="0"/>
    <n v="0"/>
    <x v="5"/>
    <x v="4"/>
    <x v="1"/>
    <n v="93"/>
    <n v="104.16"/>
    <n v="1395"/>
    <n v="1562.3999999999999"/>
    <n v="167.39999999999986"/>
    <x v="15"/>
    <x v="3"/>
    <x v="0"/>
  </r>
  <r>
    <x v="49"/>
    <s v="P0005"/>
    <n v="3"/>
    <x v="1"/>
    <x v="0"/>
    <n v="0"/>
    <x v="24"/>
    <x v="3"/>
    <x v="0"/>
    <n v="133"/>
    <n v="155.61000000000001"/>
    <n v="399"/>
    <n v="466.83000000000004"/>
    <n v="67.830000000000041"/>
    <x v="4"/>
    <x v="3"/>
    <x v="0"/>
  </r>
  <r>
    <x v="50"/>
    <s v="P0022"/>
    <n v="14"/>
    <x v="2"/>
    <x v="0"/>
    <n v="0"/>
    <x v="22"/>
    <x v="0"/>
    <x v="0"/>
    <n v="121"/>
    <n v="141.57"/>
    <n v="1694"/>
    <n v="1981.98"/>
    <n v="287.98"/>
    <x v="26"/>
    <x v="3"/>
    <x v="0"/>
  </r>
  <r>
    <x v="51"/>
    <s v="P0037"/>
    <n v="3"/>
    <x v="2"/>
    <x v="1"/>
    <n v="0"/>
    <x v="8"/>
    <x v="1"/>
    <x v="1"/>
    <n v="67"/>
    <n v="85.76"/>
    <n v="201"/>
    <n v="257.28000000000003"/>
    <n v="56.28000000000003"/>
    <x v="6"/>
    <x v="3"/>
    <x v="0"/>
  </r>
  <r>
    <x v="51"/>
    <s v="P0029"/>
    <n v="4"/>
    <x v="2"/>
    <x v="0"/>
    <n v="0"/>
    <x v="19"/>
    <x v="4"/>
    <x v="2"/>
    <n v="47"/>
    <n v="53.11"/>
    <n v="188"/>
    <n v="212.44"/>
    <n v="24.439999999999998"/>
    <x v="6"/>
    <x v="3"/>
    <x v="0"/>
  </r>
  <r>
    <x v="51"/>
    <s v="P0027"/>
    <n v="9"/>
    <x v="2"/>
    <x v="0"/>
    <n v="0"/>
    <x v="26"/>
    <x v="4"/>
    <x v="2"/>
    <n v="48"/>
    <n v="57.120000000000005"/>
    <n v="432"/>
    <n v="514.08000000000004"/>
    <n v="82.080000000000041"/>
    <x v="6"/>
    <x v="3"/>
    <x v="0"/>
  </r>
  <r>
    <x v="51"/>
    <s v="P0033"/>
    <n v="13"/>
    <x v="2"/>
    <x v="1"/>
    <n v="0"/>
    <x v="38"/>
    <x v="4"/>
    <x v="1"/>
    <n v="95"/>
    <n v="119.7"/>
    <n v="1235"/>
    <n v="1556.1000000000001"/>
    <n v="321.10000000000014"/>
    <x v="6"/>
    <x v="3"/>
    <x v="0"/>
  </r>
  <r>
    <x v="52"/>
    <s v="P0017"/>
    <n v="3"/>
    <x v="2"/>
    <x v="0"/>
    <n v="0"/>
    <x v="39"/>
    <x v="2"/>
    <x v="0"/>
    <n v="134"/>
    <n v="156.78"/>
    <n v="402"/>
    <n v="470.34000000000003"/>
    <n v="68.340000000000032"/>
    <x v="17"/>
    <x v="3"/>
    <x v="0"/>
  </r>
  <r>
    <x v="53"/>
    <s v="P0018"/>
    <n v="15"/>
    <x v="2"/>
    <x v="1"/>
    <n v="0"/>
    <x v="30"/>
    <x v="2"/>
    <x v="3"/>
    <n v="37"/>
    <n v="49.21"/>
    <n v="555"/>
    <n v="738.15"/>
    <n v="183.14999999999998"/>
    <x v="23"/>
    <x v="3"/>
    <x v="0"/>
  </r>
  <r>
    <x v="54"/>
    <s v="P0038"/>
    <n v="9"/>
    <x v="0"/>
    <x v="0"/>
    <n v="0"/>
    <x v="1"/>
    <x v="1"/>
    <x v="1"/>
    <n v="72"/>
    <n v="79.92"/>
    <n v="648"/>
    <n v="719.28"/>
    <n v="71.279999999999973"/>
    <x v="7"/>
    <x v="3"/>
    <x v="0"/>
  </r>
  <r>
    <x v="54"/>
    <s v="P0019"/>
    <n v="13"/>
    <x v="2"/>
    <x v="1"/>
    <n v="0"/>
    <x v="40"/>
    <x v="2"/>
    <x v="0"/>
    <n v="150"/>
    <n v="210"/>
    <n v="1950"/>
    <n v="2730"/>
    <n v="780"/>
    <x v="7"/>
    <x v="3"/>
    <x v="0"/>
  </r>
  <r>
    <x v="55"/>
    <s v="P0042"/>
    <n v="6"/>
    <x v="2"/>
    <x v="0"/>
    <n v="0"/>
    <x v="10"/>
    <x v="1"/>
    <x v="0"/>
    <n v="120"/>
    <n v="162"/>
    <n v="720"/>
    <n v="972"/>
    <n v="252"/>
    <x v="19"/>
    <x v="3"/>
    <x v="0"/>
  </r>
  <r>
    <x v="55"/>
    <s v="P0028"/>
    <n v="10"/>
    <x v="2"/>
    <x v="0"/>
    <n v="0"/>
    <x v="33"/>
    <x v="4"/>
    <x v="3"/>
    <n v="37"/>
    <n v="41.81"/>
    <n v="370"/>
    <n v="418.1"/>
    <n v="48.100000000000023"/>
    <x v="19"/>
    <x v="3"/>
    <x v="0"/>
  </r>
  <r>
    <x v="56"/>
    <s v="P0030"/>
    <n v="2"/>
    <x v="1"/>
    <x v="0"/>
    <n v="0"/>
    <x v="28"/>
    <x v="4"/>
    <x v="0"/>
    <n v="148"/>
    <n v="201.28"/>
    <n v="296"/>
    <n v="402.56"/>
    <n v="106.56"/>
    <x v="27"/>
    <x v="3"/>
    <x v="0"/>
  </r>
  <r>
    <x v="57"/>
    <s v="P0037"/>
    <n v="3"/>
    <x v="2"/>
    <x v="0"/>
    <n v="0"/>
    <x v="8"/>
    <x v="1"/>
    <x v="1"/>
    <n v="67"/>
    <n v="85.76"/>
    <n v="201"/>
    <n v="257.28000000000003"/>
    <n v="56.28000000000003"/>
    <x v="12"/>
    <x v="3"/>
    <x v="0"/>
  </r>
  <r>
    <x v="58"/>
    <s v="P0030"/>
    <n v="7"/>
    <x v="2"/>
    <x v="0"/>
    <n v="0"/>
    <x v="28"/>
    <x v="4"/>
    <x v="0"/>
    <n v="148"/>
    <n v="201.28"/>
    <n v="1036"/>
    <n v="1408.96"/>
    <n v="372.96000000000004"/>
    <x v="28"/>
    <x v="3"/>
    <x v="0"/>
  </r>
  <r>
    <x v="59"/>
    <s v="P0029"/>
    <n v="1"/>
    <x v="2"/>
    <x v="0"/>
    <n v="0"/>
    <x v="19"/>
    <x v="4"/>
    <x v="2"/>
    <n v="47"/>
    <n v="53.11"/>
    <n v="47"/>
    <n v="53.11"/>
    <n v="6.1099999999999994"/>
    <x v="24"/>
    <x v="3"/>
    <x v="0"/>
  </r>
  <r>
    <x v="60"/>
    <s v="P0018"/>
    <n v="3"/>
    <x v="1"/>
    <x v="1"/>
    <n v="0"/>
    <x v="30"/>
    <x v="2"/>
    <x v="3"/>
    <n v="37"/>
    <n v="49.21"/>
    <n v="111"/>
    <n v="147.63"/>
    <n v="36.629999999999995"/>
    <x v="0"/>
    <x v="4"/>
    <x v="0"/>
  </r>
  <r>
    <x v="60"/>
    <s v="P0042"/>
    <n v="1"/>
    <x v="1"/>
    <x v="1"/>
    <n v="0"/>
    <x v="10"/>
    <x v="1"/>
    <x v="0"/>
    <n v="120"/>
    <n v="162"/>
    <n v="120"/>
    <n v="162"/>
    <n v="42"/>
    <x v="0"/>
    <x v="4"/>
    <x v="0"/>
  </r>
  <r>
    <x v="61"/>
    <s v="P0034"/>
    <n v="3"/>
    <x v="1"/>
    <x v="0"/>
    <n v="0"/>
    <x v="13"/>
    <x v="4"/>
    <x v="2"/>
    <n v="55"/>
    <n v="58.3"/>
    <n v="165"/>
    <n v="174.89999999999998"/>
    <n v="9.8999999999999773"/>
    <x v="2"/>
    <x v="4"/>
    <x v="0"/>
  </r>
  <r>
    <x v="62"/>
    <s v="P0015"/>
    <n v="13"/>
    <x v="1"/>
    <x v="0"/>
    <n v="0"/>
    <x v="27"/>
    <x v="2"/>
    <x v="3"/>
    <n v="12"/>
    <n v="15.719999999999999"/>
    <n v="156"/>
    <n v="204.35999999999999"/>
    <n v="48.359999999999985"/>
    <x v="3"/>
    <x v="4"/>
    <x v="0"/>
  </r>
  <r>
    <x v="62"/>
    <s v="P0014"/>
    <n v="4"/>
    <x v="2"/>
    <x v="1"/>
    <n v="0"/>
    <x v="9"/>
    <x v="2"/>
    <x v="1"/>
    <n v="112"/>
    <n v="146.72"/>
    <n v="448"/>
    <n v="586.88"/>
    <n v="138.88"/>
    <x v="3"/>
    <x v="4"/>
    <x v="0"/>
  </r>
  <r>
    <x v="63"/>
    <s v="P0009"/>
    <n v="13"/>
    <x v="2"/>
    <x v="1"/>
    <n v="0"/>
    <x v="37"/>
    <x v="3"/>
    <x v="3"/>
    <n v="6"/>
    <n v="7.8599999999999994"/>
    <n v="78"/>
    <n v="102.17999999999999"/>
    <n v="24.179999999999993"/>
    <x v="15"/>
    <x v="4"/>
    <x v="0"/>
  </r>
  <r>
    <x v="64"/>
    <s v="P0008"/>
    <n v="15"/>
    <x v="2"/>
    <x v="0"/>
    <n v="0"/>
    <x v="25"/>
    <x v="3"/>
    <x v="1"/>
    <n v="83"/>
    <n v="94.62"/>
    <n v="1245"/>
    <n v="1419.3000000000002"/>
    <n v="174.30000000000018"/>
    <x v="16"/>
    <x v="4"/>
    <x v="0"/>
  </r>
  <r>
    <x v="64"/>
    <s v="P0009"/>
    <n v="6"/>
    <x v="1"/>
    <x v="0"/>
    <n v="0"/>
    <x v="37"/>
    <x v="3"/>
    <x v="3"/>
    <n v="6"/>
    <n v="7.8599999999999994"/>
    <n v="36"/>
    <n v="47.16"/>
    <n v="11.159999999999997"/>
    <x v="16"/>
    <x v="4"/>
    <x v="0"/>
  </r>
  <r>
    <x v="65"/>
    <s v="P0018"/>
    <n v="1"/>
    <x v="2"/>
    <x v="1"/>
    <n v="0"/>
    <x v="30"/>
    <x v="2"/>
    <x v="3"/>
    <n v="37"/>
    <n v="49.21"/>
    <n v="37"/>
    <n v="49.21"/>
    <n v="12.21"/>
    <x v="20"/>
    <x v="4"/>
    <x v="0"/>
  </r>
  <r>
    <x v="66"/>
    <s v="P0016"/>
    <n v="6"/>
    <x v="1"/>
    <x v="0"/>
    <n v="0"/>
    <x v="21"/>
    <x v="2"/>
    <x v="3"/>
    <n v="13"/>
    <n v="16.64"/>
    <n v="78"/>
    <n v="99.84"/>
    <n v="21.840000000000003"/>
    <x v="4"/>
    <x v="4"/>
    <x v="0"/>
  </r>
  <r>
    <x v="66"/>
    <s v="P0028"/>
    <n v="8"/>
    <x v="2"/>
    <x v="1"/>
    <n v="0"/>
    <x v="33"/>
    <x v="4"/>
    <x v="3"/>
    <n v="37"/>
    <n v="41.81"/>
    <n v="296"/>
    <n v="334.48"/>
    <n v="38.480000000000018"/>
    <x v="4"/>
    <x v="4"/>
    <x v="0"/>
  </r>
  <r>
    <x v="67"/>
    <s v="P0016"/>
    <n v="3"/>
    <x v="2"/>
    <x v="0"/>
    <n v="0"/>
    <x v="21"/>
    <x v="2"/>
    <x v="3"/>
    <n v="13"/>
    <n v="16.64"/>
    <n v="39"/>
    <n v="49.92"/>
    <n v="10.920000000000002"/>
    <x v="6"/>
    <x v="4"/>
    <x v="0"/>
  </r>
  <r>
    <x v="67"/>
    <s v="P0035"/>
    <n v="15"/>
    <x v="2"/>
    <x v="0"/>
    <n v="0"/>
    <x v="4"/>
    <x v="4"/>
    <x v="3"/>
    <n v="5"/>
    <n v="6.7"/>
    <n v="75"/>
    <n v="100.5"/>
    <n v="25.5"/>
    <x v="6"/>
    <x v="4"/>
    <x v="0"/>
  </r>
  <r>
    <x v="68"/>
    <s v="P0029"/>
    <n v="4"/>
    <x v="2"/>
    <x v="0"/>
    <n v="0"/>
    <x v="19"/>
    <x v="4"/>
    <x v="2"/>
    <n v="47"/>
    <n v="53.11"/>
    <n v="188"/>
    <n v="212.44"/>
    <n v="24.439999999999998"/>
    <x v="22"/>
    <x v="4"/>
    <x v="0"/>
  </r>
  <r>
    <x v="69"/>
    <s v="P0042"/>
    <n v="2"/>
    <x v="1"/>
    <x v="1"/>
    <n v="0"/>
    <x v="10"/>
    <x v="1"/>
    <x v="0"/>
    <n v="120"/>
    <n v="162"/>
    <n v="240"/>
    <n v="324"/>
    <n v="84"/>
    <x v="9"/>
    <x v="4"/>
    <x v="0"/>
  </r>
  <r>
    <x v="70"/>
    <s v="P0040"/>
    <n v="11"/>
    <x v="2"/>
    <x v="0"/>
    <n v="0"/>
    <x v="17"/>
    <x v="1"/>
    <x v="1"/>
    <n v="90"/>
    <n v="115.2"/>
    <n v="990"/>
    <n v="1267.2"/>
    <n v="277.20000000000005"/>
    <x v="19"/>
    <x v="4"/>
    <x v="0"/>
  </r>
  <r>
    <x v="71"/>
    <s v="P0023"/>
    <n v="13"/>
    <x v="1"/>
    <x v="0"/>
    <n v="0"/>
    <x v="12"/>
    <x v="0"/>
    <x v="0"/>
    <n v="141"/>
    <n v="149.46"/>
    <n v="1833"/>
    <n v="1942.98"/>
    <n v="109.98000000000002"/>
    <x v="24"/>
    <x v="4"/>
    <x v="0"/>
  </r>
  <r>
    <x v="71"/>
    <s v="P0013"/>
    <n v="6"/>
    <x v="1"/>
    <x v="1"/>
    <n v="0"/>
    <x v="2"/>
    <x v="2"/>
    <x v="1"/>
    <n v="112"/>
    <n v="122.08"/>
    <n v="672"/>
    <n v="732.48"/>
    <n v="60.480000000000018"/>
    <x v="24"/>
    <x v="4"/>
    <x v="0"/>
  </r>
  <r>
    <x v="72"/>
    <s v="P0021"/>
    <n v="10"/>
    <x v="2"/>
    <x v="1"/>
    <n v="0"/>
    <x v="32"/>
    <x v="0"/>
    <x v="0"/>
    <n v="126"/>
    <n v="162.54"/>
    <n v="1260"/>
    <n v="1625.3999999999999"/>
    <n v="365.39999999999986"/>
    <x v="2"/>
    <x v="5"/>
    <x v="0"/>
  </r>
  <r>
    <x v="73"/>
    <s v="P0020"/>
    <n v="8"/>
    <x v="0"/>
    <x v="0"/>
    <n v="0"/>
    <x v="14"/>
    <x v="0"/>
    <x v="2"/>
    <n v="61"/>
    <n v="76.25"/>
    <n v="488"/>
    <n v="610"/>
    <n v="122"/>
    <x v="3"/>
    <x v="5"/>
    <x v="0"/>
  </r>
  <r>
    <x v="73"/>
    <s v="P0020"/>
    <n v="12"/>
    <x v="1"/>
    <x v="1"/>
    <n v="0"/>
    <x v="14"/>
    <x v="0"/>
    <x v="2"/>
    <n v="61"/>
    <n v="76.25"/>
    <n v="732"/>
    <n v="915"/>
    <n v="183"/>
    <x v="3"/>
    <x v="5"/>
    <x v="0"/>
  </r>
  <r>
    <x v="74"/>
    <s v="P0022"/>
    <n v="15"/>
    <x v="0"/>
    <x v="0"/>
    <n v="0"/>
    <x v="22"/>
    <x v="0"/>
    <x v="0"/>
    <n v="121"/>
    <n v="141.57"/>
    <n v="1815"/>
    <n v="2123.5499999999997"/>
    <n v="308.54999999999973"/>
    <x v="15"/>
    <x v="5"/>
    <x v="0"/>
  </r>
  <r>
    <x v="74"/>
    <s v="P0035"/>
    <n v="10"/>
    <x v="2"/>
    <x v="0"/>
    <n v="0"/>
    <x v="4"/>
    <x v="4"/>
    <x v="3"/>
    <n v="5"/>
    <n v="6.7"/>
    <n v="50"/>
    <n v="67"/>
    <n v="17"/>
    <x v="15"/>
    <x v="5"/>
    <x v="0"/>
  </r>
  <r>
    <x v="75"/>
    <s v="P0033"/>
    <n v="6"/>
    <x v="2"/>
    <x v="0"/>
    <n v="0"/>
    <x v="38"/>
    <x v="4"/>
    <x v="1"/>
    <n v="95"/>
    <n v="119.7"/>
    <n v="570"/>
    <n v="718.2"/>
    <n v="148.20000000000005"/>
    <x v="16"/>
    <x v="5"/>
    <x v="0"/>
  </r>
  <r>
    <x v="76"/>
    <s v="P0028"/>
    <n v="11"/>
    <x v="2"/>
    <x v="0"/>
    <n v="0"/>
    <x v="33"/>
    <x v="4"/>
    <x v="3"/>
    <n v="37"/>
    <n v="41.81"/>
    <n v="407"/>
    <n v="459.91"/>
    <n v="52.910000000000025"/>
    <x v="21"/>
    <x v="5"/>
    <x v="0"/>
  </r>
  <r>
    <x v="76"/>
    <s v="P0004"/>
    <n v="11"/>
    <x v="0"/>
    <x v="1"/>
    <n v="0"/>
    <x v="3"/>
    <x v="3"/>
    <x v="2"/>
    <n v="44"/>
    <n v="48.84"/>
    <n v="484"/>
    <n v="537.24"/>
    <n v="53.240000000000009"/>
    <x v="21"/>
    <x v="5"/>
    <x v="0"/>
  </r>
  <r>
    <x v="77"/>
    <s v="P0001"/>
    <n v="7"/>
    <x v="2"/>
    <x v="0"/>
    <n v="0"/>
    <x v="16"/>
    <x v="3"/>
    <x v="1"/>
    <n v="98"/>
    <n v="103.88"/>
    <n v="686"/>
    <n v="727.16"/>
    <n v="41.159999999999968"/>
    <x v="4"/>
    <x v="5"/>
    <x v="0"/>
  </r>
  <r>
    <x v="78"/>
    <s v="P0032"/>
    <n v="12"/>
    <x v="0"/>
    <x v="1"/>
    <n v="0"/>
    <x v="18"/>
    <x v="4"/>
    <x v="1"/>
    <n v="89"/>
    <n v="117.48"/>
    <n v="1068"/>
    <n v="1409.76"/>
    <n v="341.76"/>
    <x v="5"/>
    <x v="5"/>
    <x v="0"/>
  </r>
  <r>
    <x v="79"/>
    <s v="P0041"/>
    <n v="6"/>
    <x v="2"/>
    <x v="0"/>
    <n v="0"/>
    <x v="41"/>
    <x v="1"/>
    <x v="0"/>
    <n v="138"/>
    <n v="173.88"/>
    <n v="828"/>
    <n v="1043.28"/>
    <n v="215.27999999999997"/>
    <x v="6"/>
    <x v="5"/>
    <x v="0"/>
  </r>
  <r>
    <x v="80"/>
    <s v="P0025"/>
    <n v="10"/>
    <x v="1"/>
    <x v="1"/>
    <n v="0"/>
    <x v="7"/>
    <x v="0"/>
    <x v="3"/>
    <n v="7"/>
    <n v="8.33"/>
    <n v="70"/>
    <n v="83.3"/>
    <n v="13.299999999999997"/>
    <x v="29"/>
    <x v="5"/>
    <x v="0"/>
  </r>
  <r>
    <x v="81"/>
    <s v="P0019"/>
    <n v="5"/>
    <x v="0"/>
    <x v="1"/>
    <n v="0"/>
    <x v="40"/>
    <x v="2"/>
    <x v="0"/>
    <n v="150"/>
    <n v="210"/>
    <n v="750"/>
    <n v="1050"/>
    <n v="300"/>
    <x v="23"/>
    <x v="5"/>
    <x v="0"/>
  </r>
  <r>
    <x v="81"/>
    <s v="P0015"/>
    <n v="12"/>
    <x v="1"/>
    <x v="1"/>
    <n v="0"/>
    <x v="27"/>
    <x v="2"/>
    <x v="3"/>
    <n v="12"/>
    <n v="15.719999999999999"/>
    <n v="144"/>
    <n v="188.64"/>
    <n v="44.639999999999986"/>
    <x v="23"/>
    <x v="5"/>
    <x v="0"/>
  </r>
  <r>
    <x v="81"/>
    <s v="P0039"/>
    <n v="11"/>
    <x v="2"/>
    <x v="1"/>
    <n v="0"/>
    <x v="34"/>
    <x v="1"/>
    <x v="3"/>
    <n v="37"/>
    <n v="42.55"/>
    <n v="407"/>
    <n v="468.04999999999995"/>
    <n v="61.049999999999955"/>
    <x v="23"/>
    <x v="5"/>
    <x v="0"/>
  </r>
  <r>
    <x v="82"/>
    <s v="P0025"/>
    <n v="13"/>
    <x v="2"/>
    <x v="1"/>
    <n v="0"/>
    <x v="7"/>
    <x v="0"/>
    <x v="3"/>
    <n v="7"/>
    <n v="8.33"/>
    <n v="91"/>
    <n v="108.29"/>
    <n v="17.290000000000006"/>
    <x v="7"/>
    <x v="5"/>
    <x v="0"/>
  </r>
  <r>
    <x v="83"/>
    <s v="P0041"/>
    <n v="5"/>
    <x v="2"/>
    <x v="0"/>
    <n v="0"/>
    <x v="41"/>
    <x v="1"/>
    <x v="0"/>
    <n v="138"/>
    <n v="173.88"/>
    <n v="690"/>
    <n v="869.4"/>
    <n v="179.39999999999998"/>
    <x v="8"/>
    <x v="5"/>
    <x v="0"/>
  </r>
  <r>
    <x v="84"/>
    <s v="P0016"/>
    <n v="1"/>
    <x v="0"/>
    <x v="1"/>
    <n v="0"/>
    <x v="21"/>
    <x v="2"/>
    <x v="3"/>
    <n v="13"/>
    <n v="16.64"/>
    <n v="13"/>
    <n v="16.64"/>
    <n v="3.6400000000000006"/>
    <x v="9"/>
    <x v="5"/>
    <x v="0"/>
  </r>
  <r>
    <x v="85"/>
    <s v="P0016"/>
    <n v="4"/>
    <x v="2"/>
    <x v="0"/>
    <n v="0"/>
    <x v="21"/>
    <x v="2"/>
    <x v="3"/>
    <n v="13"/>
    <n v="16.64"/>
    <n v="52"/>
    <n v="66.56"/>
    <n v="14.560000000000002"/>
    <x v="19"/>
    <x v="5"/>
    <x v="0"/>
  </r>
  <r>
    <x v="86"/>
    <s v="P0011"/>
    <n v="13"/>
    <x v="2"/>
    <x v="0"/>
    <n v="0"/>
    <x v="31"/>
    <x v="2"/>
    <x v="2"/>
    <n v="44"/>
    <n v="48.4"/>
    <n v="572"/>
    <n v="629.19999999999993"/>
    <n v="57.199999999999932"/>
    <x v="27"/>
    <x v="5"/>
    <x v="0"/>
  </r>
  <r>
    <x v="87"/>
    <s v="P0009"/>
    <n v="7"/>
    <x v="1"/>
    <x v="0"/>
    <n v="0"/>
    <x v="37"/>
    <x v="3"/>
    <x v="3"/>
    <n v="6"/>
    <n v="7.8599999999999994"/>
    <n v="42"/>
    <n v="55.019999999999996"/>
    <n v="13.019999999999996"/>
    <x v="12"/>
    <x v="5"/>
    <x v="0"/>
  </r>
  <r>
    <x v="88"/>
    <s v="P0005"/>
    <n v="11"/>
    <x v="2"/>
    <x v="1"/>
    <n v="0"/>
    <x v="24"/>
    <x v="3"/>
    <x v="0"/>
    <n v="133"/>
    <n v="155.61000000000001"/>
    <n v="1463"/>
    <n v="1711.71"/>
    <n v="248.71000000000004"/>
    <x v="13"/>
    <x v="5"/>
    <x v="0"/>
  </r>
  <r>
    <x v="89"/>
    <s v="P0021"/>
    <n v="2"/>
    <x v="1"/>
    <x v="1"/>
    <n v="0"/>
    <x v="32"/>
    <x v="0"/>
    <x v="0"/>
    <n v="126"/>
    <n v="162.54"/>
    <n v="252"/>
    <n v="325.08"/>
    <n v="73.079999999999984"/>
    <x v="14"/>
    <x v="5"/>
    <x v="0"/>
  </r>
  <r>
    <x v="89"/>
    <s v="P0035"/>
    <n v="7"/>
    <x v="1"/>
    <x v="0"/>
    <n v="0"/>
    <x v="4"/>
    <x v="4"/>
    <x v="3"/>
    <n v="5"/>
    <n v="6.7"/>
    <n v="35"/>
    <n v="46.9"/>
    <n v="11.899999999999999"/>
    <x v="14"/>
    <x v="5"/>
    <x v="0"/>
  </r>
  <r>
    <x v="90"/>
    <s v="P0014"/>
    <n v="4"/>
    <x v="2"/>
    <x v="0"/>
    <n v="0"/>
    <x v="9"/>
    <x v="2"/>
    <x v="1"/>
    <n v="112"/>
    <n v="146.72"/>
    <n v="448"/>
    <n v="586.88"/>
    <n v="138.88"/>
    <x v="28"/>
    <x v="5"/>
    <x v="0"/>
  </r>
  <r>
    <x v="91"/>
    <s v="P0005"/>
    <n v="11"/>
    <x v="2"/>
    <x v="1"/>
    <n v="0"/>
    <x v="24"/>
    <x v="3"/>
    <x v="0"/>
    <n v="133"/>
    <n v="155.61000000000001"/>
    <n v="1463"/>
    <n v="1711.71"/>
    <n v="248.71000000000004"/>
    <x v="0"/>
    <x v="6"/>
    <x v="0"/>
  </r>
  <r>
    <x v="92"/>
    <s v="P0010"/>
    <n v="11"/>
    <x v="2"/>
    <x v="1"/>
    <n v="0"/>
    <x v="20"/>
    <x v="2"/>
    <x v="0"/>
    <n v="148"/>
    <n v="164.28"/>
    <n v="1628"/>
    <n v="1807.08"/>
    <n v="179.07999999999993"/>
    <x v="1"/>
    <x v="6"/>
    <x v="0"/>
  </r>
  <r>
    <x v="93"/>
    <s v="P0033"/>
    <n v="9"/>
    <x v="1"/>
    <x v="1"/>
    <n v="0"/>
    <x v="38"/>
    <x v="4"/>
    <x v="1"/>
    <n v="95"/>
    <n v="119.7"/>
    <n v="855"/>
    <n v="1077.3"/>
    <n v="222.29999999999995"/>
    <x v="2"/>
    <x v="6"/>
    <x v="0"/>
  </r>
  <r>
    <x v="93"/>
    <s v="P0003"/>
    <n v="8"/>
    <x v="1"/>
    <x v="1"/>
    <n v="0"/>
    <x v="6"/>
    <x v="3"/>
    <x v="1"/>
    <n v="71"/>
    <n v="80.94"/>
    <n v="568"/>
    <n v="647.52"/>
    <n v="79.519999999999982"/>
    <x v="2"/>
    <x v="6"/>
    <x v="0"/>
  </r>
  <r>
    <x v="94"/>
    <s v="P0002"/>
    <n v="8"/>
    <x v="2"/>
    <x v="0"/>
    <n v="0"/>
    <x v="29"/>
    <x v="3"/>
    <x v="1"/>
    <n v="105"/>
    <n v="142.80000000000001"/>
    <n v="840"/>
    <n v="1142.4000000000001"/>
    <n v="302.40000000000009"/>
    <x v="15"/>
    <x v="6"/>
    <x v="0"/>
  </r>
  <r>
    <x v="95"/>
    <s v="P0041"/>
    <n v="15"/>
    <x v="2"/>
    <x v="1"/>
    <n v="0"/>
    <x v="41"/>
    <x v="1"/>
    <x v="0"/>
    <n v="138"/>
    <n v="173.88"/>
    <n v="2070"/>
    <n v="2608.1999999999998"/>
    <n v="538.19999999999982"/>
    <x v="16"/>
    <x v="6"/>
    <x v="0"/>
  </r>
  <r>
    <x v="96"/>
    <s v="P0004"/>
    <n v="10"/>
    <x v="2"/>
    <x v="0"/>
    <n v="0"/>
    <x v="3"/>
    <x v="3"/>
    <x v="2"/>
    <n v="44"/>
    <n v="48.84"/>
    <n v="440"/>
    <n v="488.40000000000003"/>
    <n v="48.400000000000034"/>
    <x v="21"/>
    <x v="6"/>
    <x v="0"/>
  </r>
  <r>
    <x v="97"/>
    <s v="P0034"/>
    <n v="6"/>
    <x v="0"/>
    <x v="1"/>
    <n v="0"/>
    <x v="13"/>
    <x v="4"/>
    <x v="2"/>
    <n v="55"/>
    <n v="58.3"/>
    <n v="330"/>
    <n v="349.79999999999995"/>
    <n v="19.799999999999955"/>
    <x v="26"/>
    <x v="6"/>
    <x v="0"/>
  </r>
  <r>
    <x v="98"/>
    <s v="P0009"/>
    <n v="4"/>
    <x v="0"/>
    <x v="0"/>
    <n v="0"/>
    <x v="37"/>
    <x v="3"/>
    <x v="3"/>
    <n v="6"/>
    <n v="7.8599999999999994"/>
    <n v="24"/>
    <n v="31.439999999999998"/>
    <n v="7.4399999999999977"/>
    <x v="5"/>
    <x v="6"/>
    <x v="0"/>
  </r>
  <r>
    <x v="99"/>
    <s v="P0019"/>
    <n v="1"/>
    <x v="2"/>
    <x v="1"/>
    <n v="0"/>
    <x v="40"/>
    <x v="2"/>
    <x v="0"/>
    <n v="150"/>
    <n v="210"/>
    <n v="150"/>
    <n v="210"/>
    <n v="60"/>
    <x v="22"/>
    <x v="6"/>
    <x v="0"/>
  </r>
  <r>
    <x v="100"/>
    <s v="P0023"/>
    <n v="8"/>
    <x v="0"/>
    <x v="1"/>
    <n v="0"/>
    <x v="12"/>
    <x v="0"/>
    <x v="0"/>
    <n v="141"/>
    <n v="149.46"/>
    <n v="1128"/>
    <n v="1195.68"/>
    <n v="67.680000000000064"/>
    <x v="23"/>
    <x v="6"/>
    <x v="0"/>
  </r>
  <r>
    <x v="101"/>
    <s v="P0027"/>
    <n v="14"/>
    <x v="1"/>
    <x v="0"/>
    <n v="0"/>
    <x v="26"/>
    <x v="4"/>
    <x v="2"/>
    <n v="48"/>
    <n v="57.120000000000005"/>
    <n v="672"/>
    <n v="799.68000000000006"/>
    <n v="127.68000000000006"/>
    <x v="7"/>
    <x v="6"/>
    <x v="0"/>
  </r>
  <r>
    <x v="102"/>
    <s v="P0038"/>
    <n v="11"/>
    <x v="1"/>
    <x v="0"/>
    <n v="0"/>
    <x v="1"/>
    <x v="1"/>
    <x v="1"/>
    <n v="72"/>
    <n v="79.92"/>
    <n v="792"/>
    <n v="879.12"/>
    <n v="87.12"/>
    <x v="9"/>
    <x v="6"/>
    <x v="0"/>
  </r>
  <r>
    <x v="102"/>
    <s v="P0043"/>
    <n v="5"/>
    <x v="2"/>
    <x v="0"/>
    <n v="0"/>
    <x v="23"/>
    <x v="1"/>
    <x v="1"/>
    <n v="67"/>
    <n v="83.08"/>
    <n v="335"/>
    <n v="415.4"/>
    <n v="80.399999999999977"/>
    <x v="9"/>
    <x v="6"/>
    <x v="0"/>
  </r>
  <r>
    <x v="103"/>
    <s v="P0029"/>
    <n v="15"/>
    <x v="2"/>
    <x v="0"/>
    <n v="0"/>
    <x v="19"/>
    <x v="4"/>
    <x v="2"/>
    <n v="47"/>
    <n v="53.11"/>
    <n v="705"/>
    <n v="796.65"/>
    <n v="91.649999999999977"/>
    <x v="10"/>
    <x v="6"/>
    <x v="0"/>
  </r>
  <r>
    <x v="104"/>
    <s v="P0026"/>
    <n v="3"/>
    <x v="0"/>
    <x v="1"/>
    <n v="0"/>
    <x v="42"/>
    <x v="4"/>
    <x v="3"/>
    <n v="18"/>
    <n v="24.66"/>
    <n v="54"/>
    <n v="73.98"/>
    <n v="19.980000000000004"/>
    <x v="18"/>
    <x v="6"/>
    <x v="0"/>
  </r>
  <r>
    <x v="104"/>
    <s v="P0024"/>
    <n v="14"/>
    <x v="1"/>
    <x v="1"/>
    <n v="0"/>
    <x v="0"/>
    <x v="0"/>
    <x v="0"/>
    <n v="144"/>
    <n v="156.96"/>
    <n v="2016"/>
    <n v="2197.44"/>
    <n v="181.44000000000005"/>
    <x v="18"/>
    <x v="6"/>
    <x v="0"/>
  </r>
  <r>
    <x v="105"/>
    <s v="P0036"/>
    <n v="7"/>
    <x v="0"/>
    <x v="0"/>
    <n v="0"/>
    <x v="43"/>
    <x v="4"/>
    <x v="1"/>
    <n v="90"/>
    <n v="96.3"/>
    <n v="630"/>
    <n v="674.1"/>
    <n v="44.100000000000023"/>
    <x v="19"/>
    <x v="6"/>
    <x v="0"/>
  </r>
  <r>
    <x v="105"/>
    <s v="P0037"/>
    <n v="8"/>
    <x v="2"/>
    <x v="0"/>
    <n v="0"/>
    <x v="8"/>
    <x v="1"/>
    <x v="1"/>
    <n v="67"/>
    <n v="85.76"/>
    <n v="536"/>
    <n v="686.08"/>
    <n v="150.08000000000004"/>
    <x v="19"/>
    <x v="6"/>
    <x v="0"/>
  </r>
  <r>
    <x v="106"/>
    <s v="P0009"/>
    <n v="4"/>
    <x v="1"/>
    <x v="1"/>
    <n v="0"/>
    <x v="37"/>
    <x v="3"/>
    <x v="3"/>
    <n v="6"/>
    <n v="7.8599999999999994"/>
    <n v="24"/>
    <n v="31.439999999999998"/>
    <n v="7.4399999999999977"/>
    <x v="27"/>
    <x v="6"/>
    <x v="0"/>
  </r>
  <r>
    <x v="107"/>
    <s v="P0044"/>
    <n v="15"/>
    <x v="1"/>
    <x v="1"/>
    <n v="0"/>
    <x v="11"/>
    <x v="1"/>
    <x v="1"/>
    <n v="76"/>
    <n v="82.08"/>
    <n v="1140"/>
    <n v="1231.2"/>
    <n v="91.200000000000045"/>
    <x v="28"/>
    <x v="6"/>
    <x v="0"/>
  </r>
  <r>
    <x v="108"/>
    <s v="P0001"/>
    <n v="11"/>
    <x v="2"/>
    <x v="1"/>
    <n v="0"/>
    <x v="16"/>
    <x v="3"/>
    <x v="1"/>
    <n v="98"/>
    <n v="103.88"/>
    <n v="1078"/>
    <n v="1142.6799999999998"/>
    <n v="64.679999999999836"/>
    <x v="0"/>
    <x v="7"/>
    <x v="0"/>
  </r>
  <r>
    <x v="109"/>
    <s v="P0023"/>
    <n v="3"/>
    <x v="2"/>
    <x v="0"/>
    <n v="0"/>
    <x v="12"/>
    <x v="0"/>
    <x v="0"/>
    <n v="141"/>
    <n v="149.46"/>
    <n v="423"/>
    <n v="448.38"/>
    <n v="25.379999999999995"/>
    <x v="1"/>
    <x v="7"/>
    <x v="0"/>
  </r>
  <r>
    <x v="110"/>
    <s v="P0022"/>
    <n v="13"/>
    <x v="1"/>
    <x v="0"/>
    <n v="0"/>
    <x v="22"/>
    <x v="0"/>
    <x v="0"/>
    <n v="121"/>
    <n v="141.57"/>
    <n v="1573"/>
    <n v="1840.4099999999999"/>
    <n v="267.40999999999985"/>
    <x v="2"/>
    <x v="7"/>
    <x v="0"/>
  </r>
  <r>
    <x v="110"/>
    <s v="P0034"/>
    <n v="12"/>
    <x v="1"/>
    <x v="0"/>
    <n v="0"/>
    <x v="13"/>
    <x v="4"/>
    <x v="2"/>
    <n v="55"/>
    <n v="58.3"/>
    <n v="660"/>
    <n v="699.59999999999991"/>
    <n v="39.599999999999909"/>
    <x v="2"/>
    <x v="7"/>
    <x v="0"/>
  </r>
  <r>
    <x v="111"/>
    <s v="P0028"/>
    <n v="14"/>
    <x v="2"/>
    <x v="1"/>
    <n v="0"/>
    <x v="33"/>
    <x v="4"/>
    <x v="3"/>
    <n v="37"/>
    <n v="41.81"/>
    <n v="518"/>
    <n v="585.34"/>
    <n v="67.340000000000032"/>
    <x v="15"/>
    <x v="7"/>
    <x v="0"/>
  </r>
  <r>
    <x v="112"/>
    <s v="P0037"/>
    <n v="1"/>
    <x v="0"/>
    <x v="1"/>
    <n v="0"/>
    <x v="8"/>
    <x v="1"/>
    <x v="1"/>
    <n v="67"/>
    <n v="85.76"/>
    <n v="67"/>
    <n v="85.76"/>
    <n v="18.760000000000005"/>
    <x v="16"/>
    <x v="7"/>
    <x v="0"/>
  </r>
  <r>
    <x v="113"/>
    <s v="P0005"/>
    <n v="4"/>
    <x v="0"/>
    <x v="1"/>
    <n v="0"/>
    <x v="24"/>
    <x v="3"/>
    <x v="0"/>
    <n v="133"/>
    <n v="155.61000000000001"/>
    <n v="532"/>
    <n v="622.44000000000005"/>
    <n v="90.440000000000055"/>
    <x v="26"/>
    <x v="7"/>
    <x v="0"/>
  </r>
  <r>
    <x v="113"/>
    <s v="P0044"/>
    <n v="10"/>
    <x v="1"/>
    <x v="1"/>
    <n v="0"/>
    <x v="11"/>
    <x v="1"/>
    <x v="1"/>
    <n v="76"/>
    <n v="82.08"/>
    <n v="760"/>
    <n v="820.8"/>
    <n v="60.799999999999955"/>
    <x v="26"/>
    <x v="7"/>
    <x v="0"/>
  </r>
  <r>
    <x v="113"/>
    <s v="P0006"/>
    <n v="6"/>
    <x v="2"/>
    <x v="1"/>
    <n v="0"/>
    <x v="15"/>
    <x v="3"/>
    <x v="1"/>
    <n v="75"/>
    <n v="85.5"/>
    <n v="450"/>
    <n v="513"/>
    <n v="63"/>
    <x v="26"/>
    <x v="7"/>
    <x v="0"/>
  </r>
  <r>
    <x v="114"/>
    <s v="P0023"/>
    <n v="4"/>
    <x v="2"/>
    <x v="0"/>
    <n v="0"/>
    <x v="12"/>
    <x v="0"/>
    <x v="0"/>
    <n v="141"/>
    <n v="149.46"/>
    <n v="564"/>
    <n v="597.84"/>
    <n v="33.840000000000032"/>
    <x v="5"/>
    <x v="7"/>
    <x v="0"/>
  </r>
  <r>
    <x v="115"/>
    <s v="P0011"/>
    <n v="13"/>
    <x v="2"/>
    <x v="0"/>
    <n v="0"/>
    <x v="31"/>
    <x v="2"/>
    <x v="2"/>
    <n v="44"/>
    <n v="48.4"/>
    <n v="572"/>
    <n v="629.19999999999993"/>
    <n v="57.199999999999932"/>
    <x v="22"/>
    <x v="7"/>
    <x v="0"/>
  </r>
  <r>
    <x v="115"/>
    <s v="P0027"/>
    <n v="9"/>
    <x v="2"/>
    <x v="0"/>
    <n v="0"/>
    <x v="26"/>
    <x v="4"/>
    <x v="2"/>
    <n v="48"/>
    <n v="57.120000000000005"/>
    <n v="432"/>
    <n v="514.08000000000004"/>
    <n v="82.080000000000041"/>
    <x v="22"/>
    <x v="7"/>
    <x v="0"/>
  </r>
  <r>
    <x v="116"/>
    <s v="P0003"/>
    <n v="3"/>
    <x v="1"/>
    <x v="0"/>
    <n v="0"/>
    <x v="6"/>
    <x v="3"/>
    <x v="1"/>
    <n v="71"/>
    <n v="80.94"/>
    <n v="213"/>
    <n v="242.82"/>
    <n v="29.819999999999993"/>
    <x v="23"/>
    <x v="7"/>
    <x v="0"/>
  </r>
  <r>
    <x v="117"/>
    <s v="P0025"/>
    <n v="6"/>
    <x v="2"/>
    <x v="0"/>
    <n v="0"/>
    <x v="7"/>
    <x v="0"/>
    <x v="3"/>
    <n v="7"/>
    <n v="8.33"/>
    <n v="42"/>
    <n v="49.980000000000004"/>
    <n v="7.980000000000004"/>
    <x v="7"/>
    <x v="7"/>
    <x v="0"/>
  </r>
  <r>
    <x v="118"/>
    <s v="P0020"/>
    <n v="15"/>
    <x v="2"/>
    <x v="1"/>
    <n v="0"/>
    <x v="14"/>
    <x v="0"/>
    <x v="2"/>
    <n v="61"/>
    <n v="76.25"/>
    <n v="915"/>
    <n v="1143.75"/>
    <n v="228.75"/>
    <x v="9"/>
    <x v="7"/>
    <x v="0"/>
  </r>
  <r>
    <x v="118"/>
    <s v="P0031"/>
    <n v="9"/>
    <x v="2"/>
    <x v="0"/>
    <n v="0"/>
    <x v="5"/>
    <x v="4"/>
    <x v="1"/>
    <n v="93"/>
    <n v="104.16"/>
    <n v="837"/>
    <n v="937.43999999999994"/>
    <n v="100.43999999999994"/>
    <x v="9"/>
    <x v="7"/>
    <x v="0"/>
  </r>
  <r>
    <x v="118"/>
    <s v="P0028"/>
    <n v="13"/>
    <x v="2"/>
    <x v="0"/>
    <n v="0"/>
    <x v="33"/>
    <x v="4"/>
    <x v="3"/>
    <n v="37"/>
    <n v="41.81"/>
    <n v="481"/>
    <n v="543.53"/>
    <n v="62.529999999999973"/>
    <x v="9"/>
    <x v="7"/>
    <x v="0"/>
  </r>
  <r>
    <x v="119"/>
    <s v="P0039"/>
    <n v="4"/>
    <x v="2"/>
    <x v="0"/>
    <n v="0"/>
    <x v="34"/>
    <x v="1"/>
    <x v="3"/>
    <n v="37"/>
    <n v="42.55"/>
    <n v="148"/>
    <n v="170.2"/>
    <n v="22.199999999999989"/>
    <x v="12"/>
    <x v="7"/>
    <x v="0"/>
  </r>
  <r>
    <x v="120"/>
    <s v="P0034"/>
    <n v="12"/>
    <x v="0"/>
    <x v="0"/>
    <n v="0"/>
    <x v="13"/>
    <x v="4"/>
    <x v="2"/>
    <n v="55"/>
    <n v="58.3"/>
    <n v="660"/>
    <n v="699.59999999999991"/>
    <n v="39.599999999999909"/>
    <x v="28"/>
    <x v="7"/>
    <x v="0"/>
  </r>
  <r>
    <x v="121"/>
    <s v="P0013"/>
    <n v="13"/>
    <x v="2"/>
    <x v="0"/>
    <n v="0"/>
    <x v="2"/>
    <x v="2"/>
    <x v="1"/>
    <n v="112"/>
    <n v="122.08"/>
    <n v="1456"/>
    <n v="1587.04"/>
    <n v="131.03999999999996"/>
    <x v="24"/>
    <x v="7"/>
    <x v="0"/>
  </r>
  <r>
    <x v="122"/>
    <s v="P0001"/>
    <n v="2"/>
    <x v="2"/>
    <x v="0"/>
    <n v="0"/>
    <x v="16"/>
    <x v="3"/>
    <x v="1"/>
    <n v="98"/>
    <n v="103.88"/>
    <n v="196"/>
    <n v="207.76"/>
    <n v="11.759999999999991"/>
    <x v="25"/>
    <x v="7"/>
    <x v="0"/>
  </r>
  <r>
    <x v="122"/>
    <s v="P0035"/>
    <n v="11"/>
    <x v="2"/>
    <x v="0"/>
    <n v="0"/>
    <x v="4"/>
    <x v="4"/>
    <x v="3"/>
    <n v="5"/>
    <n v="6.7"/>
    <n v="55"/>
    <n v="73.7"/>
    <n v="18.700000000000003"/>
    <x v="25"/>
    <x v="7"/>
    <x v="0"/>
  </r>
  <r>
    <x v="123"/>
    <s v="P0024"/>
    <n v="1"/>
    <x v="0"/>
    <x v="1"/>
    <n v="0"/>
    <x v="0"/>
    <x v="0"/>
    <x v="0"/>
    <n v="144"/>
    <n v="156.96"/>
    <n v="144"/>
    <n v="156.96"/>
    <n v="12.960000000000008"/>
    <x v="0"/>
    <x v="8"/>
    <x v="0"/>
  </r>
  <r>
    <x v="123"/>
    <s v="P0003"/>
    <n v="14"/>
    <x v="1"/>
    <x v="0"/>
    <n v="0"/>
    <x v="6"/>
    <x v="3"/>
    <x v="1"/>
    <n v="71"/>
    <n v="80.94"/>
    <n v="994"/>
    <n v="1133.1599999999999"/>
    <n v="139.15999999999985"/>
    <x v="0"/>
    <x v="8"/>
    <x v="0"/>
  </r>
  <r>
    <x v="124"/>
    <s v="P0041"/>
    <n v="8"/>
    <x v="2"/>
    <x v="0"/>
    <n v="0"/>
    <x v="41"/>
    <x v="1"/>
    <x v="0"/>
    <n v="138"/>
    <n v="173.88"/>
    <n v="1104"/>
    <n v="1391.04"/>
    <n v="287.03999999999996"/>
    <x v="2"/>
    <x v="8"/>
    <x v="0"/>
  </r>
  <r>
    <x v="125"/>
    <s v="P0028"/>
    <n v="7"/>
    <x v="2"/>
    <x v="0"/>
    <n v="0"/>
    <x v="33"/>
    <x v="4"/>
    <x v="3"/>
    <n v="37"/>
    <n v="41.81"/>
    <n v="259"/>
    <n v="292.67"/>
    <n v="33.670000000000016"/>
    <x v="3"/>
    <x v="8"/>
    <x v="0"/>
  </r>
  <r>
    <x v="125"/>
    <s v="P0023"/>
    <n v="15"/>
    <x v="2"/>
    <x v="0"/>
    <n v="0"/>
    <x v="12"/>
    <x v="0"/>
    <x v="0"/>
    <n v="141"/>
    <n v="149.46"/>
    <n v="2115"/>
    <n v="2241.9"/>
    <n v="126.90000000000009"/>
    <x v="3"/>
    <x v="8"/>
    <x v="0"/>
  </r>
  <r>
    <x v="126"/>
    <s v="P0032"/>
    <n v="1"/>
    <x v="2"/>
    <x v="1"/>
    <n v="0"/>
    <x v="18"/>
    <x v="4"/>
    <x v="1"/>
    <n v="89"/>
    <n v="117.48"/>
    <n v="89"/>
    <n v="117.48"/>
    <n v="28.480000000000004"/>
    <x v="15"/>
    <x v="8"/>
    <x v="0"/>
  </r>
  <r>
    <x v="127"/>
    <s v="P0019"/>
    <n v="5"/>
    <x v="2"/>
    <x v="0"/>
    <n v="0"/>
    <x v="40"/>
    <x v="2"/>
    <x v="0"/>
    <n v="150"/>
    <n v="210"/>
    <n v="750"/>
    <n v="1050"/>
    <n v="300"/>
    <x v="20"/>
    <x v="8"/>
    <x v="0"/>
  </r>
  <r>
    <x v="128"/>
    <s v="P0044"/>
    <n v="4"/>
    <x v="2"/>
    <x v="0"/>
    <n v="0"/>
    <x v="11"/>
    <x v="1"/>
    <x v="1"/>
    <n v="76"/>
    <n v="82.08"/>
    <n v="304"/>
    <n v="328.32"/>
    <n v="24.319999999999993"/>
    <x v="4"/>
    <x v="8"/>
    <x v="0"/>
  </r>
  <r>
    <x v="129"/>
    <s v="P0030"/>
    <n v="6"/>
    <x v="2"/>
    <x v="0"/>
    <n v="0"/>
    <x v="28"/>
    <x v="4"/>
    <x v="0"/>
    <n v="148"/>
    <n v="201.28"/>
    <n v="888"/>
    <n v="1207.68"/>
    <n v="319.68000000000006"/>
    <x v="26"/>
    <x v="8"/>
    <x v="0"/>
  </r>
  <r>
    <x v="129"/>
    <s v="P0001"/>
    <n v="9"/>
    <x v="0"/>
    <x v="0"/>
    <n v="0"/>
    <x v="16"/>
    <x v="3"/>
    <x v="1"/>
    <n v="98"/>
    <n v="103.88"/>
    <n v="882"/>
    <n v="934.92"/>
    <n v="52.919999999999959"/>
    <x v="26"/>
    <x v="8"/>
    <x v="0"/>
  </r>
  <r>
    <x v="129"/>
    <s v="P0026"/>
    <n v="2"/>
    <x v="2"/>
    <x v="0"/>
    <n v="0"/>
    <x v="42"/>
    <x v="4"/>
    <x v="3"/>
    <n v="18"/>
    <n v="24.66"/>
    <n v="36"/>
    <n v="49.32"/>
    <n v="13.32"/>
    <x v="26"/>
    <x v="8"/>
    <x v="0"/>
  </r>
  <r>
    <x v="130"/>
    <s v="P0001"/>
    <n v="6"/>
    <x v="0"/>
    <x v="0"/>
    <n v="0"/>
    <x v="16"/>
    <x v="3"/>
    <x v="1"/>
    <n v="98"/>
    <n v="103.88"/>
    <n v="588"/>
    <n v="623.28"/>
    <n v="35.279999999999973"/>
    <x v="5"/>
    <x v="8"/>
    <x v="0"/>
  </r>
  <r>
    <x v="131"/>
    <s v="P0041"/>
    <n v="7"/>
    <x v="2"/>
    <x v="1"/>
    <n v="0"/>
    <x v="41"/>
    <x v="1"/>
    <x v="0"/>
    <n v="138"/>
    <n v="173.88"/>
    <n v="966"/>
    <n v="1217.1599999999999"/>
    <n v="251.15999999999985"/>
    <x v="22"/>
    <x v="8"/>
    <x v="0"/>
  </r>
  <r>
    <x v="132"/>
    <s v="P0042"/>
    <n v="6"/>
    <x v="2"/>
    <x v="0"/>
    <n v="0"/>
    <x v="10"/>
    <x v="1"/>
    <x v="0"/>
    <n v="120"/>
    <n v="162"/>
    <n v="720"/>
    <n v="972"/>
    <n v="252"/>
    <x v="17"/>
    <x v="8"/>
    <x v="0"/>
  </r>
  <r>
    <x v="132"/>
    <s v="P0042"/>
    <n v="14"/>
    <x v="2"/>
    <x v="0"/>
    <n v="0"/>
    <x v="10"/>
    <x v="1"/>
    <x v="0"/>
    <n v="120"/>
    <n v="162"/>
    <n v="1680"/>
    <n v="2268"/>
    <n v="588"/>
    <x v="17"/>
    <x v="8"/>
    <x v="0"/>
  </r>
  <r>
    <x v="133"/>
    <s v="P0020"/>
    <n v="7"/>
    <x v="0"/>
    <x v="1"/>
    <n v="0"/>
    <x v="14"/>
    <x v="0"/>
    <x v="2"/>
    <n v="61"/>
    <n v="76.25"/>
    <n v="427"/>
    <n v="533.75"/>
    <n v="106.75"/>
    <x v="10"/>
    <x v="8"/>
    <x v="0"/>
  </r>
  <r>
    <x v="134"/>
    <s v="P0040"/>
    <n v="2"/>
    <x v="1"/>
    <x v="1"/>
    <n v="0"/>
    <x v="17"/>
    <x v="1"/>
    <x v="1"/>
    <n v="90"/>
    <n v="115.2"/>
    <n v="180"/>
    <n v="230.4"/>
    <n v="50.400000000000006"/>
    <x v="18"/>
    <x v="8"/>
    <x v="0"/>
  </r>
  <r>
    <x v="134"/>
    <s v="P0002"/>
    <n v="4"/>
    <x v="2"/>
    <x v="1"/>
    <n v="0"/>
    <x v="29"/>
    <x v="3"/>
    <x v="1"/>
    <n v="105"/>
    <n v="142.80000000000001"/>
    <n v="420"/>
    <n v="571.20000000000005"/>
    <n v="151.20000000000005"/>
    <x v="18"/>
    <x v="8"/>
    <x v="0"/>
  </r>
  <r>
    <x v="135"/>
    <s v="P0018"/>
    <n v="12"/>
    <x v="2"/>
    <x v="1"/>
    <n v="0"/>
    <x v="30"/>
    <x v="2"/>
    <x v="3"/>
    <n v="37"/>
    <n v="49.21"/>
    <n v="444"/>
    <n v="590.52"/>
    <n v="146.51999999999998"/>
    <x v="19"/>
    <x v="8"/>
    <x v="0"/>
  </r>
  <r>
    <x v="135"/>
    <s v="P0021"/>
    <n v="7"/>
    <x v="1"/>
    <x v="0"/>
    <n v="0"/>
    <x v="32"/>
    <x v="0"/>
    <x v="0"/>
    <n v="126"/>
    <n v="162.54"/>
    <n v="882"/>
    <n v="1137.78"/>
    <n v="255.77999999999997"/>
    <x v="19"/>
    <x v="8"/>
    <x v="0"/>
  </r>
  <r>
    <x v="136"/>
    <s v="P0034"/>
    <n v="1"/>
    <x v="2"/>
    <x v="1"/>
    <n v="0"/>
    <x v="13"/>
    <x v="4"/>
    <x v="2"/>
    <n v="55"/>
    <n v="58.3"/>
    <n v="55"/>
    <n v="58.3"/>
    <n v="3.2999999999999972"/>
    <x v="13"/>
    <x v="8"/>
    <x v="0"/>
  </r>
  <r>
    <x v="137"/>
    <s v="P0014"/>
    <n v="9"/>
    <x v="1"/>
    <x v="0"/>
    <n v="0"/>
    <x v="9"/>
    <x v="2"/>
    <x v="1"/>
    <n v="112"/>
    <n v="146.72"/>
    <n v="1008"/>
    <n v="1320.48"/>
    <n v="312.48"/>
    <x v="24"/>
    <x v="8"/>
    <x v="0"/>
  </r>
  <r>
    <x v="137"/>
    <s v="P0006"/>
    <n v="5"/>
    <x v="1"/>
    <x v="0"/>
    <n v="0"/>
    <x v="15"/>
    <x v="3"/>
    <x v="1"/>
    <n v="75"/>
    <n v="85.5"/>
    <n v="375"/>
    <n v="427.5"/>
    <n v="52.5"/>
    <x v="24"/>
    <x v="8"/>
    <x v="0"/>
  </r>
  <r>
    <x v="138"/>
    <s v="P0030"/>
    <n v="14"/>
    <x v="1"/>
    <x v="1"/>
    <n v="0"/>
    <x v="28"/>
    <x v="4"/>
    <x v="0"/>
    <n v="148"/>
    <n v="201.28"/>
    <n v="2072"/>
    <n v="2817.92"/>
    <n v="745.92000000000007"/>
    <x v="0"/>
    <x v="9"/>
    <x v="0"/>
  </r>
  <r>
    <x v="139"/>
    <s v="P0014"/>
    <n v="15"/>
    <x v="2"/>
    <x v="0"/>
    <n v="0"/>
    <x v="9"/>
    <x v="2"/>
    <x v="1"/>
    <n v="112"/>
    <n v="146.72"/>
    <n v="1680"/>
    <n v="2200.8000000000002"/>
    <n v="520.80000000000018"/>
    <x v="1"/>
    <x v="9"/>
    <x v="0"/>
  </r>
  <r>
    <x v="140"/>
    <s v="P0019"/>
    <n v="9"/>
    <x v="2"/>
    <x v="0"/>
    <n v="0"/>
    <x v="40"/>
    <x v="2"/>
    <x v="0"/>
    <n v="150"/>
    <n v="210"/>
    <n v="1350"/>
    <n v="1890"/>
    <n v="540"/>
    <x v="2"/>
    <x v="9"/>
    <x v="0"/>
  </r>
  <r>
    <x v="141"/>
    <s v="P0035"/>
    <n v="1"/>
    <x v="2"/>
    <x v="0"/>
    <n v="0"/>
    <x v="4"/>
    <x v="4"/>
    <x v="3"/>
    <n v="5"/>
    <n v="6.7"/>
    <n v="5"/>
    <n v="6.7"/>
    <n v="1.7000000000000002"/>
    <x v="16"/>
    <x v="9"/>
    <x v="0"/>
  </r>
  <r>
    <x v="141"/>
    <s v="P0036"/>
    <n v="12"/>
    <x v="1"/>
    <x v="0"/>
    <n v="0"/>
    <x v="43"/>
    <x v="4"/>
    <x v="1"/>
    <n v="90"/>
    <n v="96.3"/>
    <n v="1080"/>
    <n v="1155.5999999999999"/>
    <n v="75.599999999999909"/>
    <x v="16"/>
    <x v="9"/>
    <x v="0"/>
  </r>
  <r>
    <x v="142"/>
    <s v="P0026"/>
    <n v="6"/>
    <x v="2"/>
    <x v="1"/>
    <n v="0"/>
    <x v="42"/>
    <x v="4"/>
    <x v="3"/>
    <n v="18"/>
    <n v="24.66"/>
    <n v="108"/>
    <n v="147.96"/>
    <n v="39.960000000000008"/>
    <x v="20"/>
    <x v="9"/>
    <x v="0"/>
  </r>
  <r>
    <x v="143"/>
    <s v="P0038"/>
    <n v="5"/>
    <x v="2"/>
    <x v="1"/>
    <n v="0"/>
    <x v="1"/>
    <x v="1"/>
    <x v="1"/>
    <n v="72"/>
    <n v="79.92"/>
    <n v="360"/>
    <n v="399.6"/>
    <n v="39.600000000000023"/>
    <x v="4"/>
    <x v="9"/>
    <x v="0"/>
  </r>
  <r>
    <x v="143"/>
    <s v="P0032"/>
    <n v="11"/>
    <x v="1"/>
    <x v="1"/>
    <n v="0"/>
    <x v="18"/>
    <x v="4"/>
    <x v="1"/>
    <n v="89"/>
    <n v="117.48"/>
    <n v="979"/>
    <n v="1292.28"/>
    <n v="313.27999999999997"/>
    <x v="4"/>
    <x v="9"/>
    <x v="0"/>
  </r>
  <r>
    <x v="144"/>
    <s v="P0035"/>
    <n v="14"/>
    <x v="2"/>
    <x v="1"/>
    <n v="0"/>
    <x v="4"/>
    <x v="4"/>
    <x v="3"/>
    <n v="5"/>
    <n v="6.7"/>
    <n v="70"/>
    <n v="93.8"/>
    <n v="23.799999999999997"/>
    <x v="26"/>
    <x v="9"/>
    <x v="0"/>
  </r>
  <r>
    <x v="145"/>
    <s v="P0011"/>
    <n v="15"/>
    <x v="2"/>
    <x v="1"/>
    <n v="0"/>
    <x v="31"/>
    <x v="2"/>
    <x v="2"/>
    <n v="44"/>
    <n v="48.4"/>
    <n v="660"/>
    <n v="726"/>
    <n v="66"/>
    <x v="5"/>
    <x v="9"/>
    <x v="0"/>
  </r>
  <r>
    <x v="146"/>
    <s v="P0027"/>
    <n v="8"/>
    <x v="1"/>
    <x v="0"/>
    <n v="0"/>
    <x v="26"/>
    <x v="4"/>
    <x v="2"/>
    <n v="48"/>
    <n v="57.120000000000005"/>
    <n v="384"/>
    <n v="456.96000000000004"/>
    <n v="72.960000000000036"/>
    <x v="6"/>
    <x v="9"/>
    <x v="0"/>
  </r>
  <r>
    <x v="147"/>
    <s v="P0001"/>
    <n v="13"/>
    <x v="2"/>
    <x v="0"/>
    <n v="0"/>
    <x v="16"/>
    <x v="3"/>
    <x v="1"/>
    <n v="98"/>
    <n v="103.88"/>
    <n v="1274"/>
    <n v="1350.44"/>
    <n v="76.440000000000055"/>
    <x v="30"/>
    <x v="9"/>
    <x v="0"/>
  </r>
  <r>
    <x v="148"/>
    <s v="P0025"/>
    <n v="6"/>
    <x v="1"/>
    <x v="1"/>
    <n v="0"/>
    <x v="7"/>
    <x v="0"/>
    <x v="3"/>
    <n v="7"/>
    <n v="8.33"/>
    <n v="42"/>
    <n v="49.980000000000004"/>
    <n v="7.980000000000004"/>
    <x v="7"/>
    <x v="9"/>
    <x v="0"/>
  </r>
  <r>
    <x v="148"/>
    <s v="P0021"/>
    <n v="13"/>
    <x v="1"/>
    <x v="1"/>
    <n v="0"/>
    <x v="32"/>
    <x v="0"/>
    <x v="0"/>
    <n v="126"/>
    <n v="162.54"/>
    <n v="1638"/>
    <n v="2113.02"/>
    <n v="475.02"/>
    <x v="7"/>
    <x v="9"/>
    <x v="0"/>
  </r>
  <r>
    <x v="149"/>
    <s v="P0011"/>
    <n v="7"/>
    <x v="2"/>
    <x v="1"/>
    <n v="0"/>
    <x v="31"/>
    <x v="2"/>
    <x v="2"/>
    <n v="44"/>
    <n v="48.4"/>
    <n v="308"/>
    <n v="338.8"/>
    <n v="30.800000000000011"/>
    <x v="18"/>
    <x v="9"/>
    <x v="0"/>
  </r>
  <r>
    <x v="149"/>
    <s v="P0024"/>
    <n v="13"/>
    <x v="1"/>
    <x v="1"/>
    <n v="0"/>
    <x v="0"/>
    <x v="0"/>
    <x v="0"/>
    <n v="144"/>
    <n v="156.96"/>
    <n v="1872"/>
    <n v="2040.48"/>
    <n v="168.48000000000002"/>
    <x v="18"/>
    <x v="9"/>
    <x v="0"/>
  </r>
  <r>
    <x v="149"/>
    <s v="P0009"/>
    <n v="1"/>
    <x v="2"/>
    <x v="1"/>
    <n v="0"/>
    <x v="37"/>
    <x v="3"/>
    <x v="3"/>
    <n v="6"/>
    <n v="7.8599999999999994"/>
    <n v="6"/>
    <n v="7.8599999999999994"/>
    <n v="1.8599999999999994"/>
    <x v="18"/>
    <x v="9"/>
    <x v="0"/>
  </r>
  <r>
    <x v="150"/>
    <s v="P0011"/>
    <n v="3"/>
    <x v="0"/>
    <x v="1"/>
    <n v="0"/>
    <x v="31"/>
    <x v="2"/>
    <x v="2"/>
    <n v="44"/>
    <n v="48.4"/>
    <n v="132"/>
    <n v="145.19999999999999"/>
    <n v="13.199999999999989"/>
    <x v="27"/>
    <x v="9"/>
    <x v="0"/>
  </r>
  <r>
    <x v="151"/>
    <s v="P0044"/>
    <n v="9"/>
    <x v="1"/>
    <x v="1"/>
    <n v="0"/>
    <x v="11"/>
    <x v="1"/>
    <x v="1"/>
    <n v="76"/>
    <n v="82.08"/>
    <n v="684"/>
    <n v="738.72"/>
    <n v="54.720000000000027"/>
    <x v="11"/>
    <x v="9"/>
    <x v="0"/>
  </r>
  <r>
    <x v="152"/>
    <s v="P0004"/>
    <n v="6"/>
    <x v="0"/>
    <x v="1"/>
    <n v="0"/>
    <x v="3"/>
    <x v="3"/>
    <x v="2"/>
    <n v="44"/>
    <n v="48.84"/>
    <n v="264"/>
    <n v="293.04000000000002"/>
    <n v="29.04000000000002"/>
    <x v="12"/>
    <x v="9"/>
    <x v="0"/>
  </r>
  <r>
    <x v="153"/>
    <s v="P0008"/>
    <n v="1"/>
    <x v="2"/>
    <x v="1"/>
    <n v="0"/>
    <x v="25"/>
    <x v="3"/>
    <x v="1"/>
    <n v="83"/>
    <n v="94.62"/>
    <n v="83"/>
    <n v="94.62"/>
    <n v="11.620000000000005"/>
    <x v="14"/>
    <x v="9"/>
    <x v="0"/>
  </r>
  <r>
    <x v="154"/>
    <s v="P0038"/>
    <n v="14"/>
    <x v="1"/>
    <x v="0"/>
    <n v="0"/>
    <x v="1"/>
    <x v="1"/>
    <x v="1"/>
    <n v="72"/>
    <n v="79.92"/>
    <n v="1008"/>
    <n v="1118.8800000000001"/>
    <n v="110.88000000000011"/>
    <x v="28"/>
    <x v="9"/>
    <x v="0"/>
  </r>
  <r>
    <x v="155"/>
    <s v="P0021"/>
    <n v="6"/>
    <x v="1"/>
    <x v="1"/>
    <n v="0"/>
    <x v="32"/>
    <x v="0"/>
    <x v="0"/>
    <n v="126"/>
    <n v="162.54"/>
    <n v="756"/>
    <n v="975.24"/>
    <n v="219.24"/>
    <x v="25"/>
    <x v="9"/>
    <x v="0"/>
  </r>
  <r>
    <x v="156"/>
    <s v="P0013"/>
    <n v="12"/>
    <x v="2"/>
    <x v="1"/>
    <n v="0"/>
    <x v="2"/>
    <x v="2"/>
    <x v="1"/>
    <n v="112"/>
    <n v="122.08"/>
    <n v="1344"/>
    <n v="1464.96"/>
    <n v="120.96000000000004"/>
    <x v="2"/>
    <x v="10"/>
    <x v="0"/>
  </r>
  <r>
    <x v="157"/>
    <s v="P0036"/>
    <n v="10"/>
    <x v="2"/>
    <x v="0"/>
    <n v="0"/>
    <x v="43"/>
    <x v="4"/>
    <x v="1"/>
    <n v="90"/>
    <n v="96.3"/>
    <n v="900"/>
    <n v="963"/>
    <n v="63"/>
    <x v="16"/>
    <x v="10"/>
    <x v="0"/>
  </r>
  <r>
    <x v="158"/>
    <s v="P0007"/>
    <n v="15"/>
    <x v="2"/>
    <x v="0"/>
    <n v="0"/>
    <x v="36"/>
    <x v="3"/>
    <x v="2"/>
    <n v="43"/>
    <n v="47.730000000000004"/>
    <n v="645"/>
    <n v="715.95"/>
    <n v="70.950000000000045"/>
    <x v="21"/>
    <x v="10"/>
    <x v="0"/>
  </r>
  <r>
    <x v="159"/>
    <s v="P0042"/>
    <n v="6"/>
    <x v="1"/>
    <x v="1"/>
    <n v="0"/>
    <x v="10"/>
    <x v="1"/>
    <x v="0"/>
    <n v="120"/>
    <n v="162"/>
    <n v="720"/>
    <n v="972"/>
    <n v="252"/>
    <x v="26"/>
    <x v="10"/>
    <x v="0"/>
  </r>
  <r>
    <x v="160"/>
    <s v="P0040"/>
    <n v="12"/>
    <x v="0"/>
    <x v="0"/>
    <n v="0"/>
    <x v="17"/>
    <x v="1"/>
    <x v="1"/>
    <n v="90"/>
    <n v="115.2"/>
    <n v="1080"/>
    <n v="1382.4"/>
    <n v="302.40000000000009"/>
    <x v="5"/>
    <x v="10"/>
    <x v="0"/>
  </r>
  <r>
    <x v="161"/>
    <s v="P0010"/>
    <n v="3"/>
    <x v="1"/>
    <x v="1"/>
    <n v="0"/>
    <x v="20"/>
    <x v="2"/>
    <x v="0"/>
    <n v="148"/>
    <n v="164.28"/>
    <n v="444"/>
    <n v="492.84000000000003"/>
    <n v="48.840000000000032"/>
    <x v="6"/>
    <x v="10"/>
    <x v="0"/>
  </r>
  <r>
    <x v="162"/>
    <s v="P0034"/>
    <n v="14"/>
    <x v="1"/>
    <x v="0"/>
    <n v="0"/>
    <x v="13"/>
    <x v="4"/>
    <x v="2"/>
    <n v="55"/>
    <n v="58.3"/>
    <n v="770"/>
    <n v="816.19999999999993"/>
    <n v="46.199999999999932"/>
    <x v="9"/>
    <x v="10"/>
    <x v="0"/>
  </r>
  <r>
    <x v="162"/>
    <s v="P0008"/>
    <n v="11"/>
    <x v="1"/>
    <x v="1"/>
    <n v="0"/>
    <x v="25"/>
    <x v="3"/>
    <x v="1"/>
    <n v="83"/>
    <n v="94.62"/>
    <n v="913"/>
    <n v="1040.8200000000002"/>
    <n v="127.82000000000016"/>
    <x v="9"/>
    <x v="10"/>
    <x v="0"/>
  </r>
  <r>
    <x v="163"/>
    <s v="P0014"/>
    <n v="1"/>
    <x v="0"/>
    <x v="0"/>
    <n v="0"/>
    <x v="9"/>
    <x v="2"/>
    <x v="1"/>
    <n v="112"/>
    <n v="146.72"/>
    <n v="112"/>
    <n v="146.72"/>
    <n v="34.72"/>
    <x v="10"/>
    <x v="10"/>
    <x v="0"/>
  </r>
  <r>
    <x v="163"/>
    <s v="P0006"/>
    <n v="1"/>
    <x v="1"/>
    <x v="1"/>
    <n v="0"/>
    <x v="15"/>
    <x v="3"/>
    <x v="1"/>
    <n v="75"/>
    <n v="85.5"/>
    <n v="75"/>
    <n v="85.5"/>
    <n v="10.5"/>
    <x v="10"/>
    <x v="10"/>
    <x v="0"/>
  </r>
  <r>
    <x v="164"/>
    <s v="P0012"/>
    <n v="8"/>
    <x v="1"/>
    <x v="0"/>
    <n v="0"/>
    <x v="35"/>
    <x v="2"/>
    <x v="1"/>
    <n v="73"/>
    <n v="94.17"/>
    <n v="584"/>
    <n v="753.36"/>
    <n v="169.36"/>
    <x v="13"/>
    <x v="10"/>
    <x v="0"/>
  </r>
  <r>
    <x v="165"/>
    <s v="P0040"/>
    <n v="2"/>
    <x v="2"/>
    <x v="1"/>
    <n v="0"/>
    <x v="17"/>
    <x v="1"/>
    <x v="1"/>
    <n v="90"/>
    <n v="115.2"/>
    <n v="180"/>
    <n v="230.4"/>
    <n v="50.400000000000006"/>
    <x v="14"/>
    <x v="10"/>
    <x v="0"/>
  </r>
  <r>
    <x v="166"/>
    <s v="P0039"/>
    <n v="15"/>
    <x v="2"/>
    <x v="0"/>
    <n v="0"/>
    <x v="34"/>
    <x v="1"/>
    <x v="3"/>
    <n v="37"/>
    <n v="42.55"/>
    <n v="555"/>
    <n v="638.25"/>
    <n v="83.25"/>
    <x v="24"/>
    <x v="10"/>
    <x v="0"/>
  </r>
  <r>
    <x v="167"/>
    <s v="P0016"/>
    <n v="10"/>
    <x v="2"/>
    <x v="1"/>
    <n v="0"/>
    <x v="21"/>
    <x v="2"/>
    <x v="3"/>
    <n v="13"/>
    <n v="16.64"/>
    <n v="130"/>
    <n v="166.4"/>
    <n v="36.400000000000006"/>
    <x v="1"/>
    <x v="11"/>
    <x v="0"/>
  </r>
  <r>
    <x v="168"/>
    <s v="P0034"/>
    <n v="2"/>
    <x v="1"/>
    <x v="1"/>
    <n v="0"/>
    <x v="13"/>
    <x v="4"/>
    <x v="2"/>
    <n v="55"/>
    <n v="58.3"/>
    <n v="110"/>
    <n v="116.6"/>
    <n v="6.5999999999999943"/>
    <x v="2"/>
    <x v="11"/>
    <x v="0"/>
  </r>
  <r>
    <x v="168"/>
    <s v="P0019"/>
    <n v="8"/>
    <x v="1"/>
    <x v="0"/>
    <n v="0"/>
    <x v="40"/>
    <x v="2"/>
    <x v="0"/>
    <n v="150"/>
    <n v="210"/>
    <n v="1200"/>
    <n v="1680"/>
    <n v="480"/>
    <x v="2"/>
    <x v="11"/>
    <x v="0"/>
  </r>
  <r>
    <x v="169"/>
    <s v="P0004"/>
    <n v="15"/>
    <x v="2"/>
    <x v="1"/>
    <n v="0"/>
    <x v="3"/>
    <x v="3"/>
    <x v="2"/>
    <n v="44"/>
    <n v="48.84"/>
    <n v="660"/>
    <n v="732.6"/>
    <n v="72.600000000000023"/>
    <x v="15"/>
    <x v="11"/>
    <x v="0"/>
  </r>
  <r>
    <x v="169"/>
    <s v="P0010"/>
    <n v="1"/>
    <x v="2"/>
    <x v="0"/>
    <n v="0"/>
    <x v="20"/>
    <x v="2"/>
    <x v="0"/>
    <n v="148"/>
    <n v="164.28"/>
    <n v="148"/>
    <n v="164.28"/>
    <n v="16.28"/>
    <x v="15"/>
    <x v="11"/>
    <x v="0"/>
  </r>
  <r>
    <x v="170"/>
    <s v="P0013"/>
    <n v="8"/>
    <x v="2"/>
    <x v="0"/>
    <n v="0"/>
    <x v="2"/>
    <x v="2"/>
    <x v="1"/>
    <n v="112"/>
    <n v="122.08"/>
    <n v="896"/>
    <n v="976.64"/>
    <n v="80.639999999999986"/>
    <x v="20"/>
    <x v="11"/>
    <x v="0"/>
  </r>
  <r>
    <x v="171"/>
    <s v="P0044"/>
    <n v="14"/>
    <x v="2"/>
    <x v="0"/>
    <n v="0"/>
    <x v="11"/>
    <x v="1"/>
    <x v="1"/>
    <n v="76"/>
    <n v="82.08"/>
    <n v="1064"/>
    <n v="1149.1199999999999"/>
    <n v="85.119999999999891"/>
    <x v="21"/>
    <x v="11"/>
    <x v="0"/>
  </r>
  <r>
    <x v="172"/>
    <s v="P0042"/>
    <n v="4"/>
    <x v="2"/>
    <x v="0"/>
    <n v="0"/>
    <x v="10"/>
    <x v="1"/>
    <x v="0"/>
    <n v="120"/>
    <n v="162"/>
    <n v="480"/>
    <n v="648"/>
    <n v="168"/>
    <x v="29"/>
    <x v="11"/>
    <x v="0"/>
  </r>
  <r>
    <x v="173"/>
    <s v="P0003"/>
    <n v="2"/>
    <x v="2"/>
    <x v="1"/>
    <n v="0"/>
    <x v="6"/>
    <x v="3"/>
    <x v="1"/>
    <n v="71"/>
    <n v="80.94"/>
    <n v="142"/>
    <n v="161.88"/>
    <n v="19.879999999999995"/>
    <x v="7"/>
    <x v="11"/>
    <x v="0"/>
  </r>
  <r>
    <x v="173"/>
    <s v="P0022"/>
    <n v="8"/>
    <x v="1"/>
    <x v="1"/>
    <n v="0"/>
    <x v="22"/>
    <x v="0"/>
    <x v="0"/>
    <n v="121"/>
    <n v="141.57"/>
    <n v="968"/>
    <n v="1132.56"/>
    <n v="164.55999999999995"/>
    <x v="7"/>
    <x v="11"/>
    <x v="0"/>
  </r>
  <r>
    <x v="174"/>
    <s v="P0023"/>
    <n v="12"/>
    <x v="2"/>
    <x v="0"/>
    <n v="0"/>
    <x v="12"/>
    <x v="0"/>
    <x v="0"/>
    <n v="141"/>
    <n v="149.46"/>
    <n v="1692"/>
    <n v="1793.52"/>
    <n v="101.51999999999998"/>
    <x v="8"/>
    <x v="11"/>
    <x v="0"/>
  </r>
  <r>
    <x v="174"/>
    <s v="P0029"/>
    <n v="3"/>
    <x v="0"/>
    <x v="0"/>
    <n v="0"/>
    <x v="19"/>
    <x v="4"/>
    <x v="2"/>
    <n v="47"/>
    <n v="53.11"/>
    <n v="141"/>
    <n v="159.32999999999998"/>
    <n v="18.329999999999984"/>
    <x v="8"/>
    <x v="11"/>
    <x v="0"/>
  </r>
  <r>
    <x v="174"/>
    <s v="P0011"/>
    <n v="10"/>
    <x v="1"/>
    <x v="0"/>
    <n v="0"/>
    <x v="31"/>
    <x v="2"/>
    <x v="2"/>
    <n v="44"/>
    <n v="48.4"/>
    <n v="440"/>
    <n v="484"/>
    <n v="44"/>
    <x v="8"/>
    <x v="11"/>
    <x v="0"/>
  </r>
  <r>
    <x v="175"/>
    <s v="P0012"/>
    <n v="14"/>
    <x v="2"/>
    <x v="0"/>
    <n v="0"/>
    <x v="35"/>
    <x v="2"/>
    <x v="1"/>
    <n v="73"/>
    <n v="94.17"/>
    <n v="1022"/>
    <n v="1318.38"/>
    <n v="296.38000000000011"/>
    <x v="9"/>
    <x v="11"/>
    <x v="0"/>
  </r>
  <r>
    <x v="176"/>
    <s v="P0026"/>
    <n v="10"/>
    <x v="1"/>
    <x v="1"/>
    <n v="0"/>
    <x v="42"/>
    <x v="4"/>
    <x v="3"/>
    <n v="18"/>
    <n v="24.66"/>
    <n v="180"/>
    <n v="246.6"/>
    <n v="66.599999999999994"/>
    <x v="10"/>
    <x v="11"/>
    <x v="0"/>
  </r>
  <r>
    <x v="177"/>
    <s v="P0042"/>
    <n v="8"/>
    <x v="0"/>
    <x v="1"/>
    <n v="0"/>
    <x v="10"/>
    <x v="1"/>
    <x v="0"/>
    <n v="120"/>
    <n v="162"/>
    <n v="960"/>
    <n v="1296"/>
    <n v="336"/>
    <x v="27"/>
    <x v="11"/>
    <x v="0"/>
  </r>
  <r>
    <x v="177"/>
    <s v="P0036"/>
    <n v="8"/>
    <x v="0"/>
    <x v="0"/>
    <n v="0"/>
    <x v="43"/>
    <x v="4"/>
    <x v="1"/>
    <n v="90"/>
    <n v="96.3"/>
    <n v="720"/>
    <n v="770.4"/>
    <n v="50.399999999999977"/>
    <x v="27"/>
    <x v="11"/>
    <x v="0"/>
  </r>
  <r>
    <x v="178"/>
    <s v="P0041"/>
    <n v="14"/>
    <x v="1"/>
    <x v="1"/>
    <n v="0"/>
    <x v="41"/>
    <x v="1"/>
    <x v="0"/>
    <n v="138"/>
    <n v="173.88"/>
    <n v="1932"/>
    <n v="2434.3199999999997"/>
    <n v="502.31999999999971"/>
    <x v="12"/>
    <x v="11"/>
    <x v="0"/>
  </r>
  <r>
    <x v="179"/>
    <s v="P0029"/>
    <n v="14"/>
    <x v="2"/>
    <x v="1"/>
    <n v="0"/>
    <x v="19"/>
    <x v="4"/>
    <x v="2"/>
    <n v="47"/>
    <n v="53.11"/>
    <n v="658"/>
    <n v="743.54"/>
    <n v="85.539999999999964"/>
    <x v="13"/>
    <x v="11"/>
    <x v="0"/>
  </r>
  <r>
    <x v="180"/>
    <s v="P0029"/>
    <n v="6"/>
    <x v="2"/>
    <x v="1"/>
    <n v="0"/>
    <x v="19"/>
    <x v="4"/>
    <x v="2"/>
    <n v="47"/>
    <n v="53.11"/>
    <n v="282"/>
    <n v="318.65999999999997"/>
    <n v="36.659999999999968"/>
    <x v="14"/>
    <x v="11"/>
    <x v="0"/>
  </r>
  <r>
    <x v="181"/>
    <s v="P0010"/>
    <n v="13"/>
    <x v="1"/>
    <x v="0"/>
    <n v="0"/>
    <x v="20"/>
    <x v="2"/>
    <x v="0"/>
    <n v="148"/>
    <n v="164.28"/>
    <n v="1924"/>
    <n v="2135.64"/>
    <n v="211.63999999999987"/>
    <x v="24"/>
    <x v="11"/>
    <x v="0"/>
  </r>
  <r>
    <x v="182"/>
    <s v="P0022"/>
    <n v="1"/>
    <x v="0"/>
    <x v="1"/>
    <n v="0"/>
    <x v="22"/>
    <x v="0"/>
    <x v="0"/>
    <n v="121"/>
    <n v="141.57"/>
    <n v="121"/>
    <n v="141.57"/>
    <n v="20.569999999999993"/>
    <x v="0"/>
    <x v="0"/>
    <x v="1"/>
  </r>
  <r>
    <x v="183"/>
    <s v="P0010"/>
    <n v="7"/>
    <x v="2"/>
    <x v="1"/>
    <n v="0"/>
    <x v="20"/>
    <x v="2"/>
    <x v="0"/>
    <n v="148"/>
    <n v="164.28"/>
    <n v="1036"/>
    <n v="1149.96"/>
    <n v="113.96000000000004"/>
    <x v="1"/>
    <x v="0"/>
    <x v="1"/>
  </r>
  <r>
    <x v="183"/>
    <s v="P0015"/>
    <n v="2"/>
    <x v="1"/>
    <x v="1"/>
    <n v="0"/>
    <x v="27"/>
    <x v="2"/>
    <x v="3"/>
    <n v="12"/>
    <n v="15.719999999999999"/>
    <n v="24"/>
    <n v="31.439999999999998"/>
    <n v="7.4399999999999977"/>
    <x v="1"/>
    <x v="0"/>
    <x v="1"/>
  </r>
  <r>
    <x v="183"/>
    <s v="P0033"/>
    <n v="1"/>
    <x v="2"/>
    <x v="1"/>
    <n v="0"/>
    <x v="38"/>
    <x v="4"/>
    <x v="1"/>
    <n v="95"/>
    <n v="119.7"/>
    <n v="95"/>
    <n v="119.7"/>
    <n v="24.700000000000003"/>
    <x v="1"/>
    <x v="0"/>
    <x v="1"/>
  </r>
  <r>
    <x v="184"/>
    <s v="P0043"/>
    <n v="9"/>
    <x v="2"/>
    <x v="1"/>
    <n v="0"/>
    <x v="23"/>
    <x v="1"/>
    <x v="1"/>
    <n v="67"/>
    <n v="83.08"/>
    <n v="603"/>
    <n v="747.72"/>
    <n v="144.72000000000003"/>
    <x v="2"/>
    <x v="0"/>
    <x v="1"/>
  </r>
  <r>
    <x v="185"/>
    <s v="P0012"/>
    <n v="8"/>
    <x v="2"/>
    <x v="0"/>
    <n v="0"/>
    <x v="35"/>
    <x v="2"/>
    <x v="1"/>
    <n v="73"/>
    <n v="94.17"/>
    <n v="584"/>
    <n v="753.36"/>
    <n v="169.36"/>
    <x v="3"/>
    <x v="0"/>
    <x v="1"/>
  </r>
  <r>
    <x v="185"/>
    <s v="P0029"/>
    <n v="1"/>
    <x v="1"/>
    <x v="0"/>
    <n v="0"/>
    <x v="19"/>
    <x v="4"/>
    <x v="2"/>
    <n v="47"/>
    <n v="53.11"/>
    <n v="47"/>
    <n v="53.11"/>
    <n v="6.1099999999999994"/>
    <x v="3"/>
    <x v="0"/>
    <x v="1"/>
  </r>
  <r>
    <x v="186"/>
    <s v="P0032"/>
    <n v="12"/>
    <x v="2"/>
    <x v="0"/>
    <n v="0"/>
    <x v="18"/>
    <x v="4"/>
    <x v="1"/>
    <n v="89"/>
    <n v="117.48"/>
    <n v="1068"/>
    <n v="1409.76"/>
    <n v="341.76"/>
    <x v="4"/>
    <x v="0"/>
    <x v="1"/>
  </r>
  <r>
    <x v="187"/>
    <s v="P0034"/>
    <n v="14"/>
    <x v="1"/>
    <x v="0"/>
    <n v="0"/>
    <x v="13"/>
    <x v="4"/>
    <x v="2"/>
    <n v="55"/>
    <n v="58.3"/>
    <n v="770"/>
    <n v="816.19999999999993"/>
    <n v="46.199999999999932"/>
    <x v="26"/>
    <x v="0"/>
    <x v="1"/>
  </r>
  <r>
    <x v="188"/>
    <s v="P0032"/>
    <n v="2"/>
    <x v="2"/>
    <x v="0"/>
    <n v="0"/>
    <x v="18"/>
    <x v="4"/>
    <x v="1"/>
    <n v="89"/>
    <n v="117.48"/>
    <n v="178"/>
    <n v="234.96"/>
    <n v="56.960000000000008"/>
    <x v="5"/>
    <x v="0"/>
    <x v="1"/>
  </r>
  <r>
    <x v="189"/>
    <s v="P0019"/>
    <n v="6"/>
    <x v="1"/>
    <x v="0"/>
    <n v="0"/>
    <x v="40"/>
    <x v="2"/>
    <x v="0"/>
    <n v="150"/>
    <n v="210"/>
    <n v="900"/>
    <n v="1260"/>
    <n v="360"/>
    <x v="22"/>
    <x v="0"/>
    <x v="1"/>
  </r>
  <r>
    <x v="190"/>
    <s v="P0011"/>
    <n v="14"/>
    <x v="2"/>
    <x v="0"/>
    <n v="0"/>
    <x v="31"/>
    <x v="2"/>
    <x v="2"/>
    <n v="44"/>
    <n v="48.4"/>
    <n v="616"/>
    <n v="677.6"/>
    <n v="61.600000000000023"/>
    <x v="29"/>
    <x v="0"/>
    <x v="1"/>
  </r>
  <r>
    <x v="191"/>
    <s v="P0022"/>
    <n v="10"/>
    <x v="2"/>
    <x v="1"/>
    <n v="0"/>
    <x v="22"/>
    <x v="0"/>
    <x v="0"/>
    <n v="121"/>
    <n v="141.57"/>
    <n v="1210"/>
    <n v="1415.6999999999998"/>
    <n v="205.69999999999982"/>
    <x v="17"/>
    <x v="0"/>
    <x v="1"/>
  </r>
  <r>
    <x v="192"/>
    <s v="P0014"/>
    <n v="11"/>
    <x v="1"/>
    <x v="1"/>
    <n v="0"/>
    <x v="9"/>
    <x v="2"/>
    <x v="1"/>
    <n v="112"/>
    <n v="146.72"/>
    <n v="1232"/>
    <n v="1613.92"/>
    <n v="381.92000000000007"/>
    <x v="23"/>
    <x v="0"/>
    <x v="1"/>
  </r>
  <r>
    <x v="193"/>
    <s v="P0040"/>
    <n v="4"/>
    <x v="1"/>
    <x v="0"/>
    <n v="0"/>
    <x v="17"/>
    <x v="1"/>
    <x v="1"/>
    <n v="90"/>
    <n v="115.2"/>
    <n v="360"/>
    <n v="460.8"/>
    <n v="100.80000000000001"/>
    <x v="30"/>
    <x v="0"/>
    <x v="1"/>
  </r>
  <r>
    <x v="194"/>
    <s v="P0008"/>
    <n v="9"/>
    <x v="0"/>
    <x v="1"/>
    <n v="0"/>
    <x v="25"/>
    <x v="3"/>
    <x v="1"/>
    <n v="83"/>
    <n v="94.62"/>
    <n v="747"/>
    <n v="851.58"/>
    <n v="104.58000000000004"/>
    <x v="7"/>
    <x v="0"/>
    <x v="1"/>
  </r>
  <r>
    <x v="195"/>
    <s v="P0021"/>
    <n v="2"/>
    <x v="2"/>
    <x v="1"/>
    <n v="0"/>
    <x v="32"/>
    <x v="0"/>
    <x v="0"/>
    <n v="126"/>
    <n v="162.54"/>
    <n v="252"/>
    <n v="325.08"/>
    <n v="73.079999999999984"/>
    <x v="9"/>
    <x v="0"/>
    <x v="1"/>
  </r>
  <r>
    <x v="195"/>
    <s v="P0014"/>
    <n v="7"/>
    <x v="1"/>
    <x v="0"/>
    <n v="0"/>
    <x v="9"/>
    <x v="2"/>
    <x v="1"/>
    <n v="112"/>
    <n v="146.72"/>
    <n v="784"/>
    <n v="1027.04"/>
    <n v="243.03999999999996"/>
    <x v="9"/>
    <x v="0"/>
    <x v="1"/>
  </r>
  <r>
    <x v="196"/>
    <s v="P0001"/>
    <n v="6"/>
    <x v="1"/>
    <x v="1"/>
    <n v="0"/>
    <x v="16"/>
    <x v="3"/>
    <x v="1"/>
    <n v="98"/>
    <n v="103.88"/>
    <n v="588"/>
    <n v="623.28"/>
    <n v="35.279999999999973"/>
    <x v="18"/>
    <x v="0"/>
    <x v="1"/>
  </r>
  <r>
    <x v="197"/>
    <s v="P0002"/>
    <n v="5"/>
    <x v="0"/>
    <x v="1"/>
    <n v="0"/>
    <x v="29"/>
    <x v="3"/>
    <x v="1"/>
    <n v="105"/>
    <n v="142.80000000000001"/>
    <n v="525"/>
    <n v="714"/>
    <n v="189"/>
    <x v="19"/>
    <x v="0"/>
    <x v="1"/>
  </r>
  <r>
    <x v="197"/>
    <s v="P0042"/>
    <n v="8"/>
    <x v="2"/>
    <x v="0"/>
    <n v="0"/>
    <x v="10"/>
    <x v="1"/>
    <x v="0"/>
    <n v="120"/>
    <n v="162"/>
    <n v="960"/>
    <n v="1296"/>
    <n v="336"/>
    <x v="19"/>
    <x v="0"/>
    <x v="1"/>
  </r>
  <r>
    <x v="198"/>
    <s v="P0030"/>
    <n v="15"/>
    <x v="1"/>
    <x v="0"/>
    <n v="0"/>
    <x v="28"/>
    <x v="4"/>
    <x v="0"/>
    <n v="148"/>
    <n v="201.28"/>
    <n v="2220"/>
    <n v="3019.2"/>
    <n v="799.19999999999982"/>
    <x v="27"/>
    <x v="0"/>
    <x v="1"/>
  </r>
  <r>
    <x v="199"/>
    <s v="P0017"/>
    <n v="14"/>
    <x v="2"/>
    <x v="1"/>
    <n v="0"/>
    <x v="39"/>
    <x v="2"/>
    <x v="0"/>
    <n v="134"/>
    <n v="156.78"/>
    <n v="1876"/>
    <n v="2194.92"/>
    <n v="318.92000000000007"/>
    <x v="11"/>
    <x v="0"/>
    <x v="1"/>
  </r>
  <r>
    <x v="200"/>
    <s v="P0016"/>
    <n v="11"/>
    <x v="2"/>
    <x v="0"/>
    <n v="0"/>
    <x v="21"/>
    <x v="2"/>
    <x v="3"/>
    <n v="13"/>
    <n v="16.64"/>
    <n v="143"/>
    <n v="183.04000000000002"/>
    <n v="40.04000000000002"/>
    <x v="14"/>
    <x v="0"/>
    <x v="1"/>
  </r>
  <r>
    <x v="201"/>
    <s v="P0023"/>
    <n v="6"/>
    <x v="1"/>
    <x v="1"/>
    <n v="0"/>
    <x v="12"/>
    <x v="0"/>
    <x v="0"/>
    <n v="141"/>
    <n v="149.46"/>
    <n v="846"/>
    <n v="896.76"/>
    <n v="50.759999999999991"/>
    <x v="25"/>
    <x v="0"/>
    <x v="1"/>
  </r>
  <r>
    <x v="201"/>
    <s v="P0041"/>
    <n v="9"/>
    <x v="2"/>
    <x v="1"/>
    <n v="0"/>
    <x v="41"/>
    <x v="1"/>
    <x v="0"/>
    <n v="138"/>
    <n v="173.88"/>
    <n v="1242"/>
    <n v="1564.92"/>
    <n v="322.92000000000007"/>
    <x v="25"/>
    <x v="0"/>
    <x v="1"/>
  </r>
  <r>
    <x v="202"/>
    <s v="P0005"/>
    <n v="9"/>
    <x v="2"/>
    <x v="1"/>
    <n v="0"/>
    <x v="24"/>
    <x v="3"/>
    <x v="0"/>
    <n v="133"/>
    <n v="155.61000000000001"/>
    <n v="1197"/>
    <n v="1400.4900000000002"/>
    <n v="203.49000000000024"/>
    <x v="0"/>
    <x v="1"/>
    <x v="1"/>
  </r>
  <r>
    <x v="203"/>
    <s v="P0014"/>
    <n v="8"/>
    <x v="2"/>
    <x v="0"/>
    <n v="0"/>
    <x v="9"/>
    <x v="2"/>
    <x v="1"/>
    <n v="112"/>
    <n v="146.72"/>
    <n v="896"/>
    <n v="1173.76"/>
    <n v="277.76"/>
    <x v="2"/>
    <x v="1"/>
    <x v="1"/>
  </r>
  <r>
    <x v="204"/>
    <s v="P0018"/>
    <n v="6"/>
    <x v="2"/>
    <x v="1"/>
    <n v="0"/>
    <x v="30"/>
    <x v="2"/>
    <x v="3"/>
    <n v="37"/>
    <n v="49.21"/>
    <n v="222"/>
    <n v="295.26"/>
    <n v="73.259999999999991"/>
    <x v="15"/>
    <x v="1"/>
    <x v="1"/>
  </r>
  <r>
    <x v="205"/>
    <s v="P0002"/>
    <n v="6"/>
    <x v="2"/>
    <x v="1"/>
    <n v="0"/>
    <x v="29"/>
    <x v="3"/>
    <x v="1"/>
    <n v="105"/>
    <n v="142.80000000000001"/>
    <n v="630"/>
    <n v="856.80000000000007"/>
    <n v="226.80000000000007"/>
    <x v="16"/>
    <x v="1"/>
    <x v="1"/>
  </r>
  <r>
    <x v="206"/>
    <s v="P0005"/>
    <n v="11"/>
    <x v="1"/>
    <x v="1"/>
    <n v="0"/>
    <x v="24"/>
    <x v="3"/>
    <x v="0"/>
    <n v="133"/>
    <n v="155.61000000000001"/>
    <n v="1463"/>
    <n v="1711.71"/>
    <n v="248.71000000000004"/>
    <x v="21"/>
    <x v="1"/>
    <x v="1"/>
  </r>
  <r>
    <x v="206"/>
    <s v="P0004"/>
    <n v="3"/>
    <x v="1"/>
    <x v="1"/>
    <n v="0"/>
    <x v="3"/>
    <x v="3"/>
    <x v="2"/>
    <n v="44"/>
    <n v="48.84"/>
    <n v="132"/>
    <n v="146.52000000000001"/>
    <n v="14.52000000000001"/>
    <x v="21"/>
    <x v="1"/>
    <x v="1"/>
  </r>
  <r>
    <x v="207"/>
    <s v="P0032"/>
    <n v="14"/>
    <x v="1"/>
    <x v="0"/>
    <n v="0"/>
    <x v="18"/>
    <x v="4"/>
    <x v="1"/>
    <n v="89"/>
    <n v="117.48"/>
    <n v="1246"/>
    <n v="1644.72"/>
    <n v="398.72"/>
    <x v="4"/>
    <x v="1"/>
    <x v="1"/>
  </r>
  <r>
    <x v="208"/>
    <s v="P0010"/>
    <n v="13"/>
    <x v="2"/>
    <x v="1"/>
    <n v="0"/>
    <x v="20"/>
    <x v="2"/>
    <x v="0"/>
    <n v="148"/>
    <n v="164.28"/>
    <n v="1924"/>
    <n v="2135.64"/>
    <n v="211.63999999999987"/>
    <x v="6"/>
    <x v="1"/>
    <x v="1"/>
  </r>
  <r>
    <x v="209"/>
    <s v="P0026"/>
    <n v="8"/>
    <x v="1"/>
    <x v="1"/>
    <n v="0"/>
    <x v="42"/>
    <x v="4"/>
    <x v="3"/>
    <n v="18"/>
    <n v="24.66"/>
    <n v="144"/>
    <n v="197.28"/>
    <n v="53.28"/>
    <x v="29"/>
    <x v="1"/>
    <x v="1"/>
  </r>
  <r>
    <x v="209"/>
    <s v="P0028"/>
    <n v="3"/>
    <x v="2"/>
    <x v="1"/>
    <n v="0"/>
    <x v="33"/>
    <x v="4"/>
    <x v="3"/>
    <n v="37"/>
    <n v="41.81"/>
    <n v="111"/>
    <n v="125.43"/>
    <n v="14.430000000000007"/>
    <x v="29"/>
    <x v="1"/>
    <x v="1"/>
  </r>
  <r>
    <x v="210"/>
    <s v="P0032"/>
    <n v="1"/>
    <x v="1"/>
    <x v="1"/>
    <n v="0"/>
    <x v="18"/>
    <x v="4"/>
    <x v="1"/>
    <n v="89"/>
    <n v="117.48"/>
    <n v="89"/>
    <n v="117.48"/>
    <n v="28.480000000000004"/>
    <x v="23"/>
    <x v="1"/>
    <x v="1"/>
  </r>
  <r>
    <x v="211"/>
    <s v="P0002"/>
    <n v="13"/>
    <x v="1"/>
    <x v="1"/>
    <n v="0"/>
    <x v="29"/>
    <x v="3"/>
    <x v="1"/>
    <n v="105"/>
    <n v="142.80000000000001"/>
    <n v="1365"/>
    <n v="1856.4"/>
    <n v="491.40000000000009"/>
    <x v="8"/>
    <x v="1"/>
    <x v="1"/>
  </r>
  <r>
    <x v="212"/>
    <s v="P0012"/>
    <n v="6"/>
    <x v="2"/>
    <x v="1"/>
    <n v="0"/>
    <x v="35"/>
    <x v="2"/>
    <x v="1"/>
    <n v="73"/>
    <n v="94.17"/>
    <n v="438"/>
    <n v="565.02"/>
    <n v="127.01999999999998"/>
    <x v="9"/>
    <x v="1"/>
    <x v="1"/>
  </r>
  <r>
    <x v="213"/>
    <s v="P0013"/>
    <n v="6"/>
    <x v="1"/>
    <x v="0"/>
    <n v="0"/>
    <x v="2"/>
    <x v="2"/>
    <x v="1"/>
    <n v="112"/>
    <n v="122.08"/>
    <n v="672"/>
    <n v="732.48"/>
    <n v="60.480000000000018"/>
    <x v="19"/>
    <x v="1"/>
    <x v="1"/>
  </r>
  <r>
    <x v="213"/>
    <s v="P0016"/>
    <n v="15"/>
    <x v="1"/>
    <x v="1"/>
    <n v="0"/>
    <x v="21"/>
    <x v="2"/>
    <x v="3"/>
    <n v="13"/>
    <n v="16.64"/>
    <n v="195"/>
    <n v="249.60000000000002"/>
    <n v="54.600000000000023"/>
    <x v="19"/>
    <x v="1"/>
    <x v="1"/>
  </r>
  <r>
    <x v="213"/>
    <s v="P0036"/>
    <n v="8"/>
    <x v="2"/>
    <x v="0"/>
    <n v="0"/>
    <x v="43"/>
    <x v="4"/>
    <x v="1"/>
    <n v="90"/>
    <n v="96.3"/>
    <n v="720"/>
    <n v="770.4"/>
    <n v="50.399999999999977"/>
    <x v="19"/>
    <x v="1"/>
    <x v="1"/>
  </r>
  <r>
    <x v="214"/>
    <s v="P0012"/>
    <n v="7"/>
    <x v="2"/>
    <x v="1"/>
    <n v="0"/>
    <x v="35"/>
    <x v="2"/>
    <x v="1"/>
    <n v="73"/>
    <n v="94.17"/>
    <n v="511"/>
    <n v="659.19"/>
    <n v="148.19000000000005"/>
    <x v="13"/>
    <x v="1"/>
    <x v="1"/>
  </r>
  <r>
    <x v="214"/>
    <s v="P0005"/>
    <n v="15"/>
    <x v="2"/>
    <x v="0"/>
    <n v="0"/>
    <x v="24"/>
    <x v="3"/>
    <x v="0"/>
    <n v="133"/>
    <n v="155.61000000000001"/>
    <n v="1995"/>
    <n v="2334.15"/>
    <n v="339.15000000000009"/>
    <x v="13"/>
    <x v="1"/>
    <x v="1"/>
  </r>
  <r>
    <x v="215"/>
    <s v="P0037"/>
    <n v="15"/>
    <x v="2"/>
    <x v="1"/>
    <n v="0"/>
    <x v="8"/>
    <x v="1"/>
    <x v="1"/>
    <n v="67"/>
    <n v="85.76"/>
    <n v="1005"/>
    <n v="1286.4000000000001"/>
    <n v="281.40000000000009"/>
    <x v="14"/>
    <x v="1"/>
    <x v="1"/>
  </r>
  <r>
    <x v="216"/>
    <s v="P0026"/>
    <n v="13"/>
    <x v="0"/>
    <x v="0"/>
    <n v="0"/>
    <x v="42"/>
    <x v="4"/>
    <x v="3"/>
    <n v="18"/>
    <n v="24.66"/>
    <n v="234"/>
    <n v="320.58"/>
    <n v="86.579999999999984"/>
    <x v="3"/>
    <x v="2"/>
    <x v="1"/>
  </r>
  <r>
    <x v="217"/>
    <s v="P0004"/>
    <n v="2"/>
    <x v="2"/>
    <x v="1"/>
    <n v="0"/>
    <x v="3"/>
    <x v="3"/>
    <x v="2"/>
    <n v="44"/>
    <n v="48.84"/>
    <n v="88"/>
    <n v="97.68"/>
    <n v="9.6800000000000068"/>
    <x v="16"/>
    <x v="2"/>
    <x v="1"/>
  </r>
  <r>
    <x v="218"/>
    <s v="P0003"/>
    <n v="1"/>
    <x v="2"/>
    <x v="1"/>
    <n v="0"/>
    <x v="6"/>
    <x v="3"/>
    <x v="1"/>
    <n v="71"/>
    <n v="80.94"/>
    <n v="71"/>
    <n v="80.94"/>
    <n v="9.9399999999999977"/>
    <x v="20"/>
    <x v="2"/>
    <x v="1"/>
  </r>
  <r>
    <x v="219"/>
    <s v="P0044"/>
    <n v="6"/>
    <x v="2"/>
    <x v="0"/>
    <n v="0"/>
    <x v="11"/>
    <x v="1"/>
    <x v="1"/>
    <n v="76"/>
    <n v="82.08"/>
    <n v="456"/>
    <n v="492.48"/>
    <n v="36.480000000000018"/>
    <x v="21"/>
    <x v="2"/>
    <x v="1"/>
  </r>
  <r>
    <x v="220"/>
    <s v="P0030"/>
    <n v="3"/>
    <x v="2"/>
    <x v="0"/>
    <n v="0"/>
    <x v="28"/>
    <x v="4"/>
    <x v="0"/>
    <n v="148"/>
    <n v="201.28"/>
    <n v="444"/>
    <n v="603.84"/>
    <n v="159.84000000000003"/>
    <x v="4"/>
    <x v="2"/>
    <x v="1"/>
  </r>
  <r>
    <x v="220"/>
    <s v="P0004"/>
    <n v="11"/>
    <x v="1"/>
    <x v="1"/>
    <n v="0"/>
    <x v="3"/>
    <x v="3"/>
    <x v="2"/>
    <n v="44"/>
    <n v="48.84"/>
    <n v="484"/>
    <n v="537.24"/>
    <n v="53.240000000000009"/>
    <x v="4"/>
    <x v="2"/>
    <x v="1"/>
  </r>
  <r>
    <x v="221"/>
    <s v="P0033"/>
    <n v="12"/>
    <x v="0"/>
    <x v="0"/>
    <n v="0"/>
    <x v="38"/>
    <x v="4"/>
    <x v="1"/>
    <n v="95"/>
    <n v="119.7"/>
    <n v="1140"/>
    <n v="1436.4"/>
    <n v="296.40000000000009"/>
    <x v="26"/>
    <x v="2"/>
    <x v="1"/>
  </r>
  <r>
    <x v="222"/>
    <s v="P0016"/>
    <n v="2"/>
    <x v="2"/>
    <x v="1"/>
    <n v="0"/>
    <x v="21"/>
    <x v="2"/>
    <x v="3"/>
    <n v="13"/>
    <n v="16.64"/>
    <n v="26"/>
    <n v="33.28"/>
    <n v="7.2800000000000011"/>
    <x v="29"/>
    <x v="2"/>
    <x v="1"/>
  </r>
  <r>
    <x v="222"/>
    <s v="P0026"/>
    <n v="13"/>
    <x v="2"/>
    <x v="0"/>
    <n v="0"/>
    <x v="42"/>
    <x v="4"/>
    <x v="3"/>
    <n v="18"/>
    <n v="24.66"/>
    <n v="234"/>
    <n v="320.58"/>
    <n v="86.579999999999984"/>
    <x v="29"/>
    <x v="2"/>
    <x v="1"/>
  </r>
  <r>
    <x v="223"/>
    <s v="P0019"/>
    <n v="2"/>
    <x v="1"/>
    <x v="1"/>
    <n v="0"/>
    <x v="40"/>
    <x v="2"/>
    <x v="0"/>
    <n v="150"/>
    <n v="210"/>
    <n v="300"/>
    <n v="420"/>
    <n v="120"/>
    <x v="7"/>
    <x v="2"/>
    <x v="1"/>
  </r>
  <r>
    <x v="223"/>
    <s v="P0027"/>
    <n v="10"/>
    <x v="2"/>
    <x v="1"/>
    <n v="0"/>
    <x v="26"/>
    <x v="4"/>
    <x v="2"/>
    <n v="48"/>
    <n v="57.120000000000005"/>
    <n v="480"/>
    <n v="571.20000000000005"/>
    <n v="91.200000000000045"/>
    <x v="7"/>
    <x v="2"/>
    <x v="1"/>
  </r>
  <r>
    <x v="224"/>
    <s v="P0041"/>
    <n v="6"/>
    <x v="0"/>
    <x v="1"/>
    <n v="0"/>
    <x v="41"/>
    <x v="1"/>
    <x v="0"/>
    <n v="138"/>
    <n v="173.88"/>
    <n v="828"/>
    <n v="1043.28"/>
    <n v="215.27999999999997"/>
    <x v="8"/>
    <x v="2"/>
    <x v="1"/>
  </r>
  <r>
    <x v="225"/>
    <s v="P0032"/>
    <n v="9"/>
    <x v="2"/>
    <x v="1"/>
    <n v="0"/>
    <x v="18"/>
    <x v="4"/>
    <x v="1"/>
    <n v="89"/>
    <n v="117.48"/>
    <n v="801"/>
    <n v="1057.32"/>
    <n v="256.31999999999994"/>
    <x v="19"/>
    <x v="2"/>
    <x v="1"/>
  </r>
  <r>
    <x v="226"/>
    <s v="P0001"/>
    <n v="2"/>
    <x v="0"/>
    <x v="0"/>
    <n v="0"/>
    <x v="16"/>
    <x v="3"/>
    <x v="1"/>
    <n v="98"/>
    <n v="103.88"/>
    <n v="196"/>
    <n v="207.76"/>
    <n v="11.759999999999991"/>
    <x v="11"/>
    <x v="2"/>
    <x v="1"/>
  </r>
  <r>
    <x v="226"/>
    <s v="P0030"/>
    <n v="11"/>
    <x v="2"/>
    <x v="0"/>
    <n v="0"/>
    <x v="28"/>
    <x v="4"/>
    <x v="0"/>
    <n v="148"/>
    <n v="201.28"/>
    <n v="1628"/>
    <n v="2214.08"/>
    <n v="586.07999999999993"/>
    <x v="11"/>
    <x v="2"/>
    <x v="1"/>
  </r>
  <r>
    <x v="227"/>
    <s v="P0032"/>
    <n v="12"/>
    <x v="1"/>
    <x v="0"/>
    <n v="0"/>
    <x v="18"/>
    <x v="4"/>
    <x v="1"/>
    <n v="89"/>
    <n v="117.48"/>
    <n v="1068"/>
    <n v="1409.76"/>
    <n v="341.76"/>
    <x v="28"/>
    <x v="2"/>
    <x v="1"/>
  </r>
  <r>
    <x v="228"/>
    <s v="P0001"/>
    <n v="13"/>
    <x v="1"/>
    <x v="1"/>
    <n v="0"/>
    <x v="16"/>
    <x v="3"/>
    <x v="1"/>
    <n v="98"/>
    <n v="103.88"/>
    <n v="1274"/>
    <n v="1350.44"/>
    <n v="76.440000000000055"/>
    <x v="24"/>
    <x v="2"/>
    <x v="1"/>
  </r>
  <r>
    <x v="229"/>
    <s v="P0002"/>
    <n v="2"/>
    <x v="1"/>
    <x v="1"/>
    <n v="0"/>
    <x v="29"/>
    <x v="3"/>
    <x v="1"/>
    <n v="105"/>
    <n v="142.80000000000001"/>
    <n v="210"/>
    <n v="285.60000000000002"/>
    <n v="75.600000000000023"/>
    <x v="0"/>
    <x v="3"/>
    <x v="1"/>
  </r>
  <r>
    <x v="230"/>
    <s v="P0002"/>
    <n v="3"/>
    <x v="2"/>
    <x v="1"/>
    <n v="0"/>
    <x v="29"/>
    <x v="3"/>
    <x v="1"/>
    <n v="105"/>
    <n v="142.80000000000001"/>
    <n v="315"/>
    <n v="428.40000000000003"/>
    <n v="113.40000000000003"/>
    <x v="1"/>
    <x v="3"/>
    <x v="1"/>
  </r>
  <r>
    <x v="231"/>
    <s v="P0040"/>
    <n v="2"/>
    <x v="0"/>
    <x v="1"/>
    <n v="0"/>
    <x v="17"/>
    <x v="1"/>
    <x v="1"/>
    <n v="90"/>
    <n v="115.2"/>
    <n v="180"/>
    <n v="230.4"/>
    <n v="50.400000000000006"/>
    <x v="16"/>
    <x v="3"/>
    <x v="1"/>
  </r>
  <r>
    <x v="232"/>
    <s v="P0026"/>
    <n v="7"/>
    <x v="2"/>
    <x v="0"/>
    <n v="0"/>
    <x v="42"/>
    <x v="4"/>
    <x v="3"/>
    <n v="18"/>
    <n v="24.66"/>
    <n v="126"/>
    <n v="172.62"/>
    <n v="46.620000000000005"/>
    <x v="20"/>
    <x v="3"/>
    <x v="1"/>
  </r>
  <r>
    <x v="233"/>
    <s v="P0039"/>
    <n v="12"/>
    <x v="0"/>
    <x v="1"/>
    <n v="0"/>
    <x v="34"/>
    <x v="1"/>
    <x v="3"/>
    <n v="37"/>
    <n v="42.55"/>
    <n v="444"/>
    <n v="510.59999999999997"/>
    <n v="66.599999999999966"/>
    <x v="4"/>
    <x v="3"/>
    <x v="1"/>
  </r>
  <r>
    <x v="233"/>
    <s v="P0002"/>
    <n v="9"/>
    <x v="1"/>
    <x v="0"/>
    <n v="0"/>
    <x v="29"/>
    <x v="3"/>
    <x v="1"/>
    <n v="105"/>
    <n v="142.80000000000001"/>
    <n v="945"/>
    <n v="1285.2"/>
    <n v="340.20000000000005"/>
    <x v="4"/>
    <x v="3"/>
    <x v="1"/>
  </r>
  <r>
    <x v="234"/>
    <s v="P0016"/>
    <n v="14"/>
    <x v="0"/>
    <x v="0"/>
    <n v="0"/>
    <x v="21"/>
    <x v="2"/>
    <x v="3"/>
    <n v="13"/>
    <n v="16.64"/>
    <n v="182"/>
    <n v="232.96"/>
    <n v="50.960000000000008"/>
    <x v="22"/>
    <x v="3"/>
    <x v="1"/>
  </r>
  <r>
    <x v="235"/>
    <s v="P0041"/>
    <n v="9"/>
    <x v="2"/>
    <x v="1"/>
    <n v="0"/>
    <x v="41"/>
    <x v="1"/>
    <x v="0"/>
    <n v="138"/>
    <n v="173.88"/>
    <n v="1242"/>
    <n v="1564.92"/>
    <n v="322.92000000000007"/>
    <x v="7"/>
    <x v="3"/>
    <x v="1"/>
  </r>
  <r>
    <x v="236"/>
    <s v="P0018"/>
    <n v="2"/>
    <x v="0"/>
    <x v="0"/>
    <n v="0"/>
    <x v="30"/>
    <x v="2"/>
    <x v="3"/>
    <n v="37"/>
    <n v="49.21"/>
    <n v="74"/>
    <n v="98.42"/>
    <n v="24.42"/>
    <x v="9"/>
    <x v="3"/>
    <x v="1"/>
  </r>
  <r>
    <x v="236"/>
    <s v="P0012"/>
    <n v="4"/>
    <x v="2"/>
    <x v="0"/>
    <n v="0"/>
    <x v="35"/>
    <x v="2"/>
    <x v="1"/>
    <n v="73"/>
    <n v="94.17"/>
    <n v="292"/>
    <n v="376.68"/>
    <n v="84.68"/>
    <x v="9"/>
    <x v="3"/>
    <x v="1"/>
  </r>
  <r>
    <x v="237"/>
    <s v="P0030"/>
    <n v="2"/>
    <x v="2"/>
    <x v="1"/>
    <n v="0"/>
    <x v="28"/>
    <x v="4"/>
    <x v="0"/>
    <n v="148"/>
    <n v="201.28"/>
    <n v="296"/>
    <n v="402.56"/>
    <n v="106.56"/>
    <x v="10"/>
    <x v="3"/>
    <x v="1"/>
  </r>
  <r>
    <x v="237"/>
    <s v="P0026"/>
    <n v="14"/>
    <x v="1"/>
    <x v="0"/>
    <n v="0"/>
    <x v="42"/>
    <x v="4"/>
    <x v="3"/>
    <n v="18"/>
    <n v="24.66"/>
    <n v="252"/>
    <n v="345.24"/>
    <n v="93.240000000000009"/>
    <x v="10"/>
    <x v="3"/>
    <x v="1"/>
  </r>
  <r>
    <x v="238"/>
    <s v="P0044"/>
    <n v="15"/>
    <x v="1"/>
    <x v="0"/>
    <n v="0"/>
    <x v="11"/>
    <x v="1"/>
    <x v="1"/>
    <n v="76"/>
    <n v="82.08"/>
    <n v="1140"/>
    <n v="1231.2"/>
    <n v="91.200000000000045"/>
    <x v="19"/>
    <x v="3"/>
    <x v="1"/>
  </r>
  <r>
    <x v="239"/>
    <s v="P0034"/>
    <n v="4"/>
    <x v="2"/>
    <x v="0"/>
    <n v="0"/>
    <x v="13"/>
    <x v="4"/>
    <x v="2"/>
    <n v="55"/>
    <n v="58.3"/>
    <n v="220"/>
    <n v="233.2"/>
    <n v="13.199999999999989"/>
    <x v="27"/>
    <x v="3"/>
    <x v="1"/>
  </r>
  <r>
    <x v="240"/>
    <s v="P0004"/>
    <n v="9"/>
    <x v="2"/>
    <x v="1"/>
    <n v="0"/>
    <x v="3"/>
    <x v="3"/>
    <x v="2"/>
    <n v="44"/>
    <n v="48.84"/>
    <n v="396"/>
    <n v="439.56000000000006"/>
    <n v="43.560000000000059"/>
    <x v="11"/>
    <x v="3"/>
    <x v="1"/>
  </r>
  <r>
    <x v="240"/>
    <s v="P0003"/>
    <n v="8"/>
    <x v="1"/>
    <x v="0"/>
    <n v="0"/>
    <x v="6"/>
    <x v="3"/>
    <x v="1"/>
    <n v="71"/>
    <n v="80.94"/>
    <n v="568"/>
    <n v="647.52"/>
    <n v="79.519999999999982"/>
    <x v="11"/>
    <x v="3"/>
    <x v="1"/>
  </r>
  <r>
    <x v="241"/>
    <s v="P0027"/>
    <n v="2"/>
    <x v="2"/>
    <x v="1"/>
    <n v="0"/>
    <x v="26"/>
    <x v="4"/>
    <x v="2"/>
    <n v="48"/>
    <n v="57.120000000000005"/>
    <n v="96"/>
    <n v="114.24000000000001"/>
    <n v="18.240000000000009"/>
    <x v="12"/>
    <x v="3"/>
    <x v="1"/>
  </r>
  <r>
    <x v="242"/>
    <s v="P0014"/>
    <n v="14"/>
    <x v="2"/>
    <x v="1"/>
    <n v="0"/>
    <x v="9"/>
    <x v="2"/>
    <x v="1"/>
    <n v="112"/>
    <n v="146.72"/>
    <n v="1568"/>
    <n v="2054.08"/>
    <n v="486.07999999999993"/>
    <x v="14"/>
    <x v="3"/>
    <x v="1"/>
  </r>
  <r>
    <x v="243"/>
    <s v="P0016"/>
    <n v="13"/>
    <x v="1"/>
    <x v="0"/>
    <n v="0"/>
    <x v="21"/>
    <x v="2"/>
    <x v="3"/>
    <n v="13"/>
    <n v="16.64"/>
    <n v="169"/>
    <n v="216.32"/>
    <n v="47.319999999999993"/>
    <x v="24"/>
    <x v="3"/>
    <x v="1"/>
  </r>
  <r>
    <x v="243"/>
    <s v="P0027"/>
    <n v="8"/>
    <x v="2"/>
    <x v="0"/>
    <n v="0"/>
    <x v="26"/>
    <x v="4"/>
    <x v="2"/>
    <n v="48"/>
    <n v="57.120000000000005"/>
    <n v="384"/>
    <n v="456.96000000000004"/>
    <n v="72.960000000000036"/>
    <x v="24"/>
    <x v="3"/>
    <x v="1"/>
  </r>
  <r>
    <x v="244"/>
    <s v="P0034"/>
    <n v="9"/>
    <x v="0"/>
    <x v="0"/>
    <n v="0"/>
    <x v="13"/>
    <x v="4"/>
    <x v="2"/>
    <n v="55"/>
    <n v="58.3"/>
    <n v="495"/>
    <n v="524.69999999999993"/>
    <n v="29.699999999999932"/>
    <x v="0"/>
    <x v="4"/>
    <x v="1"/>
  </r>
  <r>
    <x v="244"/>
    <s v="P0033"/>
    <n v="6"/>
    <x v="1"/>
    <x v="0"/>
    <n v="0"/>
    <x v="38"/>
    <x v="4"/>
    <x v="1"/>
    <n v="95"/>
    <n v="119.7"/>
    <n v="570"/>
    <n v="718.2"/>
    <n v="148.20000000000005"/>
    <x v="0"/>
    <x v="4"/>
    <x v="1"/>
  </r>
  <r>
    <x v="245"/>
    <s v="P0013"/>
    <n v="4"/>
    <x v="1"/>
    <x v="1"/>
    <n v="0"/>
    <x v="2"/>
    <x v="2"/>
    <x v="1"/>
    <n v="112"/>
    <n v="122.08"/>
    <n v="448"/>
    <n v="488.32"/>
    <n v="40.319999999999993"/>
    <x v="1"/>
    <x v="4"/>
    <x v="1"/>
  </r>
  <r>
    <x v="246"/>
    <s v="P0020"/>
    <n v="10"/>
    <x v="2"/>
    <x v="0"/>
    <n v="0"/>
    <x v="14"/>
    <x v="0"/>
    <x v="2"/>
    <n v="61"/>
    <n v="76.25"/>
    <n v="610"/>
    <n v="762.5"/>
    <n v="152.5"/>
    <x v="3"/>
    <x v="4"/>
    <x v="1"/>
  </r>
  <r>
    <x v="247"/>
    <s v="P0034"/>
    <n v="7"/>
    <x v="2"/>
    <x v="0"/>
    <n v="0"/>
    <x v="13"/>
    <x v="4"/>
    <x v="2"/>
    <n v="55"/>
    <n v="58.3"/>
    <n v="385"/>
    <n v="408.09999999999997"/>
    <n v="23.099999999999966"/>
    <x v="16"/>
    <x v="4"/>
    <x v="1"/>
  </r>
  <r>
    <x v="248"/>
    <s v="P0015"/>
    <n v="4"/>
    <x v="1"/>
    <x v="1"/>
    <n v="0"/>
    <x v="27"/>
    <x v="2"/>
    <x v="3"/>
    <n v="12"/>
    <n v="15.719999999999999"/>
    <n v="48"/>
    <n v="62.879999999999995"/>
    <n v="14.879999999999995"/>
    <x v="20"/>
    <x v="4"/>
    <x v="1"/>
  </r>
  <r>
    <x v="248"/>
    <s v="P0027"/>
    <n v="1"/>
    <x v="1"/>
    <x v="0"/>
    <n v="0"/>
    <x v="26"/>
    <x v="4"/>
    <x v="2"/>
    <n v="48"/>
    <n v="57.120000000000005"/>
    <n v="48"/>
    <n v="57.120000000000005"/>
    <n v="9.1200000000000045"/>
    <x v="20"/>
    <x v="4"/>
    <x v="1"/>
  </r>
  <r>
    <x v="249"/>
    <s v="P0022"/>
    <n v="7"/>
    <x v="1"/>
    <x v="0"/>
    <n v="0"/>
    <x v="22"/>
    <x v="0"/>
    <x v="0"/>
    <n v="121"/>
    <n v="141.57"/>
    <n v="847"/>
    <n v="990.99"/>
    <n v="143.99"/>
    <x v="21"/>
    <x v="4"/>
    <x v="1"/>
  </r>
  <r>
    <x v="250"/>
    <s v="P0017"/>
    <n v="12"/>
    <x v="0"/>
    <x v="1"/>
    <n v="0"/>
    <x v="39"/>
    <x v="2"/>
    <x v="0"/>
    <n v="134"/>
    <n v="156.78"/>
    <n v="1608"/>
    <n v="1881.3600000000001"/>
    <n v="273.36000000000013"/>
    <x v="4"/>
    <x v="4"/>
    <x v="1"/>
  </r>
  <r>
    <x v="251"/>
    <s v="P0009"/>
    <n v="6"/>
    <x v="2"/>
    <x v="0"/>
    <n v="0"/>
    <x v="37"/>
    <x v="3"/>
    <x v="3"/>
    <n v="6"/>
    <n v="7.8599999999999994"/>
    <n v="36"/>
    <n v="47.16"/>
    <n v="11.159999999999997"/>
    <x v="26"/>
    <x v="4"/>
    <x v="1"/>
  </r>
  <r>
    <x v="252"/>
    <s v="P0011"/>
    <n v="7"/>
    <x v="1"/>
    <x v="1"/>
    <n v="0"/>
    <x v="31"/>
    <x v="2"/>
    <x v="2"/>
    <n v="44"/>
    <n v="48.4"/>
    <n v="308"/>
    <n v="338.8"/>
    <n v="30.800000000000011"/>
    <x v="6"/>
    <x v="4"/>
    <x v="1"/>
  </r>
  <r>
    <x v="253"/>
    <s v="P0012"/>
    <n v="5"/>
    <x v="2"/>
    <x v="0"/>
    <n v="0"/>
    <x v="35"/>
    <x v="2"/>
    <x v="1"/>
    <n v="73"/>
    <n v="94.17"/>
    <n v="365"/>
    <n v="470.85"/>
    <n v="105.85000000000002"/>
    <x v="22"/>
    <x v="4"/>
    <x v="1"/>
  </r>
  <r>
    <x v="254"/>
    <s v="P0008"/>
    <n v="14"/>
    <x v="2"/>
    <x v="1"/>
    <n v="0"/>
    <x v="25"/>
    <x v="3"/>
    <x v="1"/>
    <n v="83"/>
    <n v="94.62"/>
    <n v="1162"/>
    <n v="1324.68"/>
    <n v="162.68000000000006"/>
    <x v="29"/>
    <x v="4"/>
    <x v="1"/>
  </r>
  <r>
    <x v="255"/>
    <s v="P0020"/>
    <n v="5"/>
    <x v="1"/>
    <x v="0"/>
    <n v="0"/>
    <x v="14"/>
    <x v="0"/>
    <x v="2"/>
    <n v="61"/>
    <n v="76.25"/>
    <n v="305"/>
    <n v="381.25"/>
    <n v="76.25"/>
    <x v="17"/>
    <x v="4"/>
    <x v="1"/>
  </r>
  <r>
    <x v="256"/>
    <s v="P0010"/>
    <n v="13"/>
    <x v="2"/>
    <x v="1"/>
    <n v="0"/>
    <x v="20"/>
    <x v="2"/>
    <x v="0"/>
    <n v="148"/>
    <n v="164.28"/>
    <n v="1924"/>
    <n v="2135.64"/>
    <n v="211.63999999999987"/>
    <x v="23"/>
    <x v="4"/>
    <x v="1"/>
  </r>
  <r>
    <x v="256"/>
    <s v="P0031"/>
    <n v="13"/>
    <x v="1"/>
    <x v="0"/>
    <n v="0"/>
    <x v="5"/>
    <x v="4"/>
    <x v="1"/>
    <n v="93"/>
    <n v="104.16"/>
    <n v="1209"/>
    <n v="1354.08"/>
    <n v="145.07999999999993"/>
    <x v="23"/>
    <x v="4"/>
    <x v="1"/>
  </r>
  <r>
    <x v="257"/>
    <s v="P0027"/>
    <n v="8"/>
    <x v="2"/>
    <x v="1"/>
    <n v="0"/>
    <x v="26"/>
    <x v="4"/>
    <x v="2"/>
    <n v="48"/>
    <n v="57.120000000000005"/>
    <n v="384"/>
    <n v="456.96000000000004"/>
    <n v="72.960000000000036"/>
    <x v="30"/>
    <x v="4"/>
    <x v="1"/>
  </r>
  <r>
    <x v="258"/>
    <s v="P0027"/>
    <n v="4"/>
    <x v="0"/>
    <x v="0"/>
    <n v="0"/>
    <x v="26"/>
    <x v="4"/>
    <x v="2"/>
    <n v="48"/>
    <n v="57.120000000000005"/>
    <n v="192"/>
    <n v="228.48000000000002"/>
    <n v="36.480000000000018"/>
    <x v="7"/>
    <x v="4"/>
    <x v="1"/>
  </r>
  <r>
    <x v="258"/>
    <s v="P0038"/>
    <n v="8"/>
    <x v="0"/>
    <x v="0"/>
    <n v="0"/>
    <x v="1"/>
    <x v="1"/>
    <x v="1"/>
    <n v="72"/>
    <n v="79.92"/>
    <n v="576"/>
    <n v="639.36"/>
    <n v="63.360000000000014"/>
    <x v="7"/>
    <x v="4"/>
    <x v="1"/>
  </r>
  <r>
    <x v="259"/>
    <s v="P0044"/>
    <n v="15"/>
    <x v="1"/>
    <x v="1"/>
    <n v="0"/>
    <x v="11"/>
    <x v="1"/>
    <x v="1"/>
    <n v="76"/>
    <n v="82.08"/>
    <n v="1140"/>
    <n v="1231.2"/>
    <n v="91.200000000000045"/>
    <x v="9"/>
    <x v="4"/>
    <x v="1"/>
  </r>
  <r>
    <x v="260"/>
    <s v="P0015"/>
    <n v="12"/>
    <x v="2"/>
    <x v="0"/>
    <n v="0"/>
    <x v="27"/>
    <x v="2"/>
    <x v="3"/>
    <n v="12"/>
    <n v="15.719999999999999"/>
    <n v="144"/>
    <n v="188.64"/>
    <n v="44.639999999999986"/>
    <x v="18"/>
    <x v="4"/>
    <x v="1"/>
  </r>
  <r>
    <x v="261"/>
    <s v="P0002"/>
    <n v="7"/>
    <x v="1"/>
    <x v="0"/>
    <n v="0"/>
    <x v="29"/>
    <x v="3"/>
    <x v="1"/>
    <n v="105"/>
    <n v="142.80000000000001"/>
    <n v="735"/>
    <n v="999.60000000000014"/>
    <n v="264.60000000000014"/>
    <x v="11"/>
    <x v="4"/>
    <x v="1"/>
  </r>
  <r>
    <x v="262"/>
    <s v="P0028"/>
    <n v="2"/>
    <x v="2"/>
    <x v="0"/>
    <n v="0"/>
    <x v="33"/>
    <x v="4"/>
    <x v="3"/>
    <n v="37"/>
    <n v="41.81"/>
    <n v="74"/>
    <n v="83.62"/>
    <n v="9.6200000000000045"/>
    <x v="12"/>
    <x v="4"/>
    <x v="1"/>
  </r>
  <r>
    <x v="262"/>
    <s v="P0027"/>
    <n v="2"/>
    <x v="1"/>
    <x v="0"/>
    <n v="0"/>
    <x v="26"/>
    <x v="4"/>
    <x v="2"/>
    <n v="48"/>
    <n v="57.120000000000005"/>
    <n v="96"/>
    <n v="114.24000000000001"/>
    <n v="18.240000000000009"/>
    <x v="12"/>
    <x v="4"/>
    <x v="1"/>
  </r>
  <r>
    <x v="263"/>
    <s v="P0041"/>
    <n v="10"/>
    <x v="0"/>
    <x v="1"/>
    <n v="0"/>
    <x v="41"/>
    <x v="1"/>
    <x v="0"/>
    <n v="138"/>
    <n v="173.88"/>
    <n v="1380"/>
    <n v="1738.8"/>
    <n v="358.79999999999995"/>
    <x v="14"/>
    <x v="4"/>
    <x v="1"/>
  </r>
  <r>
    <x v="263"/>
    <s v="P0008"/>
    <n v="5"/>
    <x v="0"/>
    <x v="0"/>
    <n v="0"/>
    <x v="25"/>
    <x v="3"/>
    <x v="1"/>
    <n v="83"/>
    <n v="94.62"/>
    <n v="415"/>
    <n v="473.1"/>
    <n v="58.100000000000023"/>
    <x v="14"/>
    <x v="4"/>
    <x v="1"/>
  </r>
  <r>
    <x v="263"/>
    <s v="P0010"/>
    <n v="9"/>
    <x v="1"/>
    <x v="1"/>
    <n v="0"/>
    <x v="20"/>
    <x v="2"/>
    <x v="0"/>
    <n v="148"/>
    <n v="164.28"/>
    <n v="1332"/>
    <n v="1478.52"/>
    <n v="146.51999999999998"/>
    <x v="14"/>
    <x v="4"/>
    <x v="1"/>
  </r>
  <r>
    <x v="263"/>
    <s v="P0004"/>
    <n v="12"/>
    <x v="1"/>
    <x v="0"/>
    <n v="0"/>
    <x v="3"/>
    <x v="3"/>
    <x v="2"/>
    <n v="44"/>
    <n v="48.84"/>
    <n v="528"/>
    <n v="586.08000000000004"/>
    <n v="58.080000000000041"/>
    <x v="14"/>
    <x v="4"/>
    <x v="1"/>
  </r>
  <r>
    <x v="263"/>
    <s v="P0020"/>
    <n v="14"/>
    <x v="2"/>
    <x v="1"/>
    <n v="0"/>
    <x v="14"/>
    <x v="0"/>
    <x v="2"/>
    <n v="61"/>
    <n v="76.25"/>
    <n v="854"/>
    <n v="1067.5"/>
    <n v="213.5"/>
    <x v="14"/>
    <x v="4"/>
    <x v="1"/>
  </r>
  <r>
    <x v="264"/>
    <s v="P0044"/>
    <n v="9"/>
    <x v="2"/>
    <x v="0"/>
    <n v="0"/>
    <x v="11"/>
    <x v="1"/>
    <x v="1"/>
    <n v="76"/>
    <n v="82.08"/>
    <n v="684"/>
    <n v="738.72"/>
    <n v="54.720000000000027"/>
    <x v="24"/>
    <x v="4"/>
    <x v="1"/>
  </r>
  <r>
    <x v="264"/>
    <s v="P0005"/>
    <n v="4"/>
    <x v="0"/>
    <x v="1"/>
    <n v="0"/>
    <x v="24"/>
    <x v="3"/>
    <x v="0"/>
    <n v="133"/>
    <n v="155.61000000000001"/>
    <n v="532"/>
    <n v="622.44000000000005"/>
    <n v="90.440000000000055"/>
    <x v="24"/>
    <x v="4"/>
    <x v="1"/>
  </r>
  <r>
    <x v="264"/>
    <s v="P0033"/>
    <n v="3"/>
    <x v="1"/>
    <x v="1"/>
    <n v="0"/>
    <x v="38"/>
    <x v="4"/>
    <x v="1"/>
    <n v="95"/>
    <n v="119.7"/>
    <n v="285"/>
    <n v="359.1"/>
    <n v="74.100000000000023"/>
    <x v="24"/>
    <x v="4"/>
    <x v="1"/>
  </r>
  <r>
    <x v="265"/>
    <s v="P0008"/>
    <n v="14"/>
    <x v="1"/>
    <x v="0"/>
    <n v="0"/>
    <x v="25"/>
    <x v="3"/>
    <x v="1"/>
    <n v="83"/>
    <n v="94.62"/>
    <n v="1162"/>
    <n v="1324.68"/>
    <n v="162.68000000000006"/>
    <x v="2"/>
    <x v="5"/>
    <x v="1"/>
  </r>
  <r>
    <x v="266"/>
    <s v="P0028"/>
    <n v="8"/>
    <x v="0"/>
    <x v="0"/>
    <n v="0"/>
    <x v="33"/>
    <x v="4"/>
    <x v="3"/>
    <n v="37"/>
    <n v="41.81"/>
    <n v="296"/>
    <n v="334.48"/>
    <n v="38.480000000000018"/>
    <x v="26"/>
    <x v="5"/>
    <x v="1"/>
  </r>
  <r>
    <x v="267"/>
    <s v="P0039"/>
    <n v="13"/>
    <x v="1"/>
    <x v="1"/>
    <n v="0"/>
    <x v="34"/>
    <x v="1"/>
    <x v="3"/>
    <n v="37"/>
    <n v="42.55"/>
    <n v="481"/>
    <n v="553.15"/>
    <n v="72.149999999999977"/>
    <x v="5"/>
    <x v="5"/>
    <x v="1"/>
  </r>
  <r>
    <x v="267"/>
    <s v="P0021"/>
    <n v="6"/>
    <x v="2"/>
    <x v="0"/>
    <n v="0"/>
    <x v="32"/>
    <x v="0"/>
    <x v="0"/>
    <n v="126"/>
    <n v="162.54"/>
    <n v="756"/>
    <n v="975.24"/>
    <n v="219.24"/>
    <x v="5"/>
    <x v="5"/>
    <x v="1"/>
  </r>
  <r>
    <x v="268"/>
    <s v="P0026"/>
    <n v="6"/>
    <x v="2"/>
    <x v="1"/>
    <n v="0"/>
    <x v="42"/>
    <x v="4"/>
    <x v="3"/>
    <n v="18"/>
    <n v="24.66"/>
    <n v="108"/>
    <n v="147.96"/>
    <n v="39.960000000000008"/>
    <x v="22"/>
    <x v="5"/>
    <x v="1"/>
  </r>
  <r>
    <x v="269"/>
    <s v="P0042"/>
    <n v="15"/>
    <x v="0"/>
    <x v="0"/>
    <n v="0"/>
    <x v="10"/>
    <x v="1"/>
    <x v="0"/>
    <n v="120"/>
    <n v="162"/>
    <n v="1800"/>
    <n v="2430"/>
    <n v="630"/>
    <x v="17"/>
    <x v="5"/>
    <x v="1"/>
  </r>
  <r>
    <x v="270"/>
    <s v="P0029"/>
    <n v="15"/>
    <x v="1"/>
    <x v="1"/>
    <n v="0"/>
    <x v="19"/>
    <x v="4"/>
    <x v="2"/>
    <n v="47"/>
    <n v="53.11"/>
    <n v="705"/>
    <n v="796.65"/>
    <n v="91.649999999999977"/>
    <x v="23"/>
    <x v="5"/>
    <x v="1"/>
  </r>
  <r>
    <x v="271"/>
    <s v="P0002"/>
    <n v="8"/>
    <x v="2"/>
    <x v="1"/>
    <n v="0"/>
    <x v="29"/>
    <x v="3"/>
    <x v="1"/>
    <n v="105"/>
    <n v="142.80000000000001"/>
    <n v="840"/>
    <n v="1142.4000000000001"/>
    <n v="302.40000000000009"/>
    <x v="8"/>
    <x v="5"/>
    <x v="1"/>
  </r>
  <r>
    <x v="272"/>
    <s v="P0017"/>
    <n v="14"/>
    <x v="2"/>
    <x v="1"/>
    <n v="0"/>
    <x v="39"/>
    <x v="2"/>
    <x v="0"/>
    <n v="134"/>
    <n v="156.78"/>
    <n v="1876"/>
    <n v="2194.92"/>
    <n v="318.92000000000007"/>
    <x v="10"/>
    <x v="5"/>
    <x v="1"/>
  </r>
  <r>
    <x v="273"/>
    <s v="P0040"/>
    <n v="10"/>
    <x v="1"/>
    <x v="1"/>
    <n v="0"/>
    <x v="17"/>
    <x v="1"/>
    <x v="1"/>
    <n v="90"/>
    <n v="115.2"/>
    <n v="900"/>
    <n v="1152"/>
    <n v="252"/>
    <x v="18"/>
    <x v="5"/>
    <x v="1"/>
  </r>
  <r>
    <x v="273"/>
    <s v="P0001"/>
    <n v="4"/>
    <x v="2"/>
    <x v="1"/>
    <n v="0"/>
    <x v="16"/>
    <x v="3"/>
    <x v="1"/>
    <n v="98"/>
    <n v="103.88"/>
    <n v="392"/>
    <n v="415.52"/>
    <n v="23.519999999999982"/>
    <x v="18"/>
    <x v="5"/>
    <x v="1"/>
  </r>
  <r>
    <x v="274"/>
    <s v="P0004"/>
    <n v="8"/>
    <x v="2"/>
    <x v="0"/>
    <n v="0"/>
    <x v="3"/>
    <x v="3"/>
    <x v="2"/>
    <n v="44"/>
    <n v="48.84"/>
    <n v="352"/>
    <n v="390.72"/>
    <n v="38.720000000000027"/>
    <x v="19"/>
    <x v="5"/>
    <x v="1"/>
  </r>
  <r>
    <x v="275"/>
    <s v="P0018"/>
    <n v="7"/>
    <x v="2"/>
    <x v="1"/>
    <n v="0"/>
    <x v="30"/>
    <x v="2"/>
    <x v="3"/>
    <n v="37"/>
    <n v="49.21"/>
    <n v="259"/>
    <n v="344.47"/>
    <n v="85.470000000000027"/>
    <x v="27"/>
    <x v="5"/>
    <x v="1"/>
  </r>
  <r>
    <x v="276"/>
    <s v="P0012"/>
    <n v="7"/>
    <x v="1"/>
    <x v="0"/>
    <n v="0"/>
    <x v="35"/>
    <x v="2"/>
    <x v="1"/>
    <n v="73"/>
    <n v="94.17"/>
    <n v="511"/>
    <n v="659.19"/>
    <n v="148.19000000000005"/>
    <x v="11"/>
    <x v="5"/>
    <x v="1"/>
  </r>
  <r>
    <x v="277"/>
    <s v="P0034"/>
    <n v="4"/>
    <x v="2"/>
    <x v="1"/>
    <n v="0"/>
    <x v="13"/>
    <x v="4"/>
    <x v="2"/>
    <n v="55"/>
    <n v="58.3"/>
    <n v="220"/>
    <n v="233.2"/>
    <n v="13.199999999999989"/>
    <x v="12"/>
    <x v="5"/>
    <x v="1"/>
  </r>
  <r>
    <x v="277"/>
    <s v="P0043"/>
    <n v="12"/>
    <x v="2"/>
    <x v="0"/>
    <n v="0"/>
    <x v="23"/>
    <x v="1"/>
    <x v="1"/>
    <n v="67"/>
    <n v="83.08"/>
    <n v="804"/>
    <n v="996.96"/>
    <n v="192.96000000000004"/>
    <x v="12"/>
    <x v="5"/>
    <x v="1"/>
  </r>
  <r>
    <x v="278"/>
    <s v="P0033"/>
    <n v="15"/>
    <x v="2"/>
    <x v="1"/>
    <n v="0"/>
    <x v="38"/>
    <x v="4"/>
    <x v="1"/>
    <n v="95"/>
    <n v="119.7"/>
    <n v="1425"/>
    <n v="1795.5"/>
    <n v="370.5"/>
    <x v="2"/>
    <x v="6"/>
    <x v="1"/>
  </r>
  <r>
    <x v="279"/>
    <s v="P0007"/>
    <n v="7"/>
    <x v="2"/>
    <x v="0"/>
    <n v="0"/>
    <x v="36"/>
    <x v="3"/>
    <x v="2"/>
    <n v="43"/>
    <n v="47.730000000000004"/>
    <n v="301"/>
    <n v="334.11"/>
    <n v="33.110000000000014"/>
    <x v="3"/>
    <x v="6"/>
    <x v="1"/>
  </r>
  <r>
    <x v="280"/>
    <s v="P0025"/>
    <n v="7"/>
    <x v="1"/>
    <x v="1"/>
    <n v="0"/>
    <x v="7"/>
    <x v="0"/>
    <x v="3"/>
    <n v="7"/>
    <n v="8.33"/>
    <n v="49"/>
    <n v="58.31"/>
    <n v="9.3100000000000023"/>
    <x v="15"/>
    <x v="6"/>
    <x v="1"/>
  </r>
  <r>
    <x v="280"/>
    <s v="P0015"/>
    <n v="8"/>
    <x v="2"/>
    <x v="0"/>
    <n v="0"/>
    <x v="27"/>
    <x v="2"/>
    <x v="3"/>
    <n v="12"/>
    <n v="15.719999999999999"/>
    <n v="96"/>
    <n v="125.75999999999999"/>
    <n v="29.759999999999991"/>
    <x v="15"/>
    <x v="6"/>
    <x v="1"/>
  </r>
  <r>
    <x v="281"/>
    <s v="P0041"/>
    <n v="2"/>
    <x v="2"/>
    <x v="1"/>
    <n v="0"/>
    <x v="41"/>
    <x v="1"/>
    <x v="0"/>
    <n v="138"/>
    <n v="173.88"/>
    <n v="276"/>
    <n v="347.76"/>
    <n v="71.759999999999991"/>
    <x v="16"/>
    <x v="6"/>
    <x v="1"/>
  </r>
  <r>
    <x v="282"/>
    <s v="P0018"/>
    <n v="2"/>
    <x v="2"/>
    <x v="0"/>
    <n v="0"/>
    <x v="30"/>
    <x v="2"/>
    <x v="3"/>
    <n v="37"/>
    <n v="49.21"/>
    <n v="74"/>
    <n v="98.42"/>
    <n v="24.42"/>
    <x v="21"/>
    <x v="6"/>
    <x v="1"/>
  </r>
  <r>
    <x v="283"/>
    <s v="P0032"/>
    <n v="12"/>
    <x v="1"/>
    <x v="1"/>
    <n v="0"/>
    <x v="18"/>
    <x v="4"/>
    <x v="1"/>
    <n v="89"/>
    <n v="117.48"/>
    <n v="1068"/>
    <n v="1409.76"/>
    <n v="341.76"/>
    <x v="26"/>
    <x v="6"/>
    <x v="1"/>
  </r>
  <r>
    <x v="284"/>
    <s v="P0028"/>
    <n v="12"/>
    <x v="2"/>
    <x v="1"/>
    <n v="0"/>
    <x v="33"/>
    <x v="4"/>
    <x v="3"/>
    <n v="37"/>
    <n v="41.81"/>
    <n v="444"/>
    <n v="501.72"/>
    <n v="57.720000000000027"/>
    <x v="6"/>
    <x v="6"/>
    <x v="1"/>
  </r>
  <r>
    <x v="285"/>
    <s v="P0025"/>
    <n v="7"/>
    <x v="2"/>
    <x v="0"/>
    <n v="0"/>
    <x v="7"/>
    <x v="0"/>
    <x v="3"/>
    <n v="7"/>
    <n v="8.33"/>
    <n v="49"/>
    <n v="58.31"/>
    <n v="9.3100000000000023"/>
    <x v="22"/>
    <x v="6"/>
    <x v="1"/>
  </r>
  <r>
    <x v="286"/>
    <s v="P0033"/>
    <n v="9"/>
    <x v="2"/>
    <x v="0"/>
    <n v="0"/>
    <x v="38"/>
    <x v="4"/>
    <x v="1"/>
    <n v="95"/>
    <n v="119.7"/>
    <n v="855"/>
    <n v="1077.3"/>
    <n v="222.29999999999995"/>
    <x v="29"/>
    <x v="6"/>
    <x v="1"/>
  </r>
  <r>
    <x v="287"/>
    <s v="P0004"/>
    <n v="2"/>
    <x v="1"/>
    <x v="0"/>
    <n v="0"/>
    <x v="3"/>
    <x v="3"/>
    <x v="2"/>
    <n v="44"/>
    <n v="48.84"/>
    <n v="88"/>
    <n v="97.68"/>
    <n v="9.6800000000000068"/>
    <x v="17"/>
    <x v="6"/>
    <x v="1"/>
  </r>
  <r>
    <x v="288"/>
    <s v="P0041"/>
    <n v="8"/>
    <x v="1"/>
    <x v="1"/>
    <n v="0"/>
    <x v="41"/>
    <x v="1"/>
    <x v="0"/>
    <n v="138"/>
    <n v="173.88"/>
    <n v="1104"/>
    <n v="1391.04"/>
    <n v="287.03999999999996"/>
    <x v="30"/>
    <x v="6"/>
    <x v="1"/>
  </r>
  <r>
    <x v="289"/>
    <s v="P0010"/>
    <n v="12"/>
    <x v="2"/>
    <x v="0"/>
    <n v="0"/>
    <x v="20"/>
    <x v="2"/>
    <x v="0"/>
    <n v="148"/>
    <n v="164.28"/>
    <n v="1776"/>
    <n v="1971.3600000000001"/>
    <n v="195.36000000000013"/>
    <x v="7"/>
    <x v="6"/>
    <x v="1"/>
  </r>
  <r>
    <x v="290"/>
    <s v="P0042"/>
    <n v="8"/>
    <x v="0"/>
    <x v="0"/>
    <n v="0"/>
    <x v="10"/>
    <x v="1"/>
    <x v="0"/>
    <n v="120"/>
    <n v="162"/>
    <n v="960"/>
    <n v="1296"/>
    <n v="336"/>
    <x v="9"/>
    <x v="6"/>
    <x v="1"/>
  </r>
  <r>
    <x v="291"/>
    <s v="P0034"/>
    <n v="6"/>
    <x v="2"/>
    <x v="1"/>
    <n v="0"/>
    <x v="13"/>
    <x v="4"/>
    <x v="2"/>
    <n v="55"/>
    <n v="58.3"/>
    <n v="330"/>
    <n v="349.79999999999995"/>
    <n v="19.799999999999955"/>
    <x v="18"/>
    <x v="6"/>
    <x v="1"/>
  </r>
  <r>
    <x v="292"/>
    <s v="P0018"/>
    <n v="2"/>
    <x v="1"/>
    <x v="0"/>
    <n v="0"/>
    <x v="30"/>
    <x v="2"/>
    <x v="3"/>
    <n v="37"/>
    <n v="49.21"/>
    <n v="74"/>
    <n v="98.42"/>
    <n v="24.42"/>
    <x v="19"/>
    <x v="6"/>
    <x v="1"/>
  </r>
  <r>
    <x v="293"/>
    <s v="P0006"/>
    <n v="14"/>
    <x v="2"/>
    <x v="1"/>
    <n v="0"/>
    <x v="15"/>
    <x v="3"/>
    <x v="1"/>
    <n v="75"/>
    <n v="85.5"/>
    <n v="1050"/>
    <n v="1197"/>
    <n v="147"/>
    <x v="27"/>
    <x v="6"/>
    <x v="1"/>
  </r>
  <r>
    <x v="293"/>
    <s v="P0027"/>
    <n v="1"/>
    <x v="1"/>
    <x v="0"/>
    <n v="0"/>
    <x v="26"/>
    <x v="4"/>
    <x v="2"/>
    <n v="48"/>
    <n v="57.120000000000005"/>
    <n v="48"/>
    <n v="57.120000000000005"/>
    <n v="9.1200000000000045"/>
    <x v="27"/>
    <x v="6"/>
    <x v="1"/>
  </r>
  <r>
    <x v="294"/>
    <s v="P0044"/>
    <n v="2"/>
    <x v="2"/>
    <x v="1"/>
    <n v="0"/>
    <x v="11"/>
    <x v="1"/>
    <x v="1"/>
    <n v="76"/>
    <n v="82.08"/>
    <n v="152"/>
    <n v="164.16"/>
    <n v="12.159999999999997"/>
    <x v="11"/>
    <x v="6"/>
    <x v="1"/>
  </r>
  <r>
    <x v="294"/>
    <s v="P0017"/>
    <n v="12"/>
    <x v="2"/>
    <x v="1"/>
    <n v="0"/>
    <x v="39"/>
    <x v="2"/>
    <x v="0"/>
    <n v="134"/>
    <n v="156.78"/>
    <n v="1608"/>
    <n v="1881.3600000000001"/>
    <n v="273.36000000000013"/>
    <x v="11"/>
    <x v="6"/>
    <x v="1"/>
  </r>
  <r>
    <x v="294"/>
    <s v="P0003"/>
    <n v="13"/>
    <x v="1"/>
    <x v="1"/>
    <n v="0"/>
    <x v="6"/>
    <x v="3"/>
    <x v="1"/>
    <n v="71"/>
    <n v="80.94"/>
    <n v="923"/>
    <n v="1052.22"/>
    <n v="129.22000000000003"/>
    <x v="11"/>
    <x v="6"/>
    <x v="1"/>
  </r>
  <r>
    <x v="295"/>
    <s v="P0003"/>
    <n v="10"/>
    <x v="1"/>
    <x v="0"/>
    <n v="0"/>
    <x v="6"/>
    <x v="3"/>
    <x v="1"/>
    <n v="71"/>
    <n v="80.94"/>
    <n v="710"/>
    <n v="809.4"/>
    <n v="99.399999999999977"/>
    <x v="12"/>
    <x v="6"/>
    <x v="1"/>
  </r>
  <r>
    <x v="295"/>
    <s v="P0026"/>
    <n v="1"/>
    <x v="1"/>
    <x v="1"/>
    <n v="0"/>
    <x v="42"/>
    <x v="4"/>
    <x v="3"/>
    <n v="18"/>
    <n v="24.66"/>
    <n v="18"/>
    <n v="24.66"/>
    <n v="6.66"/>
    <x v="12"/>
    <x v="6"/>
    <x v="1"/>
  </r>
  <r>
    <x v="296"/>
    <s v="P0012"/>
    <n v="5"/>
    <x v="2"/>
    <x v="1"/>
    <n v="0"/>
    <x v="35"/>
    <x v="2"/>
    <x v="1"/>
    <n v="73"/>
    <n v="94.17"/>
    <n v="365"/>
    <n v="470.85"/>
    <n v="105.85000000000002"/>
    <x v="2"/>
    <x v="7"/>
    <x v="1"/>
  </r>
  <r>
    <x v="297"/>
    <s v="P0016"/>
    <n v="9"/>
    <x v="1"/>
    <x v="0"/>
    <n v="0"/>
    <x v="21"/>
    <x v="2"/>
    <x v="3"/>
    <n v="13"/>
    <n v="16.64"/>
    <n v="117"/>
    <n v="149.76"/>
    <n v="32.759999999999991"/>
    <x v="16"/>
    <x v="7"/>
    <x v="1"/>
  </r>
  <r>
    <x v="298"/>
    <s v="P0016"/>
    <n v="2"/>
    <x v="2"/>
    <x v="0"/>
    <n v="0"/>
    <x v="21"/>
    <x v="2"/>
    <x v="3"/>
    <n v="13"/>
    <n v="16.64"/>
    <n v="26"/>
    <n v="33.28"/>
    <n v="7.2800000000000011"/>
    <x v="21"/>
    <x v="7"/>
    <x v="1"/>
  </r>
  <r>
    <x v="298"/>
    <s v="P0032"/>
    <n v="12"/>
    <x v="2"/>
    <x v="1"/>
    <n v="0"/>
    <x v="18"/>
    <x v="4"/>
    <x v="1"/>
    <n v="89"/>
    <n v="117.48"/>
    <n v="1068"/>
    <n v="1409.76"/>
    <n v="341.76"/>
    <x v="21"/>
    <x v="7"/>
    <x v="1"/>
  </r>
  <r>
    <x v="298"/>
    <s v="P0021"/>
    <n v="11"/>
    <x v="2"/>
    <x v="1"/>
    <n v="0"/>
    <x v="32"/>
    <x v="0"/>
    <x v="0"/>
    <n v="126"/>
    <n v="162.54"/>
    <n v="1386"/>
    <n v="1787.9399999999998"/>
    <n v="401.93999999999983"/>
    <x v="21"/>
    <x v="7"/>
    <x v="1"/>
  </r>
  <r>
    <x v="299"/>
    <s v="P0030"/>
    <n v="14"/>
    <x v="2"/>
    <x v="1"/>
    <n v="0"/>
    <x v="28"/>
    <x v="4"/>
    <x v="0"/>
    <n v="148"/>
    <n v="201.28"/>
    <n v="2072"/>
    <n v="2817.92"/>
    <n v="745.92000000000007"/>
    <x v="29"/>
    <x v="7"/>
    <x v="1"/>
  </r>
  <r>
    <x v="300"/>
    <s v="P0011"/>
    <n v="10"/>
    <x v="0"/>
    <x v="1"/>
    <n v="0"/>
    <x v="31"/>
    <x v="2"/>
    <x v="2"/>
    <n v="44"/>
    <n v="48.4"/>
    <n v="440"/>
    <n v="484"/>
    <n v="44"/>
    <x v="17"/>
    <x v="7"/>
    <x v="1"/>
  </r>
  <r>
    <x v="300"/>
    <s v="P0015"/>
    <n v="7"/>
    <x v="2"/>
    <x v="0"/>
    <n v="0"/>
    <x v="27"/>
    <x v="2"/>
    <x v="3"/>
    <n v="12"/>
    <n v="15.719999999999999"/>
    <n v="84"/>
    <n v="110.03999999999999"/>
    <n v="26.039999999999992"/>
    <x v="17"/>
    <x v="7"/>
    <x v="1"/>
  </r>
  <r>
    <x v="301"/>
    <s v="P0029"/>
    <n v="8"/>
    <x v="1"/>
    <x v="0"/>
    <n v="0"/>
    <x v="19"/>
    <x v="4"/>
    <x v="2"/>
    <n v="47"/>
    <n v="53.11"/>
    <n v="376"/>
    <n v="424.88"/>
    <n v="48.879999999999995"/>
    <x v="7"/>
    <x v="7"/>
    <x v="1"/>
  </r>
  <r>
    <x v="301"/>
    <s v="P0010"/>
    <n v="2"/>
    <x v="1"/>
    <x v="1"/>
    <n v="0"/>
    <x v="20"/>
    <x v="2"/>
    <x v="0"/>
    <n v="148"/>
    <n v="164.28"/>
    <n v="296"/>
    <n v="328.56"/>
    <n v="32.56"/>
    <x v="7"/>
    <x v="7"/>
    <x v="1"/>
  </r>
  <r>
    <x v="302"/>
    <s v="P0007"/>
    <n v="3"/>
    <x v="1"/>
    <x v="0"/>
    <n v="0"/>
    <x v="36"/>
    <x v="3"/>
    <x v="2"/>
    <n v="43"/>
    <n v="47.730000000000004"/>
    <n v="129"/>
    <n v="143.19"/>
    <n v="14.189999999999998"/>
    <x v="8"/>
    <x v="7"/>
    <x v="1"/>
  </r>
  <r>
    <x v="303"/>
    <s v="P0023"/>
    <n v="13"/>
    <x v="2"/>
    <x v="0"/>
    <n v="0"/>
    <x v="12"/>
    <x v="0"/>
    <x v="0"/>
    <n v="141"/>
    <n v="149.46"/>
    <n v="1833"/>
    <n v="1942.98"/>
    <n v="109.98000000000002"/>
    <x v="9"/>
    <x v="7"/>
    <x v="1"/>
  </r>
  <r>
    <x v="303"/>
    <s v="P0033"/>
    <n v="14"/>
    <x v="2"/>
    <x v="0"/>
    <n v="0"/>
    <x v="38"/>
    <x v="4"/>
    <x v="1"/>
    <n v="95"/>
    <n v="119.7"/>
    <n v="1330"/>
    <n v="1675.8"/>
    <n v="345.79999999999995"/>
    <x v="9"/>
    <x v="7"/>
    <x v="1"/>
  </r>
  <r>
    <x v="304"/>
    <s v="P0016"/>
    <n v="4"/>
    <x v="2"/>
    <x v="0"/>
    <n v="0"/>
    <x v="21"/>
    <x v="2"/>
    <x v="3"/>
    <n v="13"/>
    <n v="16.64"/>
    <n v="52"/>
    <n v="66.56"/>
    <n v="14.560000000000002"/>
    <x v="10"/>
    <x v="7"/>
    <x v="1"/>
  </r>
  <r>
    <x v="305"/>
    <s v="P0044"/>
    <n v="11"/>
    <x v="1"/>
    <x v="0"/>
    <n v="0"/>
    <x v="11"/>
    <x v="1"/>
    <x v="1"/>
    <n v="76"/>
    <n v="82.08"/>
    <n v="836"/>
    <n v="902.88"/>
    <n v="66.88"/>
    <x v="19"/>
    <x v="7"/>
    <x v="1"/>
  </r>
  <r>
    <x v="305"/>
    <s v="P0029"/>
    <n v="14"/>
    <x v="2"/>
    <x v="1"/>
    <n v="0"/>
    <x v="19"/>
    <x v="4"/>
    <x v="2"/>
    <n v="47"/>
    <n v="53.11"/>
    <n v="658"/>
    <n v="743.54"/>
    <n v="85.539999999999964"/>
    <x v="19"/>
    <x v="7"/>
    <x v="1"/>
  </r>
  <r>
    <x v="306"/>
    <s v="P0005"/>
    <n v="5"/>
    <x v="2"/>
    <x v="1"/>
    <n v="0"/>
    <x v="24"/>
    <x v="3"/>
    <x v="0"/>
    <n v="133"/>
    <n v="155.61000000000001"/>
    <n v="665"/>
    <n v="778.05000000000007"/>
    <n v="113.05000000000007"/>
    <x v="27"/>
    <x v="7"/>
    <x v="1"/>
  </r>
  <r>
    <x v="307"/>
    <s v="P0019"/>
    <n v="13"/>
    <x v="0"/>
    <x v="1"/>
    <n v="0"/>
    <x v="40"/>
    <x v="2"/>
    <x v="0"/>
    <n v="150"/>
    <n v="210"/>
    <n v="1950"/>
    <n v="2730"/>
    <n v="780"/>
    <x v="12"/>
    <x v="7"/>
    <x v="1"/>
  </r>
  <r>
    <x v="307"/>
    <s v="P0037"/>
    <n v="8"/>
    <x v="1"/>
    <x v="0"/>
    <n v="0"/>
    <x v="8"/>
    <x v="1"/>
    <x v="1"/>
    <n v="67"/>
    <n v="85.76"/>
    <n v="536"/>
    <n v="686.08"/>
    <n v="150.08000000000004"/>
    <x v="12"/>
    <x v="7"/>
    <x v="1"/>
  </r>
  <r>
    <x v="308"/>
    <s v="P0039"/>
    <n v="15"/>
    <x v="0"/>
    <x v="0"/>
    <n v="0"/>
    <x v="34"/>
    <x v="1"/>
    <x v="3"/>
    <n v="37"/>
    <n v="42.55"/>
    <n v="555"/>
    <n v="638.25"/>
    <n v="83.25"/>
    <x v="13"/>
    <x v="7"/>
    <x v="1"/>
  </r>
  <r>
    <x v="309"/>
    <s v="P0005"/>
    <n v="9"/>
    <x v="1"/>
    <x v="0"/>
    <n v="0"/>
    <x v="24"/>
    <x v="3"/>
    <x v="0"/>
    <n v="133"/>
    <n v="155.61000000000001"/>
    <n v="1197"/>
    <n v="1400.4900000000002"/>
    <n v="203.49000000000024"/>
    <x v="14"/>
    <x v="7"/>
    <x v="1"/>
  </r>
  <r>
    <x v="309"/>
    <s v="P0039"/>
    <n v="5"/>
    <x v="2"/>
    <x v="0"/>
    <n v="0"/>
    <x v="34"/>
    <x v="1"/>
    <x v="3"/>
    <n v="37"/>
    <n v="42.55"/>
    <n v="185"/>
    <n v="212.75"/>
    <n v="27.75"/>
    <x v="14"/>
    <x v="7"/>
    <x v="1"/>
  </r>
  <r>
    <x v="310"/>
    <s v="P0006"/>
    <n v="6"/>
    <x v="1"/>
    <x v="1"/>
    <n v="0"/>
    <x v="15"/>
    <x v="3"/>
    <x v="1"/>
    <n v="75"/>
    <n v="85.5"/>
    <n v="450"/>
    <n v="513"/>
    <n v="63"/>
    <x v="24"/>
    <x v="7"/>
    <x v="1"/>
  </r>
  <r>
    <x v="310"/>
    <s v="P0043"/>
    <n v="6"/>
    <x v="2"/>
    <x v="1"/>
    <n v="0"/>
    <x v="23"/>
    <x v="1"/>
    <x v="1"/>
    <n v="67"/>
    <n v="83.08"/>
    <n v="402"/>
    <n v="498.48"/>
    <n v="96.480000000000018"/>
    <x v="24"/>
    <x v="7"/>
    <x v="1"/>
  </r>
  <r>
    <x v="310"/>
    <s v="P0025"/>
    <n v="5"/>
    <x v="2"/>
    <x v="1"/>
    <n v="0"/>
    <x v="7"/>
    <x v="0"/>
    <x v="3"/>
    <n v="7"/>
    <n v="8.33"/>
    <n v="35"/>
    <n v="41.65"/>
    <n v="6.6499999999999986"/>
    <x v="24"/>
    <x v="7"/>
    <x v="1"/>
  </r>
  <r>
    <x v="311"/>
    <s v="P0015"/>
    <n v="13"/>
    <x v="2"/>
    <x v="1"/>
    <n v="0"/>
    <x v="27"/>
    <x v="2"/>
    <x v="3"/>
    <n v="12"/>
    <n v="15.719999999999999"/>
    <n v="156"/>
    <n v="204.35999999999999"/>
    <n v="48.359999999999985"/>
    <x v="25"/>
    <x v="7"/>
    <x v="1"/>
  </r>
  <r>
    <x v="312"/>
    <s v="P0002"/>
    <n v="1"/>
    <x v="2"/>
    <x v="1"/>
    <n v="0"/>
    <x v="29"/>
    <x v="3"/>
    <x v="1"/>
    <n v="105"/>
    <n v="142.80000000000001"/>
    <n v="105"/>
    <n v="142.80000000000001"/>
    <n v="37.800000000000011"/>
    <x v="3"/>
    <x v="8"/>
    <x v="1"/>
  </r>
  <r>
    <x v="313"/>
    <s v="P0005"/>
    <n v="12"/>
    <x v="0"/>
    <x v="0"/>
    <n v="0"/>
    <x v="24"/>
    <x v="3"/>
    <x v="0"/>
    <n v="133"/>
    <n v="155.61000000000001"/>
    <n v="1596"/>
    <n v="1867.3200000000002"/>
    <n v="271.32000000000016"/>
    <x v="16"/>
    <x v="8"/>
    <x v="1"/>
  </r>
  <r>
    <x v="314"/>
    <s v="P0041"/>
    <n v="9"/>
    <x v="2"/>
    <x v="0"/>
    <n v="0"/>
    <x v="41"/>
    <x v="1"/>
    <x v="0"/>
    <n v="138"/>
    <n v="173.88"/>
    <n v="1242"/>
    <n v="1564.92"/>
    <n v="322.92000000000007"/>
    <x v="4"/>
    <x v="8"/>
    <x v="1"/>
  </r>
  <r>
    <x v="314"/>
    <s v="P0003"/>
    <n v="3"/>
    <x v="2"/>
    <x v="0"/>
    <n v="0"/>
    <x v="6"/>
    <x v="3"/>
    <x v="1"/>
    <n v="71"/>
    <n v="80.94"/>
    <n v="213"/>
    <n v="242.82"/>
    <n v="29.819999999999993"/>
    <x v="4"/>
    <x v="8"/>
    <x v="1"/>
  </r>
  <r>
    <x v="315"/>
    <s v="P0035"/>
    <n v="15"/>
    <x v="1"/>
    <x v="1"/>
    <n v="0"/>
    <x v="4"/>
    <x v="4"/>
    <x v="3"/>
    <n v="5"/>
    <n v="6.7"/>
    <n v="75"/>
    <n v="100.5"/>
    <n v="25.5"/>
    <x v="26"/>
    <x v="8"/>
    <x v="1"/>
  </r>
  <r>
    <x v="315"/>
    <s v="P0038"/>
    <n v="4"/>
    <x v="2"/>
    <x v="1"/>
    <n v="0"/>
    <x v="1"/>
    <x v="1"/>
    <x v="1"/>
    <n v="72"/>
    <n v="79.92"/>
    <n v="288"/>
    <n v="319.68"/>
    <n v="31.680000000000007"/>
    <x v="26"/>
    <x v="8"/>
    <x v="1"/>
  </r>
  <r>
    <x v="316"/>
    <s v="P0029"/>
    <n v="3"/>
    <x v="2"/>
    <x v="1"/>
    <n v="0"/>
    <x v="19"/>
    <x v="4"/>
    <x v="2"/>
    <n v="47"/>
    <n v="53.11"/>
    <n v="141"/>
    <n v="159.32999999999998"/>
    <n v="18.329999999999984"/>
    <x v="29"/>
    <x v="8"/>
    <x v="1"/>
  </r>
  <r>
    <x v="317"/>
    <s v="P0037"/>
    <n v="15"/>
    <x v="1"/>
    <x v="0"/>
    <n v="0"/>
    <x v="8"/>
    <x v="1"/>
    <x v="1"/>
    <n v="67"/>
    <n v="85.76"/>
    <n v="1005"/>
    <n v="1286.4000000000001"/>
    <n v="281.40000000000009"/>
    <x v="17"/>
    <x v="8"/>
    <x v="1"/>
  </r>
  <r>
    <x v="318"/>
    <s v="P0026"/>
    <n v="14"/>
    <x v="1"/>
    <x v="1"/>
    <n v="0"/>
    <x v="42"/>
    <x v="4"/>
    <x v="3"/>
    <n v="18"/>
    <n v="24.66"/>
    <n v="252"/>
    <n v="345.24"/>
    <n v="93.240000000000009"/>
    <x v="7"/>
    <x v="8"/>
    <x v="1"/>
  </r>
  <r>
    <x v="319"/>
    <s v="P0033"/>
    <n v="8"/>
    <x v="0"/>
    <x v="1"/>
    <n v="0"/>
    <x v="38"/>
    <x v="4"/>
    <x v="1"/>
    <n v="95"/>
    <n v="119.7"/>
    <n v="760"/>
    <n v="957.6"/>
    <n v="197.60000000000002"/>
    <x v="8"/>
    <x v="8"/>
    <x v="1"/>
  </r>
  <r>
    <x v="320"/>
    <s v="P0033"/>
    <n v="6"/>
    <x v="2"/>
    <x v="0"/>
    <n v="0"/>
    <x v="38"/>
    <x v="4"/>
    <x v="1"/>
    <n v="95"/>
    <n v="119.7"/>
    <n v="570"/>
    <n v="718.2"/>
    <n v="148.20000000000005"/>
    <x v="9"/>
    <x v="8"/>
    <x v="1"/>
  </r>
  <r>
    <x v="320"/>
    <s v="P0001"/>
    <n v="10"/>
    <x v="2"/>
    <x v="0"/>
    <n v="0"/>
    <x v="16"/>
    <x v="3"/>
    <x v="1"/>
    <n v="98"/>
    <n v="103.88"/>
    <n v="980"/>
    <n v="1038.8"/>
    <n v="58.799999999999955"/>
    <x v="9"/>
    <x v="8"/>
    <x v="1"/>
  </r>
  <r>
    <x v="321"/>
    <s v="P0018"/>
    <n v="14"/>
    <x v="1"/>
    <x v="0"/>
    <n v="0"/>
    <x v="30"/>
    <x v="2"/>
    <x v="3"/>
    <n v="37"/>
    <n v="49.21"/>
    <n v="518"/>
    <n v="688.94"/>
    <n v="170.94000000000005"/>
    <x v="10"/>
    <x v="8"/>
    <x v="1"/>
  </r>
  <r>
    <x v="321"/>
    <s v="P0026"/>
    <n v="5"/>
    <x v="2"/>
    <x v="1"/>
    <n v="0"/>
    <x v="42"/>
    <x v="4"/>
    <x v="3"/>
    <n v="18"/>
    <n v="24.66"/>
    <n v="90"/>
    <n v="123.3"/>
    <n v="33.299999999999997"/>
    <x v="10"/>
    <x v="8"/>
    <x v="1"/>
  </r>
  <r>
    <x v="322"/>
    <s v="P0043"/>
    <n v="12"/>
    <x v="1"/>
    <x v="0"/>
    <n v="0"/>
    <x v="23"/>
    <x v="1"/>
    <x v="1"/>
    <n v="67"/>
    <n v="83.08"/>
    <n v="804"/>
    <n v="996.96"/>
    <n v="192.96000000000004"/>
    <x v="18"/>
    <x v="8"/>
    <x v="1"/>
  </r>
  <r>
    <x v="323"/>
    <s v="P0012"/>
    <n v="12"/>
    <x v="2"/>
    <x v="0"/>
    <n v="0"/>
    <x v="35"/>
    <x v="2"/>
    <x v="1"/>
    <n v="73"/>
    <n v="94.17"/>
    <n v="876"/>
    <n v="1130.04"/>
    <n v="254.03999999999996"/>
    <x v="19"/>
    <x v="8"/>
    <x v="1"/>
  </r>
  <r>
    <x v="324"/>
    <s v="P0032"/>
    <n v="14"/>
    <x v="2"/>
    <x v="0"/>
    <n v="0"/>
    <x v="18"/>
    <x v="4"/>
    <x v="1"/>
    <n v="89"/>
    <n v="117.48"/>
    <n v="1246"/>
    <n v="1644.72"/>
    <n v="398.72"/>
    <x v="27"/>
    <x v="8"/>
    <x v="1"/>
  </r>
  <r>
    <x v="324"/>
    <s v="P0032"/>
    <n v="8"/>
    <x v="2"/>
    <x v="1"/>
    <n v="0"/>
    <x v="18"/>
    <x v="4"/>
    <x v="1"/>
    <n v="89"/>
    <n v="117.48"/>
    <n v="712"/>
    <n v="939.84"/>
    <n v="227.84000000000003"/>
    <x v="27"/>
    <x v="8"/>
    <x v="1"/>
  </r>
  <r>
    <x v="325"/>
    <s v="P0036"/>
    <n v="4"/>
    <x v="2"/>
    <x v="1"/>
    <n v="0"/>
    <x v="43"/>
    <x v="4"/>
    <x v="1"/>
    <n v="90"/>
    <n v="96.3"/>
    <n v="360"/>
    <n v="385.2"/>
    <n v="25.199999999999989"/>
    <x v="13"/>
    <x v="8"/>
    <x v="1"/>
  </r>
  <r>
    <x v="325"/>
    <s v="P0044"/>
    <n v="9"/>
    <x v="2"/>
    <x v="1"/>
    <n v="0"/>
    <x v="11"/>
    <x v="1"/>
    <x v="1"/>
    <n v="76"/>
    <n v="82.08"/>
    <n v="684"/>
    <n v="738.72"/>
    <n v="54.720000000000027"/>
    <x v="13"/>
    <x v="8"/>
    <x v="1"/>
  </r>
  <r>
    <x v="325"/>
    <s v="P0038"/>
    <n v="3"/>
    <x v="0"/>
    <x v="1"/>
    <n v="0"/>
    <x v="1"/>
    <x v="1"/>
    <x v="1"/>
    <n v="72"/>
    <n v="79.92"/>
    <n v="216"/>
    <n v="239.76"/>
    <n v="23.759999999999991"/>
    <x v="13"/>
    <x v="8"/>
    <x v="1"/>
  </r>
  <r>
    <x v="326"/>
    <s v="P0034"/>
    <n v="13"/>
    <x v="2"/>
    <x v="0"/>
    <n v="0"/>
    <x v="13"/>
    <x v="4"/>
    <x v="2"/>
    <n v="55"/>
    <n v="58.3"/>
    <n v="715"/>
    <n v="757.9"/>
    <n v="42.899999999999977"/>
    <x v="28"/>
    <x v="8"/>
    <x v="1"/>
  </r>
  <r>
    <x v="327"/>
    <s v="P0011"/>
    <n v="5"/>
    <x v="2"/>
    <x v="1"/>
    <n v="0"/>
    <x v="31"/>
    <x v="2"/>
    <x v="2"/>
    <n v="44"/>
    <n v="48.4"/>
    <n v="220"/>
    <n v="242"/>
    <n v="22"/>
    <x v="2"/>
    <x v="9"/>
    <x v="1"/>
  </r>
  <r>
    <x v="328"/>
    <s v="P0007"/>
    <n v="15"/>
    <x v="2"/>
    <x v="0"/>
    <n v="0"/>
    <x v="36"/>
    <x v="3"/>
    <x v="2"/>
    <n v="43"/>
    <n v="47.730000000000004"/>
    <n v="645"/>
    <n v="715.95"/>
    <n v="70.950000000000045"/>
    <x v="3"/>
    <x v="9"/>
    <x v="1"/>
  </r>
  <r>
    <x v="329"/>
    <s v="P0035"/>
    <n v="1"/>
    <x v="2"/>
    <x v="0"/>
    <n v="0"/>
    <x v="4"/>
    <x v="4"/>
    <x v="3"/>
    <n v="5"/>
    <n v="6.7"/>
    <n v="5"/>
    <n v="6.7"/>
    <n v="1.7000000000000002"/>
    <x v="16"/>
    <x v="9"/>
    <x v="1"/>
  </r>
  <r>
    <x v="330"/>
    <s v="P0038"/>
    <n v="14"/>
    <x v="1"/>
    <x v="0"/>
    <n v="0"/>
    <x v="1"/>
    <x v="1"/>
    <x v="1"/>
    <n v="72"/>
    <n v="79.92"/>
    <n v="1008"/>
    <n v="1118.8800000000001"/>
    <n v="110.88000000000011"/>
    <x v="4"/>
    <x v="9"/>
    <x v="1"/>
  </r>
  <r>
    <x v="331"/>
    <s v="P0019"/>
    <n v="9"/>
    <x v="2"/>
    <x v="0"/>
    <n v="0"/>
    <x v="40"/>
    <x v="2"/>
    <x v="0"/>
    <n v="150"/>
    <n v="210"/>
    <n v="1350"/>
    <n v="1890"/>
    <n v="540"/>
    <x v="26"/>
    <x v="9"/>
    <x v="1"/>
  </r>
  <r>
    <x v="331"/>
    <s v="P0044"/>
    <n v="12"/>
    <x v="1"/>
    <x v="0"/>
    <n v="0"/>
    <x v="11"/>
    <x v="1"/>
    <x v="1"/>
    <n v="76"/>
    <n v="82.08"/>
    <n v="912"/>
    <n v="984.96"/>
    <n v="72.960000000000036"/>
    <x v="26"/>
    <x v="9"/>
    <x v="1"/>
  </r>
  <r>
    <x v="332"/>
    <s v="P0008"/>
    <n v="10"/>
    <x v="2"/>
    <x v="0"/>
    <n v="0"/>
    <x v="25"/>
    <x v="3"/>
    <x v="1"/>
    <n v="83"/>
    <n v="94.62"/>
    <n v="830"/>
    <n v="946.2"/>
    <n v="116.20000000000005"/>
    <x v="5"/>
    <x v="9"/>
    <x v="1"/>
  </r>
  <r>
    <x v="333"/>
    <s v="P0002"/>
    <n v="15"/>
    <x v="1"/>
    <x v="0"/>
    <n v="0"/>
    <x v="29"/>
    <x v="3"/>
    <x v="1"/>
    <n v="105"/>
    <n v="142.80000000000001"/>
    <n v="1575"/>
    <n v="2142"/>
    <n v="567"/>
    <x v="22"/>
    <x v="9"/>
    <x v="1"/>
  </r>
  <r>
    <x v="334"/>
    <s v="P0044"/>
    <n v="15"/>
    <x v="0"/>
    <x v="0"/>
    <n v="0"/>
    <x v="11"/>
    <x v="1"/>
    <x v="1"/>
    <n v="76"/>
    <n v="82.08"/>
    <n v="1140"/>
    <n v="1231.2"/>
    <n v="91.200000000000045"/>
    <x v="29"/>
    <x v="9"/>
    <x v="1"/>
  </r>
  <r>
    <x v="335"/>
    <s v="P0015"/>
    <n v="10"/>
    <x v="2"/>
    <x v="1"/>
    <n v="0"/>
    <x v="27"/>
    <x v="2"/>
    <x v="3"/>
    <n v="12"/>
    <n v="15.719999999999999"/>
    <n v="120"/>
    <n v="157.19999999999999"/>
    <n v="37.199999999999989"/>
    <x v="17"/>
    <x v="9"/>
    <x v="1"/>
  </r>
  <r>
    <x v="336"/>
    <s v="P0036"/>
    <n v="3"/>
    <x v="1"/>
    <x v="0"/>
    <n v="0"/>
    <x v="43"/>
    <x v="4"/>
    <x v="1"/>
    <n v="90"/>
    <n v="96.3"/>
    <n v="270"/>
    <n v="288.89999999999998"/>
    <n v="18.899999999999977"/>
    <x v="23"/>
    <x v="9"/>
    <x v="1"/>
  </r>
  <r>
    <x v="337"/>
    <s v="P0024"/>
    <n v="14"/>
    <x v="1"/>
    <x v="1"/>
    <n v="0"/>
    <x v="0"/>
    <x v="0"/>
    <x v="0"/>
    <n v="144"/>
    <n v="156.96"/>
    <n v="2016"/>
    <n v="2197.44"/>
    <n v="181.44000000000005"/>
    <x v="19"/>
    <x v="9"/>
    <x v="1"/>
  </r>
  <r>
    <x v="338"/>
    <s v="P0042"/>
    <n v="3"/>
    <x v="2"/>
    <x v="1"/>
    <n v="0"/>
    <x v="10"/>
    <x v="1"/>
    <x v="0"/>
    <n v="120"/>
    <n v="162"/>
    <n v="360"/>
    <n v="486"/>
    <n v="126"/>
    <x v="24"/>
    <x v="9"/>
    <x v="1"/>
  </r>
  <r>
    <x v="339"/>
    <s v="P0038"/>
    <n v="8"/>
    <x v="2"/>
    <x v="0"/>
    <n v="0"/>
    <x v="1"/>
    <x v="1"/>
    <x v="1"/>
    <n v="72"/>
    <n v="79.92"/>
    <n v="576"/>
    <n v="639.36"/>
    <n v="63.360000000000014"/>
    <x v="25"/>
    <x v="9"/>
    <x v="1"/>
  </r>
  <r>
    <x v="340"/>
    <s v="P0012"/>
    <n v="15"/>
    <x v="0"/>
    <x v="0"/>
    <n v="0"/>
    <x v="35"/>
    <x v="2"/>
    <x v="1"/>
    <n v="73"/>
    <n v="94.17"/>
    <n v="1095"/>
    <n v="1412.55"/>
    <n v="317.54999999999995"/>
    <x v="0"/>
    <x v="10"/>
    <x v="1"/>
  </r>
  <r>
    <x v="341"/>
    <s v="P0015"/>
    <n v="15"/>
    <x v="0"/>
    <x v="1"/>
    <n v="0"/>
    <x v="27"/>
    <x v="2"/>
    <x v="3"/>
    <n v="12"/>
    <n v="15.719999999999999"/>
    <n v="180"/>
    <n v="235.79999999999998"/>
    <n v="55.799999999999983"/>
    <x v="1"/>
    <x v="10"/>
    <x v="1"/>
  </r>
  <r>
    <x v="341"/>
    <s v="P0030"/>
    <n v="15"/>
    <x v="2"/>
    <x v="1"/>
    <n v="0"/>
    <x v="28"/>
    <x v="4"/>
    <x v="0"/>
    <n v="148"/>
    <n v="201.28"/>
    <n v="2220"/>
    <n v="3019.2"/>
    <n v="799.19999999999982"/>
    <x v="1"/>
    <x v="10"/>
    <x v="1"/>
  </r>
  <r>
    <x v="341"/>
    <s v="P0035"/>
    <n v="5"/>
    <x v="2"/>
    <x v="1"/>
    <n v="0"/>
    <x v="4"/>
    <x v="4"/>
    <x v="3"/>
    <n v="5"/>
    <n v="6.7"/>
    <n v="25"/>
    <n v="33.5"/>
    <n v="8.5"/>
    <x v="1"/>
    <x v="10"/>
    <x v="1"/>
  </r>
  <r>
    <x v="342"/>
    <s v="P0020"/>
    <n v="11"/>
    <x v="1"/>
    <x v="0"/>
    <n v="0"/>
    <x v="14"/>
    <x v="0"/>
    <x v="2"/>
    <n v="61"/>
    <n v="76.25"/>
    <n v="671"/>
    <n v="838.75"/>
    <n v="167.75"/>
    <x v="2"/>
    <x v="10"/>
    <x v="1"/>
  </r>
  <r>
    <x v="343"/>
    <s v="P0008"/>
    <n v="10"/>
    <x v="2"/>
    <x v="0"/>
    <n v="0"/>
    <x v="25"/>
    <x v="3"/>
    <x v="1"/>
    <n v="83"/>
    <n v="94.62"/>
    <n v="830"/>
    <n v="946.2"/>
    <n v="116.20000000000005"/>
    <x v="3"/>
    <x v="10"/>
    <x v="1"/>
  </r>
  <r>
    <x v="344"/>
    <s v="P0019"/>
    <n v="15"/>
    <x v="2"/>
    <x v="1"/>
    <n v="0"/>
    <x v="40"/>
    <x v="2"/>
    <x v="0"/>
    <n v="150"/>
    <n v="210"/>
    <n v="2250"/>
    <n v="3150"/>
    <n v="900"/>
    <x v="15"/>
    <x v="10"/>
    <x v="1"/>
  </r>
  <r>
    <x v="345"/>
    <s v="P0043"/>
    <n v="13"/>
    <x v="2"/>
    <x v="1"/>
    <n v="0"/>
    <x v="23"/>
    <x v="1"/>
    <x v="1"/>
    <n v="67"/>
    <n v="83.08"/>
    <n v="871"/>
    <n v="1080.04"/>
    <n v="209.03999999999996"/>
    <x v="16"/>
    <x v="10"/>
    <x v="1"/>
  </r>
  <r>
    <x v="345"/>
    <s v="P0015"/>
    <n v="13"/>
    <x v="1"/>
    <x v="0"/>
    <n v="0"/>
    <x v="27"/>
    <x v="2"/>
    <x v="3"/>
    <n v="12"/>
    <n v="15.719999999999999"/>
    <n v="156"/>
    <n v="204.35999999999999"/>
    <n v="48.359999999999985"/>
    <x v="16"/>
    <x v="10"/>
    <x v="1"/>
  </r>
  <r>
    <x v="345"/>
    <s v="P0042"/>
    <n v="13"/>
    <x v="2"/>
    <x v="1"/>
    <n v="0"/>
    <x v="10"/>
    <x v="1"/>
    <x v="0"/>
    <n v="120"/>
    <n v="162"/>
    <n v="1560"/>
    <n v="2106"/>
    <n v="546"/>
    <x v="16"/>
    <x v="10"/>
    <x v="1"/>
  </r>
  <r>
    <x v="346"/>
    <s v="P0040"/>
    <n v="13"/>
    <x v="1"/>
    <x v="1"/>
    <n v="0"/>
    <x v="17"/>
    <x v="1"/>
    <x v="1"/>
    <n v="90"/>
    <n v="115.2"/>
    <n v="1170"/>
    <n v="1497.6000000000001"/>
    <n v="327.60000000000014"/>
    <x v="20"/>
    <x v="10"/>
    <x v="1"/>
  </r>
  <r>
    <x v="347"/>
    <s v="P0036"/>
    <n v="11"/>
    <x v="0"/>
    <x v="1"/>
    <n v="0"/>
    <x v="43"/>
    <x v="4"/>
    <x v="1"/>
    <n v="90"/>
    <n v="96.3"/>
    <n v="990"/>
    <n v="1059.3"/>
    <n v="69.299999999999955"/>
    <x v="21"/>
    <x v="10"/>
    <x v="1"/>
  </r>
  <r>
    <x v="347"/>
    <s v="P0019"/>
    <n v="10"/>
    <x v="0"/>
    <x v="0"/>
    <n v="0"/>
    <x v="40"/>
    <x v="2"/>
    <x v="0"/>
    <n v="150"/>
    <n v="210"/>
    <n v="1500"/>
    <n v="2100"/>
    <n v="600"/>
    <x v="21"/>
    <x v="10"/>
    <x v="1"/>
  </r>
  <r>
    <x v="348"/>
    <s v="P0027"/>
    <n v="8"/>
    <x v="1"/>
    <x v="1"/>
    <n v="0"/>
    <x v="26"/>
    <x v="4"/>
    <x v="2"/>
    <n v="48"/>
    <n v="57.120000000000005"/>
    <n v="384"/>
    <n v="456.96000000000004"/>
    <n v="72.960000000000036"/>
    <x v="4"/>
    <x v="10"/>
    <x v="1"/>
  </r>
  <r>
    <x v="349"/>
    <s v="P0018"/>
    <n v="7"/>
    <x v="2"/>
    <x v="0"/>
    <n v="0"/>
    <x v="30"/>
    <x v="2"/>
    <x v="3"/>
    <n v="37"/>
    <n v="49.21"/>
    <n v="259"/>
    <n v="344.47"/>
    <n v="85.470000000000027"/>
    <x v="26"/>
    <x v="10"/>
    <x v="1"/>
  </r>
  <r>
    <x v="350"/>
    <s v="P0027"/>
    <n v="10"/>
    <x v="0"/>
    <x v="1"/>
    <n v="0"/>
    <x v="26"/>
    <x v="4"/>
    <x v="2"/>
    <n v="48"/>
    <n v="57.120000000000005"/>
    <n v="480"/>
    <n v="571.20000000000005"/>
    <n v="91.200000000000045"/>
    <x v="22"/>
    <x v="10"/>
    <x v="1"/>
  </r>
  <r>
    <x v="351"/>
    <s v="P0002"/>
    <n v="1"/>
    <x v="2"/>
    <x v="1"/>
    <n v="0"/>
    <x v="29"/>
    <x v="3"/>
    <x v="1"/>
    <n v="105"/>
    <n v="142.80000000000001"/>
    <n v="105"/>
    <n v="142.80000000000001"/>
    <n v="37.800000000000011"/>
    <x v="29"/>
    <x v="10"/>
    <x v="1"/>
  </r>
  <r>
    <x v="352"/>
    <s v="P0012"/>
    <n v="14"/>
    <x v="2"/>
    <x v="1"/>
    <n v="0"/>
    <x v="35"/>
    <x v="2"/>
    <x v="1"/>
    <n v="73"/>
    <n v="94.17"/>
    <n v="1022"/>
    <n v="1318.38"/>
    <n v="296.38000000000011"/>
    <x v="17"/>
    <x v="10"/>
    <x v="1"/>
  </r>
  <r>
    <x v="353"/>
    <s v="P0017"/>
    <n v="8"/>
    <x v="1"/>
    <x v="0"/>
    <n v="0"/>
    <x v="39"/>
    <x v="2"/>
    <x v="0"/>
    <n v="134"/>
    <n v="156.78"/>
    <n v="1072"/>
    <n v="1254.24"/>
    <n v="182.24"/>
    <x v="23"/>
    <x v="10"/>
    <x v="1"/>
  </r>
  <r>
    <x v="354"/>
    <s v="P0034"/>
    <n v="8"/>
    <x v="2"/>
    <x v="1"/>
    <n v="0"/>
    <x v="13"/>
    <x v="4"/>
    <x v="2"/>
    <n v="55"/>
    <n v="58.3"/>
    <n v="440"/>
    <n v="466.4"/>
    <n v="26.399999999999977"/>
    <x v="7"/>
    <x v="10"/>
    <x v="1"/>
  </r>
  <r>
    <x v="355"/>
    <s v="P0020"/>
    <n v="6"/>
    <x v="2"/>
    <x v="1"/>
    <n v="0"/>
    <x v="14"/>
    <x v="0"/>
    <x v="2"/>
    <n v="61"/>
    <n v="76.25"/>
    <n v="366"/>
    <n v="457.5"/>
    <n v="91.5"/>
    <x v="10"/>
    <x v="10"/>
    <x v="1"/>
  </r>
  <r>
    <x v="356"/>
    <s v="P0036"/>
    <n v="12"/>
    <x v="1"/>
    <x v="0"/>
    <n v="0"/>
    <x v="43"/>
    <x v="4"/>
    <x v="1"/>
    <n v="90"/>
    <n v="96.3"/>
    <n v="1080"/>
    <n v="1155.5999999999999"/>
    <n v="75.599999999999909"/>
    <x v="19"/>
    <x v="10"/>
    <x v="1"/>
  </r>
  <r>
    <x v="357"/>
    <s v="P0004"/>
    <n v="5"/>
    <x v="2"/>
    <x v="1"/>
    <n v="0"/>
    <x v="3"/>
    <x v="3"/>
    <x v="2"/>
    <n v="44"/>
    <n v="48.84"/>
    <n v="220"/>
    <n v="244.20000000000002"/>
    <n v="24.200000000000017"/>
    <x v="11"/>
    <x v="10"/>
    <x v="1"/>
  </r>
  <r>
    <x v="358"/>
    <s v="P0032"/>
    <n v="5"/>
    <x v="2"/>
    <x v="0"/>
    <n v="0"/>
    <x v="18"/>
    <x v="4"/>
    <x v="1"/>
    <n v="89"/>
    <n v="117.48"/>
    <n v="445"/>
    <n v="587.4"/>
    <n v="142.39999999999998"/>
    <x v="12"/>
    <x v="10"/>
    <x v="1"/>
  </r>
  <r>
    <x v="359"/>
    <s v="P0034"/>
    <n v="15"/>
    <x v="2"/>
    <x v="0"/>
    <n v="0"/>
    <x v="13"/>
    <x v="4"/>
    <x v="2"/>
    <n v="55"/>
    <n v="58.3"/>
    <n v="825"/>
    <n v="874.5"/>
    <n v="49.5"/>
    <x v="13"/>
    <x v="10"/>
    <x v="1"/>
  </r>
  <r>
    <x v="360"/>
    <s v="P0031"/>
    <n v="8"/>
    <x v="2"/>
    <x v="1"/>
    <n v="0"/>
    <x v="5"/>
    <x v="4"/>
    <x v="1"/>
    <n v="93"/>
    <n v="104.16"/>
    <n v="744"/>
    <n v="833.28"/>
    <n v="89.279999999999973"/>
    <x v="14"/>
    <x v="10"/>
    <x v="1"/>
  </r>
  <r>
    <x v="361"/>
    <s v="P0015"/>
    <n v="2"/>
    <x v="2"/>
    <x v="0"/>
    <n v="0"/>
    <x v="27"/>
    <x v="2"/>
    <x v="3"/>
    <n v="12"/>
    <n v="15.719999999999999"/>
    <n v="24"/>
    <n v="31.439999999999998"/>
    <n v="7.4399999999999977"/>
    <x v="24"/>
    <x v="10"/>
    <x v="1"/>
  </r>
  <r>
    <x v="362"/>
    <s v="P0028"/>
    <n v="5"/>
    <x v="0"/>
    <x v="1"/>
    <n v="0"/>
    <x v="33"/>
    <x v="4"/>
    <x v="3"/>
    <n v="37"/>
    <n v="41.81"/>
    <n v="185"/>
    <n v="209.05"/>
    <n v="24.050000000000011"/>
    <x v="2"/>
    <x v="11"/>
    <x v="1"/>
  </r>
  <r>
    <x v="363"/>
    <s v="P0026"/>
    <n v="10"/>
    <x v="2"/>
    <x v="1"/>
    <n v="0"/>
    <x v="42"/>
    <x v="4"/>
    <x v="3"/>
    <n v="18"/>
    <n v="24.66"/>
    <n v="180"/>
    <n v="246.6"/>
    <n v="66.599999999999994"/>
    <x v="3"/>
    <x v="11"/>
    <x v="1"/>
  </r>
  <r>
    <x v="363"/>
    <s v="P0044"/>
    <n v="15"/>
    <x v="2"/>
    <x v="1"/>
    <n v="0"/>
    <x v="11"/>
    <x v="1"/>
    <x v="1"/>
    <n v="76"/>
    <n v="82.08"/>
    <n v="1140"/>
    <n v="1231.2"/>
    <n v="91.200000000000045"/>
    <x v="3"/>
    <x v="11"/>
    <x v="1"/>
  </r>
  <r>
    <x v="364"/>
    <s v="P0038"/>
    <n v="12"/>
    <x v="2"/>
    <x v="1"/>
    <n v="0"/>
    <x v="1"/>
    <x v="1"/>
    <x v="1"/>
    <n v="72"/>
    <n v="79.92"/>
    <n v="864"/>
    <n v="959.04"/>
    <n v="95.039999999999964"/>
    <x v="20"/>
    <x v="11"/>
    <x v="1"/>
  </r>
  <r>
    <x v="364"/>
    <s v="P0016"/>
    <n v="13"/>
    <x v="2"/>
    <x v="0"/>
    <n v="0"/>
    <x v="21"/>
    <x v="2"/>
    <x v="3"/>
    <n v="13"/>
    <n v="16.64"/>
    <n v="169"/>
    <n v="216.32"/>
    <n v="47.319999999999993"/>
    <x v="20"/>
    <x v="11"/>
    <x v="1"/>
  </r>
  <r>
    <x v="364"/>
    <s v="P0038"/>
    <n v="5"/>
    <x v="2"/>
    <x v="1"/>
    <n v="0"/>
    <x v="1"/>
    <x v="1"/>
    <x v="1"/>
    <n v="72"/>
    <n v="79.92"/>
    <n v="360"/>
    <n v="399.6"/>
    <n v="39.600000000000023"/>
    <x v="20"/>
    <x v="11"/>
    <x v="1"/>
  </r>
  <r>
    <x v="365"/>
    <s v="P0027"/>
    <n v="5"/>
    <x v="2"/>
    <x v="0"/>
    <n v="0"/>
    <x v="26"/>
    <x v="4"/>
    <x v="2"/>
    <n v="48"/>
    <n v="57.120000000000005"/>
    <n v="240"/>
    <n v="285.60000000000002"/>
    <n v="45.600000000000023"/>
    <x v="5"/>
    <x v="11"/>
    <x v="1"/>
  </r>
  <r>
    <x v="365"/>
    <s v="P0013"/>
    <n v="9"/>
    <x v="0"/>
    <x v="0"/>
    <n v="0"/>
    <x v="2"/>
    <x v="2"/>
    <x v="1"/>
    <n v="112"/>
    <n v="122.08"/>
    <n v="1008"/>
    <n v="1098.72"/>
    <n v="90.720000000000027"/>
    <x v="5"/>
    <x v="11"/>
    <x v="1"/>
  </r>
  <r>
    <x v="365"/>
    <s v="P0014"/>
    <n v="10"/>
    <x v="1"/>
    <x v="1"/>
    <n v="0"/>
    <x v="9"/>
    <x v="2"/>
    <x v="1"/>
    <n v="112"/>
    <n v="146.72"/>
    <n v="1120"/>
    <n v="1467.2"/>
    <n v="347.20000000000005"/>
    <x v="5"/>
    <x v="11"/>
    <x v="1"/>
  </r>
  <r>
    <x v="366"/>
    <s v="P0030"/>
    <n v="9"/>
    <x v="0"/>
    <x v="1"/>
    <n v="0"/>
    <x v="28"/>
    <x v="4"/>
    <x v="0"/>
    <n v="148"/>
    <n v="201.28"/>
    <n v="1332"/>
    <n v="1811.52"/>
    <n v="479.52"/>
    <x v="6"/>
    <x v="11"/>
    <x v="1"/>
  </r>
  <r>
    <x v="366"/>
    <s v="P0041"/>
    <n v="10"/>
    <x v="0"/>
    <x v="0"/>
    <n v="0"/>
    <x v="41"/>
    <x v="1"/>
    <x v="0"/>
    <n v="138"/>
    <n v="173.88"/>
    <n v="1380"/>
    <n v="1738.8"/>
    <n v="358.79999999999995"/>
    <x v="6"/>
    <x v="11"/>
    <x v="1"/>
  </r>
  <r>
    <x v="367"/>
    <s v="P0005"/>
    <n v="4"/>
    <x v="2"/>
    <x v="1"/>
    <n v="0"/>
    <x v="24"/>
    <x v="3"/>
    <x v="0"/>
    <n v="133"/>
    <n v="155.61000000000001"/>
    <n v="532"/>
    <n v="622.44000000000005"/>
    <n v="90.440000000000055"/>
    <x v="29"/>
    <x v="11"/>
    <x v="1"/>
  </r>
  <r>
    <x v="368"/>
    <s v="P0009"/>
    <n v="13"/>
    <x v="2"/>
    <x v="0"/>
    <n v="0"/>
    <x v="37"/>
    <x v="3"/>
    <x v="3"/>
    <n v="6"/>
    <n v="7.8599999999999994"/>
    <n v="78"/>
    <n v="102.17999999999999"/>
    <n v="24.179999999999993"/>
    <x v="17"/>
    <x v="11"/>
    <x v="1"/>
  </r>
  <r>
    <x v="369"/>
    <s v="P0044"/>
    <n v="7"/>
    <x v="2"/>
    <x v="0"/>
    <n v="0"/>
    <x v="11"/>
    <x v="1"/>
    <x v="1"/>
    <n v="76"/>
    <n v="82.08"/>
    <n v="532"/>
    <n v="574.55999999999995"/>
    <n v="42.559999999999945"/>
    <x v="8"/>
    <x v="11"/>
    <x v="1"/>
  </r>
  <r>
    <x v="369"/>
    <s v="P0011"/>
    <n v="14"/>
    <x v="2"/>
    <x v="1"/>
    <n v="0"/>
    <x v="31"/>
    <x v="2"/>
    <x v="2"/>
    <n v="44"/>
    <n v="48.4"/>
    <n v="616"/>
    <n v="677.6"/>
    <n v="61.600000000000023"/>
    <x v="8"/>
    <x v="11"/>
    <x v="1"/>
  </r>
  <r>
    <x v="369"/>
    <s v="P0009"/>
    <n v="11"/>
    <x v="1"/>
    <x v="0"/>
    <n v="0"/>
    <x v="37"/>
    <x v="3"/>
    <x v="3"/>
    <n v="6"/>
    <n v="7.8599999999999994"/>
    <n v="66"/>
    <n v="86.46"/>
    <n v="20.459999999999994"/>
    <x v="8"/>
    <x v="11"/>
    <x v="1"/>
  </r>
  <r>
    <x v="370"/>
    <s v="P0006"/>
    <n v="10"/>
    <x v="2"/>
    <x v="0"/>
    <n v="0"/>
    <x v="15"/>
    <x v="3"/>
    <x v="1"/>
    <n v="75"/>
    <n v="85.5"/>
    <n v="750"/>
    <n v="855"/>
    <n v="105"/>
    <x v="10"/>
    <x v="11"/>
    <x v="1"/>
  </r>
  <r>
    <x v="371"/>
    <s v="P0008"/>
    <n v="15"/>
    <x v="2"/>
    <x v="0"/>
    <n v="0"/>
    <x v="25"/>
    <x v="3"/>
    <x v="1"/>
    <n v="83"/>
    <n v="94.62"/>
    <n v="1245"/>
    <n v="1419.3000000000002"/>
    <n v="174.30000000000018"/>
    <x v="28"/>
    <x v="11"/>
    <x v="1"/>
  </r>
  <r>
    <x v="371"/>
    <s v="P0042"/>
    <n v="1"/>
    <x v="0"/>
    <x v="1"/>
    <n v="0"/>
    <x v="10"/>
    <x v="1"/>
    <x v="0"/>
    <n v="120"/>
    <n v="162"/>
    <n v="120"/>
    <n v="162"/>
    <n v="42"/>
    <x v="28"/>
    <x v="11"/>
    <x v="1"/>
  </r>
  <r>
    <x v="372"/>
    <s v="P0041"/>
    <n v="14"/>
    <x v="2"/>
    <x v="0"/>
    <n v="0"/>
    <x v="41"/>
    <x v="1"/>
    <x v="0"/>
    <n v="138"/>
    <n v="173.88"/>
    <n v="1932"/>
    <n v="2434.3199999999997"/>
    <n v="502.31999999999971"/>
    <x v="24"/>
    <x v="11"/>
    <x v="1"/>
  </r>
  <r>
    <x v="373"/>
    <s v="P0033"/>
    <n v="12"/>
    <x v="1"/>
    <x v="0"/>
    <n v="0"/>
    <x v="38"/>
    <x v="4"/>
    <x v="1"/>
    <n v="95"/>
    <n v="119.7"/>
    <n v="1140"/>
    <n v="1436.4"/>
    <n v="296.40000000000009"/>
    <x v="25"/>
    <x v="11"/>
    <x v="1"/>
  </r>
  <r>
    <x v="373"/>
    <s v="P0011"/>
    <n v="6"/>
    <x v="1"/>
    <x v="0"/>
    <n v="0"/>
    <x v="31"/>
    <x v="2"/>
    <x v="2"/>
    <n v="44"/>
    <n v="48.4"/>
    <n v="264"/>
    <n v="290.39999999999998"/>
    <n v="26.399999999999977"/>
    <x v="25"/>
    <x v="11"/>
    <x v="1"/>
  </r>
  <r>
    <x v="373"/>
    <s v="P0011"/>
    <n v="3"/>
    <x v="0"/>
    <x v="1"/>
    <n v="0"/>
    <x v="31"/>
    <x v="2"/>
    <x v="2"/>
    <n v="44"/>
    <n v="48.4"/>
    <n v="132"/>
    <n v="145.19999999999999"/>
    <n v="13.19999999999998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B629C2-0F53-4715-8C19-8533B212BB9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Q2:R34" firstHeaderRow="1" firstDataRow="1" firstDataCol="1"/>
  <pivotFields count="2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showAll="0"/>
    <pivotField dataField="1" showAll="0"/>
    <pivotField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4"/>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 SELLING VALUE" fld="12" baseField="0" baseItem="0" numFmtId="165"/>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005B09-826F-45CA-A431-69EACD32E53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9:K32" firstHeaderRow="1" firstDataRow="1" firstDataCol="1"/>
  <pivotFields count="2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showAll="0"/>
    <pivotField showAll="0"/>
    <pivotField dataField="1" showAll="0"/>
    <pivotField showAll="0"/>
    <pivotField axis="axisRow"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5"/>
  </rowFields>
  <rowItems count="13">
    <i>
      <x/>
    </i>
    <i>
      <x v="10"/>
    </i>
    <i>
      <x v="8"/>
    </i>
    <i>
      <x v="11"/>
    </i>
    <i>
      <x v="9"/>
    </i>
    <i>
      <x v="5"/>
    </i>
    <i>
      <x v="7"/>
    </i>
    <i>
      <x v="1"/>
    </i>
    <i>
      <x v="6"/>
    </i>
    <i>
      <x v="3"/>
    </i>
    <i>
      <x v="2"/>
    </i>
    <i>
      <x v="4"/>
    </i>
    <i t="grand">
      <x/>
    </i>
  </rowItems>
  <colItems count="1">
    <i/>
  </colItems>
  <dataFields count="1">
    <dataField name="Sum of PROFIT"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38D581-D6F3-4363-863B-DB9029CF28B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C3" firstHeaderRow="0" firstDataRow="1" firstDataCol="0"/>
  <pivotFields count="2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dataField="1" showAll="0"/>
    <pivotField dataField="1" showAll="0"/>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2">
    <i>
      <x/>
    </i>
    <i i="1">
      <x v="1"/>
    </i>
  </colItems>
  <dataFields count="2">
    <dataField name="Sum of TOTAL SELLING VALUE" fld="12" baseField="0" baseItem="0"/>
    <dataField name="Sum of TO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E6061C-6338-48ED-96CD-1C58D8AE35E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2:K13" firstHeaderRow="1" firstDataRow="1" firstDataCol="1"/>
  <pivotFields count="2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items count="4">
        <item x="2"/>
        <item x="1"/>
        <item x="0"/>
        <item t="default"/>
      </items>
    </pivotField>
    <pivotField showAll="0">
      <items count="3">
        <item x="1"/>
        <item x="0"/>
        <item t="default"/>
      </items>
    </pivotField>
    <pivotField numFmtId="164" showAll="0"/>
    <pivotField axis="axisRow" showAll="0" measureFilter="1" sortType="ascending">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autoSortScope>
        <pivotArea dataOnly="0" outline="0" fieldPosition="0">
          <references count="1">
            <reference field="4294967294" count="1" selected="0">
              <x v="0"/>
            </reference>
          </references>
        </pivotArea>
      </autoSortScope>
    </pivotField>
    <pivotField showAll="0"/>
    <pivotField showAll="0">
      <items count="5">
        <item x="0"/>
        <item x="1"/>
        <item x="2"/>
        <item x="3"/>
        <item t="default"/>
      </items>
    </pivotField>
    <pivotField showAll="0"/>
    <pivotField showAll="0"/>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11">
    <i>
      <x v="1"/>
    </i>
    <i>
      <x v="32"/>
    </i>
    <i>
      <x v="4"/>
    </i>
    <i>
      <x v="31"/>
    </i>
    <i>
      <x v="43"/>
    </i>
    <i>
      <x v="9"/>
    </i>
    <i>
      <x v="18"/>
    </i>
    <i>
      <x v="41"/>
    </i>
    <i>
      <x v="29"/>
    </i>
    <i>
      <x v="40"/>
    </i>
    <i t="grand">
      <x/>
    </i>
  </rowItems>
  <colItems count="1">
    <i/>
  </colItems>
  <dataFields count="1">
    <dataField name="Sum of TOTAL SELLING VALUE" fld="12" baseField="0" baseItem="0" numFmtId="165"/>
  </dataFields>
  <formats count="1">
    <format dxfId="1">
      <pivotArea outline="0" collapsedLevelsAreSubtotals="1" fieldPosition="0"/>
    </format>
  </formats>
  <chartFormats count="4">
    <chartFormat chart="1"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E4DB03-D0F2-4DCA-BEA8-CA4A9AC3C0C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2:H15" firstHeaderRow="0" firstDataRow="1" firstDataCol="1"/>
  <pivotFields count="2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dataField="1" showAll="0"/>
    <pivotField dataField="1"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7"/>
  </rowFields>
  <rowItems count="13">
    <i>
      <x v="1"/>
    </i>
    <i>
      <x v="2"/>
    </i>
    <i>
      <x v="3"/>
    </i>
    <i>
      <x v="4"/>
    </i>
    <i>
      <x v="5"/>
    </i>
    <i>
      <x v="6"/>
    </i>
    <i>
      <x v="7"/>
    </i>
    <i>
      <x v="8"/>
    </i>
    <i>
      <x v="9"/>
    </i>
    <i>
      <x v="10"/>
    </i>
    <i>
      <x v="11"/>
    </i>
    <i>
      <x v="12"/>
    </i>
    <i t="grand">
      <x/>
    </i>
  </rowItems>
  <colFields count="1">
    <field x="-2"/>
  </colFields>
  <colItems count="3">
    <i>
      <x/>
    </i>
    <i i="1">
      <x v="1"/>
    </i>
    <i i="2">
      <x v="2"/>
    </i>
  </colItems>
  <dataFields count="3">
    <dataField name="Sum of TOTAL SELLING VALUE" fld="12" baseField="0" baseItem="0" numFmtId="1"/>
    <dataField name="Sum of TOTAL BUYING VALUE" fld="11" baseField="0" baseItem="0"/>
    <dataField name="Sum of PROFIT" fld="13" baseField="0" baseItem="0" numFmtId="1"/>
  </dataFields>
  <formats count="2">
    <format dxfId="3">
      <pivotArea outline="0" collapsedLevelsAreSubtotals="1" fieldPosition="0">
        <references count="1">
          <reference field="4294967294" count="1" selected="0">
            <x v="0"/>
          </reference>
        </references>
      </pivotArea>
    </format>
    <format dxfId="2">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3DE0CC-D0DF-455C-B6C0-F5C73A374863}"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U24:V27" firstHeaderRow="1" firstDataRow="1" firstDataCol="1"/>
  <pivotFields count="2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3">
    <i>
      <x/>
    </i>
    <i>
      <x v="1"/>
    </i>
    <i t="grand">
      <x/>
    </i>
  </rowItems>
  <colItems count="1">
    <i/>
  </colItems>
  <dataFields count="1">
    <dataField name="Sum of TOTAL SELLING VALUE" fld="12" showDataAs="percentOfTotal" baseField="0" baseItem="0" numFmtId="9"/>
  </dataFields>
  <formats count="2">
    <format dxfId="5">
      <pivotArea outline="0" fieldPosition="0">
        <references count="1">
          <reference field="4294967294" count="1">
            <x v="0"/>
          </reference>
        </references>
      </pivotArea>
    </format>
    <format dxfId="4">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4" count="1" selected="0">
            <x v="0"/>
          </reference>
        </references>
      </pivotArea>
    </chartFormat>
    <chartFormat chart="4" format="6">
      <pivotArea type="data" outline="0" fieldPosition="0">
        <references count="2">
          <reference field="4294967294" count="1" selected="0">
            <x v="0"/>
          </reference>
          <reference field="4" count="1" selected="0">
            <x v="1"/>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C5989C8-798D-4EAF-B491-4A32B01331D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2:V8" firstHeaderRow="1" firstDataRow="1" firstDataCol="1"/>
  <pivotFields count="2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sortType="descending">
      <items count="7">
        <item x="3"/>
        <item x="2"/>
        <item x="0"/>
        <item x="4"/>
        <item x="1"/>
        <item m="1"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7"/>
  </rowFields>
  <rowItems count="6">
    <i>
      <x v="3"/>
    </i>
    <i>
      <x v="1"/>
    </i>
    <i>
      <x v="4"/>
    </i>
    <i>
      <x/>
    </i>
    <i>
      <x v="2"/>
    </i>
    <i t="grand">
      <x/>
    </i>
  </rowItems>
  <colItems count="1">
    <i/>
  </colItems>
  <dataFields count="1">
    <dataField name="Sum of TOTAL SELLING VALUE" fld="12" baseField="0" baseItem="0" numFmtId="165"/>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38603AF-54C6-4DAF-BA36-E63319A2BBBB}"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U17:V21" firstHeaderRow="1" firstDataRow="1" firstDataCol="1"/>
  <pivotFields count="2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4">
    <i>
      <x/>
    </i>
    <i>
      <x v="1"/>
    </i>
    <i>
      <x v="2"/>
    </i>
    <i t="grand">
      <x/>
    </i>
  </rowItems>
  <colItems count="1">
    <i/>
  </colItems>
  <dataFields count="1">
    <dataField name="Sum of TOTAL SELLING VALUE" fld="12" showDataAs="percentOfTotal" baseField="0" baseItem="0" numFmtId="9"/>
  </dataFields>
  <formats count="2">
    <format dxfId="8">
      <pivotArea outline="0" fieldPosition="0">
        <references count="1">
          <reference field="4294967294" count="1">
            <x v="0"/>
          </reference>
        </references>
      </pivotArea>
    </format>
    <format dxfId="7">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3" count="1" selected="0">
            <x v="0"/>
          </reference>
        </references>
      </pivotArea>
    </chartFormat>
    <chartFormat chart="3" format="10">
      <pivotArea type="data" outline="0" fieldPosition="0">
        <references count="2">
          <reference field="4294967294" count="1" selected="0">
            <x v="0"/>
          </reference>
          <reference field="3" count="1" selected="0">
            <x v="1"/>
          </reference>
        </references>
      </pivotArea>
    </chartFormat>
    <chartFormat chart="3"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A69BF6E-A23B-4BD0-9277-7D1C4E384C4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M19:N32" firstHeaderRow="1" firstDataRow="1" firstDataCol="1"/>
  <pivotFields count="2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showAll="0"/>
    <pivotField dataField="1" showAll="0"/>
    <pivotField showAll="0"/>
    <pivotField showAll="0"/>
    <pivotField axis="axisRow"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5"/>
  </rowFields>
  <rowItems count="13">
    <i>
      <x/>
    </i>
    <i>
      <x v="11"/>
    </i>
    <i>
      <x v="10"/>
    </i>
    <i>
      <x v="7"/>
    </i>
    <i>
      <x v="6"/>
    </i>
    <i>
      <x v="8"/>
    </i>
    <i>
      <x v="9"/>
    </i>
    <i>
      <x v="4"/>
    </i>
    <i>
      <x v="1"/>
    </i>
    <i>
      <x v="5"/>
    </i>
    <i>
      <x v="2"/>
    </i>
    <i>
      <x v="3"/>
    </i>
    <i t="grand">
      <x/>
    </i>
  </rowItems>
  <colItems count="1">
    <i/>
  </colItems>
  <dataFields count="1">
    <dataField name="Sum of TOTAL SELLING VALUE" fld="12"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D380AD9-E051-460C-B48B-EBFFBA21862B}" sourceName="YEAR">
  <pivotTables>
    <pivotTable tabId="3" name="PivotTable6"/>
    <pivotTable tabId="3" name="PivotTable11"/>
    <pivotTable tabId="3" name="PivotTable12"/>
    <pivotTable tabId="3" name="PivotTable2"/>
    <pivotTable tabId="3" name="PivotTable3"/>
    <pivotTable tabId="3" name="PivotTable4"/>
    <pivotTable tabId="3" name="PivotTable5"/>
    <pivotTable tabId="3" name="PivotTable1"/>
    <pivotTable tabId="3" name="PivotTable7"/>
  </pivotTables>
  <data>
    <tabular pivotCacheId="4108780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7FCCD5B-0570-490E-8437-E563624F713D}" sourceName="MONTH">
  <pivotTables>
    <pivotTable tabId="3" name="PivotTable2"/>
    <pivotTable tabId="3" name="PivotTable11"/>
    <pivotTable tabId="3" name="PivotTable12"/>
    <pivotTable tabId="3" name="PivotTable3"/>
    <pivotTable tabId="3" name="PivotTable4"/>
    <pivotTable tabId="3" name="PivotTable5"/>
    <pivotTable tabId="3" name="PivotTable6"/>
    <pivotTable tabId="3" name="PivotTable1"/>
    <pivotTable tabId="3" name="PivotTable7"/>
  </pivotTables>
  <data>
    <tabular pivotCacheId="410878041">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E1FE0107-E659-420B-93FF-DDF36942B52F}" sourceName="SALE TYPE">
  <pivotTables>
    <pivotTable tabId="3" name="PivotTable3"/>
    <pivotTable tabId="3" name="PivotTable11"/>
    <pivotTable tabId="3" name="PivotTable12"/>
    <pivotTable tabId="3" name="PivotTable2"/>
    <pivotTable tabId="3" name="PivotTable4"/>
    <pivotTable tabId="3" name="PivotTable5"/>
    <pivotTable tabId="3" name="PivotTable6"/>
    <pivotTable tabId="3" name="PivotTable1"/>
    <pivotTable tabId="3" name="PivotTable7"/>
  </pivotTables>
  <data>
    <tabular pivotCacheId="41087804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74E11742-2E1E-4E6F-A40F-67644139EFC4}" sourceName="PAYMENT MODE">
  <pivotTables>
    <pivotTable tabId="3" name="PivotTable3"/>
    <pivotTable tabId="3" name="PivotTable11"/>
    <pivotTable tabId="3" name="PivotTable12"/>
    <pivotTable tabId="3" name="PivotTable2"/>
    <pivotTable tabId="3" name="PivotTable4"/>
    <pivotTable tabId="3" name="PivotTable5"/>
    <pivotTable tabId="3" name="PivotTable6"/>
    <pivotTable tabId="3" name="PivotTable1"/>
    <pivotTable tabId="3" name="PivotTable7"/>
  </pivotTables>
  <data>
    <tabular pivotCacheId="41087804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BCEE755-507B-402A-9436-1FCA63B2E720}" cache="Slicer_YEAR" caption="YEAR" rowHeight="241300"/>
  <slicer name="MONTH" xr10:uid="{0C711047-C00D-4ECB-AFAD-90BD60D4919F}" cache="Slicer_MONTH" caption="MONTH" rowHeight="241300"/>
  <slicer name="SALE TYPE" xr10:uid="{CEC62F60-CD2D-40F8-AB15-C4446E78104B}" cache="Slicer_SALE_TYPE" caption="SALE TYPE" rowHeight="241300"/>
  <slicer name="PAYMENT MODE" xr10:uid="{4C7D66DF-A23C-4830-9F55-67BA41C1DD39}" cache="Slicer_PAYMENT_MODE" caption="PAYMENT MODE"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236A01D5-CC71-4DBB-AA95-BC70C8232673}" cache="Slicer_YEAR" caption="YEAR" style="SlicerStyleDark1 2" rowHeight="241300"/>
  <slicer name="MONTH 1" xr10:uid="{2AFFDFF0-60A9-4563-AAB1-96C32DDA7466}" cache="Slicer_MONTH" caption="MONTH" style="SlicerStyleDark1 2" rowHeight="241300"/>
  <slicer name="SALE TYPE 1" xr10:uid="{C60D681C-58D8-4C96-9546-0907638F304E}" cache="Slicer_SALE_TYPE" caption="SALE TYPE" columnCount="3" style="SlicerStyleDark1 2" rowHeight="241300"/>
  <slicer name="PAYMENT MODE 1" xr10:uid="{B0485E50-6580-49F7-893C-A7A1C5CADD3B}" cache="Slicer_PAYMENT_MODE" caption="PAYMENT MODE" columnCount="2" style="SlicerStyleDark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Q528" totalsRowShown="0" headerRowDxfId="36" headerRowBorderDxfId="35">
  <autoFilter ref="A1:Q528" xr:uid="{60351B27-4213-4B50-AF1E-6DD234ED1CD8}"/>
  <sortState xmlns:xlrd2="http://schemas.microsoft.com/office/spreadsheetml/2017/richdata2" ref="A2:E527">
    <sortCondition ref="A1:A527"/>
  </sortState>
  <tableColumns count="17">
    <tableColumn id="1" xr3:uid="{7E2D9722-C99A-4D79-AD8A-A4AF24D31B15}" name="DATE" dataDxfId="34"/>
    <tableColumn id="3" xr3:uid="{1B687DA1-746A-409E-8132-464ADA2D65F7}" name="PRODUCT ID" dataDxfId="33"/>
    <tableColumn id="2" xr3:uid="{3D21C161-3520-4EEB-95C2-BC89A67F811B}" name="QUANTITY" dataDxfId="32"/>
    <tableColumn id="4" xr3:uid="{51AFA112-3989-4C7A-B537-003512753602}" name="SALE TYPE" dataDxfId="31"/>
    <tableColumn id="5" xr3:uid="{057B8FDA-60FB-4816-999C-2030B688B9CF}" name="PAYMENT MODE" dataDxfId="30"/>
    <tableColumn id="6" xr3:uid="{A77A9445-20AF-4122-92EB-C3706E536AB4}" name="DISCOUNT %" dataDxfId="29"/>
    <tableColumn id="7" xr3:uid="{05F48378-BBD0-461B-B372-197363474F21}" name="PRODUCT" dataDxfId="28">
      <calculatedColumnFormula>_xlfn.XLOOKUP(InputData[[#This Row],[PRODUCT ID]],MasterData[PRODUCT ID],MasterData[PRODUCT],,0)</calculatedColumnFormula>
    </tableColumn>
    <tableColumn id="8" xr3:uid="{5E595AF2-54E8-4A7D-8912-1B6AEB23469A}" name="CATEGORY" dataDxfId="27">
      <calculatedColumnFormula>_xlfn.XLOOKUP(B2,MasterData[PRODUCT ID],MasterData[CATEGORY],,0)</calculatedColumnFormula>
    </tableColumn>
    <tableColumn id="9" xr3:uid="{B4C1132B-9EF7-4C02-A263-5C7F3645798C}" name="UOM" dataDxfId="26">
      <calculatedColumnFormula>_xlfn.XLOOKUP(InputData[[#This Row],[PRODUCT ID]],MasterData[PRODUCT ID],MasterData[UOM],"",0)</calculatedColumnFormula>
    </tableColumn>
    <tableColumn id="10" xr3:uid="{A1120895-238F-41B3-B583-BB7ECC22061D}" name="BUYING PRIZE" dataDxfId="25">
      <calculatedColumnFormula>_xlfn.XLOOKUP(InputData[[#This Row],[PRODUCT ID]],MasterData[PRODUCT ID],MasterData[BUYING PRIZE],"",0)</calculatedColumnFormula>
    </tableColumn>
    <tableColumn id="11" xr3:uid="{8525D60E-686D-475E-9B51-7CEF595709D4}" name="SELLING PRICE" dataDxfId="24">
      <calculatedColumnFormula>_xlfn.XLOOKUP(InputData[[#This Row],[PRODUCT ID]],MasterData[PRODUCT ID],MasterData[SELLING PRICE],"",0)</calculatedColumnFormula>
    </tableColumn>
    <tableColumn id="13" xr3:uid="{E66E22EC-F18C-4BF4-8EA7-456781605A2E}" name="TOTAL BUYING VALUE" dataDxfId="23">
      <calculatedColumnFormula>SUM(InputData[[#This Row],[BUYING PRIZE]]*InputData[[#This Row],[QUANTITY]])</calculatedColumnFormula>
    </tableColumn>
    <tableColumn id="14" xr3:uid="{2D54BD34-7589-47AA-9E44-AAFD64B1F80F}" name="TOTAL SELLING VALUE" dataDxfId="22">
      <calculatedColumnFormula>SUM(InputData[[#This Row],[SELLING PRICE]]*InputData[[#This Row],[QUANTITY]])</calculatedColumnFormula>
    </tableColumn>
    <tableColumn id="18" xr3:uid="{15DBD3B5-BF85-43CC-B499-9CD3B6E6F1BA}" name="PROFIT" dataDxfId="21">
      <calculatedColumnFormula>SUM(InputData[[#This Row],[TOTAL SELLING VALUE]]-InputData[[#This Row],[TOTAL BUYING VALUE]])</calculatedColumnFormula>
    </tableColumn>
    <tableColumn id="15" xr3:uid="{91F2E9E9-DF99-419B-971C-8C975A156409}" name="DAY" dataDxfId="20">
      <calculatedColumnFormula>DAY(InputData[[#This Row],[DATE]])</calculatedColumnFormula>
    </tableColumn>
    <tableColumn id="16" xr3:uid="{EB2F64BB-8ADF-4548-A984-0D18D53B8362}" name="MONTH" dataDxfId="19">
      <calculatedColumnFormula>TEXT(InputData[[#This Row],[DATE]],"MMM")</calculatedColumnFormula>
    </tableColumn>
    <tableColumn id="17" xr3:uid="{F6EEA0CB-0789-4B7B-8BDD-62499EF249FA}" name="YEAR" dataDxfId="18">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17" dataDxfId="15" headerRowBorderDxfId="16">
  <autoFilter ref="A1:F46" xr:uid="{DE6FA1E2-6EE8-430A-AF62-020400F3E926}"/>
  <tableColumns count="6">
    <tableColumn id="1" xr3:uid="{106E50BA-9FFB-484D-AC75-176578AFED44}" name="PRODUCT ID" dataDxfId="14"/>
    <tableColumn id="2" xr3:uid="{C6063C4C-22AC-43C3-B630-5C0916CFA263}" name="PRODUCT" dataDxfId="13"/>
    <tableColumn id="3" xr3:uid="{FEA9A0A4-A0D7-45FA-BD75-4D9EBBD09441}" name="CATEGORY" dataDxfId="12"/>
    <tableColumn id="4" xr3:uid="{3BDFD3DA-79CD-4B0E-9F98-1F406523093B}" name="UOM" dataDxfId="11"/>
    <tableColumn id="5" xr3:uid="{C286276F-25D5-4D9D-9759-32EF67A133BE}" name="BUYING PRIZE" dataDxfId="10"/>
    <tableColumn id="6" xr3:uid="{BFC92544-6510-4B40-ABEE-FD6A4B0302D7}" name="SELLING PRICE" dataDxfId="9"/>
  </tableColumns>
  <tableStyleInfo name="TableStyleLight14"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ain Event">
  <a:themeElements>
    <a:clrScheme name="Main Event">
      <a:dk1>
        <a:sysClr val="windowText" lastClr="000000"/>
      </a:dk1>
      <a:lt1>
        <a:sysClr val="window" lastClr="FFFFFF"/>
      </a:lt1>
      <a:dk2>
        <a:srgbClr val="424242"/>
      </a:dk2>
      <a:lt2>
        <a:srgbClr val="C8C8C8"/>
      </a:lt2>
      <a:accent1>
        <a:srgbClr val="B80E0F"/>
      </a:accent1>
      <a:accent2>
        <a:srgbClr val="A6987D"/>
      </a:accent2>
      <a:accent3>
        <a:srgbClr val="7F9A71"/>
      </a:accent3>
      <a:accent4>
        <a:srgbClr val="64969F"/>
      </a:accent4>
      <a:accent5>
        <a:srgbClr val="9B75B2"/>
      </a:accent5>
      <a:accent6>
        <a:srgbClr val="80737A"/>
      </a:accent6>
      <a:hlink>
        <a:srgbClr val="F21213"/>
      </a:hlink>
      <a:folHlink>
        <a:srgbClr val="B6A394"/>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ain Event">
      <a:fillStyleLst>
        <a:solidFill>
          <a:schemeClr val="phClr"/>
        </a:solidFill>
        <a:solidFill>
          <a:schemeClr val="phClr">
            <a:tint val="69000"/>
            <a:satMod val="105000"/>
            <a:lumMod val="110000"/>
          </a:schemeClr>
        </a:solidFill>
        <a:blipFill>
          <a:blip xmlns:r="http://schemas.openxmlformats.org/officeDocument/2006/relationships" r:embed="rId1">
            <a:duotone>
              <a:schemeClr val="phClr">
                <a:shade val="88000"/>
                <a:lumMod val="88000"/>
              </a:schemeClr>
              <a:schemeClr val="phClr"/>
            </a:duotone>
          </a:blip>
          <a:tile tx="0" ty="0" sx="100000" sy="100000" flip="none" algn="tl"/>
        </a:blipFill>
      </a:fillStyleLst>
      <a:lnStyleLst>
        <a:ln w="9525" cap="flat" cmpd="sng" algn="ctr">
          <a:solidFill>
            <a:schemeClr val="phClr">
              <a:shade val="60000"/>
            </a:scheme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effectStyle>
        <a:effectStyle>
          <a:effectLst>
            <a:outerShdw blurRad="25400" dist="127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88000"/>
              </a:schemeClr>
            </a:gs>
          </a:gsLst>
          <a:lin ang="5400000" scaled="0"/>
        </a:gradFill>
        <a:blipFill>
          <a:blip xmlns:r="http://schemas.openxmlformats.org/officeDocument/2006/relationships" r:embed="rId2">
            <a:duotone>
              <a:schemeClr val="phClr">
                <a:shade val="48000"/>
                <a:satMod val="110000"/>
                <a:lumMod val="40000"/>
              </a:schemeClr>
              <a:schemeClr val="phClr">
                <a:tint val="90000"/>
                <a:lumMod val="106000"/>
              </a:schemeClr>
            </a:duotone>
          </a:blip>
          <a:stretch/>
        </a:blipFill>
      </a:bgFillStyleLst>
    </a:fmtScheme>
  </a:themeElements>
  <a:objectDefaults/>
  <a:extraClrSchemeLst/>
  <a:extLst>
    <a:ext uri="{05A4C25C-085E-4340-85A3-A5531E510DB2}">
      <thm15:themeFamily xmlns:thm15="http://schemas.microsoft.com/office/thememl/2012/main" name="Main Event" id="{AC372BB4-D83D-411E-B849-B641926BA760}" vid="{F1EFBDE3-1A95-4E3D-81AD-1F53D65BEA01}"/>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ctrlProp" Target="../ctrlProps/ctrlProp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vmlDrawing" Target="../drawings/vmlDrawing1.vml"/><Relationship Id="rId17" Type="http://schemas.openxmlformats.org/officeDocument/2006/relationships/comments" Target="../comments1.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5" Type="http://schemas.openxmlformats.org/officeDocument/2006/relationships/ctrlProp" Target="../ctrlProps/ctrlProp3.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7"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V528"/>
  <sheetViews>
    <sheetView topLeftCell="A491" workbookViewId="0">
      <selection activeCell="H517" sqref="H517"/>
    </sheetView>
  </sheetViews>
  <sheetFormatPr defaultRowHeight="14.25" x14ac:dyDescent="0.2"/>
  <cols>
    <col min="1" max="1" width="10.625" customWidth="1"/>
    <col min="2" max="2" width="15.75" customWidth="1"/>
    <col min="3" max="3" width="14.25" customWidth="1"/>
    <col min="4" max="4" width="14" customWidth="1"/>
    <col min="5" max="5" width="19.625" customWidth="1"/>
    <col min="6" max="6" width="16.25" customWidth="1"/>
    <col min="7" max="7" width="13.625" customWidth="1"/>
    <col min="8" max="8" width="14.375" customWidth="1"/>
    <col min="9" max="9" width="9.75" customWidth="1"/>
    <col min="10" max="10" width="17.25" customWidth="1"/>
    <col min="11" max="11" width="17.625" customWidth="1"/>
    <col min="12" max="12" width="24.5" customWidth="1"/>
    <col min="13" max="13" width="25.25" customWidth="1"/>
    <col min="14" max="14" width="11.75" customWidth="1"/>
    <col min="19" max="19" width="10.75" customWidth="1"/>
    <col min="21" max="21" width="11.5" customWidth="1"/>
  </cols>
  <sheetData>
    <row r="1" spans="1:22" ht="15.75" thickBot="1" x14ac:dyDescent="0.25">
      <c r="A1" s="2" t="s">
        <v>100</v>
      </c>
      <c r="B1" s="2" t="s">
        <v>0</v>
      </c>
      <c r="C1" s="2" t="s">
        <v>101</v>
      </c>
      <c r="D1" s="2" t="s">
        <v>102</v>
      </c>
      <c r="E1" s="2" t="s">
        <v>103</v>
      </c>
      <c r="F1" s="2" t="s">
        <v>104</v>
      </c>
      <c r="G1" s="2" t="s">
        <v>1</v>
      </c>
      <c r="H1" s="2" t="s">
        <v>2</v>
      </c>
      <c r="I1" s="2" t="s">
        <v>3</v>
      </c>
      <c r="J1" s="2" t="s">
        <v>4</v>
      </c>
      <c r="K1" s="2" t="s">
        <v>5</v>
      </c>
      <c r="L1" s="2" t="s">
        <v>114</v>
      </c>
      <c r="M1" s="2" t="s">
        <v>115</v>
      </c>
      <c r="N1" s="2" t="s">
        <v>119</v>
      </c>
      <c r="O1" s="2" t="s">
        <v>116</v>
      </c>
      <c r="P1" s="2" t="s">
        <v>117</v>
      </c>
      <c r="Q1" s="2" t="s">
        <v>118</v>
      </c>
    </row>
    <row r="2" spans="1:22" x14ac:dyDescent="0.2">
      <c r="A2" s="3">
        <v>44197</v>
      </c>
      <c r="B2" s="4" t="s">
        <v>56</v>
      </c>
      <c r="C2" s="5">
        <v>9</v>
      </c>
      <c r="D2" s="5" t="s">
        <v>105</v>
      </c>
      <c r="E2" s="5" t="s">
        <v>106</v>
      </c>
      <c r="F2" s="6">
        <v>0</v>
      </c>
      <c r="G2" t="str">
        <f>_xlfn.XLOOKUP(InputData[[#This Row],[PRODUCT ID]],MasterData[PRODUCT ID],MasterData[PRODUCT],,0)</f>
        <v>Product24</v>
      </c>
      <c r="H2" t="str">
        <f>_xlfn.XLOOKUP(B2,MasterData[PRODUCT ID],MasterData[CATEGORY],,0)</f>
        <v>Category03</v>
      </c>
      <c r="I2" t="str">
        <f>_xlfn.XLOOKUP(InputData[[#This Row],[PRODUCT ID]],MasterData[PRODUCT ID],MasterData[UOM],"",0)</f>
        <v>Ft</v>
      </c>
      <c r="J2">
        <f>_xlfn.XLOOKUP(InputData[[#This Row],[PRODUCT ID]],MasterData[PRODUCT ID],MasterData[BUYING PRIZE],"",0)</f>
        <v>144</v>
      </c>
      <c r="K2">
        <f>_xlfn.XLOOKUP(InputData[[#This Row],[PRODUCT ID]],MasterData[PRODUCT ID],MasterData[SELLING PRICE],"",0)</f>
        <v>156.96</v>
      </c>
      <c r="L2">
        <f>SUM(InputData[[#This Row],[BUYING PRIZE]]*InputData[[#This Row],[QUANTITY]])</f>
        <v>1296</v>
      </c>
      <c r="M2">
        <f>SUM(InputData[[#This Row],[SELLING PRICE]]*InputData[[#This Row],[QUANTITY]])</f>
        <v>1412.64</v>
      </c>
      <c r="N2">
        <f>SUM(InputData[[#This Row],[TOTAL SELLING VALUE]]-InputData[[#This Row],[TOTAL BUYING VALUE]])</f>
        <v>116.6400000000001</v>
      </c>
      <c r="O2">
        <f>DAY(InputData[[#This Row],[DATE]])</f>
        <v>1</v>
      </c>
      <c r="P2" t="str">
        <f>TEXT(InputData[[#This Row],[DATE]],"MMM")</f>
        <v>Jan</v>
      </c>
      <c r="Q2">
        <f>YEAR(InputData[[#This Row],[DATE]])</f>
        <v>2021</v>
      </c>
    </row>
    <row r="3" spans="1:22" x14ac:dyDescent="0.2">
      <c r="A3" s="3">
        <v>44198</v>
      </c>
      <c r="B3" s="4" t="s">
        <v>86</v>
      </c>
      <c r="C3" s="5">
        <v>15</v>
      </c>
      <c r="D3" s="5" t="s">
        <v>106</v>
      </c>
      <c r="E3" s="5" t="s">
        <v>107</v>
      </c>
      <c r="F3" s="6">
        <v>0</v>
      </c>
      <c r="G3" t="str">
        <f>_xlfn.XLOOKUP(InputData[[#This Row],[PRODUCT ID]],MasterData[PRODUCT ID],MasterData[PRODUCT],,0)</f>
        <v>Product38</v>
      </c>
      <c r="H3" t="str">
        <f>_xlfn.XLOOKUP(B3,MasterData[PRODUCT ID],MasterData[CATEGORY],,0)</f>
        <v>Category05</v>
      </c>
      <c r="I3" t="str">
        <f>_xlfn.XLOOKUP(InputData[[#This Row],[PRODUCT ID]],MasterData[PRODUCT ID],MasterData[UOM],"",0)</f>
        <v>Kg</v>
      </c>
      <c r="J3">
        <f>_xlfn.XLOOKUP(InputData[[#This Row],[PRODUCT ID]],MasterData[PRODUCT ID],MasterData[BUYING PRIZE],"",0)</f>
        <v>72</v>
      </c>
      <c r="K3">
        <f>_xlfn.XLOOKUP(InputData[[#This Row],[PRODUCT ID]],MasterData[PRODUCT ID],MasterData[SELLING PRICE],"",0)</f>
        <v>79.92</v>
      </c>
      <c r="L3">
        <f>SUM(InputData[[#This Row],[BUYING PRIZE]]*InputData[[#This Row],[QUANTITY]])</f>
        <v>1080</v>
      </c>
      <c r="M3">
        <f>SUM(InputData[[#This Row],[SELLING PRICE]]*InputData[[#This Row],[QUANTITY]])</f>
        <v>1198.8</v>
      </c>
      <c r="N3">
        <f>SUM(InputData[[#This Row],[TOTAL SELLING VALUE]]-InputData[[#This Row],[TOTAL BUYING VALUE]])</f>
        <v>118.79999999999995</v>
      </c>
      <c r="O3">
        <f>DAY(InputData[[#This Row],[DATE]])</f>
        <v>2</v>
      </c>
      <c r="P3" t="str">
        <f>TEXT(InputData[[#This Row],[DATE]],"MMM")</f>
        <v>Jan</v>
      </c>
      <c r="Q3">
        <f>YEAR(InputData[[#This Row],[DATE]])</f>
        <v>2021</v>
      </c>
      <c r="U3" s="13"/>
      <c r="V3" s="13"/>
    </row>
    <row r="4" spans="1:22" x14ac:dyDescent="0.2">
      <c r="A4" s="3">
        <v>44198</v>
      </c>
      <c r="B4" s="4" t="s">
        <v>33</v>
      </c>
      <c r="C4" s="5">
        <v>6</v>
      </c>
      <c r="D4" s="5" t="s">
        <v>108</v>
      </c>
      <c r="E4" s="5" t="s">
        <v>107</v>
      </c>
      <c r="F4" s="6">
        <v>0</v>
      </c>
      <c r="G4" t="str">
        <f>_xlfn.XLOOKUP(InputData[[#This Row],[PRODUCT ID]],MasterData[PRODUCT ID],MasterData[PRODUCT],,0)</f>
        <v>Product13</v>
      </c>
      <c r="H4" t="str">
        <f>_xlfn.XLOOKUP(B4,MasterData[PRODUCT ID],MasterData[CATEGORY],,0)</f>
        <v>Category02</v>
      </c>
      <c r="I4" t="str">
        <f>_xlfn.XLOOKUP(InputData[[#This Row],[PRODUCT ID]],MasterData[PRODUCT ID],MasterData[UOM],"",0)</f>
        <v>Kg</v>
      </c>
      <c r="J4">
        <f>_xlfn.XLOOKUP(InputData[[#This Row],[PRODUCT ID]],MasterData[PRODUCT ID],MasterData[BUYING PRIZE],"",0)</f>
        <v>112</v>
      </c>
      <c r="K4">
        <f>_xlfn.XLOOKUP(InputData[[#This Row],[PRODUCT ID]],MasterData[PRODUCT ID],MasterData[SELLING PRICE],"",0)</f>
        <v>122.08</v>
      </c>
      <c r="L4">
        <f>SUM(InputData[[#This Row],[BUYING PRIZE]]*InputData[[#This Row],[QUANTITY]])</f>
        <v>672</v>
      </c>
      <c r="M4">
        <f>SUM(InputData[[#This Row],[SELLING PRICE]]*InputData[[#This Row],[QUANTITY]])</f>
        <v>732.48</v>
      </c>
      <c r="N4">
        <f>SUM(InputData[[#This Row],[TOTAL SELLING VALUE]]-InputData[[#This Row],[TOTAL BUYING VALUE]])</f>
        <v>60.480000000000018</v>
      </c>
      <c r="O4">
        <f>DAY(InputData[[#This Row],[DATE]])</f>
        <v>2</v>
      </c>
      <c r="P4" t="str">
        <f>TEXT(InputData[[#This Row],[DATE]],"MMM")</f>
        <v>Jan</v>
      </c>
      <c r="Q4">
        <f>YEAR(InputData[[#This Row],[DATE]])</f>
        <v>2021</v>
      </c>
      <c r="U4" s="13"/>
      <c r="V4" s="13"/>
    </row>
    <row r="5" spans="1:22" x14ac:dyDescent="0.2">
      <c r="A5" s="3">
        <v>44199</v>
      </c>
      <c r="B5" s="4" t="s">
        <v>14</v>
      </c>
      <c r="C5" s="5">
        <v>5</v>
      </c>
      <c r="D5" s="5" t="s">
        <v>108</v>
      </c>
      <c r="E5" s="5" t="s">
        <v>106</v>
      </c>
      <c r="F5" s="6">
        <v>0</v>
      </c>
      <c r="G5" t="str">
        <f>_xlfn.XLOOKUP(InputData[[#This Row],[PRODUCT ID]],MasterData[PRODUCT ID],MasterData[PRODUCT],,0)</f>
        <v>Product04</v>
      </c>
      <c r="H5" t="str">
        <f>_xlfn.XLOOKUP(B5,MasterData[PRODUCT ID],MasterData[CATEGORY],,0)</f>
        <v>Category01</v>
      </c>
      <c r="I5" t="str">
        <f>_xlfn.XLOOKUP(InputData[[#This Row],[PRODUCT ID]],MasterData[PRODUCT ID],MasterData[UOM],"",0)</f>
        <v>Lt</v>
      </c>
      <c r="J5">
        <f>_xlfn.XLOOKUP(InputData[[#This Row],[PRODUCT ID]],MasterData[PRODUCT ID],MasterData[BUYING PRIZE],"",0)</f>
        <v>44</v>
      </c>
      <c r="K5">
        <f>_xlfn.XLOOKUP(InputData[[#This Row],[PRODUCT ID]],MasterData[PRODUCT ID],MasterData[SELLING PRICE],"",0)</f>
        <v>48.84</v>
      </c>
      <c r="L5">
        <f>SUM(InputData[[#This Row],[BUYING PRIZE]]*InputData[[#This Row],[QUANTITY]])</f>
        <v>220</v>
      </c>
      <c r="M5">
        <f>SUM(InputData[[#This Row],[SELLING PRICE]]*InputData[[#This Row],[QUANTITY]])</f>
        <v>244.20000000000002</v>
      </c>
      <c r="N5">
        <f>SUM(InputData[[#This Row],[TOTAL SELLING VALUE]]-InputData[[#This Row],[TOTAL BUYING VALUE]])</f>
        <v>24.200000000000017</v>
      </c>
      <c r="O5">
        <f>DAY(InputData[[#This Row],[DATE]])</f>
        <v>3</v>
      </c>
      <c r="P5" t="str">
        <f>TEXT(InputData[[#This Row],[DATE]],"MMM")</f>
        <v>Jan</v>
      </c>
      <c r="Q5">
        <f>YEAR(InputData[[#This Row],[DATE]])</f>
        <v>2021</v>
      </c>
      <c r="U5" s="13"/>
      <c r="V5" s="13"/>
    </row>
    <row r="6" spans="1:22" x14ac:dyDescent="0.2">
      <c r="A6" s="3">
        <v>44200</v>
      </c>
      <c r="B6" s="4" t="s">
        <v>79</v>
      </c>
      <c r="C6" s="5">
        <v>12</v>
      </c>
      <c r="D6" s="5" t="s">
        <v>106</v>
      </c>
      <c r="E6" s="5" t="s">
        <v>106</v>
      </c>
      <c r="F6" s="6">
        <v>0</v>
      </c>
      <c r="G6" t="str">
        <f>_xlfn.XLOOKUP(InputData[[#This Row],[PRODUCT ID]],MasterData[PRODUCT ID],MasterData[PRODUCT],,0)</f>
        <v>Product35</v>
      </c>
      <c r="H6" t="str">
        <f>_xlfn.XLOOKUP(B6,MasterData[PRODUCT ID],MasterData[CATEGORY],,0)</f>
        <v>Category04</v>
      </c>
      <c r="I6" t="str">
        <f>_xlfn.XLOOKUP(InputData[[#This Row],[PRODUCT ID]],MasterData[PRODUCT ID],MasterData[UOM],"",0)</f>
        <v>No.</v>
      </c>
      <c r="J6">
        <f>_xlfn.XLOOKUP(InputData[[#This Row],[PRODUCT ID]],MasterData[PRODUCT ID],MasterData[BUYING PRIZE],"",0)</f>
        <v>5</v>
      </c>
      <c r="K6">
        <f>_xlfn.XLOOKUP(InputData[[#This Row],[PRODUCT ID]],MasterData[PRODUCT ID],MasterData[SELLING PRICE],"",0)</f>
        <v>6.7</v>
      </c>
      <c r="L6">
        <f>SUM(InputData[[#This Row],[BUYING PRIZE]]*InputData[[#This Row],[QUANTITY]])</f>
        <v>60</v>
      </c>
      <c r="M6">
        <f>SUM(InputData[[#This Row],[SELLING PRICE]]*InputData[[#This Row],[QUANTITY]])</f>
        <v>80.400000000000006</v>
      </c>
      <c r="N6">
        <f>SUM(InputData[[#This Row],[TOTAL SELLING VALUE]]-InputData[[#This Row],[TOTAL BUYING VALUE]])</f>
        <v>20.400000000000006</v>
      </c>
      <c r="O6">
        <f>DAY(InputData[[#This Row],[DATE]])</f>
        <v>4</v>
      </c>
      <c r="P6" t="str">
        <f>TEXT(InputData[[#This Row],[DATE]],"MMM")</f>
        <v>Jan</v>
      </c>
      <c r="Q6">
        <f>YEAR(InputData[[#This Row],[DATE]])</f>
        <v>2021</v>
      </c>
      <c r="U6" s="13"/>
      <c r="V6" s="13"/>
    </row>
    <row r="7" spans="1:22" x14ac:dyDescent="0.2">
      <c r="A7" s="3">
        <v>44205</v>
      </c>
      <c r="B7" s="4" t="s">
        <v>71</v>
      </c>
      <c r="C7" s="5">
        <v>1</v>
      </c>
      <c r="D7" s="5" t="s">
        <v>108</v>
      </c>
      <c r="E7" s="5" t="s">
        <v>107</v>
      </c>
      <c r="F7" s="6">
        <v>0</v>
      </c>
      <c r="G7" t="str">
        <f>_xlfn.XLOOKUP(InputData[[#This Row],[PRODUCT ID]],MasterData[PRODUCT ID],MasterData[PRODUCT],,0)</f>
        <v>Product31</v>
      </c>
      <c r="H7" t="str">
        <f>_xlfn.XLOOKUP(B7,MasterData[PRODUCT ID],MasterData[CATEGORY],,0)</f>
        <v>Category04</v>
      </c>
      <c r="I7" t="str">
        <f>_xlfn.XLOOKUP(InputData[[#This Row],[PRODUCT ID]],MasterData[PRODUCT ID],MasterData[UOM],"",0)</f>
        <v>Kg</v>
      </c>
      <c r="J7">
        <f>_xlfn.XLOOKUP(InputData[[#This Row],[PRODUCT ID]],MasterData[PRODUCT ID],MasterData[BUYING PRIZE],"",0)</f>
        <v>93</v>
      </c>
      <c r="K7">
        <f>_xlfn.XLOOKUP(InputData[[#This Row],[PRODUCT ID]],MasterData[PRODUCT ID],MasterData[SELLING PRICE],"",0)</f>
        <v>104.16</v>
      </c>
      <c r="L7">
        <f>SUM(InputData[[#This Row],[BUYING PRIZE]]*InputData[[#This Row],[QUANTITY]])</f>
        <v>93</v>
      </c>
      <c r="M7">
        <f>SUM(InputData[[#This Row],[SELLING PRICE]]*InputData[[#This Row],[QUANTITY]])</f>
        <v>104.16</v>
      </c>
      <c r="N7">
        <f>SUM(InputData[[#This Row],[TOTAL SELLING VALUE]]-InputData[[#This Row],[TOTAL BUYING VALUE]])</f>
        <v>11.159999999999997</v>
      </c>
      <c r="O7">
        <f>DAY(InputData[[#This Row],[DATE]])</f>
        <v>9</v>
      </c>
      <c r="P7" t="str">
        <f>TEXT(InputData[[#This Row],[DATE]],"MMM")</f>
        <v>Jan</v>
      </c>
      <c r="Q7">
        <f>YEAR(InputData[[#This Row],[DATE]])</f>
        <v>2021</v>
      </c>
      <c r="U7" s="13"/>
      <c r="V7" s="13"/>
    </row>
    <row r="8" spans="1:22" x14ac:dyDescent="0.2">
      <c r="A8" s="3">
        <v>44205</v>
      </c>
      <c r="B8" s="4" t="s">
        <v>12</v>
      </c>
      <c r="C8" s="5">
        <v>8</v>
      </c>
      <c r="D8" s="5" t="s">
        <v>108</v>
      </c>
      <c r="E8" s="5" t="s">
        <v>107</v>
      </c>
      <c r="F8" s="6">
        <v>0</v>
      </c>
      <c r="G8" t="str">
        <f>_xlfn.XLOOKUP(InputData[[#This Row],[PRODUCT ID]],MasterData[PRODUCT ID],MasterData[PRODUCT],,0)</f>
        <v>Product03</v>
      </c>
      <c r="H8" t="str">
        <f>_xlfn.XLOOKUP(B8,MasterData[PRODUCT ID],MasterData[CATEGORY],,0)</f>
        <v>Category01</v>
      </c>
      <c r="I8" t="str">
        <f>_xlfn.XLOOKUP(InputData[[#This Row],[PRODUCT ID]],MasterData[PRODUCT ID],MasterData[UOM],"",0)</f>
        <v>Kg</v>
      </c>
      <c r="J8">
        <f>_xlfn.XLOOKUP(InputData[[#This Row],[PRODUCT ID]],MasterData[PRODUCT ID],MasterData[BUYING PRIZE],"",0)</f>
        <v>71</v>
      </c>
      <c r="K8">
        <f>_xlfn.XLOOKUP(InputData[[#This Row],[PRODUCT ID]],MasterData[PRODUCT ID],MasterData[SELLING PRICE],"",0)</f>
        <v>80.94</v>
      </c>
      <c r="L8">
        <f>SUM(InputData[[#This Row],[BUYING PRIZE]]*InputData[[#This Row],[QUANTITY]])</f>
        <v>568</v>
      </c>
      <c r="M8">
        <f>SUM(InputData[[#This Row],[SELLING PRICE]]*InputData[[#This Row],[QUANTITY]])</f>
        <v>647.52</v>
      </c>
      <c r="N8">
        <f>SUM(InputData[[#This Row],[TOTAL SELLING VALUE]]-InputData[[#This Row],[TOTAL BUYING VALUE]])</f>
        <v>79.519999999999982</v>
      </c>
      <c r="O8">
        <f>DAY(InputData[[#This Row],[DATE]])</f>
        <v>9</v>
      </c>
      <c r="P8" t="str">
        <f>TEXT(InputData[[#This Row],[DATE]],"MMM")</f>
        <v>Jan</v>
      </c>
      <c r="Q8">
        <f>YEAR(InputData[[#This Row],[DATE]])</f>
        <v>2021</v>
      </c>
      <c r="U8" s="14"/>
    </row>
    <row r="9" spans="1:22" x14ac:dyDescent="0.2">
      <c r="A9" s="3">
        <v>44205</v>
      </c>
      <c r="B9" s="4" t="s">
        <v>58</v>
      </c>
      <c r="C9" s="5">
        <v>4</v>
      </c>
      <c r="D9" s="5" t="s">
        <v>108</v>
      </c>
      <c r="E9" s="5" t="s">
        <v>106</v>
      </c>
      <c r="F9" s="6">
        <v>0</v>
      </c>
      <c r="G9" t="str">
        <f>_xlfn.XLOOKUP(InputData[[#This Row],[PRODUCT ID]],MasterData[PRODUCT ID],MasterData[PRODUCT],,0)</f>
        <v>Product25</v>
      </c>
      <c r="H9" t="str">
        <f>_xlfn.XLOOKUP(B9,MasterData[PRODUCT ID],MasterData[CATEGORY],,0)</f>
        <v>Category03</v>
      </c>
      <c r="I9" t="str">
        <f>_xlfn.XLOOKUP(InputData[[#This Row],[PRODUCT ID]],MasterData[PRODUCT ID],MasterData[UOM],"",0)</f>
        <v>No.</v>
      </c>
      <c r="J9">
        <f>_xlfn.XLOOKUP(InputData[[#This Row],[PRODUCT ID]],MasterData[PRODUCT ID],MasterData[BUYING PRIZE],"",0)</f>
        <v>7</v>
      </c>
      <c r="K9">
        <f>_xlfn.XLOOKUP(InputData[[#This Row],[PRODUCT ID]],MasterData[PRODUCT ID],MasterData[SELLING PRICE],"",0)</f>
        <v>8.33</v>
      </c>
      <c r="L9">
        <f>SUM(InputData[[#This Row],[BUYING PRIZE]]*InputData[[#This Row],[QUANTITY]])</f>
        <v>28</v>
      </c>
      <c r="M9">
        <f>SUM(InputData[[#This Row],[SELLING PRICE]]*InputData[[#This Row],[QUANTITY]])</f>
        <v>33.32</v>
      </c>
      <c r="N9">
        <f>SUM(InputData[[#This Row],[TOTAL SELLING VALUE]]-InputData[[#This Row],[TOTAL BUYING VALUE]])</f>
        <v>5.32</v>
      </c>
      <c r="O9">
        <f>DAY(InputData[[#This Row],[DATE]])</f>
        <v>9</v>
      </c>
      <c r="P9" t="str">
        <f>TEXT(InputData[[#This Row],[DATE]],"MMM")</f>
        <v>Jan</v>
      </c>
      <c r="Q9">
        <f>YEAR(InputData[[#This Row],[DATE]])</f>
        <v>2021</v>
      </c>
    </row>
    <row r="10" spans="1:22" x14ac:dyDescent="0.2">
      <c r="A10" s="3">
        <v>44207</v>
      </c>
      <c r="B10" s="4" t="s">
        <v>83</v>
      </c>
      <c r="C10" s="5">
        <v>3</v>
      </c>
      <c r="D10" s="5" t="s">
        <v>108</v>
      </c>
      <c r="E10" s="5" t="s">
        <v>107</v>
      </c>
      <c r="F10" s="6">
        <v>0</v>
      </c>
      <c r="G10" t="str">
        <f>_xlfn.XLOOKUP(InputData[[#This Row],[PRODUCT ID]],MasterData[PRODUCT ID],MasterData[PRODUCT],,0)</f>
        <v>Product37</v>
      </c>
      <c r="H10" t="str">
        <f>_xlfn.XLOOKUP(B10,MasterData[PRODUCT ID],MasterData[CATEGORY],,0)</f>
        <v>Category05</v>
      </c>
      <c r="I10" t="str">
        <f>_xlfn.XLOOKUP(InputData[[#This Row],[PRODUCT ID]],MasterData[PRODUCT ID],MasterData[UOM],"",0)</f>
        <v>Kg</v>
      </c>
      <c r="J10">
        <f>_xlfn.XLOOKUP(InputData[[#This Row],[PRODUCT ID]],MasterData[PRODUCT ID],MasterData[BUYING PRIZE],"",0)</f>
        <v>67</v>
      </c>
      <c r="K10">
        <f>_xlfn.XLOOKUP(InputData[[#This Row],[PRODUCT ID]],MasterData[PRODUCT ID],MasterData[SELLING PRICE],"",0)</f>
        <v>85.76</v>
      </c>
      <c r="L10">
        <f>SUM(InputData[[#This Row],[BUYING PRIZE]]*InputData[[#This Row],[QUANTITY]])</f>
        <v>201</v>
      </c>
      <c r="M10">
        <f>SUM(InputData[[#This Row],[SELLING PRICE]]*InputData[[#This Row],[QUANTITY]])</f>
        <v>257.28000000000003</v>
      </c>
      <c r="N10">
        <f>SUM(InputData[[#This Row],[TOTAL SELLING VALUE]]-InputData[[#This Row],[TOTAL BUYING VALUE]])</f>
        <v>56.28000000000003</v>
      </c>
      <c r="O10">
        <f>DAY(InputData[[#This Row],[DATE]])</f>
        <v>11</v>
      </c>
      <c r="P10" t="str">
        <f>TEXT(InputData[[#This Row],[DATE]],"MMM")</f>
        <v>Jan</v>
      </c>
      <c r="Q10">
        <f>YEAR(InputData[[#This Row],[DATE]])</f>
        <v>2021</v>
      </c>
      <c r="U10" s="13"/>
    </row>
    <row r="11" spans="1:22" x14ac:dyDescent="0.2">
      <c r="A11" s="3">
        <v>44207</v>
      </c>
      <c r="B11" s="4" t="s">
        <v>35</v>
      </c>
      <c r="C11" s="5">
        <v>4</v>
      </c>
      <c r="D11" s="5" t="s">
        <v>105</v>
      </c>
      <c r="E11" s="5" t="s">
        <v>106</v>
      </c>
      <c r="F11" s="6">
        <v>0</v>
      </c>
      <c r="G11" t="str">
        <f>_xlfn.XLOOKUP(InputData[[#This Row],[PRODUCT ID]],MasterData[PRODUCT ID],MasterData[PRODUCT],,0)</f>
        <v>Product14</v>
      </c>
      <c r="H11" t="str">
        <f>_xlfn.XLOOKUP(B11,MasterData[PRODUCT ID],MasterData[CATEGORY],,0)</f>
        <v>Category02</v>
      </c>
      <c r="I11" t="str">
        <f>_xlfn.XLOOKUP(InputData[[#This Row],[PRODUCT ID]],MasterData[PRODUCT ID],MasterData[UOM],"",0)</f>
        <v>Kg</v>
      </c>
      <c r="J11">
        <f>_xlfn.XLOOKUP(InputData[[#This Row],[PRODUCT ID]],MasterData[PRODUCT ID],MasterData[BUYING PRIZE],"",0)</f>
        <v>112</v>
      </c>
      <c r="K11">
        <f>_xlfn.XLOOKUP(InputData[[#This Row],[PRODUCT ID]],MasterData[PRODUCT ID],MasterData[SELLING PRICE],"",0)</f>
        <v>146.72</v>
      </c>
      <c r="L11">
        <f>SUM(InputData[[#This Row],[BUYING PRIZE]]*InputData[[#This Row],[QUANTITY]])</f>
        <v>448</v>
      </c>
      <c r="M11">
        <f>SUM(InputData[[#This Row],[SELLING PRICE]]*InputData[[#This Row],[QUANTITY]])</f>
        <v>586.88</v>
      </c>
      <c r="N11">
        <f>SUM(InputData[[#This Row],[TOTAL SELLING VALUE]]-InputData[[#This Row],[TOTAL BUYING VALUE]])</f>
        <v>138.88</v>
      </c>
      <c r="O11">
        <f>DAY(InputData[[#This Row],[DATE]])</f>
        <v>11</v>
      </c>
      <c r="P11" t="str">
        <f>TEXT(InputData[[#This Row],[DATE]],"MMM")</f>
        <v>Jan</v>
      </c>
      <c r="Q11">
        <f>YEAR(InputData[[#This Row],[DATE]])</f>
        <v>2021</v>
      </c>
      <c r="U11" s="13"/>
    </row>
    <row r="12" spans="1:22" x14ac:dyDescent="0.2">
      <c r="A12" s="3">
        <v>44207</v>
      </c>
      <c r="B12" s="4" t="s">
        <v>94</v>
      </c>
      <c r="C12" s="5">
        <v>4</v>
      </c>
      <c r="D12" s="5" t="s">
        <v>108</v>
      </c>
      <c r="E12" s="5" t="s">
        <v>106</v>
      </c>
      <c r="F12" s="6">
        <v>0</v>
      </c>
      <c r="G12" t="str">
        <f>_xlfn.XLOOKUP(InputData[[#This Row],[PRODUCT ID]],MasterData[PRODUCT ID],MasterData[PRODUCT],,0)</f>
        <v>Product42</v>
      </c>
      <c r="H12" t="str">
        <f>_xlfn.XLOOKUP(B12,MasterData[PRODUCT ID],MasterData[CATEGORY],,0)</f>
        <v>Category05</v>
      </c>
      <c r="I12" t="str">
        <f>_xlfn.XLOOKUP(InputData[[#This Row],[PRODUCT ID]],MasterData[PRODUCT ID],MasterData[UOM],"",0)</f>
        <v>Ft</v>
      </c>
      <c r="J12">
        <f>_xlfn.XLOOKUP(InputData[[#This Row],[PRODUCT ID]],MasterData[PRODUCT ID],MasterData[BUYING PRIZE],"",0)</f>
        <v>120</v>
      </c>
      <c r="K12">
        <f>_xlfn.XLOOKUP(InputData[[#This Row],[PRODUCT ID]],MasterData[PRODUCT ID],MasterData[SELLING PRICE],"",0)</f>
        <v>162</v>
      </c>
      <c r="L12">
        <f>SUM(InputData[[#This Row],[BUYING PRIZE]]*InputData[[#This Row],[QUANTITY]])</f>
        <v>480</v>
      </c>
      <c r="M12">
        <f>SUM(InputData[[#This Row],[SELLING PRICE]]*InputData[[#This Row],[QUANTITY]])</f>
        <v>648</v>
      </c>
      <c r="N12">
        <f>SUM(InputData[[#This Row],[TOTAL SELLING VALUE]]-InputData[[#This Row],[TOTAL BUYING VALUE]])</f>
        <v>168</v>
      </c>
      <c r="O12">
        <f>DAY(InputData[[#This Row],[DATE]])</f>
        <v>11</v>
      </c>
      <c r="P12" t="str">
        <f>TEXT(InputData[[#This Row],[DATE]],"MMM")</f>
        <v>Jan</v>
      </c>
      <c r="Q12">
        <f>YEAR(InputData[[#This Row],[DATE]])</f>
        <v>2021</v>
      </c>
      <c r="U12" s="13"/>
    </row>
    <row r="13" spans="1:22" x14ac:dyDescent="0.2">
      <c r="A13" s="3">
        <v>44208</v>
      </c>
      <c r="B13" s="4" t="s">
        <v>94</v>
      </c>
      <c r="C13" s="5">
        <v>10</v>
      </c>
      <c r="D13" s="5" t="s">
        <v>106</v>
      </c>
      <c r="E13" s="5" t="s">
        <v>107</v>
      </c>
      <c r="F13" s="6">
        <v>0</v>
      </c>
      <c r="G13" t="str">
        <f>_xlfn.XLOOKUP(InputData[[#This Row],[PRODUCT ID]],MasterData[PRODUCT ID],MasterData[PRODUCT],,0)</f>
        <v>Product42</v>
      </c>
      <c r="H13" t="str">
        <f>_xlfn.XLOOKUP(B13,MasterData[PRODUCT ID],MasterData[CATEGORY],,0)</f>
        <v>Category05</v>
      </c>
      <c r="I13" t="str">
        <f>_xlfn.XLOOKUP(InputData[[#This Row],[PRODUCT ID]],MasterData[PRODUCT ID],MasterData[UOM],"",0)</f>
        <v>Ft</v>
      </c>
      <c r="J13">
        <f>_xlfn.XLOOKUP(InputData[[#This Row],[PRODUCT ID]],MasterData[PRODUCT ID],MasterData[BUYING PRIZE],"",0)</f>
        <v>120</v>
      </c>
      <c r="K13">
        <f>_xlfn.XLOOKUP(InputData[[#This Row],[PRODUCT ID]],MasterData[PRODUCT ID],MasterData[SELLING PRICE],"",0)</f>
        <v>162</v>
      </c>
      <c r="L13">
        <f>SUM(InputData[[#This Row],[BUYING PRIZE]]*InputData[[#This Row],[QUANTITY]])</f>
        <v>1200</v>
      </c>
      <c r="M13">
        <f>SUM(InputData[[#This Row],[SELLING PRICE]]*InputData[[#This Row],[QUANTITY]])</f>
        <v>1620</v>
      </c>
      <c r="N13">
        <f>SUM(InputData[[#This Row],[TOTAL SELLING VALUE]]-InputData[[#This Row],[TOTAL BUYING VALUE]])</f>
        <v>420</v>
      </c>
      <c r="O13">
        <f>DAY(InputData[[#This Row],[DATE]])</f>
        <v>12</v>
      </c>
      <c r="P13" t="str">
        <f>TEXT(InputData[[#This Row],[DATE]],"MMM")</f>
        <v>Jan</v>
      </c>
      <c r="Q13">
        <f>YEAR(InputData[[#This Row],[DATE]])</f>
        <v>2021</v>
      </c>
      <c r="U13" s="13"/>
    </row>
    <row r="14" spans="1:22" x14ac:dyDescent="0.2">
      <c r="A14" s="3">
        <v>44214</v>
      </c>
      <c r="B14" s="4" t="s">
        <v>98</v>
      </c>
      <c r="C14" s="5">
        <v>13</v>
      </c>
      <c r="D14" s="5" t="s">
        <v>108</v>
      </c>
      <c r="E14" s="5" t="s">
        <v>106</v>
      </c>
      <c r="F14" s="6">
        <v>0</v>
      </c>
      <c r="G14" t="str">
        <f>_xlfn.XLOOKUP(InputData[[#This Row],[PRODUCT ID]],MasterData[PRODUCT ID],MasterData[PRODUCT],,0)</f>
        <v>Product44</v>
      </c>
      <c r="H14" t="str">
        <f>_xlfn.XLOOKUP(B14,MasterData[PRODUCT ID],MasterData[CATEGORY],,0)</f>
        <v>Category05</v>
      </c>
      <c r="I14" t="str">
        <f>_xlfn.XLOOKUP(InputData[[#This Row],[PRODUCT ID]],MasterData[PRODUCT ID],MasterData[UOM],"",0)</f>
        <v>Kg</v>
      </c>
      <c r="J14">
        <f>_xlfn.XLOOKUP(InputData[[#This Row],[PRODUCT ID]],MasterData[PRODUCT ID],MasterData[BUYING PRIZE],"",0)</f>
        <v>76</v>
      </c>
      <c r="K14">
        <f>_xlfn.XLOOKUP(InputData[[#This Row],[PRODUCT ID]],MasterData[PRODUCT ID],MasterData[SELLING PRICE],"",0)</f>
        <v>82.08</v>
      </c>
      <c r="L14">
        <f>SUM(InputData[[#This Row],[BUYING PRIZE]]*InputData[[#This Row],[QUANTITY]])</f>
        <v>988</v>
      </c>
      <c r="M14">
        <f>SUM(InputData[[#This Row],[SELLING PRICE]]*InputData[[#This Row],[QUANTITY]])</f>
        <v>1067.04</v>
      </c>
      <c r="N14">
        <f>SUM(InputData[[#This Row],[TOTAL SELLING VALUE]]-InputData[[#This Row],[TOTAL BUYING VALUE]])</f>
        <v>79.039999999999964</v>
      </c>
      <c r="O14">
        <f>DAY(InputData[[#This Row],[DATE]])</f>
        <v>18</v>
      </c>
      <c r="P14" t="str">
        <f>TEXT(InputData[[#This Row],[DATE]],"MMM")</f>
        <v>Jan</v>
      </c>
      <c r="Q14">
        <f>YEAR(InputData[[#This Row],[DATE]])</f>
        <v>2021</v>
      </c>
      <c r="U14" s="13"/>
    </row>
    <row r="15" spans="1:22" x14ac:dyDescent="0.2">
      <c r="A15" s="3">
        <v>44214</v>
      </c>
      <c r="B15" s="4" t="s">
        <v>54</v>
      </c>
      <c r="C15" s="5">
        <v>3</v>
      </c>
      <c r="D15" s="5" t="s">
        <v>106</v>
      </c>
      <c r="E15" s="5" t="s">
        <v>107</v>
      </c>
      <c r="F15" s="6">
        <v>0</v>
      </c>
      <c r="G15" t="str">
        <f>_xlfn.XLOOKUP(InputData[[#This Row],[PRODUCT ID]],MasterData[PRODUCT ID],MasterData[PRODUCT],,0)</f>
        <v>Product23</v>
      </c>
      <c r="H15" t="str">
        <f>_xlfn.XLOOKUP(B15,MasterData[PRODUCT ID],MasterData[CATEGORY],,0)</f>
        <v>Category03</v>
      </c>
      <c r="I15" t="str">
        <f>_xlfn.XLOOKUP(InputData[[#This Row],[PRODUCT ID]],MasterData[PRODUCT ID],MasterData[UOM],"",0)</f>
        <v>Ft</v>
      </c>
      <c r="J15">
        <f>_xlfn.XLOOKUP(InputData[[#This Row],[PRODUCT ID]],MasterData[PRODUCT ID],MasterData[BUYING PRIZE],"",0)</f>
        <v>141</v>
      </c>
      <c r="K15">
        <f>_xlfn.XLOOKUP(InputData[[#This Row],[PRODUCT ID]],MasterData[PRODUCT ID],MasterData[SELLING PRICE],"",0)</f>
        <v>149.46</v>
      </c>
      <c r="L15">
        <f>SUM(InputData[[#This Row],[BUYING PRIZE]]*InputData[[#This Row],[QUANTITY]])</f>
        <v>423</v>
      </c>
      <c r="M15">
        <f>SUM(InputData[[#This Row],[SELLING PRICE]]*InputData[[#This Row],[QUANTITY]])</f>
        <v>448.38</v>
      </c>
      <c r="N15">
        <f>SUM(InputData[[#This Row],[TOTAL SELLING VALUE]]-InputData[[#This Row],[TOTAL BUYING VALUE]])</f>
        <v>25.379999999999995</v>
      </c>
      <c r="O15">
        <f>DAY(InputData[[#This Row],[DATE]])</f>
        <v>18</v>
      </c>
      <c r="P15" t="str">
        <f>TEXT(InputData[[#This Row],[DATE]],"MMM")</f>
        <v>Jan</v>
      </c>
      <c r="Q15">
        <f>YEAR(InputData[[#This Row],[DATE]])</f>
        <v>2021</v>
      </c>
    </row>
    <row r="16" spans="1:22" x14ac:dyDescent="0.2">
      <c r="A16" s="3">
        <v>44215</v>
      </c>
      <c r="B16" s="4" t="s">
        <v>79</v>
      </c>
      <c r="C16" s="5">
        <v>6</v>
      </c>
      <c r="D16" s="5" t="s">
        <v>108</v>
      </c>
      <c r="E16" s="5" t="s">
        <v>107</v>
      </c>
      <c r="F16" s="6">
        <v>0</v>
      </c>
      <c r="G16" t="str">
        <f>_xlfn.XLOOKUP(InputData[[#This Row],[PRODUCT ID]],MasterData[PRODUCT ID],MasterData[PRODUCT],,0)</f>
        <v>Product35</v>
      </c>
      <c r="H16" t="str">
        <f>_xlfn.XLOOKUP(B16,MasterData[PRODUCT ID],MasterData[CATEGORY],,0)</f>
        <v>Category04</v>
      </c>
      <c r="I16" t="str">
        <f>_xlfn.XLOOKUP(InputData[[#This Row],[PRODUCT ID]],MasterData[PRODUCT ID],MasterData[UOM],"",0)</f>
        <v>No.</v>
      </c>
      <c r="J16">
        <f>_xlfn.XLOOKUP(InputData[[#This Row],[PRODUCT ID]],MasterData[PRODUCT ID],MasterData[BUYING PRIZE],"",0)</f>
        <v>5</v>
      </c>
      <c r="K16">
        <f>_xlfn.XLOOKUP(InputData[[#This Row],[PRODUCT ID]],MasterData[PRODUCT ID],MasterData[SELLING PRICE],"",0)</f>
        <v>6.7</v>
      </c>
      <c r="L16">
        <f>SUM(InputData[[#This Row],[BUYING PRIZE]]*InputData[[#This Row],[QUANTITY]])</f>
        <v>30</v>
      </c>
      <c r="M16">
        <f>SUM(InputData[[#This Row],[SELLING PRICE]]*InputData[[#This Row],[QUANTITY]])</f>
        <v>40.200000000000003</v>
      </c>
      <c r="N16">
        <f>SUM(InputData[[#This Row],[TOTAL SELLING VALUE]]-InputData[[#This Row],[TOTAL BUYING VALUE]])</f>
        <v>10.200000000000003</v>
      </c>
      <c r="O16">
        <f>DAY(InputData[[#This Row],[DATE]])</f>
        <v>19</v>
      </c>
      <c r="P16" t="str">
        <f>TEXT(InputData[[#This Row],[DATE]],"MMM")</f>
        <v>Jan</v>
      </c>
      <c r="Q16">
        <f>YEAR(InputData[[#This Row],[DATE]])</f>
        <v>2021</v>
      </c>
    </row>
    <row r="17" spans="1:17" x14ac:dyDescent="0.2">
      <c r="A17" s="3">
        <v>44216</v>
      </c>
      <c r="B17" s="4" t="s">
        <v>77</v>
      </c>
      <c r="C17" s="5">
        <v>4</v>
      </c>
      <c r="D17" s="5" t="s">
        <v>108</v>
      </c>
      <c r="E17" s="5" t="s">
        <v>107</v>
      </c>
      <c r="F17" s="6">
        <v>0</v>
      </c>
      <c r="G17" t="str">
        <f>_xlfn.XLOOKUP(InputData[[#This Row],[PRODUCT ID]],MasterData[PRODUCT ID],MasterData[PRODUCT],,0)</f>
        <v>Product34</v>
      </c>
      <c r="H17" t="str">
        <f>_xlfn.XLOOKUP(B17,MasterData[PRODUCT ID],MasterData[CATEGORY],,0)</f>
        <v>Category04</v>
      </c>
      <c r="I17" t="str">
        <f>_xlfn.XLOOKUP(InputData[[#This Row],[PRODUCT ID]],MasterData[PRODUCT ID],MasterData[UOM],"",0)</f>
        <v>Lt</v>
      </c>
      <c r="J17">
        <f>_xlfn.XLOOKUP(InputData[[#This Row],[PRODUCT ID]],MasterData[PRODUCT ID],MasterData[BUYING PRIZE],"",0)</f>
        <v>55</v>
      </c>
      <c r="K17">
        <f>_xlfn.XLOOKUP(InputData[[#This Row],[PRODUCT ID]],MasterData[PRODUCT ID],MasterData[SELLING PRICE],"",0)</f>
        <v>58.3</v>
      </c>
      <c r="L17">
        <f>SUM(InputData[[#This Row],[BUYING PRIZE]]*InputData[[#This Row],[QUANTITY]])</f>
        <v>220</v>
      </c>
      <c r="M17">
        <f>SUM(InputData[[#This Row],[SELLING PRICE]]*InputData[[#This Row],[QUANTITY]])</f>
        <v>233.2</v>
      </c>
      <c r="N17">
        <f>SUM(InputData[[#This Row],[TOTAL SELLING VALUE]]-InputData[[#This Row],[TOTAL BUYING VALUE]])</f>
        <v>13.199999999999989</v>
      </c>
      <c r="O17">
        <f>DAY(InputData[[#This Row],[DATE]])</f>
        <v>20</v>
      </c>
      <c r="P17" t="str">
        <f>TEXT(InputData[[#This Row],[DATE]],"MMM")</f>
        <v>Jan</v>
      </c>
      <c r="Q17">
        <f>YEAR(InputData[[#This Row],[DATE]])</f>
        <v>2021</v>
      </c>
    </row>
    <row r="18" spans="1:17" x14ac:dyDescent="0.2">
      <c r="A18" s="3">
        <v>44216</v>
      </c>
      <c r="B18" s="4" t="s">
        <v>47</v>
      </c>
      <c r="C18" s="5">
        <v>4</v>
      </c>
      <c r="D18" s="5" t="s">
        <v>108</v>
      </c>
      <c r="E18" s="5" t="s">
        <v>107</v>
      </c>
      <c r="F18" s="6">
        <v>0</v>
      </c>
      <c r="G18" t="str">
        <f>_xlfn.XLOOKUP(InputData[[#This Row],[PRODUCT ID]],MasterData[PRODUCT ID],MasterData[PRODUCT],,0)</f>
        <v>Product20</v>
      </c>
      <c r="H18" t="str">
        <f>_xlfn.XLOOKUP(B18,MasterData[PRODUCT ID],MasterData[CATEGORY],,0)</f>
        <v>Category03</v>
      </c>
      <c r="I18" t="str">
        <f>_xlfn.XLOOKUP(InputData[[#This Row],[PRODUCT ID]],MasterData[PRODUCT ID],MasterData[UOM],"",0)</f>
        <v>Lt</v>
      </c>
      <c r="J18">
        <f>_xlfn.XLOOKUP(InputData[[#This Row],[PRODUCT ID]],MasterData[PRODUCT ID],MasterData[BUYING PRIZE],"",0)</f>
        <v>61</v>
      </c>
      <c r="K18">
        <f>_xlfn.XLOOKUP(InputData[[#This Row],[PRODUCT ID]],MasterData[PRODUCT ID],MasterData[SELLING PRICE],"",0)</f>
        <v>76.25</v>
      </c>
      <c r="L18">
        <f>SUM(InputData[[#This Row],[BUYING PRIZE]]*InputData[[#This Row],[QUANTITY]])</f>
        <v>244</v>
      </c>
      <c r="M18">
        <f>SUM(InputData[[#This Row],[SELLING PRICE]]*InputData[[#This Row],[QUANTITY]])</f>
        <v>305</v>
      </c>
      <c r="N18">
        <f>SUM(InputData[[#This Row],[TOTAL SELLING VALUE]]-InputData[[#This Row],[TOTAL BUYING VALUE]])</f>
        <v>61</v>
      </c>
      <c r="O18">
        <f>DAY(InputData[[#This Row],[DATE]])</f>
        <v>20</v>
      </c>
      <c r="P18" t="str">
        <f>TEXT(InputData[[#This Row],[DATE]],"MMM")</f>
        <v>Jan</v>
      </c>
      <c r="Q18">
        <f>YEAR(InputData[[#This Row],[DATE]])</f>
        <v>2021</v>
      </c>
    </row>
    <row r="19" spans="1:17" x14ac:dyDescent="0.2">
      <c r="A19" s="3">
        <v>44217</v>
      </c>
      <c r="B19" s="4" t="s">
        <v>14</v>
      </c>
      <c r="C19" s="5">
        <v>15</v>
      </c>
      <c r="D19" s="5" t="s">
        <v>105</v>
      </c>
      <c r="E19" s="5" t="s">
        <v>107</v>
      </c>
      <c r="F19" s="6">
        <v>0</v>
      </c>
      <c r="G19" t="str">
        <f>_xlfn.XLOOKUP(InputData[[#This Row],[PRODUCT ID]],MasterData[PRODUCT ID],MasterData[PRODUCT],,0)</f>
        <v>Product04</v>
      </c>
      <c r="H19" t="str">
        <f>_xlfn.XLOOKUP(B19,MasterData[PRODUCT ID],MasterData[CATEGORY],,0)</f>
        <v>Category01</v>
      </c>
      <c r="I19" t="str">
        <f>_xlfn.XLOOKUP(InputData[[#This Row],[PRODUCT ID]],MasterData[PRODUCT ID],MasterData[UOM],"",0)</f>
        <v>Lt</v>
      </c>
      <c r="J19">
        <f>_xlfn.XLOOKUP(InputData[[#This Row],[PRODUCT ID]],MasterData[PRODUCT ID],MasterData[BUYING PRIZE],"",0)</f>
        <v>44</v>
      </c>
      <c r="K19">
        <f>_xlfn.XLOOKUP(InputData[[#This Row],[PRODUCT ID]],MasterData[PRODUCT ID],MasterData[SELLING PRICE],"",0)</f>
        <v>48.84</v>
      </c>
      <c r="L19">
        <f>SUM(InputData[[#This Row],[BUYING PRIZE]]*InputData[[#This Row],[QUANTITY]])</f>
        <v>660</v>
      </c>
      <c r="M19">
        <f>SUM(InputData[[#This Row],[SELLING PRICE]]*InputData[[#This Row],[QUANTITY]])</f>
        <v>732.6</v>
      </c>
      <c r="N19">
        <f>SUM(InputData[[#This Row],[TOTAL SELLING VALUE]]-InputData[[#This Row],[TOTAL BUYING VALUE]])</f>
        <v>72.600000000000023</v>
      </c>
      <c r="O19">
        <f>DAY(InputData[[#This Row],[DATE]])</f>
        <v>21</v>
      </c>
      <c r="P19" t="str">
        <f>TEXT(InputData[[#This Row],[DATE]],"MMM")</f>
        <v>Jan</v>
      </c>
      <c r="Q19">
        <f>YEAR(InputData[[#This Row],[DATE]])</f>
        <v>2021</v>
      </c>
    </row>
    <row r="20" spans="1:17" x14ac:dyDescent="0.2">
      <c r="A20" s="3">
        <v>44217</v>
      </c>
      <c r="B20" s="4" t="s">
        <v>12</v>
      </c>
      <c r="C20" s="5">
        <v>9</v>
      </c>
      <c r="D20" s="5" t="s">
        <v>108</v>
      </c>
      <c r="E20" s="5" t="s">
        <v>106</v>
      </c>
      <c r="F20" s="6">
        <v>0</v>
      </c>
      <c r="G20" t="str">
        <f>_xlfn.XLOOKUP(InputData[[#This Row],[PRODUCT ID]],MasterData[PRODUCT ID],MasterData[PRODUCT],,0)</f>
        <v>Product03</v>
      </c>
      <c r="H20" t="str">
        <f>_xlfn.XLOOKUP(B20,MasterData[PRODUCT ID],MasterData[CATEGORY],,0)</f>
        <v>Category01</v>
      </c>
      <c r="I20" t="str">
        <f>_xlfn.XLOOKUP(InputData[[#This Row],[PRODUCT ID]],MasterData[PRODUCT ID],MasterData[UOM],"",0)</f>
        <v>Kg</v>
      </c>
      <c r="J20">
        <f>_xlfn.XLOOKUP(InputData[[#This Row],[PRODUCT ID]],MasterData[PRODUCT ID],MasterData[BUYING PRIZE],"",0)</f>
        <v>71</v>
      </c>
      <c r="K20">
        <f>_xlfn.XLOOKUP(InputData[[#This Row],[PRODUCT ID]],MasterData[PRODUCT ID],MasterData[SELLING PRICE],"",0)</f>
        <v>80.94</v>
      </c>
      <c r="L20">
        <f>SUM(InputData[[#This Row],[BUYING PRIZE]]*InputData[[#This Row],[QUANTITY]])</f>
        <v>639</v>
      </c>
      <c r="M20">
        <f>SUM(InputData[[#This Row],[SELLING PRICE]]*InputData[[#This Row],[QUANTITY]])</f>
        <v>728.46</v>
      </c>
      <c r="N20">
        <f>SUM(InputData[[#This Row],[TOTAL SELLING VALUE]]-InputData[[#This Row],[TOTAL BUYING VALUE]])</f>
        <v>89.460000000000036</v>
      </c>
      <c r="O20">
        <f>DAY(InputData[[#This Row],[DATE]])</f>
        <v>21</v>
      </c>
      <c r="P20" t="str">
        <f>TEXT(InputData[[#This Row],[DATE]],"MMM")</f>
        <v>Jan</v>
      </c>
      <c r="Q20">
        <f>YEAR(InputData[[#This Row],[DATE]])</f>
        <v>2021</v>
      </c>
    </row>
    <row r="21" spans="1:17" x14ac:dyDescent="0.2">
      <c r="A21" s="3">
        <v>44217</v>
      </c>
      <c r="B21" s="4" t="s">
        <v>94</v>
      </c>
      <c r="C21" s="5">
        <v>6</v>
      </c>
      <c r="D21" s="5" t="s">
        <v>108</v>
      </c>
      <c r="E21" s="5" t="s">
        <v>106</v>
      </c>
      <c r="F21" s="6">
        <v>0</v>
      </c>
      <c r="G21" t="str">
        <f>_xlfn.XLOOKUP(InputData[[#This Row],[PRODUCT ID]],MasterData[PRODUCT ID],MasterData[PRODUCT],,0)</f>
        <v>Product42</v>
      </c>
      <c r="H21" t="str">
        <f>_xlfn.XLOOKUP(B21,MasterData[PRODUCT ID],MasterData[CATEGORY],,0)</f>
        <v>Category05</v>
      </c>
      <c r="I21" t="str">
        <f>_xlfn.XLOOKUP(InputData[[#This Row],[PRODUCT ID]],MasterData[PRODUCT ID],MasterData[UOM],"",0)</f>
        <v>Ft</v>
      </c>
      <c r="J21">
        <f>_xlfn.XLOOKUP(InputData[[#This Row],[PRODUCT ID]],MasterData[PRODUCT ID],MasterData[BUYING PRIZE],"",0)</f>
        <v>120</v>
      </c>
      <c r="K21">
        <f>_xlfn.XLOOKUP(InputData[[#This Row],[PRODUCT ID]],MasterData[PRODUCT ID],MasterData[SELLING PRICE],"",0)</f>
        <v>162</v>
      </c>
      <c r="L21">
        <f>SUM(InputData[[#This Row],[BUYING PRIZE]]*InputData[[#This Row],[QUANTITY]])</f>
        <v>720</v>
      </c>
      <c r="M21">
        <f>SUM(InputData[[#This Row],[SELLING PRICE]]*InputData[[#This Row],[QUANTITY]])</f>
        <v>972</v>
      </c>
      <c r="N21">
        <f>SUM(InputData[[#This Row],[TOTAL SELLING VALUE]]-InputData[[#This Row],[TOTAL BUYING VALUE]])</f>
        <v>252</v>
      </c>
      <c r="O21">
        <f>DAY(InputData[[#This Row],[DATE]])</f>
        <v>21</v>
      </c>
      <c r="P21" t="str">
        <f>TEXT(InputData[[#This Row],[DATE]],"MMM")</f>
        <v>Jan</v>
      </c>
      <c r="Q21">
        <f>YEAR(InputData[[#This Row],[DATE]])</f>
        <v>2021</v>
      </c>
    </row>
    <row r="22" spans="1:17" x14ac:dyDescent="0.2">
      <c r="A22" s="3">
        <v>44221</v>
      </c>
      <c r="B22" s="4" t="s">
        <v>77</v>
      </c>
      <c r="C22" s="5">
        <v>6</v>
      </c>
      <c r="D22" s="5" t="s">
        <v>108</v>
      </c>
      <c r="E22" s="5" t="s">
        <v>107</v>
      </c>
      <c r="F22" s="6">
        <v>0</v>
      </c>
      <c r="G22" t="str">
        <f>_xlfn.XLOOKUP(InputData[[#This Row],[PRODUCT ID]],MasterData[PRODUCT ID],MasterData[PRODUCT],,0)</f>
        <v>Product34</v>
      </c>
      <c r="H22" t="str">
        <f>_xlfn.XLOOKUP(B22,MasterData[PRODUCT ID],MasterData[CATEGORY],,0)</f>
        <v>Category04</v>
      </c>
      <c r="I22" t="str">
        <f>_xlfn.XLOOKUP(InputData[[#This Row],[PRODUCT ID]],MasterData[PRODUCT ID],MasterData[UOM],"",0)</f>
        <v>Lt</v>
      </c>
      <c r="J22">
        <f>_xlfn.XLOOKUP(InputData[[#This Row],[PRODUCT ID]],MasterData[PRODUCT ID],MasterData[BUYING PRIZE],"",0)</f>
        <v>55</v>
      </c>
      <c r="K22">
        <f>_xlfn.XLOOKUP(InputData[[#This Row],[PRODUCT ID]],MasterData[PRODUCT ID],MasterData[SELLING PRICE],"",0)</f>
        <v>58.3</v>
      </c>
      <c r="L22">
        <f>SUM(InputData[[#This Row],[BUYING PRIZE]]*InputData[[#This Row],[QUANTITY]])</f>
        <v>330</v>
      </c>
      <c r="M22">
        <f>SUM(InputData[[#This Row],[SELLING PRICE]]*InputData[[#This Row],[QUANTITY]])</f>
        <v>349.79999999999995</v>
      </c>
      <c r="N22">
        <f>SUM(InputData[[#This Row],[TOTAL SELLING VALUE]]-InputData[[#This Row],[TOTAL BUYING VALUE]])</f>
        <v>19.799999999999955</v>
      </c>
      <c r="O22">
        <f>DAY(InputData[[#This Row],[DATE]])</f>
        <v>25</v>
      </c>
      <c r="P22" t="str">
        <f>TEXT(InputData[[#This Row],[DATE]],"MMM")</f>
        <v>Jan</v>
      </c>
      <c r="Q22">
        <f>YEAR(InputData[[#This Row],[DATE]])</f>
        <v>2021</v>
      </c>
    </row>
    <row r="23" spans="1:17" x14ac:dyDescent="0.2">
      <c r="A23" s="3">
        <v>44221</v>
      </c>
      <c r="B23" s="4" t="s">
        <v>79</v>
      </c>
      <c r="C23" s="5">
        <v>7</v>
      </c>
      <c r="D23" s="5" t="s">
        <v>108</v>
      </c>
      <c r="E23" s="5" t="s">
        <v>106</v>
      </c>
      <c r="F23" s="6">
        <v>0</v>
      </c>
      <c r="G23" t="str">
        <f>_xlfn.XLOOKUP(InputData[[#This Row],[PRODUCT ID]],MasterData[PRODUCT ID],MasterData[PRODUCT],,0)</f>
        <v>Product35</v>
      </c>
      <c r="H23" t="str">
        <f>_xlfn.XLOOKUP(B23,MasterData[PRODUCT ID],MasterData[CATEGORY],,0)</f>
        <v>Category04</v>
      </c>
      <c r="I23" t="str">
        <f>_xlfn.XLOOKUP(InputData[[#This Row],[PRODUCT ID]],MasterData[PRODUCT ID],MasterData[UOM],"",0)</f>
        <v>No.</v>
      </c>
      <c r="J23">
        <f>_xlfn.XLOOKUP(InputData[[#This Row],[PRODUCT ID]],MasterData[PRODUCT ID],MasterData[BUYING PRIZE],"",0)</f>
        <v>5</v>
      </c>
      <c r="K23">
        <f>_xlfn.XLOOKUP(InputData[[#This Row],[PRODUCT ID]],MasterData[PRODUCT ID],MasterData[SELLING PRICE],"",0)</f>
        <v>6.7</v>
      </c>
      <c r="L23">
        <f>SUM(InputData[[#This Row],[BUYING PRIZE]]*InputData[[#This Row],[QUANTITY]])</f>
        <v>35</v>
      </c>
      <c r="M23">
        <f>SUM(InputData[[#This Row],[SELLING PRICE]]*InputData[[#This Row],[QUANTITY]])</f>
        <v>46.9</v>
      </c>
      <c r="N23">
        <f>SUM(InputData[[#This Row],[TOTAL SELLING VALUE]]-InputData[[#This Row],[TOTAL BUYING VALUE]])</f>
        <v>11.899999999999999</v>
      </c>
      <c r="O23">
        <f>DAY(InputData[[#This Row],[DATE]])</f>
        <v>25</v>
      </c>
      <c r="P23" t="str">
        <f>TEXT(InputData[[#This Row],[DATE]],"MMM")</f>
        <v>Jan</v>
      </c>
      <c r="Q23">
        <f>YEAR(InputData[[#This Row],[DATE]])</f>
        <v>2021</v>
      </c>
    </row>
    <row r="24" spans="1:17" x14ac:dyDescent="0.2">
      <c r="A24" s="3">
        <v>44221</v>
      </c>
      <c r="B24" s="4" t="s">
        <v>71</v>
      </c>
      <c r="C24" s="5">
        <v>14</v>
      </c>
      <c r="D24" s="5" t="s">
        <v>108</v>
      </c>
      <c r="E24" s="5" t="s">
        <v>106</v>
      </c>
      <c r="F24" s="6">
        <v>0</v>
      </c>
      <c r="G24" t="str">
        <f>_xlfn.XLOOKUP(InputData[[#This Row],[PRODUCT ID]],MasterData[PRODUCT ID],MasterData[PRODUCT],,0)</f>
        <v>Product31</v>
      </c>
      <c r="H24" t="str">
        <f>_xlfn.XLOOKUP(B24,MasterData[PRODUCT ID],MasterData[CATEGORY],,0)</f>
        <v>Category04</v>
      </c>
      <c r="I24" t="str">
        <f>_xlfn.XLOOKUP(InputData[[#This Row],[PRODUCT ID]],MasterData[PRODUCT ID],MasterData[UOM],"",0)</f>
        <v>Kg</v>
      </c>
      <c r="J24">
        <f>_xlfn.XLOOKUP(InputData[[#This Row],[PRODUCT ID]],MasterData[PRODUCT ID],MasterData[BUYING PRIZE],"",0)</f>
        <v>93</v>
      </c>
      <c r="K24">
        <f>_xlfn.XLOOKUP(InputData[[#This Row],[PRODUCT ID]],MasterData[PRODUCT ID],MasterData[SELLING PRICE],"",0)</f>
        <v>104.16</v>
      </c>
      <c r="L24">
        <f>SUM(InputData[[#This Row],[BUYING PRIZE]]*InputData[[#This Row],[QUANTITY]])</f>
        <v>1302</v>
      </c>
      <c r="M24">
        <f>SUM(InputData[[#This Row],[SELLING PRICE]]*InputData[[#This Row],[QUANTITY]])</f>
        <v>1458.24</v>
      </c>
      <c r="N24">
        <f>SUM(InputData[[#This Row],[TOTAL SELLING VALUE]]-InputData[[#This Row],[TOTAL BUYING VALUE]])</f>
        <v>156.24</v>
      </c>
      <c r="O24">
        <f>DAY(InputData[[#This Row],[DATE]])</f>
        <v>25</v>
      </c>
      <c r="P24" t="str">
        <f>TEXT(InputData[[#This Row],[DATE]],"MMM")</f>
        <v>Jan</v>
      </c>
      <c r="Q24">
        <f>YEAR(InputData[[#This Row],[DATE]])</f>
        <v>2021</v>
      </c>
    </row>
    <row r="25" spans="1:17" x14ac:dyDescent="0.2">
      <c r="A25" s="3">
        <v>44222</v>
      </c>
      <c r="B25" s="4" t="s">
        <v>98</v>
      </c>
      <c r="C25" s="5">
        <v>9</v>
      </c>
      <c r="D25" s="5" t="s">
        <v>105</v>
      </c>
      <c r="E25" s="5" t="s">
        <v>107</v>
      </c>
      <c r="F25" s="6">
        <v>0</v>
      </c>
      <c r="G25" t="str">
        <f>_xlfn.XLOOKUP(InputData[[#This Row],[PRODUCT ID]],MasterData[PRODUCT ID],MasterData[PRODUCT],,0)</f>
        <v>Product44</v>
      </c>
      <c r="H25" t="str">
        <f>_xlfn.XLOOKUP(B25,MasterData[PRODUCT ID],MasterData[CATEGORY],,0)</f>
        <v>Category05</v>
      </c>
      <c r="I25" t="str">
        <f>_xlfn.XLOOKUP(InputData[[#This Row],[PRODUCT ID]],MasterData[PRODUCT ID],MasterData[UOM],"",0)</f>
        <v>Kg</v>
      </c>
      <c r="J25">
        <f>_xlfn.XLOOKUP(InputData[[#This Row],[PRODUCT ID]],MasterData[PRODUCT ID],MasterData[BUYING PRIZE],"",0)</f>
        <v>76</v>
      </c>
      <c r="K25">
        <f>_xlfn.XLOOKUP(InputData[[#This Row],[PRODUCT ID]],MasterData[PRODUCT ID],MasterData[SELLING PRICE],"",0)</f>
        <v>82.08</v>
      </c>
      <c r="L25">
        <f>SUM(InputData[[#This Row],[BUYING PRIZE]]*InputData[[#This Row],[QUANTITY]])</f>
        <v>684</v>
      </c>
      <c r="M25">
        <f>SUM(InputData[[#This Row],[SELLING PRICE]]*InputData[[#This Row],[QUANTITY]])</f>
        <v>738.72</v>
      </c>
      <c r="N25">
        <f>SUM(InputData[[#This Row],[TOTAL SELLING VALUE]]-InputData[[#This Row],[TOTAL BUYING VALUE]])</f>
        <v>54.720000000000027</v>
      </c>
      <c r="O25">
        <f>DAY(InputData[[#This Row],[DATE]])</f>
        <v>26</v>
      </c>
      <c r="P25" t="str">
        <f>TEXT(InputData[[#This Row],[DATE]],"MMM")</f>
        <v>Jan</v>
      </c>
      <c r="Q25">
        <f>YEAR(InputData[[#This Row],[DATE]])</f>
        <v>2021</v>
      </c>
    </row>
    <row r="26" spans="1:17" x14ac:dyDescent="0.2">
      <c r="A26" s="3">
        <v>44222</v>
      </c>
      <c r="B26" s="4" t="s">
        <v>18</v>
      </c>
      <c r="C26" s="5">
        <v>7</v>
      </c>
      <c r="D26" s="5" t="s">
        <v>106</v>
      </c>
      <c r="E26" s="5" t="s">
        <v>107</v>
      </c>
      <c r="F26" s="6">
        <v>0</v>
      </c>
      <c r="G26" t="str">
        <f>_xlfn.XLOOKUP(InputData[[#This Row],[PRODUCT ID]],MasterData[PRODUCT ID],MasterData[PRODUCT],,0)</f>
        <v>Product06</v>
      </c>
      <c r="H26" t="str">
        <f>_xlfn.XLOOKUP(B26,MasterData[PRODUCT ID],MasterData[CATEGORY],,0)</f>
        <v>Category01</v>
      </c>
      <c r="I26" t="str">
        <f>_xlfn.XLOOKUP(InputData[[#This Row],[PRODUCT ID]],MasterData[PRODUCT ID],MasterData[UOM],"",0)</f>
        <v>Kg</v>
      </c>
      <c r="J26">
        <f>_xlfn.XLOOKUP(InputData[[#This Row],[PRODUCT ID]],MasterData[PRODUCT ID],MasterData[BUYING PRIZE],"",0)</f>
        <v>75</v>
      </c>
      <c r="K26">
        <f>_xlfn.XLOOKUP(InputData[[#This Row],[PRODUCT ID]],MasterData[PRODUCT ID],MasterData[SELLING PRICE],"",0)</f>
        <v>85.5</v>
      </c>
      <c r="L26">
        <f>SUM(InputData[[#This Row],[BUYING PRIZE]]*InputData[[#This Row],[QUANTITY]])</f>
        <v>525</v>
      </c>
      <c r="M26">
        <f>SUM(InputData[[#This Row],[SELLING PRICE]]*InputData[[#This Row],[QUANTITY]])</f>
        <v>598.5</v>
      </c>
      <c r="N26">
        <f>SUM(InputData[[#This Row],[TOTAL SELLING VALUE]]-InputData[[#This Row],[TOTAL BUYING VALUE]])</f>
        <v>73.5</v>
      </c>
      <c r="O26">
        <f>DAY(InputData[[#This Row],[DATE]])</f>
        <v>26</v>
      </c>
      <c r="P26" t="str">
        <f>TEXT(InputData[[#This Row],[DATE]],"MMM")</f>
        <v>Jan</v>
      </c>
      <c r="Q26">
        <f>YEAR(InputData[[#This Row],[DATE]])</f>
        <v>2021</v>
      </c>
    </row>
    <row r="27" spans="1:17" x14ac:dyDescent="0.2">
      <c r="A27" s="3">
        <v>44222</v>
      </c>
      <c r="B27" s="4" t="s">
        <v>6</v>
      </c>
      <c r="C27" s="5">
        <v>7</v>
      </c>
      <c r="D27" s="5" t="s">
        <v>106</v>
      </c>
      <c r="E27" s="5" t="s">
        <v>106</v>
      </c>
      <c r="F27" s="6">
        <v>0</v>
      </c>
      <c r="G27" t="str">
        <f>_xlfn.XLOOKUP(InputData[[#This Row],[PRODUCT ID]],MasterData[PRODUCT ID],MasterData[PRODUCT],,0)</f>
        <v>Product01</v>
      </c>
      <c r="H27" t="str">
        <f>_xlfn.XLOOKUP(B27,MasterData[PRODUCT ID],MasterData[CATEGORY],,0)</f>
        <v>Category01</v>
      </c>
      <c r="I27" t="str">
        <f>_xlfn.XLOOKUP(InputData[[#This Row],[PRODUCT ID]],MasterData[PRODUCT ID],MasterData[UOM],"",0)</f>
        <v>Kg</v>
      </c>
      <c r="J27">
        <f>_xlfn.XLOOKUP(InputData[[#This Row],[PRODUCT ID]],MasterData[PRODUCT ID],MasterData[BUYING PRIZE],"",0)</f>
        <v>98</v>
      </c>
      <c r="K27">
        <f>_xlfn.XLOOKUP(InputData[[#This Row],[PRODUCT ID]],MasterData[PRODUCT ID],MasterData[SELLING PRICE],"",0)</f>
        <v>103.88</v>
      </c>
      <c r="L27">
        <f>SUM(InputData[[#This Row],[BUYING PRIZE]]*InputData[[#This Row],[QUANTITY]])</f>
        <v>686</v>
      </c>
      <c r="M27">
        <f>SUM(InputData[[#This Row],[SELLING PRICE]]*InputData[[#This Row],[QUANTITY]])</f>
        <v>727.16</v>
      </c>
      <c r="N27">
        <f>SUM(InputData[[#This Row],[TOTAL SELLING VALUE]]-InputData[[#This Row],[TOTAL BUYING VALUE]])</f>
        <v>41.159999999999968</v>
      </c>
      <c r="O27">
        <f>DAY(InputData[[#This Row],[DATE]])</f>
        <v>26</v>
      </c>
      <c r="P27" t="str">
        <f>TEXT(InputData[[#This Row],[DATE]],"MMM")</f>
        <v>Jan</v>
      </c>
      <c r="Q27">
        <f>YEAR(InputData[[#This Row],[DATE]])</f>
        <v>2021</v>
      </c>
    </row>
    <row r="28" spans="1:17" x14ac:dyDescent="0.2">
      <c r="A28" s="3">
        <v>44223</v>
      </c>
      <c r="B28" s="4" t="s">
        <v>90</v>
      </c>
      <c r="C28" s="5">
        <v>7</v>
      </c>
      <c r="D28" s="5" t="s">
        <v>105</v>
      </c>
      <c r="E28" s="5" t="s">
        <v>106</v>
      </c>
      <c r="F28" s="6">
        <v>0</v>
      </c>
      <c r="G28" t="str">
        <f>_xlfn.XLOOKUP(InputData[[#This Row],[PRODUCT ID]],MasterData[PRODUCT ID],MasterData[PRODUCT],,0)</f>
        <v>Product40</v>
      </c>
      <c r="H28" t="str">
        <f>_xlfn.XLOOKUP(B28,MasterData[PRODUCT ID],MasterData[CATEGORY],,0)</f>
        <v>Category05</v>
      </c>
      <c r="I28" t="str">
        <f>_xlfn.XLOOKUP(InputData[[#This Row],[PRODUCT ID]],MasterData[PRODUCT ID],MasterData[UOM],"",0)</f>
        <v>Kg</v>
      </c>
      <c r="J28">
        <f>_xlfn.XLOOKUP(InputData[[#This Row],[PRODUCT ID]],MasterData[PRODUCT ID],MasterData[BUYING PRIZE],"",0)</f>
        <v>90</v>
      </c>
      <c r="K28">
        <f>_xlfn.XLOOKUP(InputData[[#This Row],[PRODUCT ID]],MasterData[PRODUCT ID],MasterData[SELLING PRICE],"",0)</f>
        <v>115.2</v>
      </c>
      <c r="L28">
        <f>SUM(InputData[[#This Row],[BUYING PRIZE]]*InputData[[#This Row],[QUANTITY]])</f>
        <v>630</v>
      </c>
      <c r="M28">
        <f>SUM(InputData[[#This Row],[SELLING PRICE]]*InputData[[#This Row],[QUANTITY]])</f>
        <v>806.4</v>
      </c>
      <c r="N28">
        <f>SUM(InputData[[#This Row],[TOTAL SELLING VALUE]]-InputData[[#This Row],[TOTAL BUYING VALUE]])</f>
        <v>176.39999999999998</v>
      </c>
      <c r="O28">
        <f>DAY(InputData[[#This Row],[DATE]])</f>
        <v>27</v>
      </c>
      <c r="P28" t="str">
        <f>TEXT(InputData[[#This Row],[DATE]],"MMM")</f>
        <v>Jan</v>
      </c>
      <c r="Q28">
        <f>YEAR(InputData[[#This Row],[DATE]])</f>
        <v>2021</v>
      </c>
    </row>
    <row r="29" spans="1:17" x14ac:dyDescent="0.2">
      <c r="A29" s="3">
        <v>44223</v>
      </c>
      <c r="B29" s="4" t="s">
        <v>73</v>
      </c>
      <c r="C29" s="5">
        <v>3</v>
      </c>
      <c r="D29" s="5" t="s">
        <v>105</v>
      </c>
      <c r="E29" s="5" t="s">
        <v>106</v>
      </c>
      <c r="F29" s="6">
        <v>0</v>
      </c>
      <c r="G29" t="str">
        <f>_xlfn.XLOOKUP(InputData[[#This Row],[PRODUCT ID]],MasterData[PRODUCT ID],MasterData[PRODUCT],,0)</f>
        <v>Product32</v>
      </c>
      <c r="H29" t="str">
        <f>_xlfn.XLOOKUP(B29,MasterData[PRODUCT ID],MasterData[CATEGORY],,0)</f>
        <v>Category04</v>
      </c>
      <c r="I29" t="str">
        <f>_xlfn.XLOOKUP(InputData[[#This Row],[PRODUCT ID]],MasterData[PRODUCT ID],MasterData[UOM],"",0)</f>
        <v>Kg</v>
      </c>
      <c r="J29">
        <f>_xlfn.XLOOKUP(InputData[[#This Row],[PRODUCT ID]],MasterData[PRODUCT ID],MasterData[BUYING PRIZE],"",0)</f>
        <v>89</v>
      </c>
      <c r="K29">
        <f>_xlfn.XLOOKUP(InputData[[#This Row],[PRODUCT ID]],MasterData[PRODUCT ID],MasterData[SELLING PRICE],"",0)</f>
        <v>117.48</v>
      </c>
      <c r="L29">
        <f>SUM(InputData[[#This Row],[BUYING PRIZE]]*InputData[[#This Row],[QUANTITY]])</f>
        <v>267</v>
      </c>
      <c r="M29">
        <f>SUM(InputData[[#This Row],[SELLING PRICE]]*InputData[[#This Row],[QUANTITY]])</f>
        <v>352.44</v>
      </c>
      <c r="N29">
        <f>SUM(InputData[[#This Row],[TOTAL SELLING VALUE]]-InputData[[#This Row],[TOTAL BUYING VALUE]])</f>
        <v>85.44</v>
      </c>
      <c r="O29">
        <f>DAY(InputData[[#This Row],[DATE]])</f>
        <v>27</v>
      </c>
      <c r="P29" t="str">
        <f>TEXT(InputData[[#This Row],[DATE]],"MMM")</f>
        <v>Jan</v>
      </c>
      <c r="Q29">
        <f>YEAR(InputData[[#This Row],[DATE]])</f>
        <v>2021</v>
      </c>
    </row>
    <row r="30" spans="1:17" x14ac:dyDescent="0.2">
      <c r="A30" s="3">
        <v>44224</v>
      </c>
      <c r="B30" s="4" t="s">
        <v>14</v>
      </c>
      <c r="C30" s="5">
        <v>10</v>
      </c>
      <c r="D30" s="5" t="s">
        <v>106</v>
      </c>
      <c r="E30" s="5" t="s">
        <v>107</v>
      </c>
      <c r="F30" s="6">
        <v>0</v>
      </c>
      <c r="G30" t="str">
        <f>_xlfn.XLOOKUP(InputData[[#This Row],[PRODUCT ID]],MasterData[PRODUCT ID],MasterData[PRODUCT],,0)</f>
        <v>Product04</v>
      </c>
      <c r="H30" t="str">
        <f>_xlfn.XLOOKUP(B30,MasterData[PRODUCT ID],MasterData[CATEGORY],,0)</f>
        <v>Category01</v>
      </c>
      <c r="I30" t="str">
        <f>_xlfn.XLOOKUP(InputData[[#This Row],[PRODUCT ID]],MasterData[PRODUCT ID],MasterData[UOM],"",0)</f>
        <v>Lt</v>
      </c>
      <c r="J30">
        <f>_xlfn.XLOOKUP(InputData[[#This Row],[PRODUCT ID]],MasterData[PRODUCT ID],MasterData[BUYING PRIZE],"",0)</f>
        <v>44</v>
      </c>
      <c r="K30">
        <f>_xlfn.XLOOKUP(InputData[[#This Row],[PRODUCT ID]],MasterData[PRODUCT ID],MasterData[SELLING PRICE],"",0)</f>
        <v>48.84</v>
      </c>
      <c r="L30">
        <f>SUM(InputData[[#This Row],[BUYING PRIZE]]*InputData[[#This Row],[QUANTITY]])</f>
        <v>440</v>
      </c>
      <c r="M30">
        <f>SUM(InputData[[#This Row],[SELLING PRICE]]*InputData[[#This Row],[QUANTITY]])</f>
        <v>488.40000000000003</v>
      </c>
      <c r="N30">
        <f>SUM(InputData[[#This Row],[TOTAL SELLING VALUE]]-InputData[[#This Row],[TOTAL BUYING VALUE]])</f>
        <v>48.400000000000034</v>
      </c>
      <c r="O30">
        <f>DAY(InputData[[#This Row],[DATE]])</f>
        <v>28</v>
      </c>
      <c r="P30" t="str">
        <f>TEXT(InputData[[#This Row],[DATE]],"MMM")</f>
        <v>Jan</v>
      </c>
      <c r="Q30">
        <f>YEAR(InputData[[#This Row],[DATE]])</f>
        <v>2021</v>
      </c>
    </row>
    <row r="31" spans="1:17" x14ac:dyDescent="0.2">
      <c r="A31" s="3">
        <v>44224</v>
      </c>
      <c r="B31" s="4" t="s">
        <v>67</v>
      </c>
      <c r="C31" s="5">
        <v>2</v>
      </c>
      <c r="D31" s="5" t="s">
        <v>108</v>
      </c>
      <c r="E31" s="5" t="s">
        <v>107</v>
      </c>
      <c r="F31" s="6">
        <v>0</v>
      </c>
      <c r="G31" t="str">
        <f>_xlfn.XLOOKUP(InputData[[#This Row],[PRODUCT ID]],MasterData[PRODUCT ID],MasterData[PRODUCT],,0)</f>
        <v>Product29</v>
      </c>
      <c r="H31" t="str">
        <f>_xlfn.XLOOKUP(B31,MasterData[PRODUCT ID],MasterData[CATEGORY],,0)</f>
        <v>Category04</v>
      </c>
      <c r="I31" t="str">
        <f>_xlfn.XLOOKUP(InputData[[#This Row],[PRODUCT ID]],MasterData[PRODUCT ID],MasterData[UOM],"",0)</f>
        <v>Lt</v>
      </c>
      <c r="J31">
        <f>_xlfn.XLOOKUP(InputData[[#This Row],[PRODUCT ID]],MasterData[PRODUCT ID],MasterData[BUYING PRIZE],"",0)</f>
        <v>47</v>
      </c>
      <c r="K31">
        <f>_xlfn.XLOOKUP(InputData[[#This Row],[PRODUCT ID]],MasterData[PRODUCT ID],MasterData[SELLING PRICE],"",0)</f>
        <v>53.11</v>
      </c>
      <c r="L31">
        <f>SUM(InputData[[#This Row],[BUYING PRIZE]]*InputData[[#This Row],[QUANTITY]])</f>
        <v>94</v>
      </c>
      <c r="M31">
        <f>SUM(InputData[[#This Row],[SELLING PRICE]]*InputData[[#This Row],[QUANTITY]])</f>
        <v>106.22</v>
      </c>
      <c r="N31">
        <f>SUM(InputData[[#This Row],[TOTAL SELLING VALUE]]-InputData[[#This Row],[TOTAL BUYING VALUE]])</f>
        <v>12.219999999999999</v>
      </c>
      <c r="O31">
        <f>DAY(InputData[[#This Row],[DATE]])</f>
        <v>28</v>
      </c>
      <c r="P31" t="str">
        <f>TEXT(InputData[[#This Row],[DATE]],"MMM")</f>
        <v>Jan</v>
      </c>
      <c r="Q31">
        <f>YEAR(InputData[[#This Row],[DATE]])</f>
        <v>2021</v>
      </c>
    </row>
    <row r="32" spans="1:17" x14ac:dyDescent="0.2">
      <c r="A32" s="3">
        <v>44229</v>
      </c>
      <c r="B32" s="4" t="s">
        <v>26</v>
      </c>
      <c r="C32" s="5">
        <v>7</v>
      </c>
      <c r="D32" s="5" t="s">
        <v>106</v>
      </c>
      <c r="E32" s="5" t="s">
        <v>106</v>
      </c>
      <c r="F32" s="6">
        <v>0</v>
      </c>
      <c r="G32" t="str">
        <f>_xlfn.XLOOKUP(InputData[[#This Row],[PRODUCT ID]],MasterData[PRODUCT ID],MasterData[PRODUCT],,0)</f>
        <v>Product10</v>
      </c>
      <c r="H32" t="str">
        <f>_xlfn.XLOOKUP(B32,MasterData[PRODUCT ID],MasterData[CATEGORY],,0)</f>
        <v>Category02</v>
      </c>
      <c r="I32" t="str">
        <f>_xlfn.XLOOKUP(InputData[[#This Row],[PRODUCT ID]],MasterData[PRODUCT ID],MasterData[UOM],"",0)</f>
        <v>Ft</v>
      </c>
      <c r="J32">
        <f>_xlfn.XLOOKUP(InputData[[#This Row],[PRODUCT ID]],MasterData[PRODUCT ID],MasterData[BUYING PRIZE],"",0)</f>
        <v>148</v>
      </c>
      <c r="K32">
        <f>_xlfn.XLOOKUP(InputData[[#This Row],[PRODUCT ID]],MasterData[PRODUCT ID],MasterData[SELLING PRICE],"",0)</f>
        <v>164.28</v>
      </c>
      <c r="L32">
        <f>SUM(InputData[[#This Row],[BUYING PRIZE]]*InputData[[#This Row],[QUANTITY]])</f>
        <v>1036</v>
      </c>
      <c r="M32">
        <f>SUM(InputData[[#This Row],[SELLING PRICE]]*InputData[[#This Row],[QUANTITY]])</f>
        <v>1149.96</v>
      </c>
      <c r="N32">
        <f>SUM(InputData[[#This Row],[TOTAL SELLING VALUE]]-InputData[[#This Row],[TOTAL BUYING VALUE]])</f>
        <v>113.96000000000004</v>
      </c>
      <c r="O32">
        <f>DAY(InputData[[#This Row],[DATE]])</f>
        <v>2</v>
      </c>
      <c r="P32" t="str">
        <f>TEXT(InputData[[#This Row],[DATE]],"MMM")</f>
        <v>Feb</v>
      </c>
      <c r="Q32">
        <f>YEAR(InputData[[#This Row],[DATE]])</f>
        <v>2021</v>
      </c>
    </row>
    <row r="33" spans="1:17" x14ac:dyDescent="0.2">
      <c r="A33" s="3">
        <v>44230</v>
      </c>
      <c r="B33" s="4" t="s">
        <v>39</v>
      </c>
      <c r="C33" s="5">
        <v>13</v>
      </c>
      <c r="D33" s="5" t="s">
        <v>108</v>
      </c>
      <c r="E33" s="5" t="s">
        <v>106</v>
      </c>
      <c r="F33" s="6">
        <v>0</v>
      </c>
      <c r="G33" t="str">
        <f>_xlfn.XLOOKUP(InputData[[#This Row],[PRODUCT ID]],MasterData[PRODUCT ID],MasterData[PRODUCT],,0)</f>
        <v>Product16</v>
      </c>
      <c r="H33" t="str">
        <f>_xlfn.XLOOKUP(B33,MasterData[PRODUCT ID],MasterData[CATEGORY],,0)</f>
        <v>Category02</v>
      </c>
      <c r="I33" t="str">
        <f>_xlfn.XLOOKUP(InputData[[#This Row],[PRODUCT ID]],MasterData[PRODUCT ID],MasterData[UOM],"",0)</f>
        <v>No.</v>
      </c>
      <c r="J33">
        <f>_xlfn.XLOOKUP(InputData[[#This Row],[PRODUCT ID]],MasterData[PRODUCT ID],MasterData[BUYING PRIZE],"",0)</f>
        <v>13</v>
      </c>
      <c r="K33">
        <f>_xlfn.XLOOKUP(InputData[[#This Row],[PRODUCT ID]],MasterData[PRODUCT ID],MasterData[SELLING PRICE],"",0)</f>
        <v>16.64</v>
      </c>
      <c r="L33">
        <f>SUM(InputData[[#This Row],[BUYING PRIZE]]*InputData[[#This Row],[QUANTITY]])</f>
        <v>169</v>
      </c>
      <c r="M33">
        <f>SUM(InputData[[#This Row],[SELLING PRICE]]*InputData[[#This Row],[QUANTITY]])</f>
        <v>216.32</v>
      </c>
      <c r="N33">
        <f>SUM(InputData[[#This Row],[TOTAL SELLING VALUE]]-InputData[[#This Row],[TOTAL BUYING VALUE]])</f>
        <v>47.319999999999993</v>
      </c>
      <c r="O33">
        <f>DAY(InputData[[#This Row],[DATE]])</f>
        <v>3</v>
      </c>
      <c r="P33" t="str">
        <f>TEXT(InputData[[#This Row],[DATE]],"MMM")</f>
        <v>Feb</v>
      </c>
      <c r="Q33">
        <f>YEAR(InputData[[#This Row],[DATE]])</f>
        <v>2021</v>
      </c>
    </row>
    <row r="34" spans="1:17" x14ac:dyDescent="0.2">
      <c r="A34" s="3">
        <v>44230</v>
      </c>
      <c r="B34" s="4" t="s">
        <v>52</v>
      </c>
      <c r="C34" s="5">
        <v>2</v>
      </c>
      <c r="D34" s="5" t="s">
        <v>105</v>
      </c>
      <c r="E34" s="5" t="s">
        <v>107</v>
      </c>
      <c r="F34" s="6">
        <v>0</v>
      </c>
      <c r="G34" t="str">
        <f>_xlfn.XLOOKUP(InputData[[#This Row],[PRODUCT ID]],MasterData[PRODUCT ID],MasterData[PRODUCT],,0)</f>
        <v>Product22</v>
      </c>
      <c r="H34" t="str">
        <f>_xlfn.XLOOKUP(B34,MasterData[PRODUCT ID],MasterData[CATEGORY],,0)</f>
        <v>Category03</v>
      </c>
      <c r="I34" t="str">
        <f>_xlfn.XLOOKUP(InputData[[#This Row],[PRODUCT ID]],MasterData[PRODUCT ID],MasterData[UOM],"",0)</f>
        <v>Ft</v>
      </c>
      <c r="J34">
        <f>_xlfn.XLOOKUP(InputData[[#This Row],[PRODUCT ID]],MasterData[PRODUCT ID],MasterData[BUYING PRIZE],"",0)</f>
        <v>121</v>
      </c>
      <c r="K34">
        <f>_xlfn.XLOOKUP(InputData[[#This Row],[PRODUCT ID]],MasterData[PRODUCT ID],MasterData[SELLING PRICE],"",0)</f>
        <v>141.57</v>
      </c>
      <c r="L34">
        <f>SUM(InputData[[#This Row],[BUYING PRIZE]]*InputData[[#This Row],[QUANTITY]])</f>
        <v>242</v>
      </c>
      <c r="M34">
        <f>SUM(InputData[[#This Row],[SELLING PRICE]]*InputData[[#This Row],[QUANTITY]])</f>
        <v>283.14</v>
      </c>
      <c r="N34">
        <f>SUM(InputData[[#This Row],[TOTAL SELLING VALUE]]-InputData[[#This Row],[TOTAL BUYING VALUE]])</f>
        <v>41.139999999999986</v>
      </c>
      <c r="O34">
        <f>DAY(InputData[[#This Row],[DATE]])</f>
        <v>3</v>
      </c>
      <c r="P34" t="str">
        <f>TEXT(InputData[[#This Row],[DATE]],"MMM")</f>
        <v>Feb</v>
      </c>
      <c r="Q34">
        <f>YEAR(InputData[[#This Row],[DATE]])</f>
        <v>2021</v>
      </c>
    </row>
    <row r="35" spans="1:17" x14ac:dyDescent="0.2">
      <c r="A35" s="3">
        <v>44231</v>
      </c>
      <c r="B35" s="4" t="s">
        <v>83</v>
      </c>
      <c r="C35" s="5">
        <v>4</v>
      </c>
      <c r="D35" s="5" t="s">
        <v>106</v>
      </c>
      <c r="E35" s="5" t="s">
        <v>106</v>
      </c>
      <c r="F35" s="6">
        <v>0</v>
      </c>
      <c r="G35" t="str">
        <f>_xlfn.XLOOKUP(InputData[[#This Row],[PRODUCT ID]],MasterData[PRODUCT ID],MasterData[PRODUCT],,0)</f>
        <v>Product37</v>
      </c>
      <c r="H35" t="str">
        <f>_xlfn.XLOOKUP(B35,MasterData[PRODUCT ID],MasterData[CATEGORY],,0)</f>
        <v>Category05</v>
      </c>
      <c r="I35" t="str">
        <f>_xlfn.XLOOKUP(InputData[[#This Row],[PRODUCT ID]],MasterData[PRODUCT ID],MasterData[UOM],"",0)</f>
        <v>Kg</v>
      </c>
      <c r="J35">
        <f>_xlfn.XLOOKUP(InputData[[#This Row],[PRODUCT ID]],MasterData[PRODUCT ID],MasterData[BUYING PRIZE],"",0)</f>
        <v>67</v>
      </c>
      <c r="K35">
        <f>_xlfn.XLOOKUP(InputData[[#This Row],[PRODUCT ID]],MasterData[PRODUCT ID],MasterData[SELLING PRICE],"",0)</f>
        <v>85.76</v>
      </c>
      <c r="L35">
        <f>SUM(InputData[[#This Row],[BUYING PRIZE]]*InputData[[#This Row],[QUANTITY]])</f>
        <v>268</v>
      </c>
      <c r="M35">
        <f>SUM(InputData[[#This Row],[SELLING PRICE]]*InputData[[#This Row],[QUANTITY]])</f>
        <v>343.04</v>
      </c>
      <c r="N35">
        <f>SUM(InputData[[#This Row],[TOTAL SELLING VALUE]]-InputData[[#This Row],[TOTAL BUYING VALUE]])</f>
        <v>75.04000000000002</v>
      </c>
      <c r="O35">
        <f>DAY(InputData[[#This Row],[DATE]])</f>
        <v>4</v>
      </c>
      <c r="P35" t="str">
        <f>TEXT(InputData[[#This Row],[DATE]],"MMM")</f>
        <v>Feb</v>
      </c>
      <c r="Q35">
        <f>YEAR(InputData[[#This Row],[DATE]])</f>
        <v>2021</v>
      </c>
    </row>
    <row r="36" spans="1:17" x14ac:dyDescent="0.2">
      <c r="A36" s="3">
        <v>44232</v>
      </c>
      <c r="B36" s="4" t="s">
        <v>96</v>
      </c>
      <c r="C36" s="5">
        <v>7</v>
      </c>
      <c r="D36" s="5" t="s">
        <v>106</v>
      </c>
      <c r="E36" s="5" t="s">
        <v>107</v>
      </c>
      <c r="F36" s="6">
        <v>0</v>
      </c>
      <c r="G36" t="str">
        <f>_xlfn.XLOOKUP(InputData[[#This Row],[PRODUCT ID]],MasterData[PRODUCT ID],MasterData[PRODUCT],,0)</f>
        <v>Product43</v>
      </c>
      <c r="H36" t="str">
        <f>_xlfn.XLOOKUP(B36,MasterData[PRODUCT ID],MasterData[CATEGORY],,0)</f>
        <v>Category05</v>
      </c>
      <c r="I36" t="str">
        <f>_xlfn.XLOOKUP(InputData[[#This Row],[PRODUCT ID]],MasterData[PRODUCT ID],MasterData[UOM],"",0)</f>
        <v>Kg</v>
      </c>
      <c r="J36">
        <f>_xlfn.XLOOKUP(InputData[[#This Row],[PRODUCT ID]],MasterData[PRODUCT ID],MasterData[BUYING PRIZE],"",0)</f>
        <v>67</v>
      </c>
      <c r="K36">
        <f>_xlfn.XLOOKUP(InputData[[#This Row],[PRODUCT ID]],MasterData[PRODUCT ID],MasterData[SELLING PRICE],"",0)</f>
        <v>83.08</v>
      </c>
      <c r="L36">
        <f>SUM(InputData[[#This Row],[BUYING PRIZE]]*InputData[[#This Row],[QUANTITY]])</f>
        <v>469</v>
      </c>
      <c r="M36">
        <f>SUM(InputData[[#This Row],[SELLING PRICE]]*InputData[[#This Row],[QUANTITY]])</f>
        <v>581.55999999999995</v>
      </c>
      <c r="N36">
        <f>SUM(InputData[[#This Row],[TOTAL SELLING VALUE]]-InputData[[#This Row],[TOTAL BUYING VALUE]])</f>
        <v>112.55999999999995</v>
      </c>
      <c r="O36">
        <f>DAY(InputData[[#This Row],[DATE]])</f>
        <v>5</v>
      </c>
      <c r="P36" t="str">
        <f>TEXT(InputData[[#This Row],[DATE]],"MMM")</f>
        <v>Feb</v>
      </c>
      <c r="Q36">
        <f>YEAR(InputData[[#This Row],[DATE]])</f>
        <v>2021</v>
      </c>
    </row>
    <row r="37" spans="1:17" x14ac:dyDescent="0.2">
      <c r="A37" s="3">
        <v>44232</v>
      </c>
      <c r="B37" s="4" t="s">
        <v>16</v>
      </c>
      <c r="C37" s="5">
        <v>1</v>
      </c>
      <c r="D37" s="5" t="s">
        <v>108</v>
      </c>
      <c r="E37" s="5" t="s">
        <v>107</v>
      </c>
      <c r="F37" s="6">
        <v>0</v>
      </c>
      <c r="G37" t="str">
        <f>_xlfn.XLOOKUP(InputData[[#This Row],[PRODUCT ID]],MasterData[PRODUCT ID],MasterData[PRODUCT],,0)</f>
        <v>Product05</v>
      </c>
      <c r="H37" t="str">
        <f>_xlfn.XLOOKUP(B37,MasterData[PRODUCT ID],MasterData[CATEGORY],,0)</f>
        <v>Category01</v>
      </c>
      <c r="I37" t="str">
        <f>_xlfn.XLOOKUP(InputData[[#This Row],[PRODUCT ID]],MasterData[PRODUCT ID],MasterData[UOM],"",0)</f>
        <v>Ft</v>
      </c>
      <c r="J37">
        <f>_xlfn.XLOOKUP(InputData[[#This Row],[PRODUCT ID]],MasterData[PRODUCT ID],MasterData[BUYING PRIZE],"",0)</f>
        <v>133</v>
      </c>
      <c r="K37">
        <f>_xlfn.XLOOKUP(InputData[[#This Row],[PRODUCT ID]],MasterData[PRODUCT ID],MasterData[SELLING PRICE],"",0)</f>
        <v>155.61000000000001</v>
      </c>
      <c r="L37">
        <f>SUM(InputData[[#This Row],[BUYING PRIZE]]*InputData[[#This Row],[QUANTITY]])</f>
        <v>133</v>
      </c>
      <c r="M37">
        <f>SUM(InputData[[#This Row],[SELLING PRICE]]*InputData[[#This Row],[QUANTITY]])</f>
        <v>155.61000000000001</v>
      </c>
      <c r="N37">
        <f>SUM(InputData[[#This Row],[TOTAL SELLING VALUE]]-InputData[[#This Row],[TOTAL BUYING VALUE]])</f>
        <v>22.610000000000014</v>
      </c>
      <c r="O37">
        <f>DAY(InputData[[#This Row],[DATE]])</f>
        <v>5</v>
      </c>
      <c r="P37" t="str">
        <f>TEXT(InputData[[#This Row],[DATE]],"MMM")</f>
        <v>Feb</v>
      </c>
      <c r="Q37">
        <f>YEAR(InputData[[#This Row],[DATE]])</f>
        <v>2021</v>
      </c>
    </row>
    <row r="38" spans="1:17" x14ac:dyDescent="0.2">
      <c r="A38" s="3">
        <v>44232</v>
      </c>
      <c r="B38" s="4" t="s">
        <v>96</v>
      </c>
      <c r="C38" s="5">
        <v>9</v>
      </c>
      <c r="D38" s="5" t="s">
        <v>108</v>
      </c>
      <c r="E38" s="5" t="s">
        <v>107</v>
      </c>
      <c r="F38" s="6">
        <v>0</v>
      </c>
      <c r="G38" t="str">
        <f>_xlfn.XLOOKUP(InputData[[#This Row],[PRODUCT ID]],MasterData[PRODUCT ID],MasterData[PRODUCT],,0)</f>
        <v>Product43</v>
      </c>
      <c r="H38" t="str">
        <f>_xlfn.XLOOKUP(B38,MasterData[PRODUCT ID],MasterData[CATEGORY],,0)</f>
        <v>Category05</v>
      </c>
      <c r="I38" t="str">
        <f>_xlfn.XLOOKUP(InputData[[#This Row],[PRODUCT ID]],MasterData[PRODUCT ID],MasterData[UOM],"",0)</f>
        <v>Kg</v>
      </c>
      <c r="J38">
        <f>_xlfn.XLOOKUP(InputData[[#This Row],[PRODUCT ID]],MasterData[PRODUCT ID],MasterData[BUYING PRIZE],"",0)</f>
        <v>67</v>
      </c>
      <c r="K38">
        <f>_xlfn.XLOOKUP(InputData[[#This Row],[PRODUCT ID]],MasterData[PRODUCT ID],MasterData[SELLING PRICE],"",0)</f>
        <v>83.08</v>
      </c>
      <c r="L38">
        <f>SUM(InputData[[#This Row],[BUYING PRIZE]]*InputData[[#This Row],[QUANTITY]])</f>
        <v>603</v>
      </c>
      <c r="M38">
        <f>SUM(InputData[[#This Row],[SELLING PRICE]]*InputData[[#This Row],[QUANTITY]])</f>
        <v>747.72</v>
      </c>
      <c r="N38">
        <f>SUM(InputData[[#This Row],[TOTAL SELLING VALUE]]-InputData[[#This Row],[TOTAL BUYING VALUE]])</f>
        <v>144.72000000000003</v>
      </c>
      <c r="O38">
        <f>DAY(InputData[[#This Row],[DATE]])</f>
        <v>5</v>
      </c>
      <c r="P38" t="str">
        <f>TEXT(InputData[[#This Row],[DATE]],"MMM")</f>
        <v>Feb</v>
      </c>
      <c r="Q38">
        <f>YEAR(InputData[[#This Row],[DATE]])</f>
        <v>2021</v>
      </c>
    </row>
    <row r="39" spans="1:17" x14ac:dyDescent="0.2">
      <c r="A39" s="3">
        <v>44233</v>
      </c>
      <c r="B39" s="4" t="s">
        <v>79</v>
      </c>
      <c r="C39" s="5">
        <v>1</v>
      </c>
      <c r="D39" s="5" t="s">
        <v>108</v>
      </c>
      <c r="E39" s="5" t="s">
        <v>107</v>
      </c>
      <c r="F39" s="6">
        <v>0</v>
      </c>
      <c r="G39" t="str">
        <f>_xlfn.XLOOKUP(InputData[[#This Row],[PRODUCT ID]],MasterData[PRODUCT ID],MasterData[PRODUCT],,0)</f>
        <v>Product35</v>
      </c>
      <c r="H39" t="str">
        <f>_xlfn.XLOOKUP(B39,MasterData[PRODUCT ID],MasterData[CATEGORY],,0)</f>
        <v>Category04</v>
      </c>
      <c r="I39" t="str">
        <f>_xlfn.XLOOKUP(InputData[[#This Row],[PRODUCT ID]],MasterData[PRODUCT ID],MasterData[UOM],"",0)</f>
        <v>No.</v>
      </c>
      <c r="J39">
        <f>_xlfn.XLOOKUP(InputData[[#This Row],[PRODUCT ID]],MasterData[PRODUCT ID],MasterData[BUYING PRIZE],"",0)</f>
        <v>5</v>
      </c>
      <c r="K39">
        <f>_xlfn.XLOOKUP(InputData[[#This Row],[PRODUCT ID]],MasterData[PRODUCT ID],MasterData[SELLING PRICE],"",0)</f>
        <v>6.7</v>
      </c>
      <c r="L39">
        <f>SUM(InputData[[#This Row],[BUYING PRIZE]]*InputData[[#This Row],[QUANTITY]])</f>
        <v>5</v>
      </c>
      <c r="M39">
        <f>SUM(InputData[[#This Row],[SELLING PRICE]]*InputData[[#This Row],[QUANTITY]])</f>
        <v>6.7</v>
      </c>
      <c r="N39">
        <f>SUM(InputData[[#This Row],[TOTAL SELLING VALUE]]-InputData[[#This Row],[TOTAL BUYING VALUE]])</f>
        <v>1.7000000000000002</v>
      </c>
      <c r="O39">
        <f>DAY(InputData[[#This Row],[DATE]])</f>
        <v>6</v>
      </c>
      <c r="P39" t="str">
        <f>TEXT(InputData[[#This Row],[DATE]],"MMM")</f>
        <v>Feb</v>
      </c>
      <c r="Q39">
        <f>YEAR(InputData[[#This Row],[DATE]])</f>
        <v>2021</v>
      </c>
    </row>
    <row r="40" spans="1:17" x14ac:dyDescent="0.2">
      <c r="A40" s="3">
        <v>44236</v>
      </c>
      <c r="B40" s="4" t="s">
        <v>77</v>
      </c>
      <c r="C40" s="5">
        <v>14</v>
      </c>
      <c r="D40" s="5" t="s">
        <v>108</v>
      </c>
      <c r="E40" s="5" t="s">
        <v>106</v>
      </c>
      <c r="F40" s="6">
        <v>0</v>
      </c>
      <c r="G40" t="str">
        <f>_xlfn.XLOOKUP(InputData[[#This Row],[PRODUCT ID]],MasterData[PRODUCT ID],MasterData[PRODUCT],,0)</f>
        <v>Product34</v>
      </c>
      <c r="H40" t="str">
        <f>_xlfn.XLOOKUP(B40,MasterData[PRODUCT ID],MasterData[CATEGORY],,0)</f>
        <v>Category04</v>
      </c>
      <c r="I40" t="str">
        <f>_xlfn.XLOOKUP(InputData[[#This Row],[PRODUCT ID]],MasterData[PRODUCT ID],MasterData[UOM],"",0)</f>
        <v>Lt</v>
      </c>
      <c r="J40">
        <f>_xlfn.XLOOKUP(InputData[[#This Row],[PRODUCT ID]],MasterData[PRODUCT ID],MasterData[BUYING PRIZE],"",0)</f>
        <v>55</v>
      </c>
      <c r="K40">
        <f>_xlfn.XLOOKUP(InputData[[#This Row],[PRODUCT ID]],MasterData[PRODUCT ID],MasterData[SELLING PRICE],"",0)</f>
        <v>58.3</v>
      </c>
      <c r="L40">
        <f>SUM(InputData[[#This Row],[BUYING PRIZE]]*InputData[[#This Row],[QUANTITY]])</f>
        <v>770</v>
      </c>
      <c r="M40">
        <f>SUM(InputData[[#This Row],[SELLING PRICE]]*InputData[[#This Row],[QUANTITY]])</f>
        <v>816.19999999999993</v>
      </c>
      <c r="N40">
        <f>SUM(InputData[[#This Row],[TOTAL SELLING VALUE]]-InputData[[#This Row],[TOTAL BUYING VALUE]])</f>
        <v>46.199999999999932</v>
      </c>
      <c r="O40">
        <f>DAY(InputData[[#This Row],[DATE]])</f>
        <v>9</v>
      </c>
      <c r="P40" t="str">
        <f>TEXT(InputData[[#This Row],[DATE]],"MMM")</f>
        <v>Feb</v>
      </c>
      <c r="Q40">
        <f>YEAR(InputData[[#This Row],[DATE]])</f>
        <v>2021</v>
      </c>
    </row>
    <row r="41" spans="1:17" x14ac:dyDescent="0.2">
      <c r="A41" s="3">
        <v>44239</v>
      </c>
      <c r="B41" s="4" t="s">
        <v>22</v>
      </c>
      <c r="C41" s="5">
        <v>7</v>
      </c>
      <c r="D41" s="5" t="s">
        <v>108</v>
      </c>
      <c r="E41" s="5" t="s">
        <v>107</v>
      </c>
      <c r="F41" s="6">
        <v>0</v>
      </c>
      <c r="G41" t="str">
        <f>_xlfn.XLOOKUP(InputData[[#This Row],[PRODUCT ID]],MasterData[PRODUCT ID],MasterData[PRODUCT],,0)</f>
        <v>Product08</v>
      </c>
      <c r="H41" t="str">
        <f>_xlfn.XLOOKUP(B41,MasterData[PRODUCT ID],MasterData[CATEGORY],,0)</f>
        <v>Category01</v>
      </c>
      <c r="I41" t="str">
        <f>_xlfn.XLOOKUP(InputData[[#This Row],[PRODUCT ID]],MasterData[PRODUCT ID],MasterData[UOM],"",0)</f>
        <v>Kg</v>
      </c>
      <c r="J41">
        <f>_xlfn.XLOOKUP(InputData[[#This Row],[PRODUCT ID]],MasterData[PRODUCT ID],MasterData[BUYING PRIZE],"",0)</f>
        <v>83</v>
      </c>
      <c r="K41">
        <f>_xlfn.XLOOKUP(InputData[[#This Row],[PRODUCT ID]],MasterData[PRODUCT ID],MasterData[SELLING PRICE],"",0)</f>
        <v>94.62</v>
      </c>
      <c r="L41">
        <f>SUM(InputData[[#This Row],[BUYING PRIZE]]*InputData[[#This Row],[QUANTITY]])</f>
        <v>581</v>
      </c>
      <c r="M41">
        <f>SUM(InputData[[#This Row],[SELLING PRICE]]*InputData[[#This Row],[QUANTITY]])</f>
        <v>662.34</v>
      </c>
      <c r="N41">
        <f>SUM(InputData[[#This Row],[TOTAL SELLING VALUE]]-InputData[[#This Row],[TOTAL BUYING VALUE]])</f>
        <v>81.340000000000032</v>
      </c>
      <c r="O41">
        <f>DAY(InputData[[#This Row],[DATE]])</f>
        <v>12</v>
      </c>
      <c r="P41" t="str">
        <f>TEXT(InputData[[#This Row],[DATE]],"MMM")</f>
        <v>Feb</v>
      </c>
      <c r="Q41">
        <f>YEAR(InputData[[#This Row],[DATE]])</f>
        <v>2021</v>
      </c>
    </row>
    <row r="42" spans="1:17" x14ac:dyDescent="0.2">
      <c r="A42" s="3">
        <v>44239</v>
      </c>
      <c r="B42" s="4" t="s">
        <v>54</v>
      </c>
      <c r="C42" s="5">
        <v>9</v>
      </c>
      <c r="D42" s="5" t="s">
        <v>106</v>
      </c>
      <c r="E42" s="5" t="s">
        <v>107</v>
      </c>
      <c r="F42" s="6">
        <v>0</v>
      </c>
      <c r="G42" t="str">
        <f>_xlfn.XLOOKUP(InputData[[#This Row],[PRODUCT ID]],MasterData[PRODUCT ID],MasterData[PRODUCT],,0)</f>
        <v>Product23</v>
      </c>
      <c r="H42" t="str">
        <f>_xlfn.XLOOKUP(B42,MasterData[PRODUCT ID],MasterData[CATEGORY],,0)</f>
        <v>Category03</v>
      </c>
      <c r="I42" t="str">
        <f>_xlfn.XLOOKUP(InputData[[#This Row],[PRODUCT ID]],MasterData[PRODUCT ID],MasterData[UOM],"",0)</f>
        <v>Ft</v>
      </c>
      <c r="J42">
        <f>_xlfn.XLOOKUP(InputData[[#This Row],[PRODUCT ID]],MasterData[PRODUCT ID],MasterData[BUYING PRIZE],"",0)</f>
        <v>141</v>
      </c>
      <c r="K42">
        <f>_xlfn.XLOOKUP(InputData[[#This Row],[PRODUCT ID]],MasterData[PRODUCT ID],MasterData[SELLING PRICE],"",0)</f>
        <v>149.46</v>
      </c>
      <c r="L42">
        <f>SUM(InputData[[#This Row],[BUYING PRIZE]]*InputData[[#This Row],[QUANTITY]])</f>
        <v>1269</v>
      </c>
      <c r="M42">
        <f>SUM(InputData[[#This Row],[SELLING PRICE]]*InputData[[#This Row],[QUANTITY]])</f>
        <v>1345.14</v>
      </c>
      <c r="N42">
        <f>SUM(InputData[[#This Row],[TOTAL SELLING VALUE]]-InputData[[#This Row],[TOTAL BUYING VALUE]])</f>
        <v>76.1400000000001</v>
      </c>
      <c r="O42">
        <f>DAY(InputData[[#This Row],[DATE]])</f>
        <v>12</v>
      </c>
      <c r="P42" t="str">
        <f>TEXT(InputData[[#This Row],[DATE]],"MMM")</f>
        <v>Feb</v>
      </c>
      <c r="Q42">
        <f>YEAR(InputData[[#This Row],[DATE]])</f>
        <v>2021</v>
      </c>
    </row>
    <row r="43" spans="1:17" x14ac:dyDescent="0.2">
      <c r="A43" s="3">
        <v>44242</v>
      </c>
      <c r="B43" s="4" t="s">
        <v>63</v>
      </c>
      <c r="C43" s="5">
        <v>4</v>
      </c>
      <c r="D43" s="5" t="s">
        <v>108</v>
      </c>
      <c r="E43" s="5" t="s">
        <v>106</v>
      </c>
      <c r="F43" s="6">
        <v>0</v>
      </c>
      <c r="G43" t="str">
        <f>_xlfn.XLOOKUP(InputData[[#This Row],[PRODUCT ID]],MasterData[PRODUCT ID],MasterData[PRODUCT],,0)</f>
        <v>Product27</v>
      </c>
      <c r="H43" t="str">
        <f>_xlfn.XLOOKUP(B43,MasterData[PRODUCT ID],MasterData[CATEGORY],,0)</f>
        <v>Category04</v>
      </c>
      <c r="I43" t="str">
        <f>_xlfn.XLOOKUP(InputData[[#This Row],[PRODUCT ID]],MasterData[PRODUCT ID],MasterData[UOM],"",0)</f>
        <v>Lt</v>
      </c>
      <c r="J43">
        <f>_xlfn.XLOOKUP(InputData[[#This Row],[PRODUCT ID]],MasterData[PRODUCT ID],MasterData[BUYING PRIZE],"",0)</f>
        <v>48</v>
      </c>
      <c r="K43">
        <f>_xlfn.XLOOKUP(InputData[[#This Row],[PRODUCT ID]],MasterData[PRODUCT ID],MasterData[SELLING PRICE],"",0)</f>
        <v>57.120000000000005</v>
      </c>
      <c r="L43">
        <f>SUM(InputData[[#This Row],[BUYING PRIZE]]*InputData[[#This Row],[QUANTITY]])</f>
        <v>192</v>
      </c>
      <c r="M43">
        <f>SUM(InputData[[#This Row],[SELLING PRICE]]*InputData[[#This Row],[QUANTITY]])</f>
        <v>228.48000000000002</v>
      </c>
      <c r="N43">
        <f>SUM(InputData[[#This Row],[TOTAL SELLING VALUE]]-InputData[[#This Row],[TOTAL BUYING VALUE]])</f>
        <v>36.480000000000018</v>
      </c>
      <c r="O43">
        <f>DAY(InputData[[#This Row],[DATE]])</f>
        <v>15</v>
      </c>
      <c r="P43" t="str">
        <f>TEXT(InputData[[#This Row],[DATE]],"MMM")</f>
        <v>Feb</v>
      </c>
      <c r="Q43">
        <f>YEAR(InputData[[#This Row],[DATE]])</f>
        <v>2021</v>
      </c>
    </row>
    <row r="44" spans="1:17" x14ac:dyDescent="0.2">
      <c r="A44" s="3">
        <v>44245</v>
      </c>
      <c r="B44" s="4" t="s">
        <v>37</v>
      </c>
      <c r="C44" s="5">
        <v>6</v>
      </c>
      <c r="D44" s="5" t="s">
        <v>106</v>
      </c>
      <c r="E44" s="5" t="s">
        <v>107</v>
      </c>
      <c r="F44" s="6">
        <v>0</v>
      </c>
      <c r="G44" t="str">
        <f>_xlfn.XLOOKUP(InputData[[#This Row],[PRODUCT ID]],MasterData[PRODUCT ID],MasterData[PRODUCT],,0)</f>
        <v>Product15</v>
      </c>
      <c r="H44" t="str">
        <f>_xlfn.XLOOKUP(B44,MasterData[PRODUCT ID],MasterData[CATEGORY],,0)</f>
        <v>Category02</v>
      </c>
      <c r="I44" t="str">
        <f>_xlfn.XLOOKUP(InputData[[#This Row],[PRODUCT ID]],MasterData[PRODUCT ID],MasterData[UOM],"",0)</f>
        <v>No.</v>
      </c>
      <c r="J44">
        <f>_xlfn.XLOOKUP(InputData[[#This Row],[PRODUCT ID]],MasterData[PRODUCT ID],MasterData[BUYING PRIZE],"",0)</f>
        <v>12</v>
      </c>
      <c r="K44">
        <f>_xlfn.XLOOKUP(InputData[[#This Row],[PRODUCT ID]],MasterData[PRODUCT ID],MasterData[SELLING PRICE],"",0)</f>
        <v>15.719999999999999</v>
      </c>
      <c r="L44">
        <f>SUM(InputData[[#This Row],[BUYING PRIZE]]*InputData[[#This Row],[QUANTITY]])</f>
        <v>72</v>
      </c>
      <c r="M44">
        <f>SUM(InputData[[#This Row],[SELLING PRICE]]*InputData[[#This Row],[QUANTITY]])</f>
        <v>94.32</v>
      </c>
      <c r="N44">
        <f>SUM(InputData[[#This Row],[TOTAL SELLING VALUE]]-InputData[[#This Row],[TOTAL BUYING VALUE]])</f>
        <v>22.319999999999993</v>
      </c>
      <c r="O44">
        <f>DAY(InputData[[#This Row],[DATE]])</f>
        <v>18</v>
      </c>
      <c r="P44" t="str">
        <f>TEXT(InputData[[#This Row],[DATE]],"MMM")</f>
        <v>Feb</v>
      </c>
      <c r="Q44">
        <f>YEAR(InputData[[#This Row],[DATE]])</f>
        <v>2021</v>
      </c>
    </row>
    <row r="45" spans="1:17" x14ac:dyDescent="0.2">
      <c r="A45" s="3">
        <v>44247</v>
      </c>
      <c r="B45" s="4" t="s">
        <v>69</v>
      </c>
      <c r="C45" s="5">
        <v>11</v>
      </c>
      <c r="D45" s="5" t="s">
        <v>106</v>
      </c>
      <c r="E45" s="5" t="s">
        <v>107</v>
      </c>
      <c r="F45" s="6">
        <v>0</v>
      </c>
      <c r="G45" t="str">
        <f>_xlfn.XLOOKUP(InputData[[#This Row],[PRODUCT ID]],MasterData[PRODUCT ID],MasterData[PRODUCT],,0)</f>
        <v>Product30</v>
      </c>
      <c r="H45" t="str">
        <f>_xlfn.XLOOKUP(B45,MasterData[PRODUCT ID],MasterData[CATEGORY],,0)</f>
        <v>Category04</v>
      </c>
      <c r="I45" t="str">
        <f>_xlfn.XLOOKUP(InputData[[#This Row],[PRODUCT ID]],MasterData[PRODUCT ID],MasterData[UOM],"",0)</f>
        <v>Ft</v>
      </c>
      <c r="J45">
        <f>_xlfn.XLOOKUP(InputData[[#This Row],[PRODUCT ID]],MasterData[PRODUCT ID],MasterData[BUYING PRIZE],"",0)</f>
        <v>148</v>
      </c>
      <c r="K45">
        <f>_xlfn.XLOOKUP(InputData[[#This Row],[PRODUCT ID]],MasterData[PRODUCT ID],MasterData[SELLING PRICE],"",0)</f>
        <v>201.28</v>
      </c>
      <c r="L45">
        <f>SUM(InputData[[#This Row],[BUYING PRIZE]]*InputData[[#This Row],[QUANTITY]])</f>
        <v>1628</v>
      </c>
      <c r="M45">
        <f>SUM(InputData[[#This Row],[SELLING PRICE]]*InputData[[#This Row],[QUANTITY]])</f>
        <v>2214.08</v>
      </c>
      <c r="N45">
        <f>SUM(InputData[[#This Row],[TOTAL SELLING VALUE]]-InputData[[#This Row],[TOTAL BUYING VALUE]])</f>
        <v>586.07999999999993</v>
      </c>
      <c r="O45">
        <f>DAY(InputData[[#This Row],[DATE]])</f>
        <v>20</v>
      </c>
      <c r="P45" t="str">
        <f>TEXT(InputData[[#This Row],[DATE]],"MMM")</f>
        <v>Feb</v>
      </c>
      <c r="Q45">
        <f>YEAR(InputData[[#This Row],[DATE]])</f>
        <v>2021</v>
      </c>
    </row>
    <row r="46" spans="1:17" x14ac:dyDescent="0.2">
      <c r="A46" s="3">
        <v>44249</v>
      </c>
      <c r="B46" s="4" t="s">
        <v>33</v>
      </c>
      <c r="C46" s="5">
        <v>5</v>
      </c>
      <c r="D46" s="5" t="s">
        <v>106</v>
      </c>
      <c r="E46" s="5" t="s">
        <v>107</v>
      </c>
      <c r="F46" s="6">
        <v>0</v>
      </c>
      <c r="G46" t="str">
        <f>_xlfn.XLOOKUP(InputData[[#This Row],[PRODUCT ID]],MasterData[PRODUCT ID],MasterData[PRODUCT],,0)</f>
        <v>Product13</v>
      </c>
      <c r="H46" t="str">
        <f>_xlfn.XLOOKUP(B46,MasterData[PRODUCT ID],MasterData[CATEGORY],,0)</f>
        <v>Category02</v>
      </c>
      <c r="I46" t="str">
        <f>_xlfn.XLOOKUP(InputData[[#This Row],[PRODUCT ID]],MasterData[PRODUCT ID],MasterData[UOM],"",0)</f>
        <v>Kg</v>
      </c>
      <c r="J46">
        <f>_xlfn.XLOOKUP(InputData[[#This Row],[PRODUCT ID]],MasterData[PRODUCT ID],MasterData[BUYING PRIZE],"",0)</f>
        <v>112</v>
      </c>
      <c r="K46">
        <f>_xlfn.XLOOKUP(InputData[[#This Row],[PRODUCT ID]],MasterData[PRODUCT ID],MasterData[SELLING PRICE],"",0)</f>
        <v>122.08</v>
      </c>
      <c r="L46">
        <f>SUM(InputData[[#This Row],[BUYING PRIZE]]*InputData[[#This Row],[QUANTITY]])</f>
        <v>560</v>
      </c>
      <c r="M46">
        <f>SUM(InputData[[#This Row],[SELLING PRICE]]*InputData[[#This Row],[QUANTITY]])</f>
        <v>610.4</v>
      </c>
      <c r="N46">
        <f>SUM(InputData[[#This Row],[TOTAL SELLING VALUE]]-InputData[[#This Row],[TOTAL BUYING VALUE]])</f>
        <v>50.399999999999977</v>
      </c>
      <c r="O46">
        <f>DAY(InputData[[#This Row],[DATE]])</f>
        <v>22</v>
      </c>
      <c r="P46" t="str">
        <f>TEXT(InputData[[#This Row],[DATE]],"MMM")</f>
        <v>Feb</v>
      </c>
      <c r="Q46">
        <f>YEAR(InputData[[#This Row],[DATE]])</f>
        <v>2021</v>
      </c>
    </row>
    <row r="47" spans="1:17" x14ac:dyDescent="0.2">
      <c r="A47" s="3">
        <v>44250</v>
      </c>
      <c r="B47" s="4" t="s">
        <v>58</v>
      </c>
      <c r="C47" s="5">
        <v>3</v>
      </c>
      <c r="D47" s="5" t="s">
        <v>108</v>
      </c>
      <c r="E47" s="5" t="s">
        <v>107</v>
      </c>
      <c r="F47" s="6">
        <v>0</v>
      </c>
      <c r="G47" t="str">
        <f>_xlfn.XLOOKUP(InputData[[#This Row],[PRODUCT ID]],MasterData[PRODUCT ID],MasterData[PRODUCT],,0)</f>
        <v>Product25</v>
      </c>
      <c r="H47" t="str">
        <f>_xlfn.XLOOKUP(B47,MasterData[PRODUCT ID],MasterData[CATEGORY],,0)</f>
        <v>Category03</v>
      </c>
      <c r="I47" t="str">
        <f>_xlfn.XLOOKUP(InputData[[#This Row],[PRODUCT ID]],MasterData[PRODUCT ID],MasterData[UOM],"",0)</f>
        <v>No.</v>
      </c>
      <c r="J47">
        <f>_xlfn.XLOOKUP(InputData[[#This Row],[PRODUCT ID]],MasterData[PRODUCT ID],MasterData[BUYING PRIZE],"",0)</f>
        <v>7</v>
      </c>
      <c r="K47">
        <f>_xlfn.XLOOKUP(InputData[[#This Row],[PRODUCT ID]],MasterData[PRODUCT ID],MasterData[SELLING PRICE],"",0)</f>
        <v>8.33</v>
      </c>
      <c r="L47">
        <f>SUM(InputData[[#This Row],[BUYING PRIZE]]*InputData[[#This Row],[QUANTITY]])</f>
        <v>21</v>
      </c>
      <c r="M47">
        <f>SUM(InputData[[#This Row],[SELLING PRICE]]*InputData[[#This Row],[QUANTITY]])</f>
        <v>24.990000000000002</v>
      </c>
      <c r="N47">
        <f>SUM(InputData[[#This Row],[TOTAL SELLING VALUE]]-InputData[[#This Row],[TOTAL BUYING VALUE]])</f>
        <v>3.990000000000002</v>
      </c>
      <c r="O47">
        <f>DAY(InputData[[#This Row],[DATE]])</f>
        <v>23</v>
      </c>
      <c r="P47" t="str">
        <f>TEXT(InputData[[#This Row],[DATE]],"MMM")</f>
        <v>Feb</v>
      </c>
      <c r="Q47">
        <f>YEAR(InputData[[#This Row],[DATE]])</f>
        <v>2021</v>
      </c>
    </row>
    <row r="48" spans="1:17" x14ac:dyDescent="0.2">
      <c r="A48" s="3">
        <v>44250</v>
      </c>
      <c r="B48" s="4" t="s">
        <v>16</v>
      </c>
      <c r="C48" s="5">
        <v>2</v>
      </c>
      <c r="D48" s="5" t="s">
        <v>108</v>
      </c>
      <c r="E48" s="5" t="s">
        <v>106</v>
      </c>
      <c r="F48" s="6">
        <v>0</v>
      </c>
      <c r="G48" t="str">
        <f>_xlfn.XLOOKUP(InputData[[#This Row],[PRODUCT ID]],MasterData[PRODUCT ID],MasterData[PRODUCT],,0)</f>
        <v>Product05</v>
      </c>
      <c r="H48" t="str">
        <f>_xlfn.XLOOKUP(B48,MasterData[PRODUCT ID],MasterData[CATEGORY],,0)</f>
        <v>Category01</v>
      </c>
      <c r="I48" t="str">
        <f>_xlfn.XLOOKUP(InputData[[#This Row],[PRODUCT ID]],MasterData[PRODUCT ID],MasterData[UOM],"",0)</f>
        <v>Ft</v>
      </c>
      <c r="J48">
        <f>_xlfn.XLOOKUP(InputData[[#This Row],[PRODUCT ID]],MasterData[PRODUCT ID],MasterData[BUYING PRIZE],"",0)</f>
        <v>133</v>
      </c>
      <c r="K48">
        <f>_xlfn.XLOOKUP(InputData[[#This Row],[PRODUCT ID]],MasterData[PRODUCT ID],MasterData[SELLING PRICE],"",0)</f>
        <v>155.61000000000001</v>
      </c>
      <c r="L48">
        <f>SUM(InputData[[#This Row],[BUYING PRIZE]]*InputData[[#This Row],[QUANTITY]])</f>
        <v>266</v>
      </c>
      <c r="M48">
        <f>SUM(InputData[[#This Row],[SELLING PRICE]]*InputData[[#This Row],[QUANTITY]])</f>
        <v>311.22000000000003</v>
      </c>
      <c r="N48">
        <f>SUM(InputData[[#This Row],[TOTAL SELLING VALUE]]-InputData[[#This Row],[TOTAL BUYING VALUE]])</f>
        <v>45.220000000000027</v>
      </c>
      <c r="O48">
        <f>DAY(InputData[[#This Row],[DATE]])</f>
        <v>23</v>
      </c>
      <c r="P48" t="str">
        <f>TEXT(InputData[[#This Row],[DATE]],"MMM")</f>
        <v>Feb</v>
      </c>
      <c r="Q48">
        <f>YEAR(InputData[[#This Row],[DATE]])</f>
        <v>2021</v>
      </c>
    </row>
    <row r="49" spans="1:17" x14ac:dyDescent="0.2">
      <c r="A49" s="3">
        <v>44252</v>
      </c>
      <c r="B49" s="4" t="s">
        <v>10</v>
      </c>
      <c r="C49" s="5">
        <v>4</v>
      </c>
      <c r="D49" s="5" t="s">
        <v>105</v>
      </c>
      <c r="E49" s="5" t="s">
        <v>106</v>
      </c>
      <c r="F49" s="6">
        <v>0</v>
      </c>
      <c r="G49" t="str">
        <f>_xlfn.XLOOKUP(InputData[[#This Row],[PRODUCT ID]],MasterData[PRODUCT ID],MasterData[PRODUCT],,0)</f>
        <v>Product02</v>
      </c>
      <c r="H49" t="str">
        <f>_xlfn.XLOOKUP(B49,MasterData[PRODUCT ID],MasterData[CATEGORY],,0)</f>
        <v>Category01</v>
      </c>
      <c r="I49" t="str">
        <f>_xlfn.XLOOKUP(InputData[[#This Row],[PRODUCT ID]],MasterData[PRODUCT ID],MasterData[UOM],"",0)</f>
        <v>Kg</v>
      </c>
      <c r="J49">
        <f>_xlfn.XLOOKUP(InputData[[#This Row],[PRODUCT ID]],MasterData[PRODUCT ID],MasterData[BUYING PRIZE],"",0)</f>
        <v>105</v>
      </c>
      <c r="K49">
        <f>_xlfn.XLOOKUP(InputData[[#This Row],[PRODUCT ID]],MasterData[PRODUCT ID],MasterData[SELLING PRICE],"",0)</f>
        <v>142.80000000000001</v>
      </c>
      <c r="L49">
        <f>SUM(InputData[[#This Row],[BUYING PRIZE]]*InputData[[#This Row],[QUANTITY]])</f>
        <v>420</v>
      </c>
      <c r="M49">
        <f>SUM(InputData[[#This Row],[SELLING PRICE]]*InputData[[#This Row],[QUANTITY]])</f>
        <v>571.20000000000005</v>
      </c>
      <c r="N49">
        <f>SUM(InputData[[#This Row],[TOTAL SELLING VALUE]]-InputData[[#This Row],[TOTAL BUYING VALUE]])</f>
        <v>151.20000000000005</v>
      </c>
      <c r="O49">
        <f>DAY(InputData[[#This Row],[DATE]])</f>
        <v>25</v>
      </c>
      <c r="P49" t="str">
        <f>TEXT(InputData[[#This Row],[DATE]],"MMM")</f>
        <v>Feb</v>
      </c>
      <c r="Q49">
        <f>YEAR(InputData[[#This Row],[DATE]])</f>
        <v>2021</v>
      </c>
    </row>
    <row r="50" spans="1:17" x14ac:dyDescent="0.2">
      <c r="A50" s="3">
        <v>44252</v>
      </c>
      <c r="B50" s="4" t="s">
        <v>73</v>
      </c>
      <c r="C50" s="5">
        <v>11</v>
      </c>
      <c r="D50" s="5" t="s">
        <v>106</v>
      </c>
      <c r="E50" s="5" t="s">
        <v>107</v>
      </c>
      <c r="F50" s="6">
        <v>0</v>
      </c>
      <c r="G50" t="str">
        <f>_xlfn.XLOOKUP(InputData[[#This Row],[PRODUCT ID]],MasterData[PRODUCT ID],MasterData[PRODUCT],,0)</f>
        <v>Product32</v>
      </c>
      <c r="H50" t="str">
        <f>_xlfn.XLOOKUP(B50,MasterData[PRODUCT ID],MasterData[CATEGORY],,0)</f>
        <v>Category04</v>
      </c>
      <c r="I50" t="str">
        <f>_xlfn.XLOOKUP(InputData[[#This Row],[PRODUCT ID]],MasterData[PRODUCT ID],MasterData[UOM],"",0)</f>
        <v>Kg</v>
      </c>
      <c r="J50">
        <f>_xlfn.XLOOKUP(InputData[[#This Row],[PRODUCT ID]],MasterData[PRODUCT ID],MasterData[BUYING PRIZE],"",0)</f>
        <v>89</v>
      </c>
      <c r="K50">
        <f>_xlfn.XLOOKUP(InputData[[#This Row],[PRODUCT ID]],MasterData[PRODUCT ID],MasterData[SELLING PRICE],"",0)</f>
        <v>117.48</v>
      </c>
      <c r="L50">
        <f>SUM(InputData[[#This Row],[BUYING PRIZE]]*InputData[[#This Row],[QUANTITY]])</f>
        <v>979</v>
      </c>
      <c r="M50">
        <f>SUM(InputData[[#This Row],[SELLING PRICE]]*InputData[[#This Row],[QUANTITY]])</f>
        <v>1292.28</v>
      </c>
      <c r="N50">
        <f>SUM(InputData[[#This Row],[TOTAL SELLING VALUE]]-InputData[[#This Row],[TOTAL BUYING VALUE]])</f>
        <v>313.27999999999997</v>
      </c>
      <c r="O50">
        <f>DAY(InputData[[#This Row],[DATE]])</f>
        <v>25</v>
      </c>
      <c r="P50" t="str">
        <f>TEXT(InputData[[#This Row],[DATE]],"MMM")</f>
        <v>Feb</v>
      </c>
      <c r="Q50">
        <f>YEAR(InputData[[#This Row],[DATE]])</f>
        <v>2021</v>
      </c>
    </row>
    <row r="51" spans="1:17" x14ac:dyDescent="0.2">
      <c r="A51" s="3">
        <v>44252</v>
      </c>
      <c r="B51" s="4" t="s">
        <v>69</v>
      </c>
      <c r="C51" s="5">
        <v>2</v>
      </c>
      <c r="D51" s="5" t="s">
        <v>108</v>
      </c>
      <c r="E51" s="5" t="s">
        <v>106</v>
      </c>
      <c r="F51" s="6">
        <v>0</v>
      </c>
      <c r="G51" t="str">
        <f>_xlfn.XLOOKUP(InputData[[#This Row],[PRODUCT ID]],MasterData[PRODUCT ID],MasterData[PRODUCT],,0)</f>
        <v>Product30</v>
      </c>
      <c r="H51" t="str">
        <f>_xlfn.XLOOKUP(B51,MasterData[PRODUCT ID],MasterData[CATEGORY],,0)</f>
        <v>Category04</v>
      </c>
      <c r="I51" t="str">
        <f>_xlfn.XLOOKUP(InputData[[#This Row],[PRODUCT ID]],MasterData[PRODUCT ID],MasterData[UOM],"",0)</f>
        <v>Ft</v>
      </c>
      <c r="J51">
        <f>_xlfn.XLOOKUP(InputData[[#This Row],[PRODUCT ID]],MasterData[PRODUCT ID],MasterData[BUYING PRIZE],"",0)</f>
        <v>148</v>
      </c>
      <c r="K51">
        <f>_xlfn.XLOOKUP(InputData[[#This Row],[PRODUCT ID]],MasterData[PRODUCT ID],MasterData[SELLING PRICE],"",0)</f>
        <v>201.28</v>
      </c>
      <c r="L51">
        <f>SUM(InputData[[#This Row],[BUYING PRIZE]]*InputData[[#This Row],[QUANTITY]])</f>
        <v>296</v>
      </c>
      <c r="M51">
        <f>SUM(InputData[[#This Row],[SELLING PRICE]]*InputData[[#This Row],[QUANTITY]])</f>
        <v>402.56</v>
      </c>
      <c r="N51">
        <f>SUM(InputData[[#This Row],[TOTAL SELLING VALUE]]-InputData[[#This Row],[TOTAL BUYING VALUE]])</f>
        <v>106.56</v>
      </c>
      <c r="O51">
        <f>DAY(InputData[[#This Row],[DATE]])</f>
        <v>25</v>
      </c>
      <c r="P51" t="str">
        <f>TEXT(InputData[[#This Row],[DATE]],"MMM")</f>
        <v>Feb</v>
      </c>
      <c r="Q51">
        <f>YEAR(InputData[[#This Row],[DATE]])</f>
        <v>2021</v>
      </c>
    </row>
    <row r="52" spans="1:17" x14ac:dyDescent="0.2">
      <c r="A52" s="3">
        <v>44254</v>
      </c>
      <c r="B52" s="4" t="s">
        <v>43</v>
      </c>
      <c r="C52" s="5">
        <v>11</v>
      </c>
      <c r="D52" s="5" t="s">
        <v>105</v>
      </c>
      <c r="E52" s="5" t="s">
        <v>106</v>
      </c>
      <c r="F52" s="6">
        <v>0</v>
      </c>
      <c r="G52" t="str">
        <f>_xlfn.XLOOKUP(InputData[[#This Row],[PRODUCT ID]],MasterData[PRODUCT ID],MasterData[PRODUCT],,0)</f>
        <v>Product18</v>
      </c>
      <c r="H52" t="str">
        <f>_xlfn.XLOOKUP(B52,MasterData[PRODUCT ID],MasterData[CATEGORY],,0)</f>
        <v>Category02</v>
      </c>
      <c r="I52" t="str">
        <f>_xlfn.XLOOKUP(InputData[[#This Row],[PRODUCT ID]],MasterData[PRODUCT ID],MasterData[UOM],"",0)</f>
        <v>No.</v>
      </c>
      <c r="J52">
        <f>_xlfn.XLOOKUP(InputData[[#This Row],[PRODUCT ID]],MasterData[PRODUCT ID],MasterData[BUYING PRIZE],"",0)</f>
        <v>37</v>
      </c>
      <c r="K52">
        <f>_xlfn.XLOOKUP(InputData[[#This Row],[PRODUCT ID]],MasterData[PRODUCT ID],MasterData[SELLING PRICE],"",0)</f>
        <v>49.21</v>
      </c>
      <c r="L52">
        <f>SUM(InputData[[#This Row],[BUYING PRIZE]]*InputData[[#This Row],[QUANTITY]])</f>
        <v>407</v>
      </c>
      <c r="M52">
        <f>SUM(InputData[[#This Row],[SELLING PRICE]]*InputData[[#This Row],[QUANTITY]])</f>
        <v>541.31000000000006</v>
      </c>
      <c r="N52">
        <f>SUM(InputData[[#This Row],[TOTAL SELLING VALUE]]-InputData[[#This Row],[TOTAL BUYING VALUE]])</f>
        <v>134.31000000000006</v>
      </c>
      <c r="O52">
        <f>DAY(InputData[[#This Row],[DATE]])</f>
        <v>27</v>
      </c>
      <c r="P52" t="str">
        <f>TEXT(InputData[[#This Row],[DATE]],"MMM")</f>
        <v>Feb</v>
      </c>
      <c r="Q52">
        <f>YEAR(InputData[[#This Row],[DATE]])</f>
        <v>2021</v>
      </c>
    </row>
    <row r="53" spans="1:17" x14ac:dyDescent="0.2">
      <c r="A53" s="3">
        <v>44258</v>
      </c>
      <c r="B53" s="4" t="s">
        <v>29</v>
      </c>
      <c r="C53" s="5">
        <v>1</v>
      </c>
      <c r="D53" s="5" t="s">
        <v>108</v>
      </c>
      <c r="E53" s="5" t="s">
        <v>106</v>
      </c>
      <c r="F53" s="6">
        <v>0</v>
      </c>
      <c r="G53" t="str">
        <f>_xlfn.XLOOKUP(InputData[[#This Row],[PRODUCT ID]],MasterData[PRODUCT ID],MasterData[PRODUCT],,0)</f>
        <v>Product11</v>
      </c>
      <c r="H53" t="str">
        <f>_xlfn.XLOOKUP(B53,MasterData[PRODUCT ID],MasterData[CATEGORY],,0)</f>
        <v>Category02</v>
      </c>
      <c r="I53" t="str">
        <f>_xlfn.XLOOKUP(InputData[[#This Row],[PRODUCT ID]],MasterData[PRODUCT ID],MasterData[UOM],"",0)</f>
        <v>Lt</v>
      </c>
      <c r="J53">
        <f>_xlfn.XLOOKUP(InputData[[#This Row],[PRODUCT ID]],MasterData[PRODUCT ID],MasterData[BUYING PRIZE],"",0)</f>
        <v>44</v>
      </c>
      <c r="K53">
        <f>_xlfn.XLOOKUP(InputData[[#This Row],[PRODUCT ID]],MasterData[PRODUCT ID],MasterData[SELLING PRICE],"",0)</f>
        <v>48.4</v>
      </c>
      <c r="L53">
        <f>SUM(InputData[[#This Row],[BUYING PRIZE]]*InputData[[#This Row],[QUANTITY]])</f>
        <v>44</v>
      </c>
      <c r="M53">
        <f>SUM(InputData[[#This Row],[SELLING PRICE]]*InputData[[#This Row],[QUANTITY]])</f>
        <v>48.4</v>
      </c>
      <c r="N53">
        <f>SUM(InputData[[#This Row],[TOTAL SELLING VALUE]]-InputData[[#This Row],[TOTAL BUYING VALUE]])</f>
        <v>4.3999999999999986</v>
      </c>
      <c r="O53">
        <f>DAY(InputData[[#This Row],[DATE]])</f>
        <v>3</v>
      </c>
      <c r="P53" t="str">
        <f>TEXT(InputData[[#This Row],[DATE]],"MMM")</f>
        <v>Mar</v>
      </c>
      <c r="Q53">
        <f>YEAR(InputData[[#This Row],[DATE]])</f>
        <v>2021</v>
      </c>
    </row>
    <row r="54" spans="1:17" x14ac:dyDescent="0.2">
      <c r="A54" s="3">
        <v>44262</v>
      </c>
      <c r="B54" s="4" t="s">
        <v>50</v>
      </c>
      <c r="C54" s="5">
        <v>9</v>
      </c>
      <c r="D54" s="5" t="s">
        <v>108</v>
      </c>
      <c r="E54" s="5" t="s">
        <v>107</v>
      </c>
      <c r="F54" s="6">
        <v>0</v>
      </c>
      <c r="G54" t="str">
        <f>_xlfn.XLOOKUP(InputData[[#This Row],[PRODUCT ID]],MasterData[PRODUCT ID],MasterData[PRODUCT],,0)</f>
        <v>Product21</v>
      </c>
      <c r="H54" t="str">
        <f>_xlfn.XLOOKUP(B54,MasterData[PRODUCT ID],MasterData[CATEGORY],,0)</f>
        <v>Category03</v>
      </c>
      <c r="I54" t="str">
        <f>_xlfn.XLOOKUP(InputData[[#This Row],[PRODUCT ID]],MasterData[PRODUCT ID],MasterData[UOM],"",0)</f>
        <v>Ft</v>
      </c>
      <c r="J54">
        <f>_xlfn.XLOOKUP(InputData[[#This Row],[PRODUCT ID]],MasterData[PRODUCT ID],MasterData[BUYING PRIZE],"",0)</f>
        <v>126</v>
      </c>
      <c r="K54">
        <f>_xlfn.XLOOKUP(InputData[[#This Row],[PRODUCT ID]],MasterData[PRODUCT ID],MasterData[SELLING PRICE],"",0)</f>
        <v>162.54</v>
      </c>
      <c r="L54">
        <f>SUM(InputData[[#This Row],[BUYING PRIZE]]*InputData[[#This Row],[QUANTITY]])</f>
        <v>1134</v>
      </c>
      <c r="M54">
        <f>SUM(InputData[[#This Row],[SELLING PRICE]]*InputData[[#This Row],[QUANTITY]])</f>
        <v>1462.86</v>
      </c>
      <c r="N54">
        <f>SUM(InputData[[#This Row],[TOTAL SELLING VALUE]]-InputData[[#This Row],[TOTAL BUYING VALUE]])</f>
        <v>328.8599999999999</v>
      </c>
      <c r="O54">
        <f>DAY(InputData[[#This Row],[DATE]])</f>
        <v>7</v>
      </c>
      <c r="P54" t="str">
        <f>TEXT(InputData[[#This Row],[DATE]],"MMM")</f>
        <v>Mar</v>
      </c>
      <c r="Q54">
        <f>YEAR(InputData[[#This Row],[DATE]])</f>
        <v>2021</v>
      </c>
    </row>
    <row r="55" spans="1:17" x14ac:dyDescent="0.2">
      <c r="A55" s="3">
        <v>44263</v>
      </c>
      <c r="B55" s="4" t="s">
        <v>63</v>
      </c>
      <c r="C55" s="5">
        <v>6</v>
      </c>
      <c r="D55" s="5" t="s">
        <v>106</v>
      </c>
      <c r="E55" s="5" t="s">
        <v>107</v>
      </c>
      <c r="F55" s="6">
        <v>0</v>
      </c>
      <c r="G55" t="str">
        <f>_xlfn.XLOOKUP(InputData[[#This Row],[PRODUCT ID]],MasterData[PRODUCT ID],MasterData[PRODUCT],,0)</f>
        <v>Product27</v>
      </c>
      <c r="H55" t="str">
        <f>_xlfn.XLOOKUP(B55,MasterData[PRODUCT ID],MasterData[CATEGORY],,0)</f>
        <v>Category04</v>
      </c>
      <c r="I55" t="str">
        <f>_xlfn.XLOOKUP(InputData[[#This Row],[PRODUCT ID]],MasterData[PRODUCT ID],MasterData[UOM],"",0)</f>
        <v>Lt</v>
      </c>
      <c r="J55">
        <f>_xlfn.XLOOKUP(InputData[[#This Row],[PRODUCT ID]],MasterData[PRODUCT ID],MasterData[BUYING PRIZE],"",0)</f>
        <v>48</v>
      </c>
      <c r="K55">
        <f>_xlfn.XLOOKUP(InputData[[#This Row],[PRODUCT ID]],MasterData[PRODUCT ID],MasterData[SELLING PRICE],"",0)</f>
        <v>57.120000000000005</v>
      </c>
      <c r="L55">
        <f>SUM(InputData[[#This Row],[BUYING PRIZE]]*InputData[[#This Row],[QUANTITY]])</f>
        <v>288</v>
      </c>
      <c r="M55">
        <f>SUM(InputData[[#This Row],[SELLING PRICE]]*InputData[[#This Row],[QUANTITY]])</f>
        <v>342.72</v>
      </c>
      <c r="N55">
        <f>SUM(InputData[[#This Row],[TOTAL SELLING VALUE]]-InputData[[#This Row],[TOTAL BUYING VALUE]])</f>
        <v>54.720000000000027</v>
      </c>
      <c r="O55">
        <f>DAY(InputData[[#This Row],[DATE]])</f>
        <v>8</v>
      </c>
      <c r="P55" t="str">
        <f>TEXT(InputData[[#This Row],[DATE]],"MMM")</f>
        <v>Mar</v>
      </c>
      <c r="Q55">
        <f>YEAR(InputData[[#This Row],[DATE]])</f>
        <v>2021</v>
      </c>
    </row>
    <row r="56" spans="1:17" x14ac:dyDescent="0.2">
      <c r="A56" s="3">
        <v>44263</v>
      </c>
      <c r="B56" s="4" t="s">
        <v>98</v>
      </c>
      <c r="C56" s="5">
        <v>9</v>
      </c>
      <c r="D56" s="5" t="s">
        <v>106</v>
      </c>
      <c r="E56" s="5" t="s">
        <v>106</v>
      </c>
      <c r="F56" s="6">
        <v>0</v>
      </c>
      <c r="G56" t="str">
        <f>_xlfn.XLOOKUP(InputData[[#This Row],[PRODUCT ID]],MasterData[PRODUCT ID],MasterData[PRODUCT],,0)</f>
        <v>Product44</v>
      </c>
      <c r="H56" t="str">
        <f>_xlfn.XLOOKUP(B56,MasterData[PRODUCT ID],MasterData[CATEGORY],,0)</f>
        <v>Category05</v>
      </c>
      <c r="I56" t="str">
        <f>_xlfn.XLOOKUP(InputData[[#This Row],[PRODUCT ID]],MasterData[PRODUCT ID],MasterData[UOM],"",0)</f>
        <v>Kg</v>
      </c>
      <c r="J56">
        <f>_xlfn.XLOOKUP(InputData[[#This Row],[PRODUCT ID]],MasterData[PRODUCT ID],MasterData[BUYING PRIZE],"",0)</f>
        <v>76</v>
      </c>
      <c r="K56">
        <f>_xlfn.XLOOKUP(InputData[[#This Row],[PRODUCT ID]],MasterData[PRODUCT ID],MasterData[SELLING PRICE],"",0)</f>
        <v>82.08</v>
      </c>
      <c r="L56">
        <f>SUM(InputData[[#This Row],[BUYING PRIZE]]*InputData[[#This Row],[QUANTITY]])</f>
        <v>684</v>
      </c>
      <c r="M56">
        <f>SUM(InputData[[#This Row],[SELLING PRICE]]*InputData[[#This Row],[QUANTITY]])</f>
        <v>738.72</v>
      </c>
      <c r="N56">
        <f>SUM(InputData[[#This Row],[TOTAL SELLING VALUE]]-InputData[[#This Row],[TOTAL BUYING VALUE]])</f>
        <v>54.720000000000027</v>
      </c>
      <c r="O56">
        <f>DAY(InputData[[#This Row],[DATE]])</f>
        <v>8</v>
      </c>
      <c r="P56" t="str">
        <f>TEXT(InputData[[#This Row],[DATE]],"MMM")</f>
        <v>Mar</v>
      </c>
      <c r="Q56">
        <f>YEAR(InputData[[#This Row],[DATE]])</f>
        <v>2021</v>
      </c>
    </row>
    <row r="57" spans="1:17" x14ac:dyDescent="0.2">
      <c r="A57" s="3">
        <v>44264</v>
      </c>
      <c r="B57" s="4" t="s">
        <v>67</v>
      </c>
      <c r="C57" s="5">
        <v>6</v>
      </c>
      <c r="D57" s="5" t="s">
        <v>105</v>
      </c>
      <c r="E57" s="5" t="s">
        <v>106</v>
      </c>
      <c r="F57" s="6">
        <v>0</v>
      </c>
      <c r="G57" t="str">
        <f>_xlfn.XLOOKUP(InputData[[#This Row],[PRODUCT ID]],MasterData[PRODUCT ID],MasterData[PRODUCT],,0)</f>
        <v>Product29</v>
      </c>
      <c r="H57" t="str">
        <f>_xlfn.XLOOKUP(B57,MasterData[PRODUCT ID],MasterData[CATEGORY],,0)</f>
        <v>Category04</v>
      </c>
      <c r="I57" t="str">
        <f>_xlfn.XLOOKUP(InputData[[#This Row],[PRODUCT ID]],MasterData[PRODUCT ID],MasterData[UOM],"",0)</f>
        <v>Lt</v>
      </c>
      <c r="J57">
        <f>_xlfn.XLOOKUP(InputData[[#This Row],[PRODUCT ID]],MasterData[PRODUCT ID],MasterData[BUYING PRIZE],"",0)</f>
        <v>47</v>
      </c>
      <c r="K57">
        <f>_xlfn.XLOOKUP(InputData[[#This Row],[PRODUCT ID]],MasterData[PRODUCT ID],MasterData[SELLING PRICE],"",0)</f>
        <v>53.11</v>
      </c>
      <c r="L57">
        <f>SUM(InputData[[#This Row],[BUYING PRIZE]]*InputData[[#This Row],[QUANTITY]])</f>
        <v>282</v>
      </c>
      <c r="M57">
        <f>SUM(InputData[[#This Row],[SELLING PRICE]]*InputData[[#This Row],[QUANTITY]])</f>
        <v>318.65999999999997</v>
      </c>
      <c r="N57">
        <f>SUM(InputData[[#This Row],[TOTAL SELLING VALUE]]-InputData[[#This Row],[TOTAL BUYING VALUE]])</f>
        <v>36.659999999999968</v>
      </c>
      <c r="O57">
        <f>DAY(InputData[[#This Row],[DATE]])</f>
        <v>9</v>
      </c>
      <c r="P57" t="str">
        <f>TEXT(InputData[[#This Row],[DATE]],"MMM")</f>
        <v>Mar</v>
      </c>
      <c r="Q57">
        <f>YEAR(InputData[[#This Row],[DATE]])</f>
        <v>2021</v>
      </c>
    </row>
    <row r="58" spans="1:17" x14ac:dyDescent="0.2">
      <c r="A58" s="3">
        <v>44266</v>
      </c>
      <c r="B58" s="4" t="s">
        <v>58</v>
      </c>
      <c r="C58" s="5">
        <v>11</v>
      </c>
      <c r="D58" s="5" t="s">
        <v>108</v>
      </c>
      <c r="E58" s="5" t="s">
        <v>107</v>
      </c>
      <c r="F58" s="6">
        <v>0</v>
      </c>
      <c r="G58" t="str">
        <f>_xlfn.XLOOKUP(InputData[[#This Row],[PRODUCT ID]],MasterData[PRODUCT ID],MasterData[PRODUCT],,0)</f>
        <v>Product25</v>
      </c>
      <c r="H58" t="str">
        <f>_xlfn.XLOOKUP(B58,MasterData[PRODUCT ID],MasterData[CATEGORY],,0)</f>
        <v>Category03</v>
      </c>
      <c r="I58" t="str">
        <f>_xlfn.XLOOKUP(InputData[[#This Row],[PRODUCT ID]],MasterData[PRODUCT ID],MasterData[UOM],"",0)</f>
        <v>No.</v>
      </c>
      <c r="J58">
        <f>_xlfn.XLOOKUP(InputData[[#This Row],[PRODUCT ID]],MasterData[PRODUCT ID],MasterData[BUYING PRIZE],"",0)</f>
        <v>7</v>
      </c>
      <c r="K58">
        <f>_xlfn.XLOOKUP(InputData[[#This Row],[PRODUCT ID]],MasterData[PRODUCT ID],MasterData[SELLING PRICE],"",0)</f>
        <v>8.33</v>
      </c>
      <c r="L58">
        <f>SUM(InputData[[#This Row],[BUYING PRIZE]]*InputData[[#This Row],[QUANTITY]])</f>
        <v>77</v>
      </c>
      <c r="M58">
        <f>SUM(InputData[[#This Row],[SELLING PRICE]]*InputData[[#This Row],[QUANTITY]])</f>
        <v>91.63</v>
      </c>
      <c r="N58">
        <f>SUM(InputData[[#This Row],[TOTAL SELLING VALUE]]-InputData[[#This Row],[TOTAL BUYING VALUE]])</f>
        <v>14.629999999999995</v>
      </c>
      <c r="O58">
        <f>DAY(InputData[[#This Row],[DATE]])</f>
        <v>11</v>
      </c>
      <c r="P58" t="str">
        <f>TEXT(InputData[[#This Row],[DATE]],"MMM")</f>
        <v>Mar</v>
      </c>
      <c r="Q58">
        <f>YEAR(InputData[[#This Row],[DATE]])</f>
        <v>2021</v>
      </c>
    </row>
    <row r="59" spans="1:17" x14ac:dyDescent="0.2">
      <c r="A59" s="3">
        <v>44268</v>
      </c>
      <c r="B59" s="4" t="s">
        <v>65</v>
      </c>
      <c r="C59" s="5">
        <v>10</v>
      </c>
      <c r="D59" s="5" t="s">
        <v>105</v>
      </c>
      <c r="E59" s="5" t="s">
        <v>107</v>
      </c>
      <c r="F59" s="6">
        <v>0</v>
      </c>
      <c r="G59" t="str">
        <f>_xlfn.XLOOKUP(InputData[[#This Row],[PRODUCT ID]],MasterData[PRODUCT ID],MasterData[PRODUCT],,0)</f>
        <v>Product28</v>
      </c>
      <c r="H59" t="str">
        <f>_xlfn.XLOOKUP(B59,MasterData[PRODUCT ID],MasterData[CATEGORY],,0)</f>
        <v>Category04</v>
      </c>
      <c r="I59" t="str">
        <f>_xlfn.XLOOKUP(InputData[[#This Row],[PRODUCT ID]],MasterData[PRODUCT ID],MasterData[UOM],"",0)</f>
        <v>No.</v>
      </c>
      <c r="J59">
        <f>_xlfn.XLOOKUP(InputData[[#This Row],[PRODUCT ID]],MasterData[PRODUCT ID],MasterData[BUYING PRIZE],"",0)</f>
        <v>37</v>
      </c>
      <c r="K59">
        <f>_xlfn.XLOOKUP(InputData[[#This Row],[PRODUCT ID]],MasterData[PRODUCT ID],MasterData[SELLING PRICE],"",0)</f>
        <v>41.81</v>
      </c>
      <c r="L59">
        <f>SUM(InputData[[#This Row],[BUYING PRIZE]]*InputData[[#This Row],[QUANTITY]])</f>
        <v>370</v>
      </c>
      <c r="M59">
        <f>SUM(InputData[[#This Row],[SELLING PRICE]]*InputData[[#This Row],[QUANTITY]])</f>
        <v>418.1</v>
      </c>
      <c r="N59">
        <f>SUM(InputData[[#This Row],[TOTAL SELLING VALUE]]-InputData[[#This Row],[TOTAL BUYING VALUE]])</f>
        <v>48.100000000000023</v>
      </c>
      <c r="O59">
        <f>DAY(InputData[[#This Row],[DATE]])</f>
        <v>13</v>
      </c>
      <c r="P59" t="str">
        <f>TEXT(InputData[[#This Row],[DATE]],"MMM")</f>
        <v>Mar</v>
      </c>
      <c r="Q59">
        <f>YEAR(InputData[[#This Row],[DATE]])</f>
        <v>2021</v>
      </c>
    </row>
    <row r="60" spans="1:17" x14ac:dyDescent="0.2">
      <c r="A60" s="3">
        <v>44270</v>
      </c>
      <c r="B60" s="4" t="s">
        <v>88</v>
      </c>
      <c r="C60" s="5">
        <v>11</v>
      </c>
      <c r="D60" s="5" t="s">
        <v>106</v>
      </c>
      <c r="E60" s="5" t="s">
        <v>107</v>
      </c>
      <c r="F60" s="6">
        <v>0</v>
      </c>
      <c r="G60" t="str">
        <f>_xlfn.XLOOKUP(InputData[[#This Row],[PRODUCT ID]],MasterData[PRODUCT ID],MasterData[PRODUCT],,0)</f>
        <v>Product39</v>
      </c>
      <c r="H60" t="str">
        <f>_xlfn.XLOOKUP(B60,MasterData[PRODUCT ID],MasterData[CATEGORY],,0)</f>
        <v>Category05</v>
      </c>
      <c r="I60" t="str">
        <f>_xlfn.XLOOKUP(InputData[[#This Row],[PRODUCT ID]],MasterData[PRODUCT ID],MasterData[UOM],"",0)</f>
        <v>No.</v>
      </c>
      <c r="J60">
        <f>_xlfn.XLOOKUP(InputData[[#This Row],[PRODUCT ID]],MasterData[PRODUCT ID],MasterData[BUYING PRIZE],"",0)</f>
        <v>37</v>
      </c>
      <c r="K60">
        <f>_xlfn.XLOOKUP(InputData[[#This Row],[PRODUCT ID]],MasterData[PRODUCT ID],MasterData[SELLING PRICE],"",0)</f>
        <v>42.55</v>
      </c>
      <c r="L60">
        <f>SUM(InputData[[#This Row],[BUYING PRIZE]]*InputData[[#This Row],[QUANTITY]])</f>
        <v>407</v>
      </c>
      <c r="M60">
        <f>SUM(InputData[[#This Row],[SELLING PRICE]]*InputData[[#This Row],[QUANTITY]])</f>
        <v>468.04999999999995</v>
      </c>
      <c r="N60">
        <f>SUM(InputData[[#This Row],[TOTAL SELLING VALUE]]-InputData[[#This Row],[TOTAL BUYING VALUE]])</f>
        <v>61.049999999999955</v>
      </c>
      <c r="O60">
        <f>DAY(InputData[[#This Row],[DATE]])</f>
        <v>15</v>
      </c>
      <c r="P60" t="str">
        <f>TEXT(InputData[[#This Row],[DATE]],"MMM")</f>
        <v>Mar</v>
      </c>
      <c r="Q60">
        <f>YEAR(InputData[[#This Row],[DATE]])</f>
        <v>2021</v>
      </c>
    </row>
    <row r="61" spans="1:17" x14ac:dyDescent="0.2">
      <c r="A61" s="3">
        <v>44271</v>
      </c>
      <c r="B61" s="4" t="s">
        <v>31</v>
      </c>
      <c r="C61" s="5">
        <v>14</v>
      </c>
      <c r="D61" s="5" t="s">
        <v>108</v>
      </c>
      <c r="E61" s="5" t="s">
        <v>107</v>
      </c>
      <c r="F61" s="6">
        <v>0</v>
      </c>
      <c r="G61" t="str">
        <f>_xlfn.XLOOKUP(InputData[[#This Row],[PRODUCT ID]],MasterData[PRODUCT ID],MasterData[PRODUCT],,0)</f>
        <v>Product12</v>
      </c>
      <c r="H61" t="str">
        <f>_xlfn.XLOOKUP(B61,MasterData[PRODUCT ID],MasterData[CATEGORY],,0)</f>
        <v>Category02</v>
      </c>
      <c r="I61" t="str">
        <f>_xlfn.XLOOKUP(InputData[[#This Row],[PRODUCT ID]],MasterData[PRODUCT ID],MasterData[UOM],"",0)</f>
        <v>Kg</v>
      </c>
      <c r="J61">
        <f>_xlfn.XLOOKUP(InputData[[#This Row],[PRODUCT ID]],MasterData[PRODUCT ID],MasterData[BUYING PRIZE],"",0)</f>
        <v>73</v>
      </c>
      <c r="K61">
        <f>_xlfn.XLOOKUP(InputData[[#This Row],[PRODUCT ID]],MasterData[PRODUCT ID],MasterData[SELLING PRICE],"",0)</f>
        <v>94.17</v>
      </c>
      <c r="L61">
        <f>SUM(InputData[[#This Row],[BUYING PRIZE]]*InputData[[#This Row],[QUANTITY]])</f>
        <v>1022</v>
      </c>
      <c r="M61">
        <f>SUM(InputData[[#This Row],[SELLING PRICE]]*InputData[[#This Row],[QUANTITY]])</f>
        <v>1318.38</v>
      </c>
      <c r="N61">
        <f>SUM(InputData[[#This Row],[TOTAL SELLING VALUE]]-InputData[[#This Row],[TOTAL BUYING VALUE]])</f>
        <v>296.38000000000011</v>
      </c>
      <c r="O61">
        <f>DAY(InputData[[#This Row],[DATE]])</f>
        <v>16</v>
      </c>
      <c r="P61" t="str">
        <f>TEXT(InputData[[#This Row],[DATE]],"MMM")</f>
        <v>Mar</v>
      </c>
      <c r="Q61">
        <f>YEAR(InputData[[#This Row],[DATE]])</f>
        <v>2021</v>
      </c>
    </row>
    <row r="62" spans="1:17" x14ac:dyDescent="0.2">
      <c r="A62" s="3">
        <v>44273</v>
      </c>
      <c r="B62" s="4" t="s">
        <v>94</v>
      </c>
      <c r="C62" s="5">
        <v>8</v>
      </c>
      <c r="D62" s="5" t="s">
        <v>105</v>
      </c>
      <c r="E62" s="5" t="s">
        <v>107</v>
      </c>
      <c r="F62" s="6">
        <v>0</v>
      </c>
      <c r="G62" t="str">
        <f>_xlfn.XLOOKUP(InputData[[#This Row],[PRODUCT ID]],MasterData[PRODUCT ID],MasterData[PRODUCT],,0)</f>
        <v>Product42</v>
      </c>
      <c r="H62" t="str">
        <f>_xlfn.XLOOKUP(B62,MasterData[PRODUCT ID],MasterData[CATEGORY],,0)</f>
        <v>Category05</v>
      </c>
      <c r="I62" t="str">
        <f>_xlfn.XLOOKUP(InputData[[#This Row],[PRODUCT ID]],MasterData[PRODUCT ID],MasterData[UOM],"",0)</f>
        <v>Ft</v>
      </c>
      <c r="J62">
        <f>_xlfn.XLOOKUP(InputData[[#This Row],[PRODUCT ID]],MasterData[PRODUCT ID],MasterData[BUYING PRIZE],"",0)</f>
        <v>120</v>
      </c>
      <c r="K62">
        <f>_xlfn.XLOOKUP(InputData[[#This Row],[PRODUCT ID]],MasterData[PRODUCT ID],MasterData[SELLING PRICE],"",0)</f>
        <v>162</v>
      </c>
      <c r="L62">
        <f>SUM(InputData[[#This Row],[BUYING PRIZE]]*InputData[[#This Row],[QUANTITY]])</f>
        <v>960</v>
      </c>
      <c r="M62">
        <f>SUM(InputData[[#This Row],[SELLING PRICE]]*InputData[[#This Row],[QUANTITY]])</f>
        <v>1296</v>
      </c>
      <c r="N62">
        <f>SUM(InputData[[#This Row],[TOTAL SELLING VALUE]]-InputData[[#This Row],[TOTAL BUYING VALUE]])</f>
        <v>336</v>
      </c>
      <c r="O62">
        <f>DAY(InputData[[#This Row],[DATE]])</f>
        <v>18</v>
      </c>
      <c r="P62" t="str">
        <f>TEXT(InputData[[#This Row],[DATE]],"MMM")</f>
        <v>Mar</v>
      </c>
      <c r="Q62">
        <f>YEAR(InputData[[#This Row],[DATE]])</f>
        <v>2021</v>
      </c>
    </row>
    <row r="63" spans="1:17" x14ac:dyDescent="0.2">
      <c r="A63" s="3">
        <v>44274</v>
      </c>
      <c r="B63" s="4" t="s">
        <v>65</v>
      </c>
      <c r="C63" s="5">
        <v>9</v>
      </c>
      <c r="D63" s="5" t="s">
        <v>106</v>
      </c>
      <c r="E63" s="5" t="s">
        <v>107</v>
      </c>
      <c r="F63" s="6">
        <v>0</v>
      </c>
      <c r="G63" t="str">
        <f>_xlfn.XLOOKUP(InputData[[#This Row],[PRODUCT ID]],MasterData[PRODUCT ID],MasterData[PRODUCT],,0)</f>
        <v>Product28</v>
      </c>
      <c r="H63" t="str">
        <f>_xlfn.XLOOKUP(B63,MasterData[PRODUCT ID],MasterData[CATEGORY],,0)</f>
        <v>Category04</v>
      </c>
      <c r="I63" t="str">
        <f>_xlfn.XLOOKUP(InputData[[#This Row],[PRODUCT ID]],MasterData[PRODUCT ID],MasterData[UOM],"",0)</f>
        <v>No.</v>
      </c>
      <c r="J63">
        <f>_xlfn.XLOOKUP(InputData[[#This Row],[PRODUCT ID]],MasterData[PRODUCT ID],MasterData[BUYING PRIZE],"",0)</f>
        <v>37</v>
      </c>
      <c r="K63">
        <f>_xlfn.XLOOKUP(InputData[[#This Row],[PRODUCT ID]],MasterData[PRODUCT ID],MasterData[SELLING PRICE],"",0)</f>
        <v>41.81</v>
      </c>
      <c r="L63">
        <f>SUM(InputData[[#This Row],[BUYING PRIZE]]*InputData[[#This Row],[QUANTITY]])</f>
        <v>333</v>
      </c>
      <c r="M63">
        <f>SUM(InputData[[#This Row],[SELLING PRICE]]*InputData[[#This Row],[QUANTITY]])</f>
        <v>376.29</v>
      </c>
      <c r="N63">
        <f>SUM(InputData[[#This Row],[TOTAL SELLING VALUE]]-InputData[[#This Row],[TOTAL BUYING VALUE]])</f>
        <v>43.29000000000002</v>
      </c>
      <c r="O63">
        <f>DAY(InputData[[#This Row],[DATE]])</f>
        <v>19</v>
      </c>
      <c r="P63" t="str">
        <f>TEXT(InputData[[#This Row],[DATE]],"MMM")</f>
        <v>Mar</v>
      </c>
      <c r="Q63">
        <f>YEAR(InputData[[#This Row],[DATE]])</f>
        <v>2021</v>
      </c>
    </row>
    <row r="64" spans="1:17" x14ac:dyDescent="0.2">
      <c r="A64" s="3">
        <v>44276</v>
      </c>
      <c r="B64" s="4" t="s">
        <v>47</v>
      </c>
      <c r="C64" s="5">
        <v>13</v>
      </c>
      <c r="D64" s="5" t="s">
        <v>106</v>
      </c>
      <c r="E64" s="5" t="s">
        <v>106</v>
      </c>
      <c r="F64" s="6">
        <v>0</v>
      </c>
      <c r="G64" t="str">
        <f>_xlfn.XLOOKUP(InputData[[#This Row],[PRODUCT ID]],MasterData[PRODUCT ID],MasterData[PRODUCT],,0)</f>
        <v>Product20</v>
      </c>
      <c r="H64" t="str">
        <f>_xlfn.XLOOKUP(B64,MasterData[PRODUCT ID],MasterData[CATEGORY],,0)</f>
        <v>Category03</v>
      </c>
      <c r="I64" t="str">
        <f>_xlfn.XLOOKUP(InputData[[#This Row],[PRODUCT ID]],MasterData[PRODUCT ID],MasterData[UOM],"",0)</f>
        <v>Lt</v>
      </c>
      <c r="J64">
        <f>_xlfn.XLOOKUP(InputData[[#This Row],[PRODUCT ID]],MasterData[PRODUCT ID],MasterData[BUYING PRIZE],"",0)</f>
        <v>61</v>
      </c>
      <c r="K64">
        <f>_xlfn.XLOOKUP(InputData[[#This Row],[PRODUCT ID]],MasterData[PRODUCT ID],MasterData[SELLING PRICE],"",0)</f>
        <v>76.25</v>
      </c>
      <c r="L64">
        <f>SUM(InputData[[#This Row],[BUYING PRIZE]]*InputData[[#This Row],[QUANTITY]])</f>
        <v>793</v>
      </c>
      <c r="M64">
        <f>SUM(InputData[[#This Row],[SELLING PRICE]]*InputData[[#This Row],[QUANTITY]])</f>
        <v>991.25</v>
      </c>
      <c r="N64">
        <f>SUM(InputData[[#This Row],[TOTAL SELLING VALUE]]-InputData[[#This Row],[TOTAL BUYING VALUE]])</f>
        <v>198.25</v>
      </c>
      <c r="O64">
        <f>DAY(InputData[[#This Row],[DATE]])</f>
        <v>21</v>
      </c>
      <c r="P64" t="str">
        <f>TEXT(InputData[[#This Row],[DATE]],"MMM")</f>
        <v>Mar</v>
      </c>
      <c r="Q64">
        <f>YEAR(InputData[[#This Row],[DATE]])</f>
        <v>2021</v>
      </c>
    </row>
    <row r="65" spans="1:17" x14ac:dyDescent="0.2">
      <c r="A65" s="3">
        <v>44276</v>
      </c>
      <c r="B65" s="4" t="s">
        <v>88</v>
      </c>
      <c r="C65" s="5">
        <v>7</v>
      </c>
      <c r="D65" s="5" t="s">
        <v>108</v>
      </c>
      <c r="E65" s="5" t="s">
        <v>106</v>
      </c>
      <c r="F65" s="6">
        <v>0</v>
      </c>
      <c r="G65" t="str">
        <f>_xlfn.XLOOKUP(InputData[[#This Row],[PRODUCT ID]],MasterData[PRODUCT ID],MasterData[PRODUCT],,0)</f>
        <v>Product39</v>
      </c>
      <c r="H65" t="str">
        <f>_xlfn.XLOOKUP(B65,MasterData[PRODUCT ID],MasterData[CATEGORY],,0)</f>
        <v>Category05</v>
      </c>
      <c r="I65" t="str">
        <f>_xlfn.XLOOKUP(InputData[[#This Row],[PRODUCT ID]],MasterData[PRODUCT ID],MasterData[UOM],"",0)</f>
        <v>No.</v>
      </c>
      <c r="J65">
        <f>_xlfn.XLOOKUP(InputData[[#This Row],[PRODUCT ID]],MasterData[PRODUCT ID],MasterData[BUYING PRIZE],"",0)</f>
        <v>37</v>
      </c>
      <c r="K65">
        <f>_xlfn.XLOOKUP(InputData[[#This Row],[PRODUCT ID]],MasterData[PRODUCT ID],MasterData[SELLING PRICE],"",0)</f>
        <v>42.55</v>
      </c>
      <c r="L65">
        <f>SUM(InputData[[#This Row],[BUYING PRIZE]]*InputData[[#This Row],[QUANTITY]])</f>
        <v>259</v>
      </c>
      <c r="M65">
        <f>SUM(InputData[[#This Row],[SELLING PRICE]]*InputData[[#This Row],[QUANTITY]])</f>
        <v>297.84999999999997</v>
      </c>
      <c r="N65">
        <f>SUM(InputData[[#This Row],[TOTAL SELLING VALUE]]-InputData[[#This Row],[TOTAL BUYING VALUE]])</f>
        <v>38.849999999999966</v>
      </c>
      <c r="O65">
        <f>DAY(InputData[[#This Row],[DATE]])</f>
        <v>21</v>
      </c>
      <c r="P65" t="str">
        <f>TEXT(InputData[[#This Row],[DATE]],"MMM")</f>
        <v>Mar</v>
      </c>
      <c r="Q65">
        <f>YEAR(InputData[[#This Row],[DATE]])</f>
        <v>2021</v>
      </c>
    </row>
    <row r="66" spans="1:17" x14ac:dyDescent="0.2">
      <c r="A66" s="3">
        <v>44277</v>
      </c>
      <c r="B66" s="4" t="s">
        <v>10</v>
      </c>
      <c r="C66" s="5">
        <v>8</v>
      </c>
      <c r="D66" s="5" t="s">
        <v>106</v>
      </c>
      <c r="E66" s="5" t="s">
        <v>106</v>
      </c>
      <c r="F66" s="6">
        <v>0</v>
      </c>
      <c r="G66" t="str">
        <f>_xlfn.XLOOKUP(InputData[[#This Row],[PRODUCT ID]],MasterData[PRODUCT ID],MasterData[PRODUCT],,0)</f>
        <v>Product02</v>
      </c>
      <c r="H66" t="str">
        <f>_xlfn.XLOOKUP(B66,MasterData[PRODUCT ID],MasterData[CATEGORY],,0)</f>
        <v>Category01</v>
      </c>
      <c r="I66" t="str">
        <f>_xlfn.XLOOKUP(InputData[[#This Row],[PRODUCT ID]],MasterData[PRODUCT ID],MasterData[UOM],"",0)</f>
        <v>Kg</v>
      </c>
      <c r="J66">
        <f>_xlfn.XLOOKUP(InputData[[#This Row],[PRODUCT ID]],MasterData[PRODUCT ID],MasterData[BUYING PRIZE],"",0)</f>
        <v>105</v>
      </c>
      <c r="K66">
        <f>_xlfn.XLOOKUP(InputData[[#This Row],[PRODUCT ID]],MasterData[PRODUCT ID],MasterData[SELLING PRICE],"",0)</f>
        <v>142.80000000000001</v>
      </c>
      <c r="L66">
        <f>SUM(InputData[[#This Row],[BUYING PRIZE]]*InputData[[#This Row],[QUANTITY]])</f>
        <v>840</v>
      </c>
      <c r="M66">
        <f>SUM(InputData[[#This Row],[SELLING PRICE]]*InputData[[#This Row],[QUANTITY]])</f>
        <v>1142.4000000000001</v>
      </c>
      <c r="N66">
        <f>SUM(InputData[[#This Row],[TOTAL SELLING VALUE]]-InputData[[#This Row],[TOTAL BUYING VALUE]])</f>
        <v>302.40000000000009</v>
      </c>
      <c r="O66">
        <f>DAY(InputData[[#This Row],[DATE]])</f>
        <v>22</v>
      </c>
      <c r="P66" t="str">
        <f>TEXT(InputData[[#This Row],[DATE]],"MMM")</f>
        <v>Mar</v>
      </c>
      <c r="Q66">
        <f>YEAR(InputData[[#This Row],[DATE]])</f>
        <v>2021</v>
      </c>
    </row>
    <row r="67" spans="1:17" x14ac:dyDescent="0.2">
      <c r="A67" s="3">
        <v>44277</v>
      </c>
      <c r="B67" s="4" t="s">
        <v>31</v>
      </c>
      <c r="C67" s="5">
        <v>4</v>
      </c>
      <c r="D67" s="5" t="s">
        <v>106</v>
      </c>
      <c r="E67" s="5" t="s">
        <v>106</v>
      </c>
      <c r="F67" s="6">
        <v>0</v>
      </c>
      <c r="G67" t="str">
        <f>_xlfn.XLOOKUP(InputData[[#This Row],[PRODUCT ID]],MasterData[PRODUCT ID],MasterData[PRODUCT],,0)</f>
        <v>Product12</v>
      </c>
      <c r="H67" t="str">
        <f>_xlfn.XLOOKUP(B67,MasterData[PRODUCT ID],MasterData[CATEGORY],,0)</f>
        <v>Category02</v>
      </c>
      <c r="I67" t="str">
        <f>_xlfn.XLOOKUP(InputData[[#This Row],[PRODUCT ID]],MasterData[PRODUCT ID],MasterData[UOM],"",0)</f>
        <v>Kg</v>
      </c>
      <c r="J67">
        <f>_xlfn.XLOOKUP(InputData[[#This Row],[PRODUCT ID]],MasterData[PRODUCT ID],MasterData[BUYING PRIZE],"",0)</f>
        <v>73</v>
      </c>
      <c r="K67">
        <f>_xlfn.XLOOKUP(InputData[[#This Row],[PRODUCT ID]],MasterData[PRODUCT ID],MasterData[SELLING PRICE],"",0)</f>
        <v>94.17</v>
      </c>
      <c r="L67">
        <f>SUM(InputData[[#This Row],[BUYING PRIZE]]*InputData[[#This Row],[QUANTITY]])</f>
        <v>292</v>
      </c>
      <c r="M67">
        <f>SUM(InputData[[#This Row],[SELLING PRICE]]*InputData[[#This Row],[QUANTITY]])</f>
        <v>376.68</v>
      </c>
      <c r="N67">
        <f>SUM(InputData[[#This Row],[TOTAL SELLING VALUE]]-InputData[[#This Row],[TOTAL BUYING VALUE]])</f>
        <v>84.68</v>
      </c>
      <c r="O67">
        <f>DAY(InputData[[#This Row],[DATE]])</f>
        <v>22</v>
      </c>
      <c r="P67" t="str">
        <f>TEXT(InputData[[#This Row],[DATE]],"MMM")</f>
        <v>Mar</v>
      </c>
      <c r="Q67">
        <f>YEAR(InputData[[#This Row],[DATE]])</f>
        <v>2021</v>
      </c>
    </row>
    <row r="68" spans="1:17" x14ac:dyDescent="0.2">
      <c r="A68" s="3">
        <v>44280</v>
      </c>
      <c r="B68" s="4" t="s">
        <v>56</v>
      </c>
      <c r="C68" s="5">
        <v>14</v>
      </c>
      <c r="D68" s="5" t="s">
        <v>106</v>
      </c>
      <c r="E68" s="5" t="s">
        <v>107</v>
      </c>
      <c r="F68" s="6">
        <v>0</v>
      </c>
      <c r="G68" t="str">
        <f>_xlfn.XLOOKUP(InputData[[#This Row],[PRODUCT ID]],MasterData[PRODUCT ID],MasterData[PRODUCT],,0)</f>
        <v>Product24</v>
      </c>
      <c r="H68" t="str">
        <f>_xlfn.XLOOKUP(B68,MasterData[PRODUCT ID],MasterData[CATEGORY],,0)</f>
        <v>Category03</v>
      </c>
      <c r="I68" t="str">
        <f>_xlfn.XLOOKUP(InputData[[#This Row],[PRODUCT ID]],MasterData[PRODUCT ID],MasterData[UOM],"",0)</f>
        <v>Ft</v>
      </c>
      <c r="J68">
        <f>_xlfn.XLOOKUP(InputData[[#This Row],[PRODUCT ID]],MasterData[PRODUCT ID],MasterData[BUYING PRIZE],"",0)</f>
        <v>144</v>
      </c>
      <c r="K68">
        <f>_xlfn.XLOOKUP(InputData[[#This Row],[PRODUCT ID]],MasterData[PRODUCT ID],MasterData[SELLING PRICE],"",0)</f>
        <v>156.96</v>
      </c>
      <c r="L68">
        <f>SUM(InputData[[#This Row],[BUYING PRIZE]]*InputData[[#This Row],[QUANTITY]])</f>
        <v>2016</v>
      </c>
      <c r="M68">
        <f>SUM(InputData[[#This Row],[SELLING PRICE]]*InputData[[#This Row],[QUANTITY]])</f>
        <v>2197.44</v>
      </c>
      <c r="N68">
        <f>SUM(InputData[[#This Row],[TOTAL SELLING VALUE]]-InputData[[#This Row],[TOTAL BUYING VALUE]])</f>
        <v>181.44000000000005</v>
      </c>
      <c r="O68">
        <f>DAY(InputData[[#This Row],[DATE]])</f>
        <v>25</v>
      </c>
      <c r="P68" t="str">
        <f>TEXT(InputData[[#This Row],[DATE]],"MMM")</f>
        <v>Mar</v>
      </c>
      <c r="Q68">
        <f>YEAR(InputData[[#This Row],[DATE]])</f>
        <v>2021</v>
      </c>
    </row>
    <row r="69" spans="1:17" x14ac:dyDescent="0.2">
      <c r="A69" s="3">
        <v>44280</v>
      </c>
      <c r="B69" s="4" t="s">
        <v>18</v>
      </c>
      <c r="C69" s="5">
        <v>4</v>
      </c>
      <c r="D69" s="5" t="s">
        <v>108</v>
      </c>
      <c r="E69" s="5" t="s">
        <v>107</v>
      </c>
      <c r="F69" s="6">
        <v>0</v>
      </c>
      <c r="G69" t="str">
        <f>_xlfn.XLOOKUP(InputData[[#This Row],[PRODUCT ID]],MasterData[PRODUCT ID],MasterData[PRODUCT],,0)</f>
        <v>Product06</v>
      </c>
      <c r="H69" t="str">
        <f>_xlfn.XLOOKUP(B69,MasterData[PRODUCT ID],MasterData[CATEGORY],,0)</f>
        <v>Category01</v>
      </c>
      <c r="I69" t="str">
        <f>_xlfn.XLOOKUP(InputData[[#This Row],[PRODUCT ID]],MasterData[PRODUCT ID],MasterData[UOM],"",0)</f>
        <v>Kg</v>
      </c>
      <c r="J69">
        <f>_xlfn.XLOOKUP(InputData[[#This Row],[PRODUCT ID]],MasterData[PRODUCT ID],MasterData[BUYING PRIZE],"",0)</f>
        <v>75</v>
      </c>
      <c r="K69">
        <f>_xlfn.XLOOKUP(InputData[[#This Row],[PRODUCT ID]],MasterData[PRODUCT ID],MasterData[SELLING PRICE],"",0)</f>
        <v>85.5</v>
      </c>
      <c r="L69">
        <f>SUM(InputData[[#This Row],[BUYING PRIZE]]*InputData[[#This Row],[QUANTITY]])</f>
        <v>300</v>
      </c>
      <c r="M69">
        <f>SUM(InputData[[#This Row],[SELLING PRICE]]*InputData[[#This Row],[QUANTITY]])</f>
        <v>342</v>
      </c>
      <c r="N69">
        <f>SUM(InputData[[#This Row],[TOTAL SELLING VALUE]]-InputData[[#This Row],[TOTAL BUYING VALUE]])</f>
        <v>42</v>
      </c>
      <c r="O69">
        <f>DAY(InputData[[#This Row],[DATE]])</f>
        <v>25</v>
      </c>
      <c r="P69" t="str">
        <f>TEXT(InputData[[#This Row],[DATE]],"MMM")</f>
        <v>Mar</v>
      </c>
      <c r="Q69">
        <f>YEAR(InputData[[#This Row],[DATE]])</f>
        <v>2021</v>
      </c>
    </row>
    <row r="70" spans="1:17" x14ac:dyDescent="0.2">
      <c r="A70" s="3">
        <v>44280</v>
      </c>
      <c r="B70" s="4" t="s">
        <v>67</v>
      </c>
      <c r="C70" s="5">
        <v>8</v>
      </c>
      <c r="D70" s="5" t="s">
        <v>108</v>
      </c>
      <c r="E70" s="5" t="s">
        <v>107</v>
      </c>
      <c r="F70" s="6">
        <v>0</v>
      </c>
      <c r="G70" t="str">
        <f>_xlfn.XLOOKUP(InputData[[#This Row],[PRODUCT ID]],MasterData[PRODUCT ID],MasterData[PRODUCT],,0)</f>
        <v>Product29</v>
      </c>
      <c r="H70" t="str">
        <f>_xlfn.XLOOKUP(B70,MasterData[PRODUCT ID],MasterData[CATEGORY],,0)</f>
        <v>Category04</v>
      </c>
      <c r="I70" t="str">
        <f>_xlfn.XLOOKUP(InputData[[#This Row],[PRODUCT ID]],MasterData[PRODUCT ID],MasterData[UOM],"",0)</f>
        <v>Lt</v>
      </c>
      <c r="J70">
        <f>_xlfn.XLOOKUP(InputData[[#This Row],[PRODUCT ID]],MasterData[PRODUCT ID],MasterData[BUYING PRIZE],"",0)</f>
        <v>47</v>
      </c>
      <c r="K70">
        <f>_xlfn.XLOOKUP(InputData[[#This Row],[PRODUCT ID]],MasterData[PRODUCT ID],MasterData[SELLING PRICE],"",0)</f>
        <v>53.11</v>
      </c>
      <c r="L70">
        <f>SUM(InputData[[#This Row],[BUYING PRIZE]]*InputData[[#This Row],[QUANTITY]])</f>
        <v>376</v>
      </c>
      <c r="M70">
        <f>SUM(InputData[[#This Row],[SELLING PRICE]]*InputData[[#This Row],[QUANTITY]])</f>
        <v>424.88</v>
      </c>
      <c r="N70">
        <f>SUM(InputData[[#This Row],[TOTAL SELLING VALUE]]-InputData[[#This Row],[TOTAL BUYING VALUE]])</f>
        <v>48.879999999999995</v>
      </c>
      <c r="O70">
        <f>DAY(InputData[[#This Row],[DATE]])</f>
        <v>25</v>
      </c>
      <c r="P70" t="str">
        <f>TEXT(InputData[[#This Row],[DATE]],"MMM")</f>
        <v>Mar</v>
      </c>
      <c r="Q70">
        <f>YEAR(InputData[[#This Row],[DATE]])</f>
        <v>2021</v>
      </c>
    </row>
    <row r="71" spans="1:17" x14ac:dyDescent="0.2">
      <c r="A71" s="3">
        <v>44280</v>
      </c>
      <c r="B71" s="4" t="s">
        <v>86</v>
      </c>
      <c r="C71" s="5">
        <v>2</v>
      </c>
      <c r="D71" s="5" t="s">
        <v>108</v>
      </c>
      <c r="E71" s="5" t="s">
        <v>106</v>
      </c>
      <c r="F71" s="6">
        <v>0</v>
      </c>
      <c r="G71" t="str">
        <f>_xlfn.XLOOKUP(InputData[[#This Row],[PRODUCT ID]],MasterData[PRODUCT ID],MasterData[PRODUCT],,0)</f>
        <v>Product38</v>
      </c>
      <c r="H71" t="str">
        <f>_xlfn.XLOOKUP(B71,MasterData[PRODUCT ID],MasterData[CATEGORY],,0)</f>
        <v>Category05</v>
      </c>
      <c r="I71" t="str">
        <f>_xlfn.XLOOKUP(InputData[[#This Row],[PRODUCT ID]],MasterData[PRODUCT ID],MasterData[UOM],"",0)</f>
        <v>Kg</v>
      </c>
      <c r="J71">
        <f>_xlfn.XLOOKUP(InputData[[#This Row],[PRODUCT ID]],MasterData[PRODUCT ID],MasterData[BUYING PRIZE],"",0)</f>
        <v>72</v>
      </c>
      <c r="K71">
        <f>_xlfn.XLOOKUP(InputData[[#This Row],[PRODUCT ID]],MasterData[PRODUCT ID],MasterData[SELLING PRICE],"",0)</f>
        <v>79.92</v>
      </c>
      <c r="L71">
        <f>SUM(InputData[[#This Row],[BUYING PRIZE]]*InputData[[#This Row],[QUANTITY]])</f>
        <v>144</v>
      </c>
      <c r="M71">
        <f>SUM(InputData[[#This Row],[SELLING PRICE]]*InputData[[#This Row],[QUANTITY]])</f>
        <v>159.84</v>
      </c>
      <c r="N71">
        <f>SUM(InputData[[#This Row],[TOTAL SELLING VALUE]]-InputData[[#This Row],[TOTAL BUYING VALUE]])</f>
        <v>15.840000000000003</v>
      </c>
      <c r="O71">
        <f>DAY(InputData[[#This Row],[DATE]])</f>
        <v>25</v>
      </c>
      <c r="P71" t="str">
        <f>TEXT(InputData[[#This Row],[DATE]],"MMM")</f>
        <v>Mar</v>
      </c>
      <c r="Q71">
        <f>YEAR(InputData[[#This Row],[DATE]])</f>
        <v>2021</v>
      </c>
    </row>
    <row r="72" spans="1:17" x14ac:dyDescent="0.2">
      <c r="A72" s="3">
        <v>44281</v>
      </c>
      <c r="B72" s="4" t="s">
        <v>6</v>
      </c>
      <c r="C72" s="5">
        <v>4</v>
      </c>
      <c r="D72" s="5" t="s">
        <v>108</v>
      </c>
      <c r="E72" s="5" t="s">
        <v>107</v>
      </c>
      <c r="F72" s="6">
        <v>0</v>
      </c>
      <c r="G72" t="str">
        <f>_xlfn.XLOOKUP(InputData[[#This Row],[PRODUCT ID]],MasterData[PRODUCT ID],MasterData[PRODUCT],,0)</f>
        <v>Product01</v>
      </c>
      <c r="H72" t="str">
        <f>_xlfn.XLOOKUP(B72,MasterData[PRODUCT ID],MasterData[CATEGORY],,0)</f>
        <v>Category01</v>
      </c>
      <c r="I72" t="str">
        <f>_xlfn.XLOOKUP(InputData[[#This Row],[PRODUCT ID]],MasterData[PRODUCT ID],MasterData[UOM],"",0)</f>
        <v>Kg</v>
      </c>
      <c r="J72">
        <f>_xlfn.XLOOKUP(InputData[[#This Row],[PRODUCT ID]],MasterData[PRODUCT ID],MasterData[BUYING PRIZE],"",0)</f>
        <v>98</v>
      </c>
      <c r="K72">
        <f>_xlfn.XLOOKUP(InputData[[#This Row],[PRODUCT ID]],MasterData[PRODUCT ID],MasterData[SELLING PRICE],"",0)</f>
        <v>103.88</v>
      </c>
      <c r="L72">
        <f>SUM(InputData[[#This Row],[BUYING PRIZE]]*InputData[[#This Row],[QUANTITY]])</f>
        <v>392</v>
      </c>
      <c r="M72">
        <f>SUM(InputData[[#This Row],[SELLING PRICE]]*InputData[[#This Row],[QUANTITY]])</f>
        <v>415.52</v>
      </c>
      <c r="N72">
        <f>SUM(InputData[[#This Row],[TOTAL SELLING VALUE]]-InputData[[#This Row],[TOTAL BUYING VALUE]])</f>
        <v>23.519999999999982</v>
      </c>
      <c r="O72">
        <f>DAY(InputData[[#This Row],[DATE]])</f>
        <v>26</v>
      </c>
      <c r="P72" t="str">
        <f>TEXT(InputData[[#This Row],[DATE]],"MMM")</f>
        <v>Mar</v>
      </c>
      <c r="Q72">
        <f>YEAR(InputData[[#This Row],[DATE]])</f>
        <v>2021</v>
      </c>
    </row>
    <row r="73" spans="1:17" x14ac:dyDescent="0.2">
      <c r="A73" s="3">
        <v>44281</v>
      </c>
      <c r="B73" s="4" t="s">
        <v>94</v>
      </c>
      <c r="C73" s="5">
        <v>1</v>
      </c>
      <c r="D73" s="5" t="s">
        <v>108</v>
      </c>
      <c r="E73" s="5" t="s">
        <v>107</v>
      </c>
      <c r="F73" s="6">
        <v>0</v>
      </c>
      <c r="G73" t="str">
        <f>_xlfn.XLOOKUP(InputData[[#This Row],[PRODUCT ID]],MasterData[PRODUCT ID],MasterData[PRODUCT],,0)</f>
        <v>Product42</v>
      </c>
      <c r="H73" t="str">
        <f>_xlfn.XLOOKUP(B73,MasterData[PRODUCT ID],MasterData[CATEGORY],,0)</f>
        <v>Category05</v>
      </c>
      <c r="I73" t="str">
        <f>_xlfn.XLOOKUP(InputData[[#This Row],[PRODUCT ID]],MasterData[PRODUCT ID],MasterData[UOM],"",0)</f>
        <v>Ft</v>
      </c>
      <c r="J73">
        <f>_xlfn.XLOOKUP(InputData[[#This Row],[PRODUCT ID]],MasterData[PRODUCT ID],MasterData[BUYING PRIZE],"",0)</f>
        <v>120</v>
      </c>
      <c r="K73">
        <f>_xlfn.XLOOKUP(InputData[[#This Row],[PRODUCT ID]],MasterData[PRODUCT ID],MasterData[SELLING PRICE],"",0)</f>
        <v>162</v>
      </c>
      <c r="L73">
        <f>SUM(InputData[[#This Row],[BUYING PRIZE]]*InputData[[#This Row],[QUANTITY]])</f>
        <v>120</v>
      </c>
      <c r="M73">
        <f>SUM(InputData[[#This Row],[SELLING PRICE]]*InputData[[#This Row],[QUANTITY]])</f>
        <v>162</v>
      </c>
      <c r="N73">
        <f>SUM(InputData[[#This Row],[TOTAL SELLING VALUE]]-InputData[[#This Row],[TOTAL BUYING VALUE]])</f>
        <v>42</v>
      </c>
      <c r="O73">
        <f>DAY(InputData[[#This Row],[DATE]])</f>
        <v>26</v>
      </c>
      <c r="P73" t="str">
        <f>TEXT(InputData[[#This Row],[DATE]],"MMM")</f>
        <v>Mar</v>
      </c>
      <c r="Q73">
        <f>YEAR(InputData[[#This Row],[DATE]])</f>
        <v>2021</v>
      </c>
    </row>
    <row r="74" spans="1:17" x14ac:dyDescent="0.2">
      <c r="A74" s="3">
        <v>44281</v>
      </c>
      <c r="B74" s="4" t="s">
        <v>26</v>
      </c>
      <c r="C74" s="5">
        <v>9</v>
      </c>
      <c r="D74" s="5" t="s">
        <v>108</v>
      </c>
      <c r="E74" s="5" t="s">
        <v>106</v>
      </c>
      <c r="F74" s="6">
        <v>0</v>
      </c>
      <c r="G74" t="str">
        <f>_xlfn.XLOOKUP(InputData[[#This Row],[PRODUCT ID]],MasterData[PRODUCT ID],MasterData[PRODUCT],,0)</f>
        <v>Product10</v>
      </c>
      <c r="H74" t="str">
        <f>_xlfn.XLOOKUP(B74,MasterData[PRODUCT ID],MasterData[CATEGORY],,0)</f>
        <v>Category02</v>
      </c>
      <c r="I74" t="str">
        <f>_xlfn.XLOOKUP(InputData[[#This Row],[PRODUCT ID]],MasterData[PRODUCT ID],MasterData[UOM],"",0)</f>
        <v>Ft</v>
      </c>
      <c r="J74">
        <f>_xlfn.XLOOKUP(InputData[[#This Row],[PRODUCT ID]],MasterData[PRODUCT ID],MasterData[BUYING PRIZE],"",0)</f>
        <v>148</v>
      </c>
      <c r="K74">
        <f>_xlfn.XLOOKUP(InputData[[#This Row],[PRODUCT ID]],MasterData[PRODUCT ID],MasterData[SELLING PRICE],"",0)</f>
        <v>164.28</v>
      </c>
      <c r="L74">
        <f>SUM(InputData[[#This Row],[BUYING PRIZE]]*InputData[[#This Row],[QUANTITY]])</f>
        <v>1332</v>
      </c>
      <c r="M74">
        <f>SUM(InputData[[#This Row],[SELLING PRICE]]*InputData[[#This Row],[QUANTITY]])</f>
        <v>1478.52</v>
      </c>
      <c r="N74">
        <f>SUM(InputData[[#This Row],[TOTAL SELLING VALUE]]-InputData[[#This Row],[TOTAL BUYING VALUE]])</f>
        <v>146.51999999999998</v>
      </c>
      <c r="O74">
        <f>DAY(InputData[[#This Row],[DATE]])</f>
        <v>26</v>
      </c>
      <c r="P74" t="str">
        <f>TEXT(InputData[[#This Row],[DATE]],"MMM")</f>
        <v>Mar</v>
      </c>
      <c r="Q74">
        <f>YEAR(InputData[[#This Row],[DATE]])</f>
        <v>2021</v>
      </c>
    </row>
    <row r="75" spans="1:17" x14ac:dyDescent="0.2">
      <c r="A75" s="3">
        <v>44282</v>
      </c>
      <c r="B75" s="4" t="s">
        <v>69</v>
      </c>
      <c r="C75" s="5">
        <v>3</v>
      </c>
      <c r="D75" s="5" t="s">
        <v>108</v>
      </c>
      <c r="E75" s="5" t="s">
        <v>106</v>
      </c>
      <c r="F75" s="6">
        <v>0</v>
      </c>
      <c r="G75" t="str">
        <f>_xlfn.XLOOKUP(InputData[[#This Row],[PRODUCT ID]],MasterData[PRODUCT ID],MasterData[PRODUCT],,0)</f>
        <v>Product30</v>
      </c>
      <c r="H75" t="str">
        <f>_xlfn.XLOOKUP(B75,MasterData[PRODUCT ID],MasterData[CATEGORY],,0)</f>
        <v>Category04</v>
      </c>
      <c r="I75" t="str">
        <f>_xlfn.XLOOKUP(InputData[[#This Row],[PRODUCT ID]],MasterData[PRODUCT ID],MasterData[UOM],"",0)</f>
        <v>Ft</v>
      </c>
      <c r="J75">
        <f>_xlfn.XLOOKUP(InputData[[#This Row],[PRODUCT ID]],MasterData[PRODUCT ID],MasterData[BUYING PRIZE],"",0)</f>
        <v>148</v>
      </c>
      <c r="K75">
        <f>_xlfn.XLOOKUP(InputData[[#This Row],[PRODUCT ID]],MasterData[PRODUCT ID],MasterData[SELLING PRICE],"",0)</f>
        <v>201.28</v>
      </c>
      <c r="L75">
        <f>SUM(InputData[[#This Row],[BUYING PRIZE]]*InputData[[#This Row],[QUANTITY]])</f>
        <v>444</v>
      </c>
      <c r="M75">
        <f>SUM(InputData[[#This Row],[SELLING PRICE]]*InputData[[#This Row],[QUANTITY]])</f>
        <v>603.84</v>
      </c>
      <c r="N75">
        <f>SUM(InputData[[#This Row],[TOTAL SELLING VALUE]]-InputData[[#This Row],[TOTAL BUYING VALUE]])</f>
        <v>159.84000000000003</v>
      </c>
      <c r="O75">
        <f>DAY(InputData[[#This Row],[DATE]])</f>
        <v>27</v>
      </c>
      <c r="P75" t="str">
        <f>TEXT(InputData[[#This Row],[DATE]],"MMM")</f>
        <v>Mar</v>
      </c>
      <c r="Q75">
        <f>YEAR(InputData[[#This Row],[DATE]])</f>
        <v>2021</v>
      </c>
    </row>
    <row r="76" spans="1:17" x14ac:dyDescent="0.2">
      <c r="A76" s="3">
        <v>44283</v>
      </c>
      <c r="B76" s="4" t="s">
        <v>20</v>
      </c>
      <c r="C76" s="5">
        <v>8</v>
      </c>
      <c r="D76" s="5" t="s">
        <v>106</v>
      </c>
      <c r="E76" s="5" t="s">
        <v>107</v>
      </c>
      <c r="F76" s="6">
        <v>0</v>
      </c>
      <c r="G76" t="str">
        <f>_xlfn.XLOOKUP(InputData[[#This Row],[PRODUCT ID]],MasterData[PRODUCT ID],MasterData[PRODUCT],,0)</f>
        <v>Product07</v>
      </c>
      <c r="H76" t="str">
        <f>_xlfn.XLOOKUP(B76,MasterData[PRODUCT ID],MasterData[CATEGORY],,0)</f>
        <v>Category01</v>
      </c>
      <c r="I76" t="str">
        <f>_xlfn.XLOOKUP(InputData[[#This Row],[PRODUCT ID]],MasterData[PRODUCT ID],MasterData[UOM],"",0)</f>
        <v>Lt</v>
      </c>
      <c r="J76">
        <f>_xlfn.XLOOKUP(InputData[[#This Row],[PRODUCT ID]],MasterData[PRODUCT ID],MasterData[BUYING PRIZE],"",0)</f>
        <v>43</v>
      </c>
      <c r="K76">
        <f>_xlfn.XLOOKUP(InputData[[#This Row],[PRODUCT ID]],MasterData[PRODUCT ID],MasterData[SELLING PRICE],"",0)</f>
        <v>47.730000000000004</v>
      </c>
      <c r="L76">
        <f>SUM(InputData[[#This Row],[BUYING PRIZE]]*InputData[[#This Row],[QUANTITY]])</f>
        <v>344</v>
      </c>
      <c r="M76">
        <f>SUM(InputData[[#This Row],[SELLING PRICE]]*InputData[[#This Row],[QUANTITY]])</f>
        <v>381.84000000000003</v>
      </c>
      <c r="N76">
        <f>SUM(InputData[[#This Row],[TOTAL SELLING VALUE]]-InputData[[#This Row],[TOTAL BUYING VALUE]])</f>
        <v>37.840000000000032</v>
      </c>
      <c r="O76">
        <f>DAY(InputData[[#This Row],[DATE]])</f>
        <v>28</v>
      </c>
      <c r="P76" t="str">
        <f>TEXT(InputData[[#This Row],[DATE]],"MMM")</f>
        <v>Mar</v>
      </c>
      <c r="Q76">
        <f>YEAR(InputData[[#This Row],[DATE]])</f>
        <v>2021</v>
      </c>
    </row>
    <row r="77" spans="1:17" x14ac:dyDescent="0.2">
      <c r="A77" s="3">
        <v>44285</v>
      </c>
      <c r="B77" s="4" t="s">
        <v>86</v>
      </c>
      <c r="C77" s="5">
        <v>1</v>
      </c>
      <c r="D77" s="5" t="s">
        <v>106</v>
      </c>
      <c r="E77" s="5" t="s">
        <v>107</v>
      </c>
      <c r="F77" s="6">
        <v>0</v>
      </c>
      <c r="G77" t="str">
        <f>_xlfn.XLOOKUP(InputData[[#This Row],[PRODUCT ID]],MasterData[PRODUCT ID],MasterData[PRODUCT],,0)</f>
        <v>Product38</v>
      </c>
      <c r="H77" t="str">
        <f>_xlfn.XLOOKUP(B77,MasterData[PRODUCT ID],MasterData[CATEGORY],,0)</f>
        <v>Category05</v>
      </c>
      <c r="I77" t="str">
        <f>_xlfn.XLOOKUP(InputData[[#This Row],[PRODUCT ID]],MasterData[PRODUCT ID],MasterData[UOM],"",0)</f>
        <v>Kg</v>
      </c>
      <c r="J77">
        <f>_xlfn.XLOOKUP(InputData[[#This Row],[PRODUCT ID]],MasterData[PRODUCT ID],MasterData[BUYING PRIZE],"",0)</f>
        <v>72</v>
      </c>
      <c r="K77">
        <f>_xlfn.XLOOKUP(InputData[[#This Row],[PRODUCT ID]],MasterData[PRODUCT ID],MasterData[SELLING PRICE],"",0)</f>
        <v>79.92</v>
      </c>
      <c r="L77">
        <f>SUM(InputData[[#This Row],[BUYING PRIZE]]*InputData[[#This Row],[QUANTITY]])</f>
        <v>72</v>
      </c>
      <c r="M77">
        <f>SUM(InputData[[#This Row],[SELLING PRICE]]*InputData[[#This Row],[QUANTITY]])</f>
        <v>79.92</v>
      </c>
      <c r="N77">
        <f>SUM(InputData[[#This Row],[TOTAL SELLING VALUE]]-InputData[[#This Row],[TOTAL BUYING VALUE]])</f>
        <v>7.9200000000000017</v>
      </c>
      <c r="O77">
        <f>DAY(InputData[[#This Row],[DATE]])</f>
        <v>30</v>
      </c>
      <c r="P77" t="str">
        <f>TEXT(InputData[[#This Row],[DATE]],"MMM")</f>
        <v>Mar</v>
      </c>
      <c r="Q77">
        <f>YEAR(InputData[[#This Row],[DATE]])</f>
        <v>2021</v>
      </c>
    </row>
    <row r="78" spans="1:17" x14ac:dyDescent="0.2">
      <c r="A78" s="3">
        <v>44286</v>
      </c>
      <c r="B78" s="4" t="s">
        <v>94</v>
      </c>
      <c r="C78" s="5">
        <v>3</v>
      </c>
      <c r="D78" s="5" t="s">
        <v>108</v>
      </c>
      <c r="E78" s="5" t="s">
        <v>107</v>
      </c>
      <c r="F78" s="6">
        <v>0</v>
      </c>
      <c r="G78" t="str">
        <f>_xlfn.XLOOKUP(InputData[[#This Row],[PRODUCT ID]],MasterData[PRODUCT ID],MasterData[PRODUCT],,0)</f>
        <v>Product42</v>
      </c>
      <c r="H78" t="str">
        <f>_xlfn.XLOOKUP(B78,MasterData[PRODUCT ID],MasterData[CATEGORY],,0)</f>
        <v>Category05</v>
      </c>
      <c r="I78" t="str">
        <f>_xlfn.XLOOKUP(InputData[[#This Row],[PRODUCT ID]],MasterData[PRODUCT ID],MasterData[UOM],"",0)</f>
        <v>Ft</v>
      </c>
      <c r="J78">
        <f>_xlfn.XLOOKUP(InputData[[#This Row],[PRODUCT ID]],MasterData[PRODUCT ID],MasterData[BUYING PRIZE],"",0)</f>
        <v>120</v>
      </c>
      <c r="K78">
        <f>_xlfn.XLOOKUP(InputData[[#This Row],[PRODUCT ID]],MasterData[PRODUCT ID],MasterData[SELLING PRICE],"",0)</f>
        <v>162</v>
      </c>
      <c r="L78">
        <f>SUM(InputData[[#This Row],[BUYING PRIZE]]*InputData[[#This Row],[QUANTITY]])</f>
        <v>360</v>
      </c>
      <c r="M78">
        <f>SUM(InputData[[#This Row],[SELLING PRICE]]*InputData[[#This Row],[QUANTITY]])</f>
        <v>486</v>
      </c>
      <c r="N78">
        <f>SUM(InputData[[#This Row],[TOTAL SELLING VALUE]]-InputData[[#This Row],[TOTAL BUYING VALUE]])</f>
        <v>126</v>
      </c>
      <c r="O78">
        <f>DAY(InputData[[#This Row],[DATE]])</f>
        <v>31</v>
      </c>
      <c r="P78" t="str">
        <f>TEXT(InputData[[#This Row],[DATE]],"MMM")</f>
        <v>Mar</v>
      </c>
      <c r="Q78">
        <f>YEAR(InputData[[#This Row],[DATE]])</f>
        <v>2021</v>
      </c>
    </row>
    <row r="79" spans="1:17" x14ac:dyDescent="0.2">
      <c r="A79" s="3">
        <v>44290</v>
      </c>
      <c r="B79" s="4" t="s">
        <v>90</v>
      </c>
      <c r="C79" s="5">
        <v>4</v>
      </c>
      <c r="D79" s="5" t="s">
        <v>108</v>
      </c>
      <c r="E79" s="5" t="s">
        <v>107</v>
      </c>
      <c r="F79" s="6">
        <v>0</v>
      </c>
      <c r="G79" t="str">
        <f>_xlfn.XLOOKUP(InputData[[#This Row],[PRODUCT ID]],MasterData[PRODUCT ID],MasterData[PRODUCT],,0)</f>
        <v>Product40</v>
      </c>
      <c r="H79" t="str">
        <f>_xlfn.XLOOKUP(B79,MasterData[PRODUCT ID],MasterData[CATEGORY],,0)</f>
        <v>Category05</v>
      </c>
      <c r="I79" t="str">
        <f>_xlfn.XLOOKUP(InputData[[#This Row],[PRODUCT ID]],MasterData[PRODUCT ID],MasterData[UOM],"",0)</f>
        <v>Kg</v>
      </c>
      <c r="J79">
        <f>_xlfn.XLOOKUP(InputData[[#This Row],[PRODUCT ID]],MasterData[PRODUCT ID],MasterData[BUYING PRIZE],"",0)</f>
        <v>90</v>
      </c>
      <c r="K79">
        <f>_xlfn.XLOOKUP(InputData[[#This Row],[PRODUCT ID]],MasterData[PRODUCT ID],MasterData[SELLING PRICE],"",0)</f>
        <v>115.2</v>
      </c>
      <c r="L79">
        <f>SUM(InputData[[#This Row],[BUYING PRIZE]]*InputData[[#This Row],[QUANTITY]])</f>
        <v>360</v>
      </c>
      <c r="M79">
        <f>SUM(InputData[[#This Row],[SELLING PRICE]]*InputData[[#This Row],[QUANTITY]])</f>
        <v>460.8</v>
      </c>
      <c r="N79">
        <f>SUM(InputData[[#This Row],[TOTAL SELLING VALUE]]-InputData[[#This Row],[TOTAL BUYING VALUE]])</f>
        <v>100.80000000000001</v>
      </c>
      <c r="O79">
        <f>DAY(InputData[[#This Row],[DATE]])</f>
        <v>4</v>
      </c>
      <c r="P79" t="str">
        <f>TEXT(InputData[[#This Row],[DATE]],"MMM")</f>
        <v>Apr</v>
      </c>
      <c r="Q79">
        <f>YEAR(InputData[[#This Row],[DATE]])</f>
        <v>2021</v>
      </c>
    </row>
    <row r="80" spans="1:17" x14ac:dyDescent="0.2">
      <c r="A80" s="3">
        <v>44290</v>
      </c>
      <c r="B80" s="4" t="s">
        <v>24</v>
      </c>
      <c r="C80" s="5">
        <v>9</v>
      </c>
      <c r="D80" s="5" t="s">
        <v>106</v>
      </c>
      <c r="E80" s="5" t="s">
        <v>107</v>
      </c>
      <c r="F80" s="6">
        <v>0</v>
      </c>
      <c r="G80" t="str">
        <f>_xlfn.XLOOKUP(InputData[[#This Row],[PRODUCT ID]],MasterData[PRODUCT ID],MasterData[PRODUCT],,0)</f>
        <v>Product09</v>
      </c>
      <c r="H80" t="str">
        <f>_xlfn.XLOOKUP(B80,MasterData[PRODUCT ID],MasterData[CATEGORY],,0)</f>
        <v>Category01</v>
      </c>
      <c r="I80" t="str">
        <f>_xlfn.XLOOKUP(InputData[[#This Row],[PRODUCT ID]],MasterData[PRODUCT ID],MasterData[UOM],"",0)</f>
        <v>No.</v>
      </c>
      <c r="J80">
        <f>_xlfn.XLOOKUP(InputData[[#This Row],[PRODUCT ID]],MasterData[PRODUCT ID],MasterData[BUYING PRIZE],"",0)</f>
        <v>6</v>
      </c>
      <c r="K80">
        <f>_xlfn.XLOOKUP(InputData[[#This Row],[PRODUCT ID]],MasterData[PRODUCT ID],MasterData[SELLING PRICE],"",0)</f>
        <v>7.8599999999999994</v>
      </c>
      <c r="L80">
        <f>SUM(InputData[[#This Row],[BUYING PRIZE]]*InputData[[#This Row],[QUANTITY]])</f>
        <v>54</v>
      </c>
      <c r="M80">
        <f>SUM(InputData[[#This Row],[SELLING PRICE]]*InputData[[#This Row],[QUANTITY]])</f>
        <v>70.739999999999995</v>
      </c>
      <c r="N80">
        <f>SUM(InputData[[#This Row],[TOTAL SELLING VALUE]]-InputData[[#This Row],[TOTAL BUYING VALUE]])</f>
        <v>16.739999999999995</v>
      </c>
      <c r="O80">
        <f>DAY(InputData[[#This Row],[DATE]])</f>
        <v>4</v>
      </c>
      <c r="P80" t="str">
        <f>TEXT(InputData[[#This Row],[DATE]],"MMM")</f>
        <v>Apr</v>
      </c>
      <c r="Q80">
        <f>YEAR(InputData[[#This Row],[DATE]])</f>
        <v>2021</v>
      </c>
    </row>
    <row r="81" spans="1:17" x14ac:dyDescent="0.2">
      <c r="A81" s="3">
        <v>44291</v>
      </c>
      <c r="B81" s="4" t="s">
        <v>71</v>
      </c>
      <c r="C81" s="5">
        <v>15</v>
      </c>
      <c r="D81" s="5" t="s">
        <v>106</v>
      </c>
      <c r="E81" s="5" t="s">
        <v>106</v>
      </c>
      <c r="F81" s="6">
        <v>0</v>
      </c>
      <c r="G81" t="str">
        <f>_xlfn.XLOOKUP(InputData[[#This Row],[PRODUCT ID]],MasterData[PRODUCT ID],MasterData[PRODUCT],,0)</f>
        <v>Product31</v>
      </c>
      <c r="H81" t="str">
        <f>_xlfn.XLOOKUP(B81,MasterData[PRODUCT ID],MasterData[CATEGORY],,0)</f>
        <v>Category04</v>
      </c>
      <c r="I81" t="str">
        <f>_xlfn.XLOOKUP(InputData[[#This Row],[PRODUCT ID]],MasterData[PRODUCT ID],MasterData[UOM],"",0)</f>
        <v>Kg</v>
      </c>
      <c r="J81">
        <f>_xlfn.XLOOKUP(InputData[[#This Row],[PRODUCT ID]],MasterData[PRODUCT ID],MasterData[BUYING PRIZE],"",0)</f>
        <v>93</v>
      </c>
      <c r="K81">
        <f>_xlfn.XLOOKUP(InputData[[#This Row],[PRODUCT ID]],MasterData[PRODUCT ID],MasterData[SELLING PRICE],"",0)</f>
        <v>104.16</v>
      </c>
      <c r="L81">
        <f>SUM(InputData[[#This Row],[BUYING PRIZE]]*InputData[[#This Row],[QUANTITY]])</f>
        <v>1395</v>
      </c>
      <c r="M81">
        <f>SUM(InputData[[#This Row],[SELLING PRICE]]*InputData[[#This Row],[QUANTITY]])</f>
        <v>1562.3999999999999</v>
      </c>
      <c r="N81">
        <f>SUM(InputData[[#This Row],[TOTAL SELLING VALUE]]-InputData[[#This Row],[TOTAL BUYING VALUE]])</f>
        <v>167.39999999999986</v>
      </c>
      <c r="O81">
        <f>DAY(InputData[[#This Row],[DATE]])</f>
        <v>5</v>
      </c>
      <c r="P81" t="str">
        <f>TEXT(InputData[[#This Row],[DATE]],"MMM")</f>
        <v>Apr</v>
      </c>
      <c r="Q81">
        <f>YEAR(InputData[[#This Row],[DATE]])</f>
        <v>2021</v>
      </c>
    </row>
    <row r="82" spans="1:17" x14ac:dyDescent="0.2">
      <c r="A82" s="3">
        <v>44295</v>
      </c>
      <c r="B82" s="4" t="s">
        <v>16</v>
      </c>
      <c r="C82" s="5">
        <v>3</v>
      </c>
      <c r="D82" s="5" t="s">
        <v>106</v>
      </c>
      <c r="E82" s="5" t="s">
        <v>106</v>
      </c>
      <c r="F82" s="6">
        <v>0</v>
      </c>
      <c r="G82" t="str">
        <f>_xlfn.XLOOKUP(InputData[[#This Row],[PRODUCT ID]],MasterData[PRODUCT ID],MasterData[PRODUCT],,0)</f>
        <v>Product05</v>
      </c>
      <c r="H82" t="str">
        <f>_xlfn.XLOOKUP(B82,MasterData[PRODUCT ID],MasterData[CATEGORY],,0)</f>
        <v>Category01</v>
      </c>
      <c r="I82" t="str">
        <f>_xlfn.XLOOKUP(InputData[[#This Row],[PRODUCT ID]],MasterData[PRODUCT ID],MasterData[UOM],"",0)</f>
        <v>Ft</v>
      </c>
      <c r="J82">
        <f>_xlfn.XLOOKUP(InputData[[#This Row],[PRODUCT ID]],MasterData[PRODUCT ID],MasterData[BUYING PRIZE],"",0)</f>
        <v>133</v>
      </c>
      <c r="K82">
        <f>_xlfn.XLOOKUP(InputData[[#This Row],[PRODUCT ID]],MasterData[PRODUCT ID],MasterData[SELLING PRICE],"",0)</f>
        <v>155.61000000000001</v>
      </c>
      <c r="L82">
        <f>SUM(InputData[[#This Row],[BUYING PRIZE]]*InputData[[#This Row],[QUANTITY]])</f>
        <v>399</v>
      </c>
      <c r="M82">
        <f>SUM(InputData[[#This Row],[SELLING PRICE]]*InputData[[#This Row],[QUANTITY]])</f>
        <v>466.83000000000004</v>
      </c>
      <c r="N82">
        <f>SUM(InputData[[#This Row],[TOTAL SELLING VALUE]]-InputData[[#This Row],[TOTAL BUYING VALUE]])</f>
        <v>67.830000000000041</v>
      </c>
      <c r="O82">
        <f>DAY(InputData[[#This Row],[DATE]])</f>
        <v>9</v>
      </c>
      <c r="P82" t="str">
        <f>TEXT(InputData[[#This Row],[DATE]],"MMM")</f>
        <v>Apr</v>
      </c>
      <c r="Q82">
        <f>YEAR(InputData[[#This Row],[DATE]])</f>
        <v>2021</v>
      </c>
    </row>
    <row r="83" spans="1:17" x14ac:dyDescent="0.2">
      <c r="A83" s="3">
        <v>44296</v>
      </c>
      <c r="B83" s="4" t="s">
        <v>52</v>
      </c>
      <c r="C83" s="5">
        <v>14</v>
      </c>
      <c r="D83" s="5" t="s">
        <v>108</v>
      </c>
      <c r="E83" s="5" t="s">
        <v>106</v>
      </c>
      <c r="F83" s="6">
        <v>0</v>
      </c>
      <c r="G83" t="str">
        <f>_xlfn.XLOOKUP(InputData[[#This Row],[PRODUCT ID]],MasterData[PRODUCT ID],MasterData[PRODUCT],,0)</f>
        <v>Product22</v>
      </c>
      <c r="H83" t="str">
        <f>_xlfn.XLOOKUP(B83,MasterData[PRODUCT ID],MasterData[CATEGORY],,0)</f>
        <v>Category03</v>
      </c>
      <c r="I83" t="str">
        <f>_xlfn.XLOOKUP(InputData[[#This Row],[PRODUCT ID]],MasterData[PRODUCT ID],MasterData[UOM],"",0)</f>
        <v>Ft</v>
      </c>
      <c r="J83">
        <f>_xlfn.XLOOKUP(InputData[[#This Row],[PRODUCT ID]],MasterData[PRODUCT ID],MasterData[BUYING PRIZE],"",0)</f>
        <v>121</v>
      </c>
      <c r="K83">
        <f>_xlfn.XLOOKUP(InputData[[#This Row],[PRODUCT ID]],MasterData[PRODUCT ID],MasterData[SELLING PRICE],"",0)</f>
        <v>141.57</v>
      </c>
      <c r="L83">
        <f>SUM(InputData[[#This Row],[BUYING PRIZE]]*InputData[[#This Row],[QUANTITY]])</f>
        <v>1694</v>
      </c>
      <c r="M83">
        <f>SUM(InputData[[#This Row],[SELLING PRICE]]*InputData[[#This Row],[QUANTITY]])</f>
        <v>1981.98</v>
      </c>
      <c r="N83">
        <f>SUM(InputData[[#This Row],[TOTAL SELLING VALUE]]-InputData[[#This Row],[TOTAL BUYING VALUE]])</f>
        <v>287.98</v>
      </c>
      <c r="O83">
        <f>DAY(InputData[[#This Row],[DATE]])</f>
        <v>10</v>
      </c>
      <c r="P83" t="str">
        <f>TEXT(InputData[[#This Row],[DATE]],"MMM")</f>
        <v>Apr</v>
      </c>
      <c r="Q83">
        <f>YEAR(InputData[[#This Row],[DATE]])</f>
        <v>2021</v>
      </c>
    </row>
    <row r="84" spans="1:17" x14ac:dyDescent="0.2">
      <c r="A84" s="3">
        <v>44298</v>
      </c>
      <c r="B84" s="4" t="s">
        <v>83</v>
      </c>
      <c r="C84" s="5">
        <v>3</v>
      </c>
      <c r="D84" s="5" t="s">
        <v>108</v>
      </c>
      <c r="E84" s="5" t="s">
        <v>107</v>
      </c>
      <c r="F84" s="6">
        <v>0</v>
      </c>
      <c r="G84" t="str">
        <f>_xlfn.XLOOKUP(InputData[[#This Row],[PRODUCT ID]],MasterData[PRODUCT ID],MasterData[PRODUCT],,0)</f>
        <v>Product37</v>
      </c>
      <c r="H84" t="str">
        <f>_xlfn.XLOOKUP(B84,MasterData[PRODUCT ID],MasterData[CATEGORY],,0)</f>
        <v>Category05</v>
      </c>
      <c r="I84" t="str">
        <f>_xlfn.XLOOKUP(InputData[[#This Row],[PRODUCT ID]],MasterData[PRODUCT ID],MasterData[UOM],"",0)</f>
        <v>Kg</v>
      </c>
      <c r="J84">
        <f>_xlfn.XLOOKUP(InputData[[#This Row],[PRODUCT ID]],MasterData[PRODUCT ID],MasterData[BUYING PRIZE],"",0)</f>
        <v>67</v>
      </c>
      <c r="K84">
        <f>_xlfn.XLOOKUP(InputData[[#This Row],[PRODUCT ID]],MasterData[PRODUCT ID],MasterData[SELLING PRICE],"",0)</f>
        <v>85.76</v>
      </c>
      <c r="L84">
        <f>SUM(InputData[[#This Row],[BUYING PRIZE]]*InputData[[#This Row],[QUANTITY]])</f>
        <v>201</v>
      </c>
      <c r="M84">
        <f>SUM(InputData[[#This Row],[SELLING PRICE]]*InputData[[#This Row],[QUANTITY]])</f>
        <v>257.28000000000003</v>
      </c>
      <c r="N84">
        <f>SUM(InputData[[#This Row],[TOTAL SELLING VALUE]]-InputData[[#This Row],[TOTAL BUYING VALUE]])</f>
        <v>56.28000000000003</v>
      </c>
      <c r="O84">
        <f>DAY(InputData[[#This Row],[DATE]])</f>
        <v>12</v>
      </c>
      <c r="P84" t="str">
        <f>TEXT(InputData[[#This Row],[DATE]],"MMM")</f>
        <v>Apr</v>
      </c>
      <c r="Q84">
        <f>YEAR(InputData[[#This Row],[DATE]])</f>
        <v>2021</v>
      </c>
    </row>
    <row r="85" spans="1:17" x14ac:dyDescent="0.2">
      <c r="A85" s="3">
        <v>44298</v>
      </c>
      <c r="B85" s="4" t="s">
        <v>67</v>
      </c>
      <c r="C85" s="5">
        <v>4</v>
      </c>
      <c r="D85" s="5" t="s">
        <v>108</v>
      </c>
      <c r="E85" s="5" t="s">
        <v>106</v>
      </c>
      <c r="F85" s="6">
        <v>0</v>
      </c>
      <c r="G85" t="str">
        <f>_xlfn.XLOOKUP(InputData[[#This Row],[PRODUCT ID]],MasterData[PRODUCT ID],MasterData[PRODUCT],,0)</f>
        <v>Product29</v>
      </c>
      <c r="H85" t="str">
        <f>_xlfn.XLOOKUP(B85,MasterData[PRODUCT ID],MasterData[CATEGORY],,0)</f>
        <v>Category04</v>
      </c>
      <c r="I85" t="str">
        <f>_xlfn.XLOOKUP(InputData[[#This Row],[PRODUCT ID]],MasterData[PRODUCT ID],MasterData[UOM],"",0)</f>
        <v>Lt</v>
      </c>
      <c r="J85">
        <f>_xlfn.XLOOKUP(InputData[[#This Row],[PRODUCT ID]],MasterData[PRODUCT ID],MasterData[BUYING PRIZE],"",0)</f>
        <v>47</v>
      </c>
      <c r="K85">
        <f>_xlfn.XLOOKUP(InputData[[#This Row],[PRODUCT ID]],MasterData[PRODUCT ID],MasterData[SELLING PRICE],"",0)</f>
        <v>53.11</v>
      </c>
      <c r="L85">
        <f>SUM(InputData[[#This Row],[BUYING PRIZE]]*InputData[[#This Row],[QUANTITY]])</f>
        <v>188</v>
      </c>
      <c r="M85">
        <f>SUM(InputData[[#This Row],[SELLING PRICE]]*InputData[[#This Row],[QUANTITY]])</f>
        <v>212.44</v>
      </c>
      <c r="N85">
        <f>SUM(InputData[[#This Row],[TOTAL SELLING VALUE]]-InputData[[#This Row],[TOTAL BUYING VALUE]])</f>
        <v>24.439999999999998</v>
      </c>
      <c r="O85">
        <f>DAY(InputData[[#This Row],[DATE]])</f>
        <v>12</v>
      </c>
      <c r="P85" t="str">
        <f>TEXT(InputData[[#This Row],[DATE]],"MMM")</f>
        <v>Apr</v>
      </c>
      <c r="Q85">
        <f>YEAR(InputData[[#This Row],[DATE]])</f>
        <v>2021</v>
      </c>
    </row>
    <row r="86" spans="1:17" x14ac:dyDescent="0.2">
      <c r="A86" s="3">
        <v>44298</v>
      </c>
      <c r="B86" s="4" t="s">
        <v>63</v>
      </c>
      <c r="C86" s="5">
        <v>9</v>
      </c>
      <c r="D86" s="5" t="s">
        <v>108</v>
      </c>
      <c r="E86" s="5" t="s">
        <v>106</v>
      </c>
      <c r="F86" s="6">
        <v>0</v>
      </c>
      <c r="G86" t="str">
        <f>_xlfn.XLOOKUP(InputData[[#This Row],[PRODUCT ID]],MasterData[PRODUCT ID],MasterData[PRODUCT],,0)</f>
        <v>Product27</v>
      </c>
      <c r="H86" t="str">
        <f>_xlfn.XLOOKUP(B86,MasterData[PRODUCT ID],MasterData[CATEGORY],,0)</f>
        <v>Category04</v>
      </c>
      <c r="I86" t="str">
        <f>_xlfn.XLOOKUP(InputData[[#This Row],[PRODUCT ID]],MasterData[PRODUCT ID],MasterData[UOM],"",0)</f>
        <v>Lt</v>
      </c>
      <c r="J86">
        <f>_xlfn.XLOOKUP(InputData[[#This Row],[PRODUCT ID]],MasterData[PRODUCT ID],MasterData[BUYING PRIZE],"",0)</f>
        <v>48</v>
      </c>
      <c r="K86">
        <f>_xlfn.XLOOKUP(InputData[[#This Row],[PRODUCT ID]],MasterData[PRODUCT ID],MasterData[SELLING PRICE],"",0)</f>
        <v>57.120000000000005</v>
      </c>
      <c r="L86">
        <f>SUM(InputData[[#This Row],[BUYING PRIZE]]*InputData[[#This Row],[QUANTITY]])</f>
        <v>432</v>
      </c>
      <c r="M86">
        <f>SUM(InputData[[#This Row],[SELLING PRICE]]*InputData[[#This Row],[QUANTITY]])</f>
        <v>514.08000000000004</v>
      </c>
      <c r="N86">
        <f>SUM(InputData[[#This Row],[TOTAL SELLING VALUE]]-InputData[[#This Row],[TOTAL BUYING VALUE]])</f>
        <v>82.080000000000041</v>
      </c>
      <c r="O86">
        <f>DAY(InputData[[#This Row],[DATE]])</f>
        <v>12</v>
      </c>
      <c r="P86" t="str">
        <f>TEXT(InputData[[#This Row],[DATE]],"MMM")</f>
        <v>Apr</v>
      </c>
      <c r="Q86">
        <f>YEAR(InputData[[#This Row],[DATE]])</f>
        <v>2021</v>
      </c>
    </row>
    <row r="87" spans="1:17" x14ac:dyDescent="0.2">
      <c r="A87" s="3">
        <v>44298</v>
      </c>
      <c r="B87" s="4" t="s">
        <v>75</v>
      </c>
      <c r="C87" s="5">
        <v>13</v>
      </c>
      <c r="D87" s="5" t="s">
        <v>108</v>
      </c>
      <c r="E87" s="5" t="s">
        <v>107</v>
      </c>
      <c r="F87" s="6">
        <v>0</v>
      </c>
      <c r="G87" t="str">
        <f>_xlfn.XLOOKUP(InputData[[#This Row],[PRODUCT ID]],MasterData[PRODUCT ID],MasterData[PRODUCT],,0)</f>
        <v>Product33</v>
      </c>
      <c r="H87" t="str">
        <f>_xlfn.XLOOKUP(B87,MasterData[PRODUCT ID],MasterData[CATEGORY],,0)</f>
        <v>Category04</v>
      </c>
      <c r="I87" t="str">
        <f>_xlfn.XLOOKUP(InputData[[#This Row],[PRODUCT ID]],MasterData[PRODUCT ID],MasterData[UOM],"",0)</f>
        <v>Kg</v>
      </c>
      <c r="J87">
        <f>_xlfn.XLOOKUP(InputData[[#This Row],[PRODUCT ID]],MasterData[PRODUCT ID],MasterData[BUYING PRIZE],"",0)</f>
        <v>95</v>
      </c>
      <c r="K87">
        <f>_xlfn.XLOOKUP(InputData[[#This Row],[PRODUCT ID]],MasterData[PRODUCT ID],MasterData[SELLING PRICE],"",0)</f>
        <v>119.7</v>
      </c>
      <c r="L87">
        <f>SUM(InputData[[#This Row],[BUYING PRIZE]]*InputData[[#This Row],[QUANTITY]])</f>
        <v>1235</v>
      </c>
      <c r="M87">
        <f>SUM(InputData[[#This Row],[SELLING PRICE]]*InputData[[#This Row],[QUANTITY]])</f>
        <v>1556.1000000000001</v>
      </c>
      <c r="N87">
        <f>SUM(InputData[[#This Row],[TOTAL SELLING VALUE]]-InputData[[#This Row],[TOTAL BUYING VALUE]])</f>
        <v>321.10000000000014</v>
      </c>
      <c r="O87">
        <f>DAY(InputData[[#This Row],[DATE]])</f>
        <v>12</v>
      </c>
      <c r="P87" t="str">
        <f>TEXT(InputData[[#This Row],[DATE]],"MMM")</f>
        <v>Apr</v>
      </c>
      <c r="Q87">
        <f>YEAR(InputData[[#This Row],[DATE]])</f>
        <v>2021</v>
      </c>
    </row>
    <row r="88" spans="1:17" x14ac:dyDescent="0.2">
      <c r="A88" s="3">
        <v>44301</v>
      </c>
      <c r="B88" s="4" t="s">
        <v>41</v>
      </c>
      <c r="C88" s="5">
        <v>3</v>
      </c>
      <c r="D88" s="5" t="s">
        <v>108</v>
      </c>
      <c r="E88" s="5" t="s">
        <v>106</v>
      </c>
      <c r="F88" s="6">
        <v>0</v>
      </c>
      <c r="G88" t="str">
        <f>_xlfn.XLOOKUP(InputData[[#This Row],[PRODUCT ID]],MasterData[PRODUCT ID],MasterData[PRODUCT],,0)</f>
        <v>Product17</v>
      </c>
      <c r="H88" t="str">
        <f>_xlfn.XLOOKUP(B88,MasterData[PRODUCT ID],MasterData[CATEGORY],,0)</f>
        <v>Category02</v>
      </c>
      <c r="I88" t="str">
        <f>_xlfn.XLOOKUP(InputData[[#This Row],[PRODUCT ID]],MasterData[PRODUCT ID],MasterData[UOM],"",0)</f>
        <v>Ft</v>
      </c>
      <c r="J88">
        <f>_xlfn.XLOOKUP(InputData[[#This Row],[PRODUCT ID]],MasterData[PRODUCT ID],MasterData[BUYING PRIZE],"",0)</f>
        <v>134</v>
      </c>
      <c r="K88">
        <f>_xlfn.XLOOKUP(InputData[[#This Row],[PRODUCT ID]],MasterData[PRODUCT ID],MasterData[SELLING PRICE],"",0)</f>
        <v>156.78</v>
      </c>
      <c r="L88">
        <f>SUM(InputData[[#This Row],[BUYING PRIZE]]*InputData[[#This Row],[QUANTITY]])</f>
        <v>402</v>
      </c>
      <c r="M88">
        <f>SUM(InputData[[#This Row],[SELLING PRICE]]*InputData[[#This Row],[QUANTITY]])</f>
        <v>470.34000000000003</v>
      </c>
      <c r="N88">
        <f>SUM(InputData[[#This Row],[TOTAL SELLING VALUE]]-InputData[[#This Row],[TOTAL BUYING VALUE]])</f>
        <v>68.340000000000032</v>
      </c>
      <c r="O88">
        <f>DAY(InputData[[#This Row],[DATE]])</f>
        <v>15</v>
      </c>
      <c r="P88" t="str">
        <f>TEXT(InputData[[#This Row],[DATE]],"MMM")</f>
        <v>Apr</v>
      </c>
      <c r="Q88">
        <f>YEAR(InputData[[#This Row],[DATE]])</f>
        <v>2021</v>
      </c>
    </row>
    <row r="89" spans="1:17" x14ac:dyDescent="0.2">
      <c r="A89" s="3">
        <v>44302</v>
      </c>
      <c r="B89" s="4" t="s">
        <v>43</v>
      </c>
      <c r="C89" s="5">
        <v>15</v>
      </c>
      <c r="D89" s="5" t="s">
        <v>108</v>
      </c>
      <c r="E89" s="5" t="s">
        <v>107</v>
      </c>
      <c r="F89" s="6">
        <v>0</v>
      </c>
      <c r="G89" t="str">
        <f>_xlfn.XLOOKUP(InputData[[#This Row],[PRODUCT ID]],MasterData[PRODUCT ID],MasterData[PRODUCT],,0)</f>
        <v>Product18</v>
      </c>
      <c r="H89" t="str">
        <f>_xlfn.XLOOKUP(B89,MasterData[PRODUCT ID],MasterData[CATEGORY],,0)</f>
        <v>Category02</v>
      </c>
      <c r="I89" t="str">
        <f>_xlfn.XLOOKUP(InputData[[#This Row],[PRODUCT ID]],MasterData[PRODUCT ID],MasterData[UOM],"",0)</f>
        <v>No.</v>
      </c>
      <c r="J89">
        <f>_xlfn.XLOOKUP(InputData[[#This Row],[PRODUCT ID]],MasterData[PRODUCT ID],MasterData[BUYING PRIZE],"",0)</f>
        <v>37</v>
      </c>
      <c r="K89">
        <f>_xlfn.XLOOKUP(InputData[[#This Row],[PRODUCT ID]],MasterData[PRODUCT ID],MasterData[SELLING PRICE],"",0)</f>
        <v>49.21</v>
      </c>
      <c r="L89">
        <f>SUM(InputData[[#This Row],[BUYING PRIZE]]*InputData[[#This Row],[QUANTITY]])</f>
        <v>555</v>
      </c>
      <c r="M89">
        <f>SUM(InputData[[#This Row],[SELLING PRICE]]*InputData[[#This Row],[QUANTITY]])</f>
        <v>738.15</v>
      </c>
      <c r="N89">
        <f>SUM(InputData[[#This Row],[TOTAL SELLING VALUE]]-InputData[[#This Row],[TOTAL BUYING VALUE]])</f>
        <v>183.14999999999998</v>
      </c>
      <c r="O89">
        <f>DAY(InputData[[#This Row],[DATE]])</f>
        <v>16</v>
      </c>
      <c r="P89" t="str">
        <f>TEXT(InputData[[#This Row],[DATE]],"MMM")</f>
        <v>Apr</v>
      </c>
      <c r="Q89">
        <f>YEAR(InputData[[#This Row],[DATE]])</f>
        <v>2021</v>
      </c>
    </row>
    <row r="90" spans="1:17" x14ac:dyDescent="0.2">
      <c r="A90" s="3">
        <v>44304</v>
      </c>
      <c r="B90" s="4" t="s">
        <v>86</v>
      </c>
      <c r="C90" s="5">
        <v>9</v>
      </c>
      <c r="D90" s="5" t="s">
        <v>105</v>
      </c>
      <c r="E90" s="5" t="s">
        <v>106</v>
      </c>
      <c r="F90" s="6">
        <v>0</v>
      </c>
      <c r="G90" t="str">
        <f>_xlfn.XLOOKUP(InputData[[#This Row],[PRODUCT ID]],MasterData[PRODUCT ID],MasterData[PRODUCT],,0)</f>
        <v>Product38</v>
      </c>
      <c r="H90" t="str">
        <f>_xlfn.XLOOKUP(B90,MasterData[PRODUCT ID],MasterData[CATEGORY],,0)</f>
        <v>Category05</v>
      </c>
      <c r="I90" t="str">
        <f>_xlfn.XLOOKUP(InputData[[#This Row],[PRODUCT ID]],MasterData[PRODUCT ID],MasterData[UOM],"",0)</f>
        <v>Kg</v>
      </c>
      <c r="J90">
        <f>_xlfn.XLOOKUP(InputData[[#This Row],[PRODUCT ID]],MasterData[PRODUCT ID],MasterData[BUYING PRIZE],"",0)</f>
        <v>72</v>
      </c>
      <c r="K90">
        <f>_xlfn.XLOOKUP(InputData[[#This Row],[PRODUCT ID]],MasterData[PRODUCT ID],MasterData[SELLING PRICE],"",0)</f>
        <v>79.92</v>
      </c>
      <c r="L90">
        <f>SUM(InputData[[#This Row],[BUYING PRIZE]]*InputData[[#This Row],[QUANTITY]])</f>
        <v>648</v>
      </c>
      <c r="M90">
        <f>SUM(InputData[[#This Row],[SELLING PRICE]]*InputData[[#This Row],[QUANTITY]])</f>
        <v>719.28</v>
      </c>
      <c r="N90">
        <f>SUM(InputData[[#This Row],[TOTAL SELLING VALUE]]-InputData[[#This Row],[TOTAL BUYING VALUE]])</f>
        <v>71.279999999999973</v>
      </c>
      <c r="O90">
        <f>DAY(InputData[[#This Row],[DATE]])</f>
        <v>18</v>
      </c>
      <c r="P90" t="str">
        <f>TEXT(InputData[[#This Row],[DATE]],"MMM")</f>
        <v>Apr</v>
      </c>
      <c r="Q90">
        <f>YEAR(InputData[[#This Row],[DATE]])</f>
        <v>2021</v>
      </c>
    </row>
    <row r="91" spans="1:17" x14ac:dyDescent="0.2">
      <c r="A91" s="3">
        <v>44304</v>
      </c>
      <c r="B91" s="4" t="s">
        <v>45</v>
      </c>
      <c r="C91" s="5">
        <v>13</v>
      </c>
      <c r="D91" s="5" t="s">
        <v>108</v>
      </c>
      <c r="E91" s="5" t="s">
        <v>107</v>
      </c>
      <c r="F91" s="6">
        <v>0</v>
      </c>
      <c r="G91" t="str">
        <f>_xlfn.XLOOKUP(InputData[[#This Row],[PRODUCT ID]],MasterData[PRODUCT ID],MasterData[PRODUCT],,0)</f>
        <v>Product19</v>
      </c>
      <c r="H91" t="str">
        <f>_xlfn.XLOOKUP(B91,MasterData[PRODUCT ID],MasterData[CATEGORY],,0)</f>
        <v>Category02</v>
      </c>
      <c r="I91" t="str">
        <f>_xlfn.XLOOKUP(InputData[[#This Row],[PRODUCT ID]],MasterData[PRODUCT ID],MasterData[UOM],"",0)</f>
        <v>Ft</v>
      </c>
      <c r="J91">
        <f>_xlfn.XLOOKUP(InputData[[#This Row],[PRODUCT ID]],MasterData[PRODUCT ID],MasterData[BUYING PRIZE],"",0)</f>
        <v>150</v>
      </c>
      <c r="K91">
        <f>_xlfn.XLOOKUP(InputData[[#This Row],[PRODUCT ID]],MasterData[PRODUCT ID],MasterData[SELLING PRICE],"",0)</f>
        <v>210</v>
      </c>
      <c r="L91">
        <f>SUM(InputData[[#This Row],[BUYING PRIZE]]*InputData[[#This Row],[QUANTITY]])</f>
        <v>1950</v>
      </c>
      <c r="M91">
        <f>SUM(InputData[[#This Row],[SELLING PRICE]]*InputData[[#This Row],[QUANTITY]])</f>
        <v>2730</v>
      </c>
      <c r="N91">
        <f>SUM(InputData[[#This Row],[TOTAL SELLING VALUE]]-InputData[[#This Row],[TOTAL BUYING VALUE]])</f>
        <v>780</v>
      </c>
      <c r="O91">
        <f>DAY(InputData[[#This Row],[DATE]])</f>
        <v>18</v>
      </c>
      <c r="P91" t="str">
        <f>TEXT(InputData[[#This Row],[DATE]],"MMM")</f>
        <v>Apr</v>
      </c>
      <c r="Q91">
        <f>YEAR(InputData[[#This Row],[DATE]])</f>
        <v>2021</v>
      </c>
    </row>
    <row r="92" spans="1:17" x14ac:dyDescent="0.2">
      <c r="A92" s="3">
        <v>44309</v>
      </c>
      <c r="B92" s="4" t="s">
        <v>94</v>
      </c>
      <c r="C92" s="5">
        <v>6</v>
      </c>
      <c r="D92" s="5" t="s">
        <v>108</v>
      </c>
      <c r="E92" s="5" t="s">
        <v>106</v>
      </c>
      <c r="F92" s="6">
        <v>0</v>
      </c>
      <c r="G92" t="str">
        <f>_xlfn.XLOOKUP(InputData[[#This Row],[PRODUCT ID]],MasterData[PRODUCT ID],MasterData[PRODUCT],,0)</f>
        <v>Product42</v>
      </c>
      <c r="H92" t="str">
        <f>_xlfn.XLOOKUP(B92,MasterData[PRODUCT ID],MasterData[CATEGORY],,0)</f>
        <v>Category05</v>
      </c>
      <c r="I92" t="str">
        <f>_xlfn.XLOOKUP(InputData[[#This Row],[PRODUCT ID]],MasterData[PRODUCT ID],MasterData[UOM],"",0)</f>
        <v>Ft</v>
      </c>
      <c r="J92">
        <f>_xlfn.XLOOKUP(InputData[[#This Row],[PRODUCT ID]],MasterData[PRODUCT ID],MasterData[BUYING PRIZE],"",0)</f>
        <v>120</v>
      </c>
      <c r="K92">
        <f>_xlfn.XLOOKUP(InputData[[#This Row],[PRODUCT ID]],MasterData[PRODUCT ID],MasterData[SELLING PRICE],"",0)</f>
        <v>162</v>
      </c>
      <c r="L92">
        <f>SUM(InputData[[#This Row],[BUYING PRIZE]]*InputData[[#This Row],[QUANTITY]])</f>
        <v>720</v>
      </c>
      <c r="M92">
        <f>SUM(InputData[[#This Row],[SELLING PRICE]]*InputData[[#This Row],[QUANTITY]])</f>
        <v>972</v>
      </c>
      <c r="N92">
        <f>SUM(InputData[[#This Row],[TOTAL SELLING VALUE]]-InputData[[#This Row],[TOTAL BUYING VALUE]])</f>
        <v>252</v>
      </c>
      <c r="O92">
        <f>DAY(InputData[[#This Row],[DATE]])</f>
        <v>23</v>
      </c>
      <c r="P92" t="str">
        <f>TEXT(InputData[[#This Row],[DATE]],"MMM")</f>
        <v>Apr</v>
      </c>
      <c r="Q92">
        <f>YEAR(InputData[[#This Row],[DATE]])</f>
        <v>2021</v>
      </c>
    </row>
    <row r="93" spans="1:17" x14ac:dyDescent="0.2">
      <c r="A93" s="3">
        <v>44309</v>
      </c>
      <c r="B93" s="4" t="s">
        <v>65</v>
      </c>
      <c r="C93" s="5">
        <v>10</v>
      </c>
      <c r="D93" s="5" t="s">
        <v>108</v>
      </c>
      <c r="E93" s="5" t="s">
        <v>106</v>
      </c>
      <c r="F93" s="6">
        <v>0</v>
      </c>
      <c r="G93" t="str">
        <f>_xlfn.XLOOKUP(InputData[[#This Row],[PRODUCT ID]],MasterData[PRODUCT ID],MasterData[PRODUCT],,0)</f>
        <v>Product28</v>
      </c>
      <c r="H93" t="str">
        <f>_xlfn.XLOOKUP(B93,MasterData[PRODUCT ID],MasterData[CATEGORY],,0)</f>
        <v>Category04</v>
      </c>
      <c r="I93" t="str">
        <f>_xlfn.XLOOKUP(InputData[[#This Row],[PRODUCT ID]],MasterData[PRODUCT ID],MasterData[UOM],"",0)</f>
        <v>No.</v>
      </c>
      <c r="J93">
        <f>_xlfn.XLOOKUP(InputData[[#This Row],[PRODUCT ID]],MasterData[PRODUCT ID],MasterData[BUYING PRIZE],"",0)</f>
        <v>37</v>
      </c>
      <c r="K93">
        <f>_xlfn.XLOOKUP(InputData[[#This Row],[PRODUCT ID]],MasterData[PRODUCT ID],MasterData[SELLING PRICE],"",0)</f>
        <v>41.81</v>
      </c>
      <c r="L93">
        <f>SUM(InputData[[#This Row],[BUYING PRIZE]]*InputData[[#This Row],[QUANTITY]])</f>
        <v>370</v>
      </c>
      <c r="M93">
        <f>SUM(InputData[[#This Row],[SELLING PRICE]]*InputData[[#This Row],[QUANTITY]])</f>
        <v>418.1</v>
      </c>
      <c r="N93">
        <f>SUM(InputData[[#This Row],[TOTAL SELLING VALUE]]-InputData[[#This Row],[TOTAL BUYING VALUE]])</f>
        <v>48.100000000000023</v>
      </c>
      <c r="O93">
        <f>DAY(InputData[[#This Row],[DATE]])</f>
        <v>23</v>
      </c>
      <c r="P93" t="str">
        <f>TEXT(InputData[[#This Row],[DATE]],"MMM")</f>
        <v>Apr</v>
      </c>
      <c r="Q93">
        <f>YEAR(InputData[[#This Row],[DATE]])</f>
        <v>2021</v>
      </c>
    </row>
    <row r="94" spans="1:17" x14ac:dyDescent="0.2">
      <c r="A94" s="3">
        <v>44310</v>
      </c>
      <c r="B94" s="4" t="s">
        <v>69</v>
      </c>
      <c r="C94" s="5">
        <v>2</v>
      </c>
      <c r="D94" s="5" t="s">
        <v>106</v>
      </c>
      <c r="E94" s="5" t="s">
        <v>106</v>
      </c>
      <c r="F94" s="6">
        <v>0</v>
      </c>
      <c r="G94" t="str">
        <f>_xlfn.XLOOKUP(InputData[[#This Row],[PRODUCT ID]],MasterData[PRODUCT ID],MasterData[PRODUCT],,0)</f>
        <v>Product30</v>
      </c>
      <c r="H94" t="str">
        <f>_xlfn.XLOOKUP(B94,MasterData[PRODUCT ID],MasterData[CATEGORY],,0)</f>
        <v>Category04</v>
      </c>
      <c r="I94" t="str">
        <f>_xlfn.XLOOKUP(InputData[[#This Row],[PRODUCT ID]],MasterData[PRODUCT ID],MasterData[UOM],"",0)</f>
        <v>Ft</v>
      </c>
      <c r="J94">
        <f>_xlfn.XLOOKUP(InputData[[#This Row],[PRODUCT ID]],MasterData[PRODUCT ID],MasterData[BUYING PRIZE],"",0)</f>
        <v>148</v>
      </c>
      <c r="K94">
        <f>_xlfn.XLOOKUP(InputData[[#This Row],[PRODUCT ID]],MasterData[PRODUCT ID],MasterData[SELLING PRICE],"",0)</f>
        <v>201.28</v>
      </c>
      <c r="L94">
        <f>SUM(InputData[[#This Row],[BUYING PRIZE]]*InputData[[#This Row],[QUANTITY]])</f>
        <v>296</v>
      </c>
      <c r="M94">
        <f>SUM(InputData[[#This Row],[SELLING PRICE]]*InputData[[#This Row],[QUANTITY]])</f>
        <v>402.56</v>
      </c>
      <c r="N94">
        <f>SUM(InputData[[#This Row],[TOTAL SELLING VALUE]]-InputData[[#This Row],[TOTAL BUYING VALUE]])</f>
        <v>106.56</v>
      </c>
      <c r="O94">
        <f>DAY(InputData[[#This Row],[DATE]])</f>
        <v>24</v>
      </c>
      <c r="P94" t="str">
        <f>TEXT(InputData[[#This Row],[DATE]],"MMM")</f>
        <v>Apr</v>
      </c>
      <c r="Q94">
        <f>YEAR(InputData[[#This Row],[DATE]])</f>
        <v>2021</v>
      </c>
    </row>
    <row r="95" spans="1:17" x14ac:dyDescent="0.2">
      <c r="A95" s="3">
        <v>44312</v>
      </c>
      <c r="B95" s="4" t="s">
        <v>83</v>
      </c>
      <c r="C95" s="5">
        <v>3</v>
      </c>
      <c r="D95" s="5" t="s">
        <v>108</v>
      </c>
      <c r="E95" s="5" t="s">
        <v>106</v>
      </c>
      <c r="F95" s="6">
        <v>0</v>
      </c>
      <c r="G95" t="str">
        <f>_xlfn.XLOOKUP(InputData[[#This Row],[PRODUCT ID]],MasterData[PRODUCT ID],MasterData[PRODUCT],,0)</f>
        <v>Product37</v>
      </c>
      <c r="H95" t="str">
        <f>_xlfn.XLOOKUP(B95,MasterData[PRODUCT ID],MasterData[CATEGORY],,0)</f>
        <v>Category05</v>
      </c>
      <c r="I95" t="str">
        <f>_xlfn.XLOOKUP(InputData[[#This Row],[PRODUCT ID]],MasterData[PRODUCT ID],MasterData[UOM],"",0)</f>
        <v>Kg</v>
      </c>
      <c r="J95">
        <f>_xlfn.XLOOKUP(InputData[[#This Row],[PRODUCT ID]],MasterData[PRODUCT ID],MasterData[BUYING PRIZE],"",0)</f>
        <v>67</v>
      </c>
      <c r="K95">
        <f>_xlfn.XLOOKUP(InputData[[#This Row],[PRODUCT ID]],MasterData[PRODUCT ID],MasterData[SELLING PRICE],"",0)</f>
        <v>85.76</v>
      </c>
      <c r="L95">
        <f>SUM(InputData[[#This Row],[BUYING PRIZE]]*InputData[[#This Row],[QUANTITY]])</f>
        <v>201</v>
      </c>
      <c r="M95">
        <f>SUM(InputData[[#This Row],[SELLING PRICE]]*InputData[[#This Row],[QUANTITY]])</f>
        <v>257.28000000000003</v>
      </c>
      <c r="N95">
        <f>SUM(InputData[[#This Row],[TOTAL SELLING VALUE]]-InputData[[#This Row],[TOTAL BUYING VALUE]])</f>
        <v>56.28000000000003</v>
      </c>
      <c r="O95">
        <f>DAY(InputData[[#This Row],[DATE]])</f>
        <v>26</v>
      </c>
      <c r="P95" t="str">
        <f>TEXT(InputData[[#This Row],[DATE]],"MMM")</f>
        <v>Apr</v>
      </c>
      <c r="Q95">
        <f>YEAR(InputData[[#This Row],[DATE]])</f>
        <v>2021</v>
      </c>
    </row>
    <row r="96" spans="1:17" x14ac:dyDescent="0.2">
      <c r="A96" s="3">
        <v>44315</v>
      </c>
      <c r="B96" s="4" t="s">
        <v>69</v>
      </c>
      <c r="C96" s="5">
        <v>7</v>
      </c>
      <c r="D96" s="5" t="s">
        <v>108</v>
      </c>
      <c r="E96" s="5" t="s">
        <v>106</v>
      </c>
      <c r="F96" s="6">
        <v>0</v>
      </c>
      <c r="G96" t="str">
        <f>_xlfn.XLOOKUP(InputData[[#This Row],[PRODUCT ID]],MasterData[PRODUCT ID],MasterData[PRODUCT],,0)</f>
        <v>Product30</v>
      </c>
      <c r="H96" t="str">
        <f>_xlfn.XLOOKUP(B96,MasterData[PRODUCT ID],MasterData[CATEGORY],,0)</f>
        <v>Category04</v>
      </c>
      <c r="I96" t="str">
        <f>_xlfn.XLOOKUP(InputData[[#This Row],[PRODUCT ID]],MasterData[PRODUCT ID],MasterData[UOM],"",0)</f>
        <v>Ft</v>
      </c>
      <c r="J96">
        <f>_xlfn.XLOOKUP(InputData[[#This Row],[PRODUCT ID]],MasterData[PRODUCT ID],MasterData[BUYING PRIZE],"",0)</f>
        <v>148</v>
      </c>
      <c r="K96">
        <f>_xlfn.XLOOKUP(InputData[[#This Row],[PRODUCT ID]],MasterData[PRODUCT ID],MasterData[SELLING PRICE],"",0)</f>
        <v>201.28</v>
      </c>
      <c r="L96">
        <f>SUM(InputData[[#This Row],[BUYING PRIZE]]*InputData[[#This Row],[QUANTITY]])</f>
        <v>1036</v>
      </c>
      <c r="M96">
        <f>SUM(InputData[[#This Row],[SELLING PRICE]]*InputData[[#This Row],[QUANTITY]])</f>
        <v>1408.96</v>
      </c>
      <c r="N96">
        <f>SUM(InputData[[#This Row],[TOTAL SELLING VALUE]]-InputData[[#This Row],[TOTAL BUYING VALUE]])</f>
        <v>372.96000000000004</v>
      </c>
      <c r="O96">
        <f>DAY(InputData[[#This Row],[DATE]])</f>
        <v>29</v>
      </c>
      <c r="P96" t="str">
        <f>TEXT(InputData[[#This Row],[DATE]],"MMM")</f>
        <v>Apr</v>
      </c>
      <c r="Q96">
        <f>YEAR(InputData[[#This Row],[DATE]])</f>
        <v>2021</v>
      </c>
    </row>
    <row r="97" spans="1:17" x14ac:dyDescent="0.2">
      <c r="A97" s="3">
        <v>44316</v>
      </c>
      <c r="B97" s="4" t="s">
        <v>67</v>
      </c>
      <c r="C97" s="5">
        <v>1</v>
      </c>
      <c r="D97" s="5" t="s">
        <v>108</v>
      </c>
      <c r="E97" s="5" t="s">
        <v>106</v>
      </c>
      <c r="F97" s="6">
        <v>0</v>
      </c>
      <c r="G97" t="str">
        <f>_xlfn.XLOOKUP(InputData[[#This Row],[PRODUCT ID]],MasterData[PRODUCT ID],MasterData[PRODUCT],,0)</f>
        <v>Product29</v>
      </c>
      <c r="H97" t="str">
        <f>_xlfn.XLOOKUP(B97,MasterData[PRODUCT ID],MasterData[CATEGORY],,0)</f>
        <v>Category04</v>
      </c>
      <c r="I97" t="str">
        <f>_xlfn.XLOOKUP(InputData[[#This Row],[PRODUCT ID]],MasterData[PRODUCT ID],MasterData[UOM],"",0)</f>
        <v>Lt</v>
      </c>
      <c r="J97">
        <f>_xlfn.XLOOKUP(InputData[[#This Row],[PRODUCT ID]],MasterData[PRODUCT ID],MasterData[BUYING PRIZE],"",0)</f>
        <v>47</v>
      </c>
      <c r="K97">
        <f>_xlfn.XLOOKUP(InputData[[#This Row],[PRODUCT ID]],MasterData[PRODUCT ID],MasterData[SELLING PRICE],"",0)</f>
        <v>53.11</v>
      </c>
      <c r="L97">
        <f>SUM(InputData[[#This Row],[BUYING PRIZE]]*InputData[[#This Row],[QUANTITY]])</f>
        <v>47</v>
      </c>
      <c r="M97">
        <f>SUM(InputData[[#This Row],[SELLING PRICE]]*InputData[[#This Row],[QUANTITY]])</f>
        <v>53.11</v>
      </c>
      <c r="N97">
        <f>SUM(InputData[[#This Row],[TOTAL SELLING VALUE]]-InputData[[#This Row],[TOTAL BUYING VALUE]])</f>
        <v>6.1099999999999994</v>
      </c>
      <c r="O97">
        <f>DAY(InputData[[#This Row],[DATE]])</f>
        <v>30</v>
      </c>
      <c r="P97" t="str">
        <f>TEXT(InputData[[#This Row],[DATE]],"MMM")</f>
        <v>Apr</v>
      </c>
      <c r="Q97">
        <f>YEAR(InputData[[#This Row],[DATE]])</f>
        <v>2021</v>
      </c>
    </row>
    <row r="98" spans="1:17" x14ac:dyDescent="0.2">
      <c r="A98" s="3">
        <v>44317</v>
      </c>
      <c r="B98" s="4" t="s">
        <v>43</v>
      </c>
      <c r="C98" s="5">
        <v>3</v>
      </c>
      <c r="D98" s="5" t="s">
        <v>106</v>
      </c>
      <c r="E98" s="5" t="s">
        <v>107</v>
      </c>
      <c r="F98" s="6">
        <v>0</v>
      </c>
      <c r="G98" t="str">
        <f>_xlfn.XLOOKUP(InputData[[#This Row],[PRODUCT ID]],MasterData[PRODUCT ID],MasterData[PRODUCT],,0)</f>
        <v>Product18</v>
      </c>
      <c r="H98" t="str">
        <f>_xlfn.XLOOKUP(B98,MasterData[PRODUCT ID],MasterData[CATEGORY],,0)</f>
        <v>Category02</v>
      </c>
      <c r="I98" t="str">
        <f>_xlfn.XLOOKUP(InputData[[#This Row],[PRODUCT ID]],MasterData[PRODUCT ID],MasterData[UOM],"",0)</f>
        <v>No.</v>
      </c>
      <c r="J98">
        <f>_xlfn.XLOOKUP(InputData[[#This Row],[PRODUCT ID]],MasterData[PRODUCT ID],MasterData[BUYING PRIZE],"",0)</f>
        <v>37</v>
      </c>
      <c r="K98">
        <f>_xlfn.XLOOKUP(InputData[[#This Row],[PRODUCT ID]],MasterData[PRODUCT ID],MasterData[SELLING PRICE],"",0)</f>
        <v>49.21</v>
      </c>
      <c r="L98">
        <f>SUM(InputData[[#This Row],[BUYING PRIZE]]*InputData[[#This Row],[QUANTITY]])</f>
        <v>111</v>
      </c>
      <c r="M98">
        <f>SUM(InputData[[#This Row],[SELLING PRICE]]*InputData[[#This Row],[QUANTITY]])</f>
        <v>147.63</v>
      </c>
      <c r="N98">
        <f>SUM(InputData[[#This Row],[TOTAL SELLING VALUE]]-InputData[[#This Row],[TOTAL BUYING VALUE]])</f>
        <v>36.629999999999995</v>
      </c>
      <c r="O98">
        <f>DAY(InputData[[#This Row],[DATE]])</f>
        <v>1</v>
      </c>
      <c r="P98" t="str">
        <f>TEXT(InputData[[#This Row],[DATE]],"MMM")</f>
        <v>May</v>
      </c>
      <c r="Q98">
        <f>YEAR(InputData[[#This Row],[DATE]])</f>
        <v>2021</v>
      </c>
    </row>
    <row r="99" spans="1:17" x14ac:dyDescent="0.2">
      <c r="A99" s="3">
        <v>44317</v>
      </c>
      <c r="B99" s="4" t="s">
        <v>94</v>
      </c>
      <c r="C99" s="5">
        <v>1</v>
      </c>
      <c r="D99" s="5" t="s">
        <v>106</v>
      </c>
      <c r="E99" s="5" t="s">
        <v>107</v>
      </c>
      <c r="F99" s="6">
        <v>0</v>
      </c>
      <c r="G99" t="str">
        <f>_xlfn.XLOOKUP(InputData[[#This Row],[PRODUCT ID]],MasterData[PRODUCT ID],MasterData[PRODUCT],,0)</f>
        <v>Product42</v>
      </c>
      <c r="H99" t="str">
        <f>_xlfn.XLOOKUP(B99,MasterData[PRODUCT ID],MasterData[CATEGORY],,0)</f>
        <v>Category05</v>
      </c>
      <c r="I99" t="str">
        <f>_xlfn.XLOOKUP(InputData[[#This Row],[PRODUCT ID]],MasterData[PRODUCT ID],MasterData[UOM],"",0)</f>
        <v>Ft</v>
      </c>
      <c r="J99">
        <f>_xlfn.XLOOKUP(InputData[[#This Row],[PRODUCT ID]],MasterData[PRODUCT ID],MasterData[BUYING PRIZE],"",0)</f>
        <v>120</v>
      </c>
      <c r="K99">
        <f>_xlfn.XLOOKUP(InputData[[#This Row],[PRODUCT ID]],MasterData[PRODUCT ID],MasterData[SELLING PRICE],"",0)</f>
        <v>162</v>
      </c>
      <c r="L99">
        <f>SUM(InputData[[#This Row],[BUYING PRIZE]]*InputData[[#This Row],[QUANTITY]])</f>
        <v>120</v>
      </c>
      <c r="M99">
        <f>SUM(InputData[[#This Row],[SELLING PRICE]]*InputData[[#This Row],[QUANTITY]])</f>
        <v>162</v>
      </c>
      <c r="N99">
        <f>SUM(InputData[[#This Row],[TOTAL SELLING VALUE]]-InputData[[#This Row],[TOTAL BUYING VALUE]])</f>
        <v>42</v>
      </c>
      <c r="O99">
        <f>DAY(InputData[[#This Row],[DATE]])</f>
        <v>1</v>
      </c>
      <c r="P99" t="str">
        <f>TEXT(InputData[[#This Row],[DATE]],"MMM")</f>
        <v>May</v>
      </c>
      <c r="Q99">
        <f>YEAR(InputData[[#This Row],[DATE]])</f>
        <v>2021</v>
      </c>
    </row>
    <row r="100" spans="1:17" x14ac:dyDescent="0.2">
      <c r="A100" s="3">
        <v>44319</v>
      </c>
      <c r="B100" s="4" t="s">
        <v>77</v>
      </c>
      <c r="C100" s="5">
        <v>3</v>
      </c>
      <c r="D100" s="5" t="s">
        <v>106</v>
      </c>
      <c r="E100" s="5" t="s">
        <v>106</v>
      </c>
      <c r="F100" s="6">
        <v>0</v>
      </c>
      <c r="G100" t="str">
        <f>_xlfn.XLOOKUP(InputData[[#This Row],[PRODUCT ID]],MasterData[PRODUCT ID],MasterData[PRODUCT],,0)</f>
        <v>Product34</v>
      </c>
      <c r="H100" t="str">
        <f>_xlfn.XLOOKUP(B100,MasterData[PRODUCT ID],MasterData[CATEGORY],,0)</f>
        <v>Category04</v>
      </c>
      <c r="I100" t="str">
        <f>_xlfn.XLOOKUP(InputData[[#This Row],[PRODUCT ID]],MasterData[PRODUCT ID],MasterData[UOM],"",0)</f>
        <v>Lt</v>
      </c>
      <c r="J100">
        <f>_xlfn.XLOOKUP(InputData[[#This Row],[PRODUCT ID]],MasterData[PRODUCT ID],MasterData[BUYING PRIZE],"",0)</f>
        <v>55</v>
      </c>
      <c r="K100">
        <f>_xlfn.XLOOKUP(InputData[[#This Row],[PRODUCT ID]],MasterData[PRODUCT ID],MasterData[SELLING PRICE],"",0)</f>
        <v>58.3</v>
      </c>
      <c r="L100">
        <f>SUM(InputData[[#This Row],[BUYING PRIZE]]*InputData[[#This Row],[QUANTITY]])</f>
        <v>165</v>
      </c>
      <c r="M100">
        <f>SUM(InputData[[#This Row],[SELLING PRICE]]*InputData[[#This Row],[QUANTITY]])</f>
        <v>174.89999999999998</v>
      </c>
      <c r="N100">
        <f>SUM(InputData[[#This Row],[TOTAL SELLING VALUE]]-InputData[[#This Row],[TOTAL BUYING VALUE]])</f>
        <v>9.8999999999999773</v>
      </c>
      <c r="O100">
        <f>DAY(InputData[[#This Row],[DATE]])</f>
        <v>3</v>
      </c>
      <c r="P100" t="str">
        <f>TEXT(InputData[[#This Row],[DATE]],"MMM")</f>
        <v>May</v>
      </c>
      <c r="Q100">
        <f>YEAR(InputData[[#This Row],[DATE]])</f>
        <v>2021</v>
      </c>
    </row>
    <row r="101" spans="1:17" x14ac:dyDescent="0.2">
      <c r="A101" s="3">
        <v>44320</v>
      </c>
      <c r="B101" s="4" t="s">
        <v>37</v>
      </c>
      <c r="C101" s="5">
        <v>13</v>
      </c>
      <c r="D101" s="5" t="s">
        <v>106</v>
      </c>
      <c r="E101" s="5" t="s">
        <v>106</v>
      </c>
      <c r="F101" s="6">
        <v>0</v>
      </c>
      <c r="G101" t="str">
        <f>_xlfn.XLOOKUP(InputData[[#This Row],[PRODUCT ID]],MasterData[PRODUCT ID],MasterData[PRODUCT],,0)</f>
        <v>Product15</v>
      </c>
      <c r="H101" t="str">
        <f>_xlfn.XLOOKUP(B101,MasterData[PRODUCT ID],MasterData[CATEGORY],,0)</f>
        <v>Category02</v>
      </c>
      <c r="I101" t="str">
        <f>_xlfn.XLOOKUP(InputData[[#This Row],[PRODUCT ID]],MasterData[PRODUCT ID],MasterData[UOM],"",0)</f>
        <v>No.</v>
      </c>
      <c r="J101">
        <f>_xlfn.XLOOKUP(InputData[[#This Row],[PRODUCT ID]],MasterData[PRODUCT ID],MasterData[BUYING PRIZE],"",0)</f>
        <v>12</v>
      </c>
      <c r="K101">
        <f>_xlfn.XLOOKUP(InputData[[#This Row],[PRODUCT ID]],MasterData[PRODUCT ID],MasterData[SELLING PRICE],"",0)</f>
        <v>15.719999999999999</v>
      </c>
      <c r="L101">
        <f>SUM(InputData[[#This Row],[BUYING PRIZE]]*InputData[[#This Row],[QUANTITY]])</f>
        <v>156</v>
      </c>
      <c r="M101">
        <f>SUM(InputData[[#This Row],[SELLING PRICE]]*InputData[[#This Row],[QUANTITY]])</f>
        <v>204.35999999999999</v>
      </c>
      <c r="N101">
        <f>SUM(InputData[[#This Row],[TOTAL SELLING VALUE]]-InputData[[#This Row],[TOTAL BUYING VALUE]])</f>
        <v>48.359999999999985</v>
      </c>
      <c r="O101">
        <f>DAY(InputData[[#This Row],[DATE]])</f>
        <v>4</v>
      </c>
      <c r="P101" t="str">
        <f>TEXT(InputData[[#This Row],[DATE]],"MMM")</f>
        <v>May</v>
      </c>
      <c r="Q101">
        <f>YEAR(InputData[[#This Row],[DATE]])</f>
        <v>2021</v>
      </c>
    </row>
    <row r="102" spans="1:17" x14ac:dyDescent="0.2">
      <c r="A102" s="3">
        <v>44320</v>
      </c>
      <c r="B102" s="4" t="s">
        <v>35</v>
      </c>
      <c r="C102" s="5">
        <v>4</v>
      </c>
      <c r="D102" s="5" t="s">
        <v>108</v>
      </c>
      <c r="E102" s="5" t="s">
        <v>107</v>
      </c>
      <c r="F102" s="6">
        <v>0</v>
      </c>
      <c r="G102" t="str">
        <f>_xlfn.XLOOKUP(InputData[[#This Row],[PRODUCT ID]],MasterData[PRODUCT ID],MasterData[PRODUCT],,0)</f>
        <v>Product14</v>
      </c>
      <c r="H102" t="str">
        <f>_xlfn.XLOOKUP(B102,MasterData[PRODUCT ID],MasterData[CATEGORY],,0)</f>
        <v>Category02</v>
      </c>
      <c r="I102" t="str">
        <f>_xlfn.XLOOKUP(InputData[[#This Row],[PRODUCT ID]],MasterData[PRODUCT ID],MasterData[UOM],"",0)</f>
        <v>Kg</v>
      </c>
      <c r="J102">
        <f>_xlfn.XLOOKUP(InputData[[#This Row],[PRODUCT ID]],MasterData[PRODUCT ID],MasterData[BUYING PRIZE],"",0)</f>
        <v>112</v>
      </c>
      <c r="K102">
        <f>_xlfn.XLOOKUP(InputData[[#This Row],[PRODUCT ID]],MasterData[PRODUCT ID],MasterData[SELLING PRICE],"",0)</f>
        <v>146.72</v>
      </c>
      <c r="L102">
        <f>SUM(InputData[[#This Row],[BUYING PRIZE]]*InputData[[#This Row],[QUANTITY]])</f>
        <v>448</v>
      </c>
      <c r="M102">
        <f>SUM(InputData[[#This Row],[SELLING PRICE]]*InputData[[#This Row],[QUANTITY]])</f>
        <v>586.88</v>
      </c>
      <c r="N102">
        <f>SUM(InputData[[#This Row],[TOTAL SELLING VALUE]]-InputData[[#This Row],[TOTAL BUYING VALUE]])</f>
        <v>138.88</v>
      </c>
      <c r="O102">
        <f>DAY(InputData[[#This Row],[DATE]])</f>
        <v>4</v>
      </c>
      <c r="P102" t="str">
        <f>TEXT(InputData[[#This Row],[DATE]],"MMM")</f>
        <v>May</v>
      </c>
      <c r="Q102">
        <f>YEAR(InputData[[#This Row],[DATE]])</f>
        <v>2021</v>
      </c>
    </row>
    <row r="103" spans="1:17" x14ac:dyDescent="0.2">
      <c r="A103" s="3">
        <v>44321</v>
      </c>
      <c r="B103" s="4" t="s">
        <v>24</v>
      </c>
      <c r="C103" s="5">
        <v>13</v>
      </c>
      <c r="D103" s="5" t="s">
        <v>108</v>
      </c>
      <c r="E103" s="5" t="s">
        <v>107</v>
      </c>
      <c r="F103" s="6">
        <v>0</v>
      </c>
      <c r="G103" t="str">
        <f>_xlfn.XLOOKUP(InputData[[#This Row],[PRODUCT ID]],MasterData[PRODUCT ID],MasterData[PRODUCT],,0)</f>
        <v>Product09</v>
      </c>
      <c r="H103" t="str">
        <f>_xlfn.XLOOKUP(B103,MasterData[PRODUCT ID],MasterData[CATEGORY],,0)</f>
        <v>Category01</v>
      </c>
      <c r="I103" t="str">
        <f>_xlfn.XLOOKUP(InputData[[#This Row],[PRODUCT ID]],MasterData[PRODUCT ID],MasterData[UOM],"",0)</f>
        <v>No.</v>
      </c>
      <c r="J103">
        <f>_xlfn.XLOOKUP(InputData[[#This Row],[PRODUCT ID]],MasterData[PRODUCT ID],MasterData[BUYING PRIZE],"",0)</f>
        <v>6</v>
      </c>
      <c r="K103">
        <f>_xlfn.XLOOKUP(InputData[[#This Row],[PRODUCT ID]],MasterData[PRODUCT ID],MasterData[SELLING PRICE],"",0)</f>
        <v>7.8599999999999994</v>
      </c>
      <c r="L103">
        <f>SUM(InputData[[#This Row],[BUYING PRIZE]]*InputData[[#This Row],[QUANTITY]])</f>
        <v>78</v>
      </c>
      <c r="M103">
        <f>SUM(InputData[[#This Row],[SELLING PRICE]]*InputData[[#This Row],[QUANTITY]])</f>
        <v>102.17999999999999</v>
      </c>
      <c r="N103">
        <f>SUM(InputData[[#This Row],[TOTAL SELLING VALUE]]-InputData[[#This Row],[TOTAL BUYING VALUE]])</f>
        <v>24.179999999999993</v>
      </c>
      <c r="O103">
        <f>DAY(InputData[[#This Row],[DATE]])</f>
        <v>5</v>
      </c>
      <c r="P103" t="str">
        <f>TEXT(InputData[[#This Row],[DATE]],"MMM")</f>
        <v>May</v>
      </c>
      <c r="Q103">
        <f>YEAR(InputData[[#This Row],[DATE]])</f>
        <v>2021</v>
      </c>
    </row>
    <row r="104" spans="1:17" x14ac:dyDescent="0.2">
      <c r="A104" s="3">
        <v>44322</v>
      </c>
      <c r="B104" s="4" t="s">
        <v>22</v>
      </c>
      <c r="C104" s="5">
        <v>15</v>
      </c>
      <c r="D104" s="5" t="s">
        <v>108</v>
      </c>
      <c r="E104" s="5" t="s">
        <v>106</v>
      </c>
      <c r="F104" s="6">
        <v>0</v>
      </c>
      <c r="G104" t="str">
        <f>_xlfn.XLOOKUP(InputData[[#This Row],[PRODUCT ID]],MasterData[PRODUCT ID],MasterData[PRODUCT],,0)</f>
        <v>Product08</v>
      </c>
      <c r="H104" t="str">
        <f>_xlfn.XLOOKUP(B104,MasterData[PRODUCT ID],MasterData[CATEGORY],,0)</f>
        <v>Category01</v>
      </c>
      <c r="I104" t="str">
        <f>_xlfn.XLOOKUP(InputData[[#This Row],[PRODUCT ID]],MasterData[PRODUCT ID],MasterData[UOM],"",0)</f>
        <v>Kg</v>
      </c>
      <c r="J104">
        <f>_xlfn.XLOOKUP(InputData[[#This Row],[PRODUCT ID]],MasterData[PRODUCT ID],MasterData[BUYING PRIZE],"",0)</f>
        <v>83</v>
      </c>
      <c r="K104">
        <f>_xlfn.XLOOKUP(InputData[[#This Row],[PRODUCT ID]],MasterData[PRODUCT ID],MasterData[SELLING PRICE],"",0)</f>
        <v>94.62</v>
      </c>
      <c r="L104">
        <f>SUM(InputData[[#This Row],[BUYING PRIZE]]*InputData[[#This Row],[QUANTITY]])</f>
        <v>1245</v>
      </c>
      <c r="M104">
        <f>SUM(InputData[[#This Row],[SELLING PRICE]]*InputData[[#This Row],[QUANTITY]])</f>
        <v>1419.3000000000002</v>
      </c>
      <c r="N104">
        <f>SUM(InputData[[#This Row],[TOTAL SELLING VALUE]]-InputData[[#This Row],[TOTAL BUYING VALUE]])</f>
        <v>174.30000000000018</v>
      </c>
      <c r="O104">
        <f>DAY(InputData[[#This Row],[DATE]])</f>
        <v>6</v>
      </c>
      <c r="P104" t="str">
        <f>TEXT(InputData[[#This Row],[DATE]],"MMM")</f>
        <v>May</v>
      </c>
      <c r="Q104">
        <f>YEAR(InputData[[#This Row],[DATE]])</f>
        <v>2021</v>
      </c>
    </row>
    <row r="105" spans="1:17" x14ac:dyDescent="0.2">
      <c r="A105" s="3">
        <v>44322</v>
      </c>
      <c r="B105" s="4" t="s">
        <v>24</v>
      </c>
      <c r="C105" s="5">
        <v>6</v>
      </c>
      <c r="D105" s="5" t="s">
        <v>106</v>
      </c>
      <c r="E105" s="5" t="s">
        <v>106</v>
      </c>
      <c r="F105" s="6">
        <v>0</v>
      </c>
      <c r="G105" t="str">
        <f>_xlfn.XLOOKUP(InputData[[#This Row],[PRODUCT ID]],MasterData[PRODUCT ID],MasterData[PRODUCT],,0)</f>
        <v>Product09</v>
      </c>
      <c r="H105" t="str">
        <f>_xlfn.XLOOKUP(B105,MasterData[PRODUCT ID],MasterData[CATEGORY],,0)</f>
        <v>Category01</v>
      </c>
      <c r="I105" t="str">
        <f>_xlfn.XLOOKUP(InputData[[#This Row],[PRODUCT ID]],MasterData[PRODUCT ID],MasterData[UOM],"",0)</f>
        <v>No.</v>
      </c>
      <c r="J105">
        <f>_xlfn.XLOOKUP(InputData[[#This Row],[PRODUCT ID]],MasterData[PRODUCT ID],MasterData[BUYING PRIZE],"",0)</f>
        <v>6</v>
      </c>
      <c r="K105">
        <f>_xlfn.XLOOKUP(InputData[[#This Row],[PRODUCT ID]],MasterData[PRODUCT ID],MasterData[SELLING PRICE],"",0)</f>
        <v>7.8599999999999994</v>
      </c>
      <c r="L105">
        <f>SUM(InputData[[#This Row],[BUYING PRIZE]]*InputData[[#This Row],[QUANTITY]])</f>
        <v>36</v>
      </c>
      <c r="M105">
        <f>SUM(InputData[[#This Row],[SELLING PRICE]]*InputData[[#This Row],[QUANTITY]])</f>
        <v>47.16</v>
      </c>
      <c r="N105">
        <f>SUM(InputData[[#This Row],[TOTAL SELLING VALUE]]-InputData[[#This Row],[TOTAL BUYING VALUE]])</f>
        <v>11.159999999999997</v>
      </c>
      <c r="O105">
        <f>DAY(InputData[[#This Row],[DATE]])</f>
        <v>6</v>
      </c>
      <c r="P105" t="str">
        <f>TEXT(InputData[[#This Row],[DATE]],"MMM")</f>
        <v>May</v>
      </c>
      <c r="Q105">
        <f>YEAR(InputData[[#This Row],[DATE]])</f>
        <v>2021</v>
      </c>
    </row>
    <row r="106" spans="1:17" x14ac:dyDescent="0.2">
      <c r="A106" s="3">
        <v>44323</v>
      </c>
      <c r="B106" s="4" t="s">
        <v>43</v>
      </c>
      <c r="C106" s="5">
        <v>1</v>
      </c>
      <c r="D106" s="5" t="s">
        <v>108</v>
      </c>
      <c r="E106" s="5" t="s">
        <v>107</v>
      </c>
      <c r="F106" s="6">
        <v>0</v>
      </c>
      <c r="G106" t="str">
        <f>_xlfn.XLOOKUP(InputData[[#This Row],[PRODUCT ID]],MasterData[PRODUCT ID],MasterData[PRODUCT],,0)</f>
        <v>Product18</v>
      </c>
      <c r="H106" t="str">
        <f>_xlfn.XLOOKUP(B106,MasterData[PRODUCT ID],MasterData[CATEGORY],,0)</f>
        <v>Category02</v>
      </c>
      <c r="I106" t="str">
        <f>_xlfn.XLOOKUP(InputData[[#This Row],[PRODUCT ID]],MasterData[PRODUCT ID],MasterData[UOM],"",0)</f>
        <v>No.</v>
      </c>
      <c r="J106">
        <f>_xlfn.XLOOKUP(InputData[[#This Row],[PRODUCT ID]],MasterData[PRODUCT ID],MasterData[BUYING PRIZE],"",0)</f>
        <v>37</v>
      </c>
      <c r="K106">
        <f>_xlfn.XLOOKUP(InputData[[#This Row],[PRODUCT ID]],MasterData[PRODUCT ID],MasterData[SELLING PRICE],"",0)</f>
        <v>49.21</v>
      </c>
      <c r="L106">
        <f>SUM(InputData[[#This Row],[BUYING PRIZE]]*InputData[[#This Row],[QUANTITY]])</f>
        <v>37</v>
      </c>
      <c r="M106">
        <f>SUM(InputData[[#This Row],[SELLING PRICE]]*InputData[[#This Row],[QUANTITY]])</f>
        <v>49.21</v>
      </c>
      <c r="N106">
        <f>SUM(InputData[[#This Row],[TOTAL SELLING VALUE]]-InputData[[#This Row],[TOTAL BUYING VALUE]])</f>
        <v>12.21</v>
      </c>
      <c r="O106">
        <f>DAY(InputData[[#This Row],[DATE]])</f>
        <v>7</v>
      </c>
      <c r="P106" t="str">
        <f>TEXT(InputData[[#This Row],[DATE]],"MMM")</f>
        <v>May</v>
      </c>
      <c r="Q106">
        <f>YEAR(InputData[[#This Row],[DATE]])</f>
        <v>2021</v>
      </c>
    </row>
    <row r="107" spans="1:17" x14ac:dyDescent="0.2">
      <c r="A107" s="3">
        <v>44325</v>
      </c>
      <c r="B107" s="4" t="s">
        <v>39</v>
      </c>
      <c r="C107" s="5">
        <v>6</v>
      </c>
      <c r="D107" s="5" t="s">
        <v>106</v>
      </c>
      <c r="E107" s="5" t="s">
        <v>106</v>
      </c>
      <c r="F107" s="6">
        <v>0</v>
      </c>
      <c r="G107" t="str">
        <f>_xlfn.XLOOKUP(InputData[[#This Row],[PRODUCT ID]],MasterData[PRODUCT ID],MasterData[PRODUCT],,0)</f>
        <v>Product16</v>
      </c>
      <c r="H107" t="str">
        <f>_xlfn.XLOOKUP(B107,MasterData[PRODUCT ID],MasterData[CATEGORY],,0)</f>
        <v>Category02</v>
      </c>
      <c r="I107" t="str">
        <f>_xlfn.XLOOKUP(InputData[[#This Row],[PRODUCT ID]],MasterData[PRODUCT ID],MasterData[UOM],"",0)</f>
        <v>No.</v>
      </c>
      <c r="J107">
        <f>_xlfn.XLOOKUP(InputData[[#This Row],[PRODUCT ID]],MasterData[PRODUCT ID],MasterData[BUYING PRIZE],"",0)</f>
        <v>13</v>
      </c>
      <c r="K107">
        <f>_xlfn.XLOOKUP(InputData[[#This Row],[PRODUCT ID]],MasterData[PRODUCT ID],MasterData[SELLING PRICE],"",0)</f>
        <v>16.64</v>
      </c>
      <c r="L107">
        <f>SUM(InputData[[#This Row],[BUYING PRIZE]]*InputData[[#This Row],[QUANTITY]])</f>
        <v>78</v>
      </c>
      <c r="M107">
        <f>SUM(InputData[[#This Row],[SELLING PRICE]]*InputData[[#This Row],[QUANTITY]])</f>
        <v>99.84</v>
      </c>
      <c r="N107">
        <f>SUM(InputData[[#This Row],[TOTAL SELLING VALUE]]-InputData[[#This Row],[TOTAL BUYING VALUE]])</f>
        <v>21.840000000000003</v>
      </c>
      <c r="O107">
        <f>DAY(InputData[[#This Row],[DATE]])</f>
        <v>9</v>
      </c>
      <c r="P107" t="str">
        <f>TEXT(InputData[[#This Row],[DATE]],"MMM")</f>
        <v>May</v>
      </c>
      <c r="Q107">
        <f>YEAR(InputData[[#This Row],[DATE]])</f>
        <v>2021</v>
      </c>
    </row>
    <row r="108" spans="1:17" x14ac:dyDescent="0.2">
      <c r="A108" s="3">
        <v>44325</v>
      </c>
      <c r="B108" s="4" t="s">
        <v>65</v>
      </c>
      <c r="C108" s="5">
        <v>8</v>
      </c>
      <c r="D108" s="5" t="s">
        <v>108</v>
      </c>
      <c r="E108" s="5" t="s">
        <v>107</v>
      </c>
      <c r="F108" s="6">
        <v>0</v>
      </c>
      <c r="G108" t="str">
        <f>_xlfn.XLOOKUP(InputData[[#This Row],[PRODUCT ID]],MasterData[PRODUCT ID],MasterData[PRODUCT],,0)</f>
        <v>Product28</v>
      </c>
      <c r="H108" t="str">
        <f>_xlfn.XLOOKUP(B108,MasterData[PRODUCT ID],MasterData[CATEGORY],,0)</f>
        <v>Category04</v>
      </c>
      <c r="I108" t="str">
        <f>_xlfn.XLOOKUP(InputData[[#This Row],[PRODUCT ID]],MasterData[PRODUCT ID],MasterData[UOM],"",0)</f>
        <v>No.</v>
      </c>
      <c r="J108">
        <f>_xlfn.XLOOKUP(InputData[[#This Row],[PRODUCT ID]],MasterData[PRODUCT ID],MasterData[BUYING PRIZE],"",0)</f>
        <v>37</v>
      </c>
      <c r="K108">
        <f>_xlfn.XLOOKUP(InputData[[#This Row],[PRODUCT ID]],MasterData[PRODUCT ID],MasterData[SELLING PRICE],"",0)</f>
        <v>41.81</v>
      </c>
      <c r="L108">
        <f>SUM(InputData[[#This Row],[BUYING PRIZE]]*InputData[[#This Row],[QUANTITY]])</f>
        <v>296</v>
      </c>
      <c r="M108">
        <f>SUM(InputData[[#This Row],[SELLING PRICE]]*InputData[[#This Row],[QUANTITY]])</f>
        <v>334.48</v>
      </c>
      <c r="N108">
        <f>SUM(InputData[[#This Row],[TOTAL SELLING VALUE]]-InputData[[#This Row],[TOTAL BUYING VALUE]])</f>
        <v>38.480000000000018</v>
      </c>
      <c r="O108">
        <f>DAY(InputData[[#This Row],[DATE]])</f>
        <v>9</v>
      </c>
      <c r="P108" t="str">
        <f>TEXT(InputData[[#This Row],[DATE]],"MMM")</f>
        <v>May</v>
      </c>
      <c r="Q108">
        <f>YEAR(InputData[[#This Row],[DATE]])</f>
        <v>2021</v>
      </c>
    </row>
    <row r="109" spans="1:17" x14ac:dyDescent="0.2">
      <c r="A109" s="3">
        <v>44328</v>
      </c>
      <c r="B109" s="4" t="s">
        <v>39</v>
      </c>
      <c r="C109" s="5">
        <v>3</v>
      </c>
      <c r="D109" s="5" t="s">
        <v>108</v>
      </c>
      <c r="E109" s="5" t="s">
        <v>106</v>
      </c>
      <c r="F109" s="6">
        <v>0</v>
      </c>
      <c r="G109" t="str">
        <f>_xlfn.XLOOKUP(InputData[[#This Row],[PRODUCT ID]],MasterData[PRODUCT ID],MasterData[PRODUCT],,0)</f>
        <v>Product16</v>
      </c>
      <c r="H109" t="str">
        <f>_xlfn.XLOOKUP(B109,MasterData[PRODUCT ID],MasterData[CATEGORY],,0)</f>
        <v>Category02</v>
      </c>
      <c r="I109" t="str">
        <f>_xlfn.XLOOKUP(InputData[[#This Row],[PRODUCT ID]],MasterData[PRODUCT ID],MasterData[UOM],"",0)</f>
        <v>No.</v>
      </c>
      <c r="J109">
        <f>_xlfn.XLOOKUP(InputData[[#This Row],[PRODUCT ID]],MasterData[PRODUCT ID],MasterData[BUYING PRIZE],"",0)</f>
        <v>13</v>
      </c>
      <c r="K109">
        <f>_xlfn.XLOOKUP(InputData[[#This Row],[PRODUCT ID]],MasterData[PRODUCT ID],MasterData[SELLING PRICE],"",0)</f>
        <v>16.64</v>
      </c>
      <c r="L109">
        <f>SUM(InputData[[#This Row],[BUYING PRIZE]]*InputData[[#This Row],[QUANTITY]])</f>
        <v>39</v>
      </c>
      <c r="M109">
        <f>SUM(InputData[[#This Row],[SELLING PRICE]]*InputData[[#This Row],[QUANTITY]])</f>
        <v>49.92</v>
      </c>
      <c r="N109">
        <f>SUM(InputData[[#This Row],[TOTAL SELLING VALUE]]-InputData[[#This Row],[TOTAL BUYING VALUE]])</f>
        <v>10.920000000000002</v>
      </c>
      <c r="O109">
        <f>DAY(InputData[[#This Row],[DATE]])</f>
        <v>12</v>
      </c>
      <c r="P109" t="str">
        <f>TEXT(InputData[[#This Row],[DATE]],"MMM")</f>
        <v>May</v>
      </c>
      <c r="Q109">
        <f>YEAR(InputData[[#This Row],[DATE]])</f>
        <v>2021</v>
      </c>
    </row>
    <row r="110" spans="1:17" x14ac:dyDescent="0.2">
      <c r="A110" s="3">
        <v>44328</v>
      </c>
      <c r="B110" s="4" t="s">
        <v>79</v>
      </c>
      <c r="C110" s="5">
        <v>15</v>
      </c>
      <c r="D110" s="5" t="s">
        <v>108</v>
      </c>
      <c r="E110" s="5" t="s">
        <v>106</v>
      </c>
      <c r="F110" s="6">
        <v>0</v>
      </c>
      <c r="G110" t="str">
        <f>_xlfn.XLOOKUP(InputData[[#This Row],[PRODUCT ID]],MasterData[PRODUCT ID],MasterData[PRODUCT],,0)</f>
        <v>Product35</v>
      </c>
      <c r="H110" t="str">
        <f>_xlfn.XLOOKUP(B110,MasterData[PRODUCT ID],MasterData[CATEGORY],,0)</f>
        <v>Category04</v>
      </c>
      <c r="I110" t="str">
        <f>_xlfn.XLOOKUP(InputData[[#This Row],[PRODUCT ID]],MasterData[PRODUCT ID],MasterData[UOM],"",0)</f>
        <v>No.</v>
      </c>
      <c r="J110">
        <f>_xlfn.XLOOKUP(InputData[[#This Row],[PRODUCT ID]],MasterData[PRODUCT ID],MasterData[BUYING PRIZE],"",0)</f>
        <v>5</v>
      </c>
      <c r="K110">
        <f>_xlfn.XLOOKUP(InputData[[#This Row],[PRODUCT ID]],MasterData[PRODUCT ID],MasterData[SELLING PRICE],"",0)</f>
        <v>6.7</v>
      </c>
      <c r="L110">
        <f>SUM(InputData[[#This Row],[BUYING PRIZE]]*InputData[[#This Row],[QUANTITY]])</f>
        <v>75</v>
      </c>
      <c r="M110">
        <f>SUM(InputData[[#This Row],[SELLING PRICE]]*InputData[[#This Row],[QUANTITY]])</f>
        <v>100.5</v>
      </c>
      <c r="N110">
        <f>SUM(InputData[[#This Row],[TOTAL SELLING VALUE]]-InputData[[#This Row],[TOTAL BUYING VALUE]])</f>
        <v>25.5</v>
      </c>
      <c r="O110">
        <f>DAY(InputData[[#This Row],[DATE]])</f>
        <v>12</v>
      </c>
      <c r="P110" t="str">
        <f>TEXT(InputData[[#This Row],[DATE]],"MMM")</f>
        <v>May</v>
      </c>
      <c r="Q110">
        <f>YEAR(InputData[[#This Row],[DATE]])</f>
        <v>2021</v>
      </c>
    </row>
    <row r="111" spans="1:17" x14ac:dyDescent="0.2">
      <c r="A111" s="3">
        <v>44329</v>
      </c>
      <c r="B111" s="4" t="s">
        <v>67</v>
      </c>
      <c r="C111" s="5">
        <v>4</v>
      </c>
      <c r="D111" s="5" t="s">
        <v>108</v>
      </c>
      <c r="E111" s="5" t="s">
        <v>106</v>
      </c>
      <c r="F111" s="6">
        <v>0</v>
      </c>
      <c r="G111" t="str">
        <f>_xlfn.XLOOKUP(InputData[[#This Row],[PRODUCT ID]],MasterData[PRODUCT ID],MasterData[PRODUCT],,0)</f>
        <v>Product29</v>
      </c>
      <c r="H111" t="str">
        <f>_xlfn.XLOOKUP(B111,MasterData[PRODUCT ID],MasterData[CATEGORY],,0)</f>
        <v>Category04</v>
      </c>
      <c r="I111" t="str">
        <f>_xlfn.XLOOKUP(InputData[[#This Row],[PRODUCT ID]],MasterData[PRODUCT ID],MasterData[UOM],"",0)</f>
        <v>Lt</v>
      </c>
      <c r="J111">
        <f>_xlfn.XLOOKUP(InputData[[#This Row],[PRODUCT ID]],MasterData[PRODUCT ID],MasterData[BUYING PRIZE],"",0)</f>
        <v>47</v>
      </c>
      <c r="K111">
        <f>_xlfn.XLOOKUP(InputData[[#This Row],[PRODUCT ID]],MasterData[PRODUCT ID],MasterData[SELLING PRICE],"",0)</f>
        <v>53.11</v>
      </c>
      <c r="L111">
        <f>SUM(InputData[[#This Row],[BUYING PRIZE]]*InputData[[#This Row],[QUANTITY]])</f>
        <v>188</v>
      </c>
      <c r="M111">
        <f>SUM(InputData[[#This Row],[SELLING PRICE]]*InputData[[#This Row],[QUANTITY]])</f>
        <v>212.44</v>
      </c>
      <c r="N111">
        <f>SUM(InputData[[#This Row],[TOTAL SELLING VALUE]]-InputData[[#This Row],[TOTAL BUYING VALUE]])</f>
        <v>24.439999999999998</v>
      </c>
      <c r="O111">
        <f>DAY(InputData[[#This Row],[DATE]])</f>
        <v>13</v>
      </c>
      <c r="P111" t="str">
        <f>TEXT(InputData[[#This Row],[DATE]],"MMM")</f>
        <v>May</v>
      </c>
      <c r="Q111">
        <f>YEAR(InputData[[#This Row],[DATE]])</f>
        <v>2021</v>
      </c>
    </row>
    <row r="112" spans="1:17" x14ac:dyDescent="0.2">
      <c r="A112" s="3">
        <v>44336</v>
      </c>
      <c r="B112" s="4" t="s">
        <v>94</v>
      </c>
      <c r="C112" s="5">
        <v>2</v>
      </c>
      <c r="D112" s="5" t="s">
        <v>106</v>
      </c>
      <c r="E112" s="5" t="s">
        <v>107</v>
      </c>
      <c r="F112" s="6">
        <v>0</v>
      </c>
      <c r="G112" t="str">
        <f>_xlfn.XLOOKUP(InputData[[#This Row],[PRODUCT ID]],MasterData[PRODUCT ID],MasterData[PRODUCT],,0)</f>
        <v>Product42</v>
      </c>
      <c r="H112" t="str">
        <f>_xlfn.XLOOKUP(B112,MasterData[PRODUCT ID],MasterData[CATEGORY],,0)</f>
        <v>Category05</v>
      </c>
      <c r="I112" t="str">
        <f>_xlfn.XLOOKUP(InputData[[#This Row],[PRODUCT ID]],MasterData[PRODUCT ID],MasterData[UOM],"",0)</f>
        <v>Ft</v>
      </c>
      <c r="J112">
        <f>_xlfn.XLOOKUP(InputData[[#This Row],[PRODUCT ID]],MasterData[PRODUCT ID],MasterData[BUYING PRIZE],"",0)</f>
        <v>120</v>
      </c>
      <c r="K112">
        <f>_xlfn.XLOOKUP(InputData[[#This Row],[PRODUCT ID]],MasterData[PRODUCT ID],MasterData[SELLING PRICE],"",0)</f>
        <v>162</v>
      </c>
      <c r="L112">
        <f>SUM(InputData[[#This Row],[BUYING PRIZE]]*InputData[[#This Row],[QUANTITY]])</f>
        <v>240</v>
      </c>
      <c r="M112">
        <f>SUM(InputData[[#This Row],[SELLING PRICE]]*InputData[[#This Row],[QUANTITY]])</f>
        <v>324</v>
      </c>
      <c r="N112">
        <f>SUM(InputData[[#This Row],[TOTAL SELLING VALUE]]-InputData[[#This Row],[TOTAL BUYING VALUE]])</f>
        <v>84</v>
      </c>
      <c r="O112">
        <f>DAY(InputData[[#This Row],[DATE]])</f>
        <v>20</v>
      </c>
      <c r="P112" t="str">
        <f>TEXT(InputData[[#This Row],[DATE]],"MMM")</f>
        <v>May</v>
      </c>
      <c r="Q112">
        <f>YEAR(InputData[[#This Row],[DATE]])</f>
        <v>2021</v>
      </c>
    </row>
    <row r="113" spans="1:17" x14ac:dyDescent="0.2">
      <c r="A113" s="3">
        <v>44339</v>
      </c>
      <c r="B113" s="4" t="s">
        <v>90</v>
      </c>
      <c r="C113" s="5">
        <v>11</v>
      </c>
      <c r="D113" s="5" t="s">
        <v>108</v>
      </c>
      <c r="E113" s="5" t="s">
        <v>106</v>
      </c>
      <c r="F113" s="6">
        <v>0</v>
      </c>
      <c r="G113" t="str">
        <f>_xlfn.XLOOKUP(InputData[[#This Row],[PRODUCT ID]],MasterData[PRODUCT ID],MasterData[PRODUCT],,0)</f>
        <v>Product40</v>
      </c>
      <c r="H113" t="str">
        <f>_xlfn.XLOOKUP(B113,MasterData[PRODUCT ID],MasterData[CATEGORY],,0)</f>
        <v>Category05</v>
      </c>
      <c r="I113" t="str">
        <f>_xlfn.XLOOKUP(InputData[[#This Row],[PRODUCT ID]],MasterData[PRODUCT ID],MasterData[UOM],"",0)</f>
        <v>Kg</v>
      </c>
      <c r="J113">
        <f>_xlfn.XLOOKUP(InputData[[#This Row],[PRODUCT ID]],MasterData[PRODUCT ID],MasterData[BUYING PRIZE],"",0)</f>
        <v>90</v>
      </c>
      <c r="K113">
        <f>_xlfn.XLOOKUP(InputData[[#This Row],[PRODUCT ID]],MasterData[PRODUCT ID],MasterData[SELLING PRICE],"",0)</f>
        <v>115.2</v>
      </c>
      <c r="L113">
        <f>SUM(InputData[[#This Row],[BUYING PRIZE]]*InputData[[#This Row],[QUANTITY]])</f>
        <v>990</v>
      </c>
      <c r="M113">
        <f>SUM(InputData[[#This Row],[SELLING PRICE]]*InputData[[#This Row],[QUANTITY]])</f>
        <v>1267.2</v>
      </c>
      <c r="N113">
        <f>SUM(InputData[[#This Row],[TOTAL SELLING VALUE]]-InputData[[#This Row],[TOTAL BUYING VALUE]])</f>
        <v>277.20000000000005</v>
      </c>
      <c r="O113">
        <f>DAY(InputData[[#This Row],[DATE]])</f>
        <v>23</v>
      </c>
      <c r="P113" t="str">
        <f>TEXT(InputData[[#This Row],[DATE]],"MMM")</f>
        <v>May</v>
      </c>
      <c r="Q113">
        <f>YEAR(InputData[[#This Row],[DATE]])</f>
        <v>2021</v>
      </c>
    </row>
    <row r="114" spans="1:17" x14ac:dyDescent="0.2">
      <c r="A114" s="3">
        <v>44346</v>
      </c>
      <c r="B114" s="4" t="s">
        <v>54</v>
      </c>
      <c r="C114" s="5">
        <v>13</v>
      </c>
      <c r="D114" s="5" t="s">
        <v>106</v>
      </c>
      <c r="E114" s="5" t="s">
        <v>106</v>
      </c>
      <c r="F114" s="6">
        <v>0</v>
      </c>
      <c r="G114" t="str">
        <f>_xlfn.XLOOKUP(InputData[[#This Row],[PRODUCT ID]],MasterData[PRODUCT ID],MasterData[PRODUCT],,0)</f>
        <v>Product23</v>
      </c>
      <c r="H114" t="str">
        <f>_xlfn.XLOOKUP(B114,MasterData[PRODUCT ID],MasterData[CATEGORY],,0)</f>
        <v>Category03</v>
      </c>
      <c r="I114" t="str">
        <f>_xlfn.XLOOKUP(InputData[[#This Row],[PRODUCT ID]],MasterData[PRODUCT ID],MasterData[UOM],"",0)</f>
        <v>Ft</v>
      </c>
      <c r="J114">
        <f>_xlfn.XLOOKUP(InputData[[#This Row],[PRODUCT ID]],MasterData[PRODUCT ID],MasterData[BUYING PRIZE],"",0)</f>
        <v>141</v>
      </c>
      <c r="K114">
        <f>_xlfn.XLOOKUP(InputData[[#This Row],[PRODUCT ID]],MasterData[PRODUCT ID],MasterData[SELLING PRICE],"",0)</f>
        <v>149.46</v>
      </c>
      <c r="L114">
        <f>SUM(InputData[[#This Row],[BUYING PRIZE]]*InputData[[#This Row],[QUANTITY]])</f>
        <v>1833</v>
      </c>
      <c r="M114">
        <f>SUM(InputData[[#This Row],[SELLING PRICE]]*InputData[[#This Row],[QUANTITY]])</f>
        <v>1942.98</v>
      </c>
      <c r="N114">
        <f>SUM(InputData[[#This Row],[TOTAL SELLING VALUE]]-InputData[[#This Row],[TOTAL BUYING VALUE]])</f>
        <v>109.98000000000002</v>
      </c>
      <c r="O114">
        <f>DAY(InputData[[#This Row],[DATE]])</f>
        <v>30</v>
      </c>
      <c r="P114" t="str">
        <f>TEXT(InputData[[#This Row],[DATE]],"MMM")</f>
        <v>May</v>
      </c>
      <c r="Q114">
        <f>YEAR(InputData[[#This Row],[DATE]])</f>
        <v>2021</v>
      </c>
    </row>
    <row r="115" spans="1:17" x14ac:dyDescent="0.2">
      <c r="A115" s="3">
        <v>44346</v>
      </c>
      <c r="B115" s="4" t="s">
        <v>33</v>
      </c>
      <c r="C115" s="5">
        <v>6</v>
      </c>
      <c r="D115" s="5" t="s">
        <v>106</v>
      </c>
      <c r="E115" s="5" t="s">
        <v>107</v>
      </c>
      <c r="F115" s="6">
        <v>0</v>
      </c>
      <c r="G115" t="str">
        <f>_xlfn.XLOOKUP(InputData[[#This Row],[PRODUCT ID]],MasterData[PRODUCT ID],MasterData[PRODUCT],,0)</f>
        <v>Product13</v>
      </c>
      <c r="H115" t="str">
        <f>_xlfn.XLOOKUP(B115,MasterData[PRODUCT ID],MasterData[CATEGORY],,0)</f>
        <v>Category02</v>
      </c>
      <c r="I115" t="str">
        <f>_xlfn.XLOOKUP(InputData[[#This Row],[PRODUCT ID]],MasterData[PRODUCT ID],MasterData[UOM],"",0)</f>
        <v>Kg</v>
      </c>
      <c r="J115">
        <f>_xlfn.XLOOKUP(InputData[[#This Row],[PRODUCT ID]],MasterData[PRODUCT ID],MasterData[BUYING PRIZE],"",0)</f>
        <v>112</v>
      </c>
      <c r="K115">
        <f>_xlfn.XLOOKUP(InputData[[#This Row],[PRODUCT ID]],MasterData[PRODUCT ID],MasterData[SELLING PRICE],"",0)</f>
        <v>122.08</v>
      </c>
      <c r="L115">
        <f>SUM(InputData[[#This Row],[BUYING PRIZE]]*InputData[[#This Row],[QUANTITY]])</f>
        <v>672</v>
      </c>
      <c r="M115">
        <f>SUM(InputData[[#This Row],[SELLING PRICE]]*InputData[[#This Row],[QUANTITY]])</f>
        <v>732.48</v>
      </c>
      <c r="N115">
        <f>SUM(InputData[[#This Row],[TOTAL SELLING VALUE]]-InputData[[#This Row],[TOTAL BUYING VALUE]])</f>
        <v>60.480000000000018</v>
      </c>
      <c r="O115">
        <f>DAY(InputData[[#This Row],[DATE]])</f>
        <v>30</v>
      </c>
      <c r="P115" t="str">
        <f>TEXT(InputData[[#This Row],[DATE]],"MMM")</f>
        <v>May</v>
      </c>
      <c r="Q115">
        <f>YEAR(InputData[[#This Row],[DATE]])</f>
        <v>2021</v>
      </c>
    </row>
    <row r="116" spans="1:17" x14ac:dyDescent="0.2">
      <c r="A116" s="3">
        <v>44350</v>
      </c>
      <c r="B116" s="4" t="s">
        <v>50</v>
      </c>
      <c r="C116" s="5">
        <v>10</v>
      </c>
      <c r="D116" s="5" t="s">
        <v>108</v>
      </c>
      <c r="E116" s="5" t="s">
        <v>107</v>
      </c>
      <c r="F116" s="6">
        <v>0</v>
      </c>
      <c r="G116" t="str">
        <f>_xlfn.XLOOKUP(InputData[[#This Row],[PRODUCT ID]],MasterData[PRODUCT ID],MasterData[PRODUCT],,0)</f>
        <v>Product21</v>
      </c>
      <c r="H116" t="str">
        <f>_xlfn.XLOOKUP(B116,MasterData[PRODUCT ID],MasterData[CATEGORY],,0)</f>
        <v>Category03</v>
      </c>
      <c r="I116" t="str">
        <f>_xlfn.XLOOKUP(InputData[[#This Row],[PRODUCT ID]],MasterData[PRODUCT ID],MasterData[UOM],"",0)</f>
        <v>Ft</v>
      </c>
      <c r="J116">
        <f>_xlfn.XLOOKUP(InputData[[#This Row],[PRODUCT ID]],MasterData[PRODUCT ID],MasterData[BUYING PRIZE],"",0)</f>
        <v>126</v>
      </c>
      <c r="K116">
        <f>_xlfn.XLOOKUP(InputData[[#This Row],[PRODUCT ID]],MasterData[PRODUCT ID],MasterData[SELLING PRICE],"",0)</f>
        <v>162.54</v>
      </c>
      <c r="L116">
        <f>SUM(InputData[[#This Row],[BUYING PRIZE]]*InputData[[#This Row],[QUANTITY]])</f>
        <v>1260</v>
      </c>
      <c r="M116">
        <f>SUM(InputData[[#This Row],[SELLING PRICE]]*InputData[[#This Row],[QUANTITY]])</f>
        <v>1625.3999999999999</v>
      </c>
      <c r="N116">
        <f>SUM(InputData[[#This Row],[TOTAL SELLING VALUE]]-InputData[[#This Row],[TOTAL BUYING VALUE]])</f>
        <v>365.39999999999986</v>
      </c>
      <c r="O116">
        <f>DAY(InputData[[#This Row],[DATE]])</f>
        <v>3</v>
      </c>
      <c r="P116" t="str">
        <f>TEXT(InputData[[#This Row],[DATE]],"MMM")</f>
        <v>Jun</v>
      </c>
      <c r="Q116">
        <f>YEAR(InputData[[#This Row],[DATE]])</f>
        <v>2021</v>
      </c>
    </row>
    <row r="117" spans="1:17" x14ac:dyDescent="0.2">
      <c r="A117" s="3">
        <v>44351</v>
      </c>
      <c r="B117" s="4" t="s">
        <v>47</v>
      </c>
      <c r="C117" s="5">
        <v>8</v>
      </c>
      <c r="D117" s="5" t="s">
        <v>105</v>
      </c>
      <c r="E117" s="5" t="s">
        <v>106</v>
      </c>
      <c r="F117" s="6">
        <v>0</v>
      </c>
      <c r="G117" t="str">
        <f>_xlfn.XLOOKUP(InputData[[#This Row],[PRODUCT ID]],MasterData[PRODUCT ID],MasterData[PRODUCT],,0)</f>
        <v>Product20</v>
      </c>
      <c r="H117" t="str">
        <f>_xlfn.XLOOKUP(B117,MasterData[PRODUCT ID],MasterData[CATEGORY],,0)</f>
        <v>Category03</v>
      </c>
      <c r="I117" t="str">
        <f>_xlfn.XLOOKUP(InputData[[#This Row],[PRODUCT ID]],MasterData[PRODUCT ID],MasterData[UOM],"",0)</f>
        <v>Lt</v>
      </c>
      <c r="J117">
        <f>_xlfn.XLOOKUP(InputData[[#This Row],[PRODUCT ID]],MasterData[PRODUCT ID],MasterData[BUYING PRIZE],"",0)</f>
        <v>61</v>
      </c>
      <c r="K117">
        <f>_xlfn.XLOOKUP(InputData[[#This Row],[PRODUCT ID]],MasterData[PRODUCT ID],MasterData[SELLING PRICE],"",0)</f>
        <v>76.25</v>
      </c>
      <c r="L117">
        <f>SUM(InputData[[#This Row],[BUYING PRIZE]]*InputData[[#This Row],[QUANTITY]])</f>
        <v>488</v>
      </c>
      <c r="M117">
        <f>SUM(InputData[[#This Row],[SELLING PRICE]]*InputData[[#This Row],[QUANTITY]])</f>
        <v>610</v>
      </c>
      <c r="N117">
        <f>SUM(InputData[[#This Row],[TOTAL SELLING VALUE]]-InputData[[#This Row],[TOTAL BUYING VALUE]])</f>
        <v>122</v>
      </c>
      <c r="O117">
        <f>DAY(InputData[[#This Row],[DATE]])</f>
        <v>4</v>
      </c>
      <c r="P117" t="str">
        <f>TEXT(InputData[[#This Row],[DATE]],"MMM")</f>
        <v>Jun</v>
      </c>
      <c r="Q117">
        <f>YEAR(InputData[[#This Row],[DATE]])</f>
        <v>2021</v>
      </c>
    </row>
    <row r="118" spans="1:17" x14ac:dyDescent="0.2">
      <c r="A118" s="3">
        <v>44351</v>
      </c>
      <c r="B118" s="4" t="s">
        <v>47</v>
      </c>
      <c r="C118" s="5">
        <v>12</v>
      </c>
      <c r="D118" s="5" t="s">
        <v>106</v>
      </c>
      <c r="E118" s="5" t="s">
        <v>107</v>
      </c>
      <c r="F118" s="6">
        <v>0</v>
      </c>
      <c r="G118" t="str">
        <f>_xlfn.XLOOKUP(InputData[[#This Row],[PRODUCT ID]],MasterData[PRODUCT ID],MasterData[PRODUCT],,0)</f>
        <v>Product20</v>
      </c>
      <c r="H118" t="str">
        <f>_xlfn.XLOOKUP(B118,MasterData[PRODUCT ID],MasterData[CATEGORY],,0)</f>
        <v>Category03</v>
      </c>
      <c r="I118" t="str">
        <f>_xlfn.XLOOKUP(InputData[[#This Row],[PRODUCT ID]],MasterData[PRODUCT ID],MasterData[UOM],"",0)</f>
        <v>Lt</v>
      </c>
      <c r="J118">
        <f>_xlfn.XLOOKUP(InputData[[#This Row],[PRODUCT ID]],MasterData[PRODUCT ID],MasterData[BUYING PRIZE],"",0)</f>
        <v>61</v>
      </c>
      <c r="K118">
        <f>_xlfn.XLOOKUP(InputData[[#This Row],[PRODUCT ID]],MasterData[PRODUCT ID],MasterData[SELLING PRICE],"",0)</f>
        <v>76.25</v>
      </c>
      <c r="L118">
        <f>SUM(InputData[[#This Row],[BUYING PRIZE]]*InputData[[#This Row],[QUANTITY]])</f>
        <v>732</v>
      </c>
      <c r="M118">
        <f>SUM(InputData[[#This Row],[SELLING PRICE]]*InputData[[#This Row],[QUANTITY]])</f>
        <v>915</v>
      </c>
      <c r="N118">
        <f>SUM(InputData[[#This Row],[TOTAL SELLING VALUE]]-InputData[[#This Row],[TOTAL BUYING VALUE]])</f>
        <v>183</v>
      </c>
      <c r="O118">
        <f>DAY(InputData[[#This Row],[DATE]])</f>
        <v>4</v>
      </c>
      <c r="P118" t="str">
        <f>TEXT(InputData[[#This Row],[DATE]],"MMM")</f>
        <v>Jun</v>
      </c>
      <c r="Q118">
        <f>YEAR(InputData[[#This Row],[DATE]])</f>
        <v>2021</v>
      </c>
    </row>
    <row r="119" spans="1:17" x14ac:dyDescent="0.2">
      <c r="A119" s="3">
        <v>44352</v>
      </c>
      <c r="B119" s="4" t="s">
        <v>52</v>
      </c>
      <c r="C119" s="5">
        <v>15</v>
      </c>
      <c r="D119" s="5" t="s">
        <v>105</v>
      </c>
      <c r="E119" s="5" t="s">
        <v>106</v>
      </c>
      <c r="F119" s="6">
        <v>0</v>
      </c>
      <c r="G119" t="str">
        <f>_xlfn.XLOOKUP(InputData[[#This Row],[PRODUCT ID]],MasterData[PRODUCT ID],MasterData[PRODUCT],,0)</f>
        <v>Product22</v>
      </c>
      <c r="H119" t="str">
        <f>_xlfn.XLOOKUP(B119,MasterData[PRODUCT ID],MasterData[CATEGORY],,0)</f>
        <v>Category03</v>
      </c>
      <c r="I119" t="str">
        <f>_xlfn.XLOOKUP(InputData[[#This Row],[PRODUCT ID]],MasterData[PRODUCT ID],MasterData[UOM],"",0)</f>
        <v>Ft</v>
      </c>
      <c r="J119">
        <f>_xlfn.XLOOKUP(InputData[[#This Row],[PRODUCT ID]],MasterData[PRODUCT ID],MasterData[BUYING PRIZE],"",0)</f>
        <v>121</v>
      </c>
      <c r="K119">
        <f>_xlfn.XLOOKUP(InputData[[#This Row],[PRODUCT ID]],MasterData[PRODUCT ID],MasterData[SELLING PRICE],"",0)</f>
        <v>141.57</v>
      </c>
      <c r="L119">
        <f>SUM(InputData[[#This Row],[BUYING PRIZE]]*InputData[[#This Row],[QUANTITY]])</f>
        <v>1815</v>
      </c>
      <c r="M119">
        <f>SUM(InputData[[#This Row],[SELLING PRICE]]*InputData[[#This Row],[QUANTITY]])</f>
        <v>2123.5499999999997</v>
      </c>
      <c r="N119">
        <f>SUM(InputData[[#This Row],[TOTAL SELLING VALUE]]-InputData[[#This Row],[TOTAL BUYING VALUE]])</f>
        <v>308.54999999999973</v>
      </c>
      <c r="O119">
        <f>DAY(InputData[[#This Row],[DATE]])</f>
        <v>5</v>
      </c>
      <c r="P119" t="str">
        <f>TEXT(InputData[[#This Row],[DATE]],"MMM")</f>
        <v>Jun</v>
      </c>
      <c r="Q119">
        <f>YEAR(InputData[[#This Row],[DATE]])</f>
        <v>2021</v>
      </c>
    </row>
    <row r="120" spans="1:17" x14ac:dyDescent="0.2">
      <c r="A120" s="3">
        <v>44352</v>
      </c>
      <c r="B120" s="4" t="s">
        <v>79</v>
      </c>
      <c r="C120" s="5">
        <v>10</v>
      </c>
      <c r="D120" s="5" t="s">
        <v>108</v>
      </c>
      <c r="E120" s="5" t="s">
        <v>106</v>
      </c>
      <c r="F120" s="6">
        <v>0</v>
      </c>
      <c r="G120" t="str">
        <f>_xlfn.XLOOKUP(InputData[[#This Row],[PRODUCT ID]],MasterData[PRODUCT ID],MasterData[PRODUCT],,0)</f>
        <v>Product35</v>
      </c>
      <c r="H120" t="str">
        <f>_xlfn.XLOOKUP(B120,MasterData[PRODUCT ID],MasterData[CATEGORY],,0)</f>
        <v>Category04</v>
      </c>
      <c r="I120" t="str">
        <f>_xlfn.XLOOKUP(InputData[[#This Row],[PRODUCT ID]],MasterData[PRODUCT ID],MasterData[UOM],"",0)</f>
        <v>No.</v>
      </c>
      <c r="J120">
        <f>_xlfn.XLOOKUP(InputData[[#This Row],[PRODUCT ID]],MasterData[PRODUCT ID],MasterData[BUYING PRIZE],"",0)</f>
        <v>5</v>
      </c>
      <c r="K120">
        <f>_xlfn.XLOOKUP(InputData[[#This Row],[PRODUCT ID]],MasterData[PRODUCT ID],MasterData[SELLING PRICE],"",0)</f>
        <v>6.7</v>
      </c>
      <c r="L120">
        <f>SUM(InputData[[#This Row],[BUYING PRIZE]]*InputData[[#This Row],[QUANTITY]])</f>
        <v>50</v>
      </c>
      <c r="M120">
        <f>SUM(InputData[[#This Row],[SELLING PRICE]]*InputData[[#This Row],[QUANTITY]])</f>
        <v>67</v>
      </c>
      <c r="N120">
        <f>SUM(InputData[[#This Row],[TOTAL SELLING VALUE]]-InputData[[#This Row],[TOTAL BUYING VALUE]])</f>
        <v>17</v>
      </c>
      <c r="O120">
        <f>DAY(InputData[[#This Row],[DATE]])</f>
        <v>5</v>
      </c>
      <c r="P120" t="str">
        <f>TEXT(InputData[[#This Row],[DATE]],"MMM")</f>
        <v>Jun</v>
      </c>
      <c r="Q120">
        <f>YEAR(InputData[[#This Row],[DATE]])</f>
        <v>2021</v>
      </c>
    </row>
    <row r="121" spans="1:17" x14ac:dyDescent="0.2">
      <c r="A121" s="3">
        <v>44353</v>
      </c>
      <c r="B121" s="4" t="s">
        <v>75</v>
      </c>
      <c r="C121" s="5">
        <v>6</v>
      </c>
      <c r="D121" s="5" t="s">
        <v>108</v>
      </c>
      <c r="E121" s="5" t="s">
        <v>106</v>
      </c>
      <c r="F121" s="6">
        <v>0</v>
      </c>
      <c r="G121" t="str">
        <f>_xlfn.XLOOKUP(InputData[[#This Row],[PRODUCT ID]],MasterData[PRODUCT ID],MasterData[PRODUCT],,0)</f>
        <v>Product33</v>
      </c>
      <c r="H121" t="str">
        <f>_xlfn.XLOOKUP(B121,MasterData[PRODUCT ID],MasterData[CATEGORY],,0)</f>
        <v>Category04</v>
      </c>
      <c r="I121" t="str">
        <f>_xlfn.XLOOKUP(InputData[[#This Row],[PRODUCT ID]],MasterData[PRODUCT ID],MasterData[UOM],"",0)</f>
        <v>Kg</v>
      </c>
      <c r="J121">
        <f>_xlfn.XLOOKUP(InputData[[#This Row],[PRODUCT ID]],MasterData[PRODUCT ID],MasterData[BUYING PRIZE],"",0)</f>
        <v>95</v>
      </c>
      <c r="K121">
        <f>_xlfn.XLOOKUP(InputData[[#This Row],[PRODUCT ID]],MasterData[PRODUCT ID],MasterData[SELLING PRICE],"",0)</f>
        <v>119.7</v>
      </c>
      <c r="L121">
        <f>SUM(InputData[[#This Row],[BUYING PRIZE]]*InputData[[#This Row],[QUANTITY]])</f>
        <v>570</v>
      </c>
      <c r="M121">
        <f>SUM(InputData[[#This Row],[SELLING PRICE]]*InputData[[#This Row],[QUANTITY]])</f>
        <v>718.2</v>
      </c>
      <c r="N121">
        <f>SUM(InputData[[#This Row],[TOTAL SELLING VALUE]]-InputData[[#This Row],[TOTAL BUYING VALUE]])</f>
        <v>148.20000000000005</v>
      </c>
      <c r="O121">
        <f>DAY(InputData[[#This Row],[DATE]])</f>
        <v>6</v>
      </c>
      <c r="P121" t="str">
        <f>TEXT(InputData[[#This Row],[DATE]],"MMM")</f>
        <v>Jun</v>
      </c>
      <c r="Q121">
        <f>YEAR(InputData[[#This Row],[DATE]])</f>
        <v>2021</v>
      </c>
    </row>
    <row r="122" spans="1:17" x14ac:dyDescent="0.2">
      <c r="A122" s="3">
        <v>44355</v>
      </c>
      <c r="B122" s="4" t="s">
        <v>65</v>
      </c>
      <c r="C122" s="5">
        <v>11</v>
      </c>
      <c r="D122" s="5" t="s">
        <v>108</v>
      </c>
      <c r="E122" s="5" t="s">
        <v>106</v>
      </c>
      <c r="F122" s="6">
        <v>0</v>
      </c>
      <c r="G122" t="str">
        <f>_xlfn.XLOOKUP(InputData[[#This Row],[PRODUCT ID]],MasterData[PRODUCT ID],MasterData[PRODUCT],,0)</f>
        <v>Product28</v>
      </c>
      <c r="H122" t="str">
        <f>_xlfn.XLOOKUP(B122,MasterData[PRODUCT ID],MasterData[CATEGORY],,0)</f>
        <v>Category04</v>
      </c>
      <c r="I122" t="str">
        <f>_xlfn.XLOOKUP(InputData[[#This Row],[PRODUCT ID]],MasterData[PRODUCT ID],MasterData[UOM],"",0)</f>
        <v>No.</v>
      </c>
      <c r="J122">
        <f>_xlfn.XLOOKUP(InputData[[#This Row],[PRODUCT ID]],MasterData[PRODUCT ID],MasterData[BUYING PRIZE],"",0)</f>
        <v>37</v>
      </c>
      <c r="K122">
        <f>_xlfn.XLOOKUP(InputData[[#This Row],[PRODUCT ID]],MasterData[PRODUCT ID],MasterData[SELLING PRICE],"",0)</f>
        <v>41.81</v>
      </c>
      <c r="L122">
        <f>SUM(InputData[[#This Row],[BUYING PRIZE]]*InputData[[#This Row],[QUANTITY]])</f>
        <v>407</v>
      </c>
      <c r="M122">
        <f>SUM(InputData[[#This Row],[SELLING PRICE]]*InputData[[#This Row],[QUANTITY]])</f>
        <v>459.91</v>
      </c>
      <c r="N122">
        <f>SUM(InputData[[#This Row],[TOTAL SELLING VALUE]]-InputData[[#This Row],[TOTAL BUYING VALUE]])</f>
        <v>52.910000000000025</v>
      </c>
      <c r="O122">
        <f>DAY(InputData[[#This Row],[DATE]])</f>
        <v>8</v>
      </c>
      <c r="P122" t="str">
        <f>TEXT(InputData[[#This Row],[DATE]],"MMM")</f>
        <v>Jun</v>
      </c>
      <c r="Q122">
        <f>YEAR(InputData[[#This Row],[DATE]])</f>
        <v>2021</v>
      </c>
    </row>
    <row r="123" spans="1:17" x14ac:dyDescent="0.2">
      <c r="A123" s="3">
        <v>44355</v>
      </c>
      <c r="B123" s="4" t="s">
        <v>14</v>
      </c>
      <c r="C123" s="5">
        <v>11</v>
      </c>
      <c r="D123" s="5" t="s">
        <v>105</v>
      </c>
      <c r="E123" s="5" t="s">
        <v>107</v>
      </c>
      <c r="F123" s="6">
        <v>0</v>
      </c>
      <c r="G123" t="str">
        <f>_xlfn.XLOOKUP(InputData[[#This Row],[PRODUCT ID]],MasterData[PRODUCT ID],MasterData[PRODUCT],,0)</f>
        <v>Product04</v>
      </c>
      <c r="H123" t="str">
        <f>_xlfn.XLOOKUP(B123,MasterData[PRODUCT ID],MasterData[CATEGORY],,0)</f>
        <v>Category01</v>
      </c>
      <c r="I123" t="str">
        <f>_xlfn.XLOOKUP(InputData[[#This Row],[PRODUCT ID]],MasterData[PRODUCT ID],MasterData[UOM],"",0)</f>
        <v>Lt</v>
      </c>
      <c r="J123">
        <f>_xlfn.XLOOKUP(InputData[[#This Row],[PRODUCT ID]],MasterData[PRODUCT ID],MasterData[BUYING PRIZE],"",0)</f>
        <v>44</v>
      </c>
      <c r="K123">
        <f>_xlfn.XLOOKUP(InputData[[#This Row],[PRODUCT ID]],MasterData[PRODUCT ID],MasterData[SELLING PRICE],"",0)</f>
        <v>48.84</v>
      </c>
      <c r="L123">
        <f>SUM(InputData[[#This Row],[BUYING PRIZE]]*InputData[[#This Row],[QUANTITY]])</f>
        <v>484</v>
      </c>
      <c r="M123">
        <f>SUM(InputData[[#This Row],[SELLING PRICE]]*InputData[[#This Row],[QUANTITY]])</f>
        <v>537.24</v>
      </c>
      <c r="N123">
        <f>SUM(InputData[[#This Row],[TOTAL SELLING VALUE]]-InputData[[#This Row],[TOTAL BUYING VALUE]])</f>
        <v>53.240000000000009</v>
      </c>
      <c r="O123">
        <f>DAY(InputData[[#This Row],[DATE]])</f>
        <v>8</v>
      </c>
      <c r="P123" t="str">
        <f>TEXT(InputData[[#This Row],[DATE]],"MMM")</f>
        <v>Jun</v>
      </c>
      <c r="Q123">
        <f>YEAR(InputData[[#This Row],[DATE]])</f>
        <v>2021</v>
      </c>
    </row>
    <row r="124" spans="1:17" x14ac:dyDescent="0.2">
      <c r="A124" s="3">
        <v>44356</v>
      </c>
      <c r="B124" s="4" t="s">
        <v>6</v>
      </c>
      <c r="C124" s="5">
        <v>7</v>
      </c>
      <c r="D124" s="5" t="s">
        <v>108</v>
      </c>
      <c r="E124" s="5" t="s">
        <v>106</v>
      </c>
      <c r="F124" s="6">
        <v>0</v>
      </c>
      <c r="G124" t="str">
        <f>_xlfn.XLOOKUP(InputData[[#This Row],[PRODUCT ID]],MasterData[PRODUCT ID],MasterData[PRODUCT],,0)</f>
        <v>Product01</v>
      </c>
      <c r="H124" t="str">
        <f>_xlfn.XLOOKUP(B124,MasterData[PRODUCT ID],MasterData[CATEGORY],,0)</f>
        <v>Category01</v>
      </c>
      <c r="I124" t="str">
        <f>_xlfn.XLOOKUP(InputData[[#This Row],[PRODUCT ID]],MasterData[PRODUCT ID],MasterData[UOM],"",0)</f>
        <v>Kg</v>
      </c>
      <c r="J124">
        <f>_xlfn.XLOOKUP(InputData[[#This Row],[PRODUCT ID]],MasterData[PRODUCT ID],MasterData[BUYING PRIZE],"",0)</f>
        <v>98</v>
      </c>
      <c r="K124">
        <f>_xlfn.XLOOKUP(InputData[[#This Row],[PRODUCT ID]],MasterData[PRODUCT ID],MasterData[SELLING PRICE],"",0)</f>
        <v>103.88</v>
      </c>
      <c r="L124">
        <f>SUM(InputData[[#This Row],[BUYING PRIZE]]*InputData[[#This Row],[QUANTITY]])</f>
        <v>686</v>
      </c>
      <c r="M124">
        <f>SUM(InputData[[#This Row],[SELLING PRICE]]*InputData[[#This Row],[QUANTITY]])</f>
        <v>727.16</v>
      </c>
      <c r="N124">
        <f>SUM(InputData[[#This Row],[TOTAL SELLING VALUE]]-InputData[[#This Row],[TOTAL BUYING VALUE]])</f>
        <v>41.159999999999968</v>
      </c>
      <c r="O124">
        <f>DAY(InputData[[#This Row],[DATE]])</f>
        <v>9</v>
      </c>
      <c r="P124" t="str">
        <f>TEXT(InputData[[#This Row],[DATE]],"MMM")</f>
        <v>Jun</v>
      </c>
      <c r="Q124">
        <f>YEAR(InputData[[#This Row],[DATE]])</f>
        <v>2021</v>
      </c>
    </row>
    <row r="125" spans="1:17" x14ac:dyDescent="0.2">
      <c r="A125" s="3">
        <v>44358</v>
      </c>
      <c r="B125" s="4" t="s">
        <v>73</v>
      </c>
      <c r="C125" s="5">
        <v>12</v>
      </c>
      <c r="D125" s="5" t="s">
        <v>105</v>
      </c>
      <c r="E125" s="5" t="s">
        <v>107</v>
      </c>
      <c r="F125" s="6">
        <v>0</v>
      </c>
      <c r="G125" t="str">
        <f>_xlfn.XLOOKUP(InputData[[#This Row],[PRODUCT ID]],MasterData[PRODUCT ID],MasterData[PRODUCT],,0)</f>
        <v>Product32</v>
      </c>
      <c r="H125" t="str">
        <f>_xlfn.XLOOKUP(B125,MasterData[PRODUCT ID],MasterData[CATEGORY],,0)</f>
        <v>Category04</v>
      </c>
      <c r="I125" t="str">
        <f>_xlfn.XLOOKUP(InputData[[#This Row],[PRODUCT ID]],MasterData[PRODUCT ID],MasterData[UOM],"",0)</f>
        <v>Kg</v>
      </c>
      <c r="J125">
        <f>_xlfn.XLOOKUP(InputData[[#This Row],[PRODUCT ID]],MasterData[PRODUCT ID],MasterData[BUYING PRIZE],"",0)</f>
        <v>89</v>
      </c>
      <c r="K125">
        <f>_xlfn.XLOOKUP(InputData[[#This Row],[PRODUCT ID]],MasterData[PRODUCT ID],MasterData[SELLING PRICE],"",0)</f>
        <v>117.48</v>
      </c>
      <c r="L125">
        <f>SUM(InputData[[#This Row],[BUYING PRIZE]]*InputData[[#This Row],[QUANTITY]])</f>
        <v>1068</v>
      </c>
      <c r="M125">
        <f>SUM(InputData[[#This Row],[SELLING PRICE]]*InputData[[#This Row],[QUANTITY]])</f>
        <v>1409.76</v>
      </c>
      <c r="N125">
        <f>SUM(InputData[[#This Row],[TOTAL SELLING VALUE]]-InputData[[#This Row],[TOTAL BUYING VALUE]])</f>
        <v>341.76</v>
      </c>
      <c r="O125">
        <f>DAY(InputData[[#This Row],[DATE]])</f>
        <v>11</v>
      </c>
      <c r="P125" t="str">
        <f>TEXT(InputData[[#This Row],[DATE]],"MMM")</f>
        <v>Jun</v>
      </c>
      <c r="Q125">
        <f>YEAR(InputData[[#This Row],[DATE]])</f>
        <v>2021</v>
      </c>
    </row>
    <row r="126" spans="1:17" x14ac:dyDescent="0.2">
      <c r="A126" s="3">
        <v>44359</v>
      </c>
      <c r="B126" s="4" t="s">
        <v>92</v>
      </c>
      <c r="C126" s="5">
        <v>6</v>
      </c>
      <c r="D126" s="5" t="s">
        <v>108</v>
      </c>
      <c r="E126" s="5" t="s">
        <v>106</v>
      </c>
      <c r="F126" s="6">
        <v>0</v>
      </c>
      <c r="G126" t="str">
        <f>_xlfn.XLOOKUP(InputData[[#This Row],[PRODUCT ID]],MasterData[PRODUCT ID],MasterData[PRODUCT],,0)</f>
        <v>Product41</v>
      </c>
      <c r="H126" t="str">
        <f>_xlfn.XLOOKUP(B126,MasterData[PRODUCT ID],MasterData[CATEGORY],,0)</f>
        <v>Category05</v>
      </c>
      <c r="I126" t="str">
        <f>_xlfn.XLOOKUP(InputData[[#This Row],[PRODUCT ID]],MasterData[PRODUCT ID],MasterData[UOM],"",0)</f>
        <v>Ft</v>
      </c>
      <c r="J126">
        <f>_xlfn.XLOOKUP(InputData[[#This Row],[PRODUCT ID]],MasterData[PRODUCT ID],MasterData[BUYING PRIZE],"",0)</f>
        <v>138</v>
      </c>
      <c r="K126">
        <f>_xlfn.XLOOKUP(InputData[[#This Row],[PRODUCT ID]],MasterData[PRODUCT ID],MasterData[SELLING PRICE],"",0)</f>
        <v>173.88</v>
      </c>
      <c r="L126">
        <f>SUM(InputData[[#This Row],[BUYING PRIZE]]*InputData[[#This Row],[QUANTITY]])</f>
        <v>828</v>
      </c>
      <c r="M126">
        <f>SUM(InputData[[#This Row],[SELLING PRICE]]*InputData[[#This Row],[QUANTITY]])</f>
        <v>1043.28</v>
      </c>
      <c r="N126">
        <f>SUM(InputData[[#This Row],[TOTAL SELLING VALUE]]-InputData[[#This Row],[TOTAL BUYING VALUE]])</f>
        <v>215.27999999999997</v>
      </c>
      <c r="O126">
        <f>DAY(InputData[[#This Row],[DATE]])</f>
        <v>12</v>
      </c>
      <c r="P126" t="str">
        <f>TEXT(InputData[[#This Row],[DATE]],"MMM")</f>
        <v>Jun</v>
      </c>
      <c r="Q126">
        <f>YEAR(InputData[[#This Row],[DATE]])</f>
        <v>2021</v>
      </c>
    </row>
    <row r="127" spans="1:17" x14ac:dyDescent="0.2">
      <c r="A127" s="3">
        <v>44361</v>
      </c>
      <c r="B127" s="4" t="s">
        <v>58</v>
      </c>
      <c r="C127" s="5">
        <v>10</v>
      </c>
      <c r="D127" s="5" t="s">
        <v>106</v>
      </c>
      <c r="E127" s="5" t="s">
        <v>107</v>
      </c>
      <c r="F127" s="6">
        <v>0</v>
      </c>
      <c r="G127" t="str">
        <f>_xlfn.XLOOKUP(InputData[[#This Row],[PRODUCT ID]],MasterData[PRODUCT ID],MasterData[PRODUCT],,0)</f>
        <v>Product25</v>
      </c>
      <c r="H127" t="str">
        <f>_xlfn.XLOOKUP(B127,MasterData[PRODUCT ID],MasterData[CATEGORY],,0)</f>
        <v>Category03</v>
      </c>
      <c r="I127" t="str">
        <f>_xlfn.XLOOKUP(InputData[[#This Row],[PRODUCT ID]],MasterData[PRODUCT ID],MasterData[UOM],"",0)</f>
        <v>No.</v>
      </c>
      <c r="J127">
        <f>_xlfn.XLOOKUP(InputData[[#This Row],[PRODUCT ID]],MasterData[PRODUCT ID],MasterData[BUYING PRIZE],"",0)</f>
        <v>7</v>
      </c>
      <c r="K127">
        <f>_xlfn.XLOOKUP(InputData[[#This Row],[PRODUCT ID]],MasterData[PRODUCT ID],MasterData[SELLING PRICE],"",0)</f>
        <v>8.33</v>
      </c>
      <c r="L127">
        <f>SUM(InputData[[#This Row],[BUYING PRIZE]]*InputData[[#This Row],[QUANTITY]])</f>
        <v>70</v>
      </c>
      <c r="M127">
        <f>SUM(InputData[[#This Row],[SELLING PRICE]]*InputData[[#This Row],[QUANTITY]])</f>
        <v>83.3</v>
      </c>
      <c r="N127">
        <f>SUM(InputData[[#This Row],[TOTAL SELLING VALUE]]-InputData[[#This Row],[TOTAL BUYING VALUE]])</f>
        <v>13.299999999999997</v>
      </c>
      <c r="O127">
        <f>DAY(InputData[[#This Row],[DATE]])</f>
        <v>14</v>
      </c>
      <c r="P127" t="str">
        <f>TEXT(InputData[[#This Row],[DATE]],"MMM")</f>
        <v>Jun</v>
      </c>
      <c r="Q127">
        <f>YEAR(InputData[[#This Row],[DATE]])</f>
        <v>2021</v>
      </c>
    </row>
    <row r="128" spans="1:17" x14ac:dyDescent="0.2">
      <c r="A128" s="3">
        <v>44363</v>
      </c>
      <c r="B128" s="4" t="s">
        <v>45</v>
      </c>
      <c r="C128" s="5">
        <v>5</v>
      </c>
      <c r="D128" s="5" t="s">
        <v>105</v>
      </c>
      <c r="E128" s="5" t="s">
        <v>107</v>
      </c>
      <c r="F128" s="6">
        <v>0</v>
      </c>
      <c r="G128" t="str">
        <f>_xlfn.XLOOKUP(InputData[[#This Row],[PRODUCT ID]],MasterData[PRODUCT ID],MasterData[PRODUCT],,0)</f>
        <v>Product19</v>
      </c>
      <c r="H128" t="str">
        <f>_xlfn.XLOOKUP(B128,MasterData[PRODUCT ID],MasterData[CATEGORY],,0)</f>
        <v>Category02</v>
      </c>
      <c r="I128" t="str">
        <f>_xlfn.XLOOKUP(InputData[[#This Row],[PRODUCT ID]],MasterData[PRODUCT ID],MasterData[UOM],"",0)</f>
        <v>Ft</v>
      </c>
      <c r="J128">
        <f>_xlfn.XLOOKUP(InputData[[#This Row],[PRODUCT ID]],MasterData[PRODUCT ID],MasterData[BUYING PRIZE],"",0)</f>
        <v>150</v>
      </c>
      <c r="K128">
        <f>_xlfn.XLOOKUP(InputData[[#This Row],[PRODUCT ID]],MasterData[PRODUCT ID],MasterData[SELLING PRICE],"",0)</f>
        <v>210</v>
      </c>
      <c r="L128">
        <f>SUM(InputData[[#This Row],[BUYING PRIZE]]*InputData[[#This Row],[QUANTITY]])</f>
        <v>750</v>
      </c>
      <c r="M128">
        <f>SUM(InputData[[#This Row],[SELLING PRICE]]*InputData[[#This Row],[QUANTITY]])</f>
        <v>1050</v>
      </c>
      <c r="N128">
        <f>SUM(InputData[[#This Row],[TOTAL SELLING VALUE]]-InputData[[#This Row],[TOTAL BUYING VALUE]])</f>
        <v>300</v>
      </c>
      <c r="O128">
        <f>DAY(InputData[[#This Row],[DATE]])</f>
        <v>16</v>
      </c>
      <c r="P128" t="str">
        <f>TEXT(InputData[[#This Row],[DATE]],"MMM")</f>
        <v>Jun</v>
      </c>
      <c r="Q128">
        <f>YEAR(InputData[[#This Row],[DATE]])</f>
        <v>2021</v>
      </c>
    </row>
    <row r="129" spans="1:17" x14ac:dyDescent="0.2">
      <c r="A129" s="3">
        <v>44363</v>
      </c>
      <c r="B129" s="4" t="s">
        <v>37</v>
      </c>
      <c r="C129" s="5">
        <v>12</v>
      </c>
      <c r="D129" s="5" t="s">
        <v>106</v>
      </c>
      <c r="E129" s="5" t="s">
        <v>107</v>
      </c>
      <c r="F129" s="6">
        <v>0</v>
      </c>
      <c r="G129" t="str">
        <f>_xlfn.XLOOKUP(InputData[[#This Row],[PRODUCT ID]],MasterData[PRODUCT ID],MasterData[PRODUCT],,0)</f>
        <v>Product15</v>
      </c>
      <c r="H129" t="str">
        <f>_xlfn.XLOOKUP(B129,MasterData[PRODUCT ID],MasterData[CATEGORY],,0)</f>
        <v>Category02</v>
      </c>
      <c r="I129" t="str">
        <f>_xlfn.XLOOKUP(InputData[[#This Row],[PRODUCT ID]],MasterData[PRODUCT ID],MasterData[UOM],"",0)</f>
        <v>No.</v>
      </c>
      <c r="J129">
        <f>_xlfn.XLOOKUP(InputData[[#This Row],[PRODUCT ID]],MasterData[PRODUCT ID],MasterData[BUYING PRIZE],"",0)</f>
        <v>12</v>
      </c>
      <c r="K129">
        <f>_xlfn.XLOOKUP(InputData[[#This Row],[PRODUCT ID]],MasterData[PRODUCT ID],MasterData[SELLING PRICE],"",0)</f>
        <v>15.719999999999999</v>
      </c>
      <c r="L129">
        <f>SUM(InputData[[#This Row],[BUYING PRIZE]]*InputData[[#This Row],[QUANTITY]])</f>
        <v>144</v>
      </c>
      <c r="M129">
        <f>SUM(InputData[[#This Row],[SELLING PRICE]]*InputData[[#This Row],[QUANTITY]])</f>
        <v>188.64</v>
      </c>
      <c r="N129">
        <f>SUM(InputData[[#This Row],[TOTAL SELLING VALUE]]-InputData[[#This Row],[TOTAL BUYING VALUE]])</f>
        <v>44.639999999999986</v>
      </c>
      <c r="O129">
        <f>DAY(InputData[[#This Row],[DATE]])</f>
        <v>16</v>
      </c>
      <c r="P129" t="str">
        <f>TEXT(InputData[[#This Row],[DATE]],"MMM")</f>
        <v>Jun</v>
      </c>
      <c r="Q129">
        <f>YEAR(InputData[[#This Row],[DATE]])</f>
        <v>2021</v>
      </c>
    </row>
    <row r="130" spans="1:17" x14ac:dyDescent="0.2">
      <c r="A130" s="3">
        <v>44363</v>
      </c>
      <c r="B130" s="4" t="s">
        <v>88</v>
      </c>
      <c r="C130" s="5">
        <v>11</v>
      </c>
      <c r="D130" s="5" t="s">
        <v>108</v>
      </c>
      <c r="E130" s="5" t="s">
        <v>107</v>
      </c>
      <c r="F130" s="6">
        <v>0</v>
      </c>
      <c r="G130" t="str">
        <f>_xlfn.XLOOKUP(InputData[[#This Row],[PRODUCT ID]],MasterData[PRODUCT ID],MasterData[PRODUCT],,0)</f>
        <v>Product39</v>
      </c>
      <c r="H130" t="str">
        <f>_xlfn.XLOOKUP(B130,MasterData[PRODUCT ID],MasterData[CATEGORY],,0)</f>
        <v>Category05</v>
      </c>
      <c r="I130" t="str">
        <f>_xlfn.XLOOKUP(InputData[[#This Row],[PRODUCT ID]],MasterData[PRODUCT ID],MasterData[UOM],"",0)</f>
        <v>No.</v>
      </c>
      <c r="J130">
        <f>_xlfn.XLOOKUP(InputData[[#This Row],[PRODUCT ID]],MasterData[PRODUCT ID],MasterData[BUYING PRIZE],"",0)</f>
        <v>37</v>
      </c>
      <c r="K130">
        <f>_xlfn.XLOOKUP(InputData[[#This Row],[PRODUCT ID]],MasterData[PRODUCT ID],MasterData[SELLING PRICE],"",0)</f>
        <v>42.55</v>
      </c>
      <c r="L130">
        <f>SUM(InputData[[#This Row],[BUYING PRIZE]]*InputData[[#This Row],[QUANTITY]])</f>
        <v>407</v>
      </c>
      <c r="M130">
        <f>SUM(InputData[[#This Row],[SELLING PRICE]]*InputData[[#This Row],[QUANTITY]])</f>
        <v>468.04999999999995</v>
      </c>
      <c r="N130">
        <f>SUM(InputData[[#This Row],[TOTAL SELLING VALUE]]-InputData[[#This Row],[TOTAL BUYING VALUE]])</f>
        <v>61.049999999999955</v>
      </c>
      <c r="O130">
        <f>DAY(InputData[[#This Row],[DATE]])</f>
        <v>16</v>
      </c>
      <c r="P130" t="str">
        <f>TEXT(InputData[[#This Row],[DATE]],"MMM")</f>
        <v>Jun</v>
      </c>
      <c r="Q130">
        <f>YEAR(InputData[[#This Row],[DATE]])</f>
        <v>2021</v>
      </c>
    </row>
    <row r="131" spans="1:17" x14ac:dyDescent="0.2">
      <c r="A131" s="3">
        <v>44365</v>
      </c>
      <c r="B131" s="4" t="s">
        <v>58</v>
      </c>
      <c r="C131" s="5">
        <v>13</v>
      </c>
      <c r="D131" s="5" t="s">
        <v>108</v>
      </c>
      <c r="E131" s="5" t="s">
        <v>107</v>
      </c>
      <c r="F131" s="6">
        <v>0</v>
      </c>
      <c r="G131" t="str">
        <f>_xlfn.XLOOKUP(InputData[[#This Row],[PRODUCT ID]],MasterData[PRODUCT ID],MasterData[PRODUCT],,0)</f>
        <v>Product25</v>
      </c>
      <c r="H131" t="str">
        <f>_xlfn.XLOOKUP(B131,MasterData[PRODUCT ID],MasterData[CATEGORY],,0)</f>
        <v>Category03</v>
      </c>
      <c r="I131" t="str">
        <f>_xlfn.XLOOKUP(InputData[[#This Row],[PRODUCT ID]],MasterData[PRODUCT ID],MasterData[UOM],"",0)</f>
        <v>No.</v>
      </c>
      <c r="J131">
        <f>_xlfn.XLOOKUP(InputData[[#This Row],[PRODUCT ID]],MasterData[PRODUCT ID],MasterData[BUYING PRIZE],"",0)</f>
        <v>7</v>
      </c>
      <c r="K131">
        <f>_xlfn.XLOOKUP(InputData[[#This Row],[PRODUCT ID]],MasterData[PRODUCT ID],MasterData[SELLING PRICE],"",0)</f>
        <v>8.33</v>
      </c>
      <c r="L131">
        <f>SUM(InputData[[#This Row],[BUYING PRIZE]]*InputData[[#This Row],[QUANTITY]])</f>
        <v>91</v>
      </c>
      <c r="M131">
        <f>SUM(InputData[[#This Row],[SELLING PRICE]]*InputData[[#This Row],[QUANTITY]])</f>
        <v>108.29</v>
      </c>
      <c r="N131">
        <f>SUM(InputData[[#This Row],[TOTAL SELLING VALUE]]-InputData[[#This Row],[TOTAL BUYING VALUE]])</f>
        <v>17.290000000000006</v>
      </c>
      <c r="O131">
        <f>DAY(InputData[[#This Row],[DATE]])</f>
        <v>18</v>
      </c>
      <c r="P131" t="str">
        <f>TEXT(InputData[[#This Row],[DATE]],"MMM")</f>
        <v>Jun</v>
      </c>
      <c r="Q131">
        <f>YEAR(InputData[[#This Row],[DATE]])</f>
        <v>2021</v>
      </c>
    </row>
    <row r="132" spans="1:17" x14ac:dyDescent="0.2">
      <c r="A132" s="3">
        <v>44366</v>
      </c>
      <c r="B132" s="4" t="s">
        <v>92</v>
      </c>
      <c r="C132" s="5">
        <v>5</v>
      </c>
      <c r="D132" s="5" t="s">
        <v>108</v>
      </c>
      <c r="E132" s="5" t="s">
        <v>106</v>
      </c>
      <c r="F132" s="6">
        <v>0</v>
      </c>
      <c r="G132" t="str">
        <f>_xlfn.XLOOKUP(InputData[[#This Row],[PRODUCT ID]],MasterData[PRODUCT ID],MasterData[PRODUCT],,0)</f>
        <v>Product41</v>
      </c>
      <c r="H132" t="str">
        <f>_xlfn.XLOOKUP(B132,MasterData[PRODUCT ID],MasterData[CATEGORY],,0)</f>
        <v>Category05</v>
      </c>
      <c r="I132" t="str">
        <f>_xlfn.XLOOKUP(InputData[[#This Row],[PRODUCT ID]],MasterData[PRODUCT ID],MasterData[UOM],"",0)</f>
        <v>Ft</v>
      </c>
      <c r="J132">
        <f>_xlfn.XLOOKUP(InputData[[#This Row],[PRODUCT ID]],MasterData[PRODUCT ID],MasterData[BUYING PRIZE],"",0)</f>
        <v>138</v>
      </c>
      <c r="K132">
        <f>_xlfn.XLOOKUP(InputData[[#This Row],[PRODUCT ID]],MasterData[PRODUCT ID],MasterData[SELLING PRICE],"",0)</f>
        <v>173.88</v>
      </c>
      <c r="L132">
        <f>SUM(InputData[[#This Row],[BUYING PRIZE]]*InputData[[#This Row],[QUANTITY]])</f>
        <v>690</v>
      </c>
      <c r="M132">
        <f>SUM(InputData[[#This Row],[SELLING PRICE]]*InputData[[#This Row],[QUANTITY]])</f>
        <v>869.4</v>
      </c>
      <c r="N132">
        <f>SUM(InputData[[#This Row],[TOTAL SELLING VALUE]]-InputData[[#This Row],[TOTAL BUYING VALUE]])</f>
        <v>179.39999999999998</v>
      </c>
      <c r="O132">
        <f>DAY(InputData[[#This Row],[DATE]])</f>
        <v>19</v>
      </c>
      <c r="P132" t="str">
        <f>TEXT(InputData[[#This Row],[DATE]],"MMM")</f>
        <v>Jun</v>
      </c>
      <c r="Q132">
        <f>YEAR(InputData[[#This Row],[DATE]])</f>
        <v>2021</v>
      </c>
    </row>
    <row r="133" spans="1:17" x14ac:dyDescent="0.2">
      <c r="A133" s="3">
        <v>44367</v>
      </c>
      <c r="B133" s="4" t="s">
        <v>39</v>
      </c>
      <c r="C133" s="5">
        <v>1</v>
      </c>
      <c r="D133" s="5" t="s">
        <v>105</v>
      </c>
      <c r="E133" s="5" t="s">
        <v>107</v>
      </c>
      <c r="F133" s="6">
        <v>0</v>
      </c>
      <c r="G133" t="str">
        <f>_xlfn.XLOOKUP(InputData[[#This Row],[PRODUCT ID]],MasterData[PRODUCT ID],MasterData[PRODUCT],,0)</f>
        <v>Product16</v>
      </c>
      <c r="H133" t="str">
        <f>_xlfn.XLOOKUP(B133,MasterData[PRODUCT ID],MasterData[CATEGORY],,0)</f>
        <v>Category02</v>
      </c>
      <c r="I133" t="str">
        <f>_xlfn.XLOOKUP(InputData[[#This Row],[PRODUCT ID]],MasterData[PRODUCT ID],MasterData[UOM],"",0)</f>
        <v>No.</v>
      </c>
      <c r="J133">
        <f>_xlfn.XLOOKUP(InputData[[#This Row],[PRODUCT ID]],MasterData[PRODUCT ID],MasterData[BUYING PRIZE],"",0)</f>
        <v>13</v>
      </c>
      <c r="K133">
        <f>_xlfn.XLOOKUP(InputData[[#This Row],[PRODUCT ID]],MasterData[PRODUCT ID],MasterData[SELLING PRICE],"",0)</f>
        <v>16.64</v>
      </c>
      <c r="L133">
        <f>SUM(InputData[[#This Row],[BUYING PRIZE]]*InputData[[#This Row],[QUANTITY]])</f>
        <v>13</v>
      </c>
      <c r="M133">
        <f>SUM(InputData[[#This Row],[SELLING PRICE]]*InputData[[#This Row],[QUANTITY]])</f>
        <v>16.64</v>
      </c>
      <c r="N133">
        <f>SUM(InputData[[#This Row],[TOTAL SELLING VALUE]]-InputData[[#This Row],[TOTAL BUYING VALUE]])</f>
        <v>3.6400000000000006</v>
      </c>
      <c r="O133">
        <f>DAY(InputData[[#This Row],[DATE]])</f>
        <v>20</v>
      </c>
      <c r="P133" t="str">
        <f>TEXT(InputData[[#This Row],[DATE]],"MMM")</f>
        <v>Jun</v>
      </c>
      <c r="Q133">
        <f>YEAR(InputData[[#This Row],[DATE]])</f>
        <v>2021</v>
      </c>
    </row>
    <row r="134" spans="1:17" x14ac:dyDescent="0.2">
      <c r="A134" s="3">
        <v>44370</v>
      </c>
      <c r="B134" s="4" t="s">
        <v>39</v>
      </c>
      <c r="C134" s="5">
        <v>4</v>
      </c>
      <c r="D134" s="5" t="s">
        <v>108</v>
      </c>
      <c r="E134" s="5" t="s">
        <v>106</v>
      </c>
      <c r="F134" s="6">
        <v>0</v>
      </c>
      <c r="G134" t="str">
        <f>_xlfn.XLOOKUP(InputData[[#This Row],[PRODUCT ID]],MasterData[PRODUCT ID],MasterData[PRODUCT],,0)</f>
        <v>Product16</v>
      </c>
      <c r="H134" t="str">
        <f>_xlfn.XLOOKUP(B134,MasterData[PRODUCT ID],MasterData[CATEGORY],,0)</f>
        <v>Category02</v>
      </c>
      <c r="I134" t="str">
        <f>_xlfn.XLOOKUP(InputData[[#This Row],[PRODUCT ID]],MasterData[PRODUCT ID],MasterData[UOM],"",0)</f>
        <v>No.</v>
      </c>
      <c r="J134">
        <f>_xlfn.XLOOKUP(InputData[[#This Row],[PRODUCT ID]],MasterData[PRODUCT ID],MasterData[BUYING PRIZE],"",0)</f>
        <v>13</v>
      </c>
      <c r="K134">
        <f>_xlfn.XLOOKUP(InputData[[#This Row],[PRODUCT ID]],MasterData[PRODUCT ID],MasterData[SELLING PRICE],"",0)</f>
        <v>16.64</v>
      </c>
      <c r="L134">
        <f>SUM(InputData[[#This Row],[BUYING PRIZE]]*InputData[[#This Row],[QUANTITY]])</f>
        <v>52</v>
      </c>
      <c r="M134">
        <f>SUM(InputData[[#This Row],[SELLING PRICE]]*InputData[[#This Row],[QUANTITY]])</f>
        <v>66.56</v>
      </c>
      <c r="N134">
        <f>SUM(InputData[[#This Row],[TOTAL SELLING VALUE]]-InputData[[#This Row],[TOTAL BUYING VALUE]])</f>
        <v>14.560000000000002</v>
      </c>
      <c r="O134">
        <f>DAY(InputData[[#This Row],[DATE]])</f>
        <v>23</v>
      </c>
      <c r="P134" t="str">
        <f>TEXT(InputData[[#This Row],[DATE]],"MMM")</f>
        <v>Jun</v>
      </c>
      <c r="Q134">
        <f>YEAR(InputData[[#This Row],[DATE]])</f>
        <v>2021</v>
      </c>
    </row>
    <row r="135" spans="1:17" x14ac:dyDescent="0.2">
      <c r="A135" s="3">
        <v>44371</v>
      </c>
      <c r="B135" s="4" t="s">
        <v>29</v>
      </c>
      <c r="C135" s="5">
        <v>13</v>
      </c>
      <c r="D135" s="5" t="s">
        <v>108</v>
      </c>
      <c r="E135" s="5" t="s">
        <v>106</v>
      </c>
      <c r="F135" s="6">
        <v>0</v>
      </c>
      <c r="G135" t="str">
        <f>_xlfn.XLOOKUP(InputData[[#This Row],[PRODUCT ID]],MasterData[PRODUCT ID],MasterData[PRODUCT],,0)</f>
        <v>Product11</v>
      </c>
      <c r="H135" t="str">
        <f>_xlfn.XLOOKUP(B135,MasterData[PRODUCT ID],MasterData[CATEGORY],,0)</f>
        <v>Category02</v>
      </c>
      <c r="I135" t="str">
        <f>_xlfn.XLOOKUP(InputData[[#This Row],[PRODUCT ID]],MasterData[PRODUCT ID],MasterData[UOM],"",0)</f>
        <v>Lt</v>
      </c>
      <c r="J135">
        <f>_xlfn.XLOOKUP(InputData[[#This Row],[PRODUCT ID]],MasterData[PRODUCT ID],MasterData[BUYING PRIZE],"",0)</f>
        <v>44</v>
      </c>
      <c r="K135">
        <f>_xlfn.XLOOKUP(InputData[[#This Row],[PRODUCT ID]],MasterData[PRODUCT ID],MasterData[SELLING PRICE],"",0)</f>
        <v>48.4</v>
      </c>
      <c r="L135">
        <f>SUM(InputData[[#This Row],[BUYING PRIZE]]*InputData[[#This Row],[QUANTITY]])</f>
        <v>572</v>
      </c>
      <c r="M135">
        <f>SUM(InputData[[#This Row],[SELLING PRICE]]*InputData[[#This Row],[QUANTITY]])</f>
        <v>629.19999999999993</v>
      </c>
      <c r="N135">
        <f>SUM(InputData[[#This Row],[TOTAL SELLING VALUE]]-InputData[[#This Row],[TOTAL BUYING VALUE]])</f>
        <v>57.199999999999932</v>
      </c>
      <c r="O135">
        <f>DAY(InputData[[#This Row],[DATE]])</f>
        <v>24</v>
      </c>
      <c r="P135" t="str">
        <f>TEXT(InputData[[#This Row],[DATE]],"MMM")</f>
        <v>Jun</v>
      </c>
      <c r="Q135">
        <f>YEAR(InputData[[#This Row],[DATE]])</f>
        <v>2021</v>
      </c>
    </row>
    <row r="136" spans="1:17" x14ac:dyDescent="0.2">
      <c r="A136" s="3">
        <v>44373</v>
      </c>
      <c r="B136" s="4" t="s">
        <v>24</v>
      </c>
      <c r="C136" s="5">
        <v>7</v>
      </c>
      <c r="D136" s="5" t="s">
        <v>106</v>
      </c>
      <c r="E136" s="5" t="s">
        <v>106</v>
      </c>
      <c r="F136" s="6">
        <v>0</v>
      </c>
      <c r="G136" t="str">
        <f>_xlfn.XLOOKUP(InputData[[#This Row],[PRODUCT ID]],MasterData[PRODUCT ID],MasterData[PRODUCT],,0)</f>
        <v>Product09</v>
      </c>
      <c r="H136" t="str">
        <f>_xlfn.XLOOKUP(B136,MasterData[PRODUCT ID],MasterData[CATEGORY],,0)</f>
        <v>Category01</v>
      </c>
      <c r="I136" t="str">
        <f>_xlfn.XLOOKUP(InputData[[#This Row],[PRODUCT ID]],MasterData[PRODUCT ID],MasterData[UOM],"",0)</f>
        <v>No.</v>
      </c>
      <c r="J136">
        <f>_xlfn.XLOOKUP(InputData[[#This Row],[PRODUCT ID]],MasterData[PRODUCT ID],MasterData[BUYING PRIZE],"",0)</f>
        <v>6</v>
      </c>
      <c r="K136">
        <f>_xlfn.XLOOKUP(InputData[[#This Row],[PRODUCT ID]],MasterData[PRODUCT ID],MasterData[SELLING PRICE],"",0)</f>
        <v>7.8599999999999994</v>
      </c>
      <c r="L136">
        <f>SUM(InputData[[#This Row],[BUYING PRIZE]]*InputData[[#This Row],[QUANTITY]])</f>
        <v>42</v>
      </c>
      <c r="M136">
        <f>SUM(InputData[[#This Row],[SELLING PRICE]]*InputData[[#This Row],[QUANTITY]])</f>
        <v>55.019999999999996</v>
      </c>
      <c r="N136">
        <f>SUM(InputData[[#This Row],[TOTAL SELLING VALUE]]-InputData[[#This Row],[TOTAL BUYING VALUE]])</f>
        <v>13.019999999999996</v>
      </c>
      <c r="O136">
        <f>DAY(InputData[[#This Row],[DATE]])</f>
        <v>26</v>
      </c>
      <c r="P136" t="str">
        <f>TEXT(InputData[[#This Row],[DATE]],"MMM")</f>
        <v>Jun</v>
      </c>
      <c r="Q136">
        <f>YEAR(InputData[[#This Row],[DATE]])</f>
        <v>2021</v>
      </c>
    </row>
    <row r="137" spans="1:17" x14ac:dyDescent="0.2">
      <c r="A137" s="3">
        <v>44374</v>
      </c>
      <c r="B137" s="4" t="s">
        <v>16</v>
      </c>
      <c r="C137" s="5">
        <v>11</v>
      </c>
      <c r="D137" s="5" t="s">
        <v>108</v>
      </c>
      <c r="E137" s="5" t="s">
        <v>107</v>
      </c>
      <c r="F137" s="6">
        <v>0</v>
      </c>
      <c r="G137" t="str">
        <f>_xlfn.XLOOKUP(InputData[[#This Row],[PRODUCT ID]],MasterData[PRODUCT ID],MasterData[PRODUCT],,0)</f>
        <v>Product05</v>
      </c>
      <c r="H137" t="str">
        <f>_xlfn.XLOOKUP(B137,MasterData[PRODUCT ID],MasterData[CATEGORY],,0)</f>
        <v>Category01</v>
      </c>
      <c r="I137" t="str">
        <f>_xlfn.XLOOKUP(InputData[[#This Row],[PRODUCT ID]],MasterData[PRODUCT ID],MasterData[UOM],"",0)</f>
        <v>Ft</v>
      </c>
      <c r="J137">
        <f>_xlfn.XLOOKUP(InputData[[#This Row],[PRODUCT ID]],MasterData[PRODUCT ID],MasterData[BUYING PRIZE],"",0)</f>
        <v>133</v>
      </c>
      <c r="K137">
        <f>_xlfn.XLOOKUP(InputData[[#This Row],[PRODUCT ID]],MasterData[PRODUCT ID],MasterData[SELLING PRICE],"",0)</f>
        <v>155.61000000000001</v>
      </c>
      <c r="L137">
        <f>SUM(InputData[[#This Row],[BUYING PRIZE]]*InputData[[#This Row],[QUANTITY]])</f>
        <v>1463</v>
      </c>
      <c r="M137">
        <f>SUM(InputData[[#This Row],[SELLING PRICE]]*InputData[[#This Row],[QUANTITY]])</f>
        <v>1711.71</v>
      </c>
      <c r="N137">
        <f>SUM(InputData[[#This Row],[TOTAL SELLING VALUE]]-InputData[[#This Row],[TOTAL BUYING VALUE]])</f>
        <v>248.71000000000004</v>
      </c>
      <c r="O137">
        <f>DAY(InputData[[#This Row],[DATE]])</f>
        <v>27</v>
      </c>
      <c r="P137" t="str">
        <f>TEXT(InputData[[#This Row],[DATE]],"MMM")</f>
        <v>Jun</v>
      </c>
      <c r="Q137">
        <f>YEAR(InputData[[#This Row],[DATE]])</f>
        <v>2021</v>
      </c>
    </row>
    <row r="138" spans="1:17" x14ac:dyDescent="0.2">
      <c r="A138" s="3">
        <v>44375</v>
      </c>
      <c r="B138" s="4" t="s">
        <v>50</v>
      </c>
      <c r="C138" s="5">
        <v>2</v>
      </c>
      <c r="D138" s="5" t="s">
        <v>106</v>
      </c>
      <c r="E138" s="5" t="s">
        <v>107</v>
      </c>
      <c r="F138" s="6">
        <v>0</v>
      </c>
      <c r="G138" t="str">
        <f>_xlfn.XLOOKUP(InputData[[#This Row],[PRODUCT ID]],MasterData[PRODUCT ID],MasterData[PRODUCT],,0)</f>
        <v>Product21</v>
      </c>
      <c r="H138" t="str">
        <f>_xlfn.XLOOKUP(B138,MasterData[PRODUCT ID],MasterData[CATEGORY],,0)</f>
        <v>Category03</v>
      </c>
      <c r="I138" t="str">
        <f>_xlfn.XLOOKUP(InputData[[#This Row],[PRODUCT ID]],MasterData[PRODUCT ID],MasterData[UOM],"",0)</f>
        <v>Ft</v>
      </c>
      <c r="J138">
        <f>_xlfn.XLOOKUP(InputData[[#This Row],[PRODUCT ID]],MasterData[PRODUCT ID],MasterData[BUYING PRIZE],"",0)</f>
        <v>126</v>
      </c>
      <c r="K138">
        <f>_xlfn.XLOOKUP(InputData[[#This Row],[PRODUCT ID]],MasterData[PRODUCT ID],MasterData[SELLING PRICE],"",0)</f>
        <v>162.54</v>
      </c>
      <c r="L138">
        <f>SUM(InputData[[#This Row],[BUYING PRIZE]]*InputData[[#This Row],[QUANTITY]])</f>
        <v>252</v>
      </c>
      <c r="M138">
        <f>SUM(InputData[[#This Row],[SELLING PRICE]]*InputData[[#This Row],[QUANTITY]])</f>
        <v>325.08</v>
      </c>
      <c r="N138">
        <f>SUM(InputData[[#This Row],[TOTAL SELLING VALUE]]-InputData[[#This Row],[TOTAL BUYING VALUE]])</f>
        <v>73.079999999999984</v>
      </c>
      <c r="O138">
        <f>DAY(InputData[[#This Row],[DATE]])</f>
        <v>28</v>
      </c>
      <c r="P138" t="str">
        <f>TEXT(InputData[[#This Row],[DATE]],"MMM")</f>
        <v>Jun</v>
      </c>
      <c r="Q138">
        <f>YEAR(InputData[[#This Row],[DATE]])</f>
        <v>2021</v>
      </c>
    </row>
    <row r="139" spans="1:17" x14ac:dyDescent="0.2">
      <c r="A139" s="3">
        <v>44375</v>
      </c>
      <c r="B139" s="4" t="s">
        <v>79</v>
      </c>
      <c r="C139" s="5">
        <v>7</v>
      </c>
      <c r="D139" s="5" t="s">
        <v>106</v>
      </c>
      <c r="E139" s="5" t="s">
        <v>106</v>
      </c>
      <c r="F139" s="6">
        <v>0</v>
      </c>
      <c r="G139" t="str">
        <f>_xlfn.XLOOKUP(InputData[[#This Row],[PRODUCT ID]],MasterData[PRODUCT ID],MasterData[PRODUCT],,0)</f>
        <v>Product35</v>
      </c>
      <c r="H139" t="str">
        <f>_xlfn.XLOOKUP(B139,MasterData[PRODUCT ID],MasterData[CATEGORY],,0)</f>
        <v>Category04</v>
      </c>
      <c r="I139" t="str">
        <f>_xlfn.XLOOKUP(InputData[[#This Row],[PRODUCT ID]],MasterData[PRODUCT ID],MasterData[UOM],"",0)</f>
        <v>No.</v>
      </c>
      <c r="J139">
        <f>_xlfn.XLOOKUP(InputData[[#This Row],[PRODUCT ID]],MasterData[PRODUCT ID],MasterData[BUYING PRIZE],"",0)</f>
        <v>5</v>
      </c>
      <c r="K139">
        <f>_xlfn.XLOOKUP(InputData[[#This Row],[PRODUCT ID]],MasterData[PRODUCT ID],MasterData[SELLING PRICE],"",0)</f>
        <v>6.7</v>
      </c>
      <c r="L139">
        <f>SUM(InputData[[#This Row],[BUYING PRIZE]]*InputData[[#This Row],[QUANTITY]])</f>
        <v>35</v>
      </c>
      <c r="M139">
        <f>SUM(InputData[[#This Row],[SELLING PRICE]]*InputData[[#This Row],[QUANTITY]])</f>
        <v>46.9</v>
      </c>
      <c r="N139">
        <f>SUM(InputData[[#This Row],[TOTAL SELLING VALUE]]-InputData[[#This Row],[TOTAL BUYING VALUE]])</f>
        <v>11.899999999999999</v>
      </c>
      <c r="O139">
        <f>DAY(InputData[[#This Row],[DATE]])</f>
        <v>28</v>
      </c>
      <c r="P139" t="str">
        <f>TEXT(InputData[[#This Row],[DATE]],"MMM")</f>
        <v>Jun</v>
      </c>
      <c r="Q139">
        <f>YEAR(InputData[[#This Row],[DATE]])</f>
        <v>2021</v>
      </c>
    </row>
    <row r="140" spans="1:17" x14ac:dyDescent="0.2">
      <c r="A140" s="3">
        <v>44376</v>
      </c>
      <c r="B140" s="4" t="s">
        <v>35</v>
      </c>
      <c r="C140" s="5">
        <v>4</v>
      </c>
      <c r="D140" s="5" t="s">
        <v>108</v>
      </c>
      <c r="E140" s="5" t="s">
        <v>106</v>
      </c>
      <c r="F140" s="6">
        <v>0</v>
      </c>
      <c r="G140" t="str">
        <f>_xlfn.XLOOKUP(InputData[[#This Row],[PRODUCT ID]],MasterData[PRODUCT ID],MasterData[PRODUCT],,0)</f>
        <v>Product14</v>
      </c>
      <c r="H140" t="str">
        <f>_xlfn.XLOOKUP(B140,MasterData[PRODUCT ID],MasterData[CATEGORY],,0)</f>
        <v>Category02</v>
      </c>
      <c r="I140" t="str">
        <f>_xlfn.XLOOKUP(InputData[[#This Row],[PRODUCT ID]],MasterData[PRODUCT ID],MasterData[UOM],"",0)</f>
        <v>Kg</v>
      </c>
      <c r="J140">
        <f>_xlfn.XLOOKUP(InputData[[#This Row],[PRODUCT ID]],MasterData[PRODUCT ID],MasterData[BUYING PRIZE],"",0)</f>
        <v>112</v>
      </c>
      <c r="K140">
        <f>_xlfn.XLOOKUP(InputData[[#This Row],[PRODUCT ID]],MasterData[PRODUCT ID],MasterData[SELLING PRICE],"",0)</f>
        <v>146.72</v>
      </c>
      <c r="L140">
        <f>SUM(InputData[[#This Row],[BUYING PRIZE]]*InputData[[#This Row],[QUANTITY]])</f>
        <v>448</v>
      </c>
      <c r="M140">
        <f>SUM(InputData[[#This Row],[SELLING PRICE]]*InputData[[#This Row],[QUANTITY]])</f>
        <v>586.88</v>
      </c>
      <c r="N140">
        <f>SUM(InputData[[#This Row],[TOTAL SELLING VALUE]]-InputData[[#This Row],[TOTAL BUYING VALUE]])</f>
        <v>138.88</v>
      </c>
      <c r="O140">
        <f>DAY(InputData[[#This Row],[DATE]])</f>
        <v>29</v>
      </c>
      <c r="P140" t="str">
        <f>TEXT(InputData[[#This Row],[DATE]],"MMM")</f>
        <v>Jun</v>
      </c>
      <c r="Q140">
        <f>YEAR(InputData[[#This Row],[DATE]])</f>
        <v>2021</v>
      </c>
    </row>
    <row r="141" spans="1:17" x14ac:dyDescent="0.2">
      <c r="A141" s="3">
        <v>44378</v>
      </c>
      <c r="B141" s="4" t="s">
        <v>16</v>
      </c>
      <c r="C141" s="5">
        <v>11</v>
      </c>
      <c r="D141" s="5" t="s">
        <v>108</v>
      </c>
      <c r="E141" s="5" t="s">
        <v>107</v>
      </c>
      <c r="F141" s="6">
        <v>0</v>
      </c>
      <c r="G141" t="str">
        <f>_xlfn.XLOOKUP(InputData[[#This Row],[PRODUCT ID]],MasterData[PRODUCT ID],MasterData[PRODUCT],,0)</f>
        <v>Product05</v>
      </c>
      <c r="H141" t="str">
        <f>_xlfn.XLOOKUP(B141,MasterData[PRODUCT ID],MasterData[CATEGORY],,0)</f>
        <v>Category01</v>
      </c>
      <c r="I141" t="str">
        <f>_xlfn.XLOOKUP(InputData[[#This Row],[PRODUCT ID]],MasterData[PRODUCT ID],MasterData[UOM],"",0)</f>
        <v>Ft</v>
      </c>
      <c r="J141">
        <f>_xlfn.XLOOKUP(InputData[[#This Row],[PRODUCT ID]],MasterData[PRODUCT ID],MasterData[BUYING PRIZE],"",0)</f>
        <v>133</v>
      </c>
      <c r="K141">
        <f>_xlfn.XLOOKUP(InputData[[#This Row],[PRODUCT ID]],MasterData[PRODUCT ID],MasterData[SELLING PRICE],"",0)</f>
        <v>155.61000000000001</v>
      </c>
      <c r="L141">
        <f>SUM(InputData[[#This Row],[BUYING PRIZE]]*InputData[[#This Row],[QUANTITY]])</f>
        <v>1463</v>
      </c>
      <c r="M141">
        <f>SUM(InputData[[#This Row],[SELLING PRICE]]*InputData[[#This Row],[QUANTITY]])</f>
        <v>1711.71</v>
      </c>
      <c r="N141">
        <f>SUM(InputData[[#This Row],[TOTAL SELLING VALUE]]-InputData[[#This Row],[TOTAL BUYING VALUE]])</f>
        <v>248.71000000000004</v>
      </c>
      <c r="O141">
        <f>DAY(InputData[[#This Row],[DATE]])</f>
        <v>1</v>
      </c>
      <c r="P141" t="str">
        <f>TEXT(InputData[[#This Row],[DATE]],"MMM")</f>
        <v>Jul</v>
      </c>
      <c r="Q141">
        <f>YEAR(InputData[[#This Row],[DATE]])</f>
        <v>2021</v>
      </c>
    </row>
    <row r="142" spans="1:17" x14ac:dyDescent="0.2">
      <c r="A142" s="3">
        <v>44379</v>
      </c>
      <c r="B142" s="4" t="s">
        <v>26</v>
      </c>
      <c r="C142" s="5">
        <v>11</v>
      </c>
      <c r="D142" s="5" t="s">
        <v>108</v>
      </c>
      <c r="E142" s="5" t="s">
        <v>107</v>
      </c>
      <c r="F142" s="6">
        <v>0</v>
      </c>
      <c r="G142" t="str">
        <f>_xlfn.XLOOKUP(InputData[[#This Row],[PRODUCT ID]],MasterData[PRODUCT ID],MasterData[PRODUCT],,0)</f>
        <v>Product10</v>
      </c>
      <c r="H142" t="str">
        <f>_xlfn.XLOOKUP(B142,MasterData[PRODUCT ID],MasterData[CATEGORY],,0)</f>
        <v>Category02</v>
      </c>
      <c r="I142" t="str">
        <f>_xlfn.XLOOKUP(InputData[[#This Row],[PRODUCT ID]],MasterData[PRODUCT ID],MasterData[UOM],"",0)</f>
        <v>Ft</v>
      </c>
      <c r="J142">
        <f>_xlfn.XLOOKUP(InputData[[#This Row],[PRODUCT ID]],MasterData[PRODUCT ID],MasterData[BUYING PRIZE],"",0)</f>
        <v>148</v>
      </c>
      <c r="K142">
        <f>_xlfn.XLOOKUP(InputData[[#This Row],[PRODUCT ID]],MasterData[PRODUCT ID],MasterData[SELLING PRICE],"",0)</f>
        <v>164.28</v>
      </c>
      <c r="L142">
        <f>SUM(InputData[[#This Row],[BUYING PRIZE]]*InputData[[#This Row],[QUANTITY]])</f>
        <v>1628</v>
      </c>
      <c r="M142">
        <f>SUM(InputData[[#This Row],[SELLING PRICE]]*InputData[[#This Row],[QUANTITY]])</f>
        <v>1807.08</v>
      </c>
      <c r="N142">
        <f>SUM(InputData[[#This Row],[TOTAL SELLING VALUE]]-InputData[[#This Row],[TOTAL BUYING VALUE]])</f>
        <v>179.07999999999993</v>
      </c>
      <c r="O142">
        <f>DAY(InputData[[#This Row],[DATE]])</f>
        <v>2</v>
      </c>
      <c r="P142" t="str">
        <f>TEXT(InputData[[#This Row],[DATE]],"MMM")</f>
        <v>Jul</v>
      </c>
      <c r="Q142">
        <f>YEAR(InputData[[#This Row],[DATE]])</f>
        <v>2021</v>
      </c>
    </row>
    <row r="143" spans="1:17" x14ac:dyDescent="0.2">
      <c r="A143" s="3">
        <v>44380</v>
      </c>
      <c r="B143" s="4" t="s">
        <v>75</v>
      </c>
      <c r="C143" s="5">
        <v>9</v>
      </c>
      <c r="D143" s="5" t="s">
        <v>106</v>
      </c>
      <c r="E143" s="5" t="s">
        <v>107</v>
      </c>
      <c r="F143" s="6">
        <v>0</v>
      </c>
      <c r="G143" t="str">
        <f>_xlfn.XLOOKUP(InputData[[#This Row],[PRODUCT ID]],MasterData[PRODUCT ID],MasterData[PRODUCT],,0)</f>
        <v>Product33</v>
      </c>
      <c r="H143" t="str">
        <f>_xlfn.XLOOKUP(B143,MasterData[PRODUCT ID],MasterData[CATEGORY],,0)</f>
        <v>Category04</v>
      </c>
      <c r="I143" t="str">
        <f>_xlfn.XLOOKUP(InputData[[#This Row],[PRODUCT ID]],MasterData[PRODUCT ID],MasterData[UOM],"",0)</f>
        <v>Kg</v>
      </c>
      <c r="J143">
        <f>_xlfn.XLOOKUP(InputData[[#This Row],[PRODUCT ID]],MasterData[PRODUCT ID],MasterData[BUYING PRIZE],"",0)</f>
        <v>95</v>
      </c>
      <c r="K143">
        <f>_xlfn.XLOOKUP(InputData[[#This Row],[PRODUCT ID]],MasterData[PRODUCT ID],MasterData[SELLING PRICE],"",0)</f>
        <v>119.7</v>
      </c>
      <c r="L143">
        <f>SUM(InputData[[#This Row],[BUYING PRIZE]]*InputData[[#This Row],[QUANTITY]])</f>
        <v>855</v>
      </c>
      <c r="M143">
        <f>SUM(InputData[[#This Row],[SELLING PRICE]]*InputData[[#This Row],[QUANTITY]])</f>
        <v>1077.3</v>
      </c>
      <c r="N143">
        <f>SUM(InputData[[#This Row],[TOTAL SELLING VALUE]]-InputData[[#This Row],[TOTAL BUYING VALUE]])</f>
        <v>222.29999999999995</v>
      </c>
      <c r="O143">
        <f>DAY(InputData[[#This Row],[DATE]])</f>
        <v>3</v>
      </c>
      <c r="P143" t="str">
        <f>TEXT(InputData[[#This Row],[DATE]],"MMM")</f>
        <v>Jul</v>
      </c>
      <c r="Q143">
        <f>YEAR(InputData[[#This Row],[DATE]])</f>
        <v>2021</v>
      </c>
    </row>
    <row r="144" spans="1:17" x14ac:dyDescent="0.2">
      <c r="A144" s="3">
        <v>44380</v>
      </c>
      <c r="B144" s="4" t="s">
        <v>12</v>
      </c>
      <c r="C144" s="5">
        <v>8</v>
      </c>
      <c r="D144" s="5" t="s">
        <v>106</v>
      </c>
      <c r="E144" s="5" t="s">
        <v>107</v>
      </c>
      <c r="F144" s="6">
        <v>0</v>
      </c>
      <c r="G144" t="str">
        <f>_xlfn.XLOOKUP(InputData[[#This Row],[PRODUCT ID]],MasterData[PRODUCT ID],MasterData[PRODUCT],,0)</f>
        <v>Product03</v>
      </c>
      <c r="H144" t="str">
        <f>_xlfn.XLOOKUP(B144,MasterData[PRODUCT ID],MasterData[CATEGORY],,0)</f>
        <v>Category01</v>
      </c>
      <c r="I144" t="str">
        <f>_xlfn.XLOOKUP(InputData[[#This Row],[PRODUCT ID]],MasterData[PRODUCT ID],MasterData[UOM],"",0)</f>
        <v>Kg</v>
      </c>
      <c r="J144">
        <f>_xlfn.XLOOKUP(InputData[[#This Row],[PRODUCT ID]],MasterData[PRODUCT ID],MasterData[BUYING PRIZE],"",0)</f>
        <v>71</v>
      </c>
      <c r="K144">
        <f>_xlfn.XLOOKUP(InputData[[#This Row],[PRODUCT ID]],MasterData[PRODUCT ID],MasterData[SELLING PRICE],"",0)</f>
        <v>80.94</v>
      </c>
      <c r="L144">
        <f>SUM(InputData[[#This Row],[BUYING PRIZE]]*InputData[[#This Row],[QUANTITY]])</f>
        <v>568</v>
      </c>
      <c r="M144">
        <f>SUM(InputData[[#This Row],[SELLING PRICE]]*InputData[[#This Row],[QUANTITY]])</f>
        <v>647.52</v>
      </c>
      <c r="N144">
        <f>SUM(InputData[[#This Row],[TOTAL SELLING VALUE]]-InputData[[#This Row],[TOTAL BUYING VALUE]])</f>
        <v>79.519999999999982</v>
      </c>
      <c r="O144">
        <f>DAY(InputData[[#This Row],[DATE]])</f>
        <v>3</v>
      </c>
      <c r="P144" t="str">
        <f>TEXT(InputData[[#This Row],[DATE]],"MMM")</f>
        <v>Jul</v>
      </c>
      <c r="Q144">
        <f>YEAR(InputData[[#This Row],[DATE]])</f>
        <v>2021</v>
      </c>
    </row>
    <row r="145" spans="1:17" x14ac:dyDescent="0.2">
      <c r="A145" s="3">
        <v>44382</v>
      </c>
      <c r="B145" s="4" t="s">
        <v>10</v>
      </c>
      <c r="C145" s="5">
        <v>8</v>
      </c>
      <c r="D145" s="5" t="s">
        <v>108</v>
      </c>
      <c r="E145" s="5" t="s">
        <v>106</v>
      </c>
      <c r="F145" s="6">
        <v>0</v>
      </c>
      <c r="G145" t="str">
        <f>_xlfn.XLOOKUP(InputData[[#This Row],[PRODUCT ID]],MasterData[PRODUCT ID],MasterData[PRODUCT],,0)</f>
        <v>Product02</v>
      </c>
      <c r="H145" t="str">
        <f>_xlfn.XLOOKUP(B145,MasterData[PRODUCT ID],MasterData[CATEGORY],,0)</f>
        <v>Category01</v>
      </c>
      <c r="I145" t="str">
        <f>_xlfn.XLOOKUP(InputData[[#This Row],[PRODUCT ID]],MasterData[PRODUCT ID],MasterData[UOM],"",0)</f>
        <v>Kg</v>
      </c>
      <c r="J145">
        <f>_xlfn.XLOOKUP(InputData[[#This Row],[PRODUCT ID]],MasterData[PRODUCT ID],MasterData[BUYING PRIZE],"",0)</f>
        <v>105</v>
      </c>
      <c r="K145">
        <f>_xlfn.XLOOKUP(InputData[[#This Row],[PRODUCT ID]],MasterData[PRODUCT ID],MasterData[SELLING PRICE],"",0)</f>
        <v>142.80000000000001</v>
      </c>
      <c r="L145">
        <f>SUM(InputData[[#This Row],[BUYING PRIZE]]*InputData[[#This Row],[QUANTITY]])</f>
        <v>840</v>
      </c>
      <c r="M145">
        <f>SUM(InputData[[#This Row],[SELLING PRICE]]*InputData[[#This Row],[QUANTITY]])</f>
        <v>1142.4000000000001</v>
      </c>
      <c r="N145">
        <f>SUM(InputData[[#This Row],[TOTAL SELLING VALUE]]-InputData[[#This Row],[TOTAL BUYING VALUE]])</f>
        <v>302.40000000000009</v>
      </c>
      <c r="O145">
        <f>DAY(InputData[[#This Row],[DATE]])</f>
        <v>5</v>
      </c>
      <c r="P145" t="str">
        <f>TEXT(InputData[[#This Row],[DATE]],"MMM")</f>
        <v>Jul</v>
      </c>
      <c r="Q145">
        <f>YEAR(InputData[[#This Row],[DATE]])</f>
        <v>2021</v>
      </c>
    </row>
    <row r="146" spans="1:17" x14ac:dyDescent="0.2">
      <c r="A146" s="3">
        <v>44383</v>
      </c>
      <c r="B146" s="4" t="s">
        <v>92</v>
      </c>
      <c r="C146" s="5">
        <v>15</v>
      </c>
      <c r="D146" s="5" t="s">
        <v>108</v>
      </c>
      <c r="E146" s="5" t="s">
        <v>107</v>
      </c>
      <c r="F146" s="6">
        <v>0</v>
      </c>
      <c r="G146" t="str">
        <f>_xlfn.XLOOKUP(InputData[[#This Row],[PRODUCT ID]],MasterData[PRODUCT ID],MasterData[PRODUCT],,0)</f>
        <v>Product41</v>
      </c>
      <c r="H146" t="str">
        <f>_xlfn.XLOOKUP(B146,MasterData[PRODUCT ID],MasterData[CATEGORY],,0)</f>
        <v>Category05</v>
      </c>
      <c r="I146" t="str">
        <f>_xlfn.XLOOKUP(InputData[[#This Row],[PRODUCT ID]],MasterData[PRODUCT ID],MasterData[UOM],"",0)</f>
        <v>Ft</v>
      </c>
      <c r="J146">
        <f>_xlfn.XLOOKUP(InputData[[#This Row],[PRODUCT ID]],MasterData[PRODUCT ID],MasterData[BUYING PRIZE],"",0)</f>
        <v>138</v>
      </c>
      <c r="K146">
        <f>_xlfn.XLOOKUP(InputData[[#This Row],[PRODUCT ID]],MasterData[PRODUCT ID],MasterData[SELLING PRICE],"",0)</f>
        <v>173.88</v>
      </c>
      <c r="L146">
        <f>SUM(InputData[[#This Row],[BUYING PRIZE]]*InputData[[#This Row],[QUANTITY]])</f>
        <v>2070</v>
      </c>
      <c r="M146">
        <f>SUM(InputData[[#This Row],[SELLING PRICE]]*InputData[[#This Row],[QUANTITY]])</f>
        <v>2608.1999999999998</v>
      </c>
      <c r="N146">
        <f>SUM(InputData[[#This Row],[TOTAL SELLING VALUE]]-InputData[[#This Row],[TOTAL BUYING VALUE]])</f>
        <v>538.19999999999982</v>
      </c>
      <c r="O146">
        <f>DAY(InputData[[#This Row],[DATE]])</f>
        <v>6</v>
      </c>
      <c r="P146" t="str">
        <f>TEXT(InputData[[#This Row],[DATE]],"MMM")</f>
        <v>Jul</v>
      </c>
      <c r="Q146">
        <f>YEAR(InputData[[#This Row],[DATE]])</f>
        <v>2021</v>
      </c>
    </row>
    <row r="147" spans="1:17" x14ac:dyDescent="0.2">
      <c r="A147" s="3">
        <v>44385</v>
      </c>
      <c r="B147" s="4" t="s">
        <v>14</v>
      </c>
      <c r="C147" s="5">
        <v>10</v>
      </c>
      <c r="D147" s="5" t="s">
        <v>108</v>
      </c>
      <c r="E147" s="5" t="s">
        <v>106</v>
      </c>
      <c r="F147" s="6">
        <v>0</v>
      </c>
      <c r="G147" t="str">
        <f>_xlfn.XLOOKUP(InputData[[#This Row],[PRODUCT ID]],MasterData[PRODUCT ID],MasterData[PRODUCT],,0)</f>
        <v>Product04</v>
      </c>
      <c r="H147" t="str">
        <f>_xlfn.XLOOKUP(B147,MasterData[PRODUCT ID],MasterData[CATEGORY],,0)</f>
        <v>Category01</v>
      </c>
      <c r="I147" t="str">
        <f>_xlfn.XLOOKUP(InputData[[#This Row],[PRODUCT ID]],MasterData[PRODUCT ID],MasterData[UOM],"",0)</f>
        <v>Lt</v>
      </c>
      <c r="J147">
        <f>_xlfn.XLOOKUP(InputData[[#This Row],[PRODUCT ID]],MasterData[PRODUCT ID],MasterData[BUYING PRIZE],"",0)</f>
        <v>44</v>
      </c>
      <c r="K147">
        <f>_xlfn.XLOOKUP(InputData[[#This Row],[PRODUCT ID]],MasterData[PRODUCT ID],MasterData[SELLING PRICE],"",0)</f>
        <v>48.84</v>
      </c>
      <c r="L147">
        <f>SUM(InputData[[#This Row],[BUYING PRIZE]]*InputData[[#This Row],[QUANTITY]])</f>
        <v>440</v>
      </c>
      <c r="M147">
        <f>SUM(InputData[[#This Row],[SELLING PRICE]]*InputData[[#This Row],[QUANTITY]])</f>
        <v>488.40000000000003</v>
      </c>
      <c r="N147">
        <f>SUM(InputData[[#This Row],[TOTAL SELLING VALUE]]-InputData[[#This Row],[TOTAL BUYING VALUE]])</f>
        <v>48.400000000000034</v>
      </c>
      <c r="O147">
        <f>DAY(InputData[[#This Row],[DATE]])</f>
        <v>8</v>
      </c>
      <c r="P147" t="str">
        <f>TEXT(InputData[[#This Row],[DATE]],"MMM")</f>
        <v>Jul</v>
      </c>
      <c r="Q147">
        <f>YEAR(InputData[[#This Row],[DATE]])</f>
        <v>2021</v>
      </c>
    </row>
    <row r="148" spans="1:17" x14ac:dyDescent="0.2">
      <c r="A148" s="3">
        <v>44387</v>
      </c>
      <c r="B148" s="4" t="s">
        <v>77</v>
      </c>
      <c r="C148" s="5">
        <v>6</v>
      </c>
      <c r="D148" s="5" t="s">
        <v>105</v>
      </c>
      <c r="E148" s="5" t="s">
        <v>107</v>
      </c>
      <c r="F148" s="6">
        <v>0</v>
      </c>
      <c r="G148" t="str">
        <f>_xlfn.XLOOKUP(InputData[[#This Row],[PRODUCT ID]],MasterData[PRODUCT ID],MasterData[PRODUCT],,0)</f>
        <v>Product34</v>
      </c>
      <c r="H148" t="str">
        <f>_xlfn.XLOOKUP(B148,MasterData[PRODUCT ID],MasterData[CATEGORY],,0)</f>
        <v>Category04</v>
      </c>
      <c r="I148" t="str">
        <f>_xlfn.XLOOKUP(InputData[[#This Row],[PRODUCT ID]],MasterData[PRODUCT ID],MasterData[UOM],"",0)</f>
        <v>Lt</v>
      </c>
      <c r="J148">
        <f>_xlfn.XLOOKUP(InputData[[#This Row],[PRODUCT ID]],MasterData[PRODUCT ID],MasterData[BUYING PRIZE],"",0)</f>
        <v>55</v>
      </c>
      <c r="K148">
        <f>_xlfn.XLOOKUP(InputData[[#This Row],[PRODUCT ID]],MasterData[PRODUCT ID],MasterData[SELLING PRICE],"",0)</f>
        <v>58.3</v>
      </c>
      <c r="L148">
        <f>SUM(InputData[[#This Row],[BUYING PRIZE]]*InputData[[#This Row],[QUANTITY]])</f>
        <v>330</v>
      </c>
      <c r="M148">
        <f>SUM(InputData[[#This Row],[SELLING PRICE]]*InputData[[#This Row],[QUANTITY]])</f>
        <v>349.79999999999995</v>
      </c>
      <c r="N148">
        <f>SUM(InputData[[#This Row],[TOTAL SELLING VALUE]]-InputData[[#This Row],[TOTAL BUYING VALUE]])</f>
        <v>19.799999999999955</v>
      </c>
      <c r="O148">
        <f>DAY(InputData[[#This Row],[DATE]])</f>
        <v>10</v>
      </c>
      <c r="P148" t="str">
        <f>TEXT(InputData[[#This Row],[DATE]],"MMM")</f>
        <v>Jul</v>
      </c>
      <c r="Q148">
        <f>YEAR(InputData[[#This Row],[DATE]])</f>
        <v>2021</v>
      </c>
    </row>
    <row r="149" spans="1:17" x14ac:dyDescent="0.2">
      <c r="A149" s="3">
        <v>44388</v>
      </c>
      <c r="B149" s="4" t="s">
        <v>24</v>
      </c>
      <c r="C149" s="5">
        <v>4</v>
      </c>
      <c r="D149" s="5" t="s">
        <v>105</v>
      </c>
      <c r="E149" s="5" t="s">
        <v>106</v>
      </c>
      <c r="F149" s="6">
        <v>0</v>
      </c>
      <c r="G149" t="str">
        <f>_xlfn.XLOOKUP(InputData[[#This Row],[PRODUCT ID]],MasterData[PRODUCT ID],MasterData[PRODUCT],,0)</f>
        <v>Product09</v>
      </c>
      <c r="H149" t="str">
        <f>_xlfn.XLOOKUP(B149,MasterData[PRODUCT ID],MasterData[CATEGORY],,0)</f>
        <v>Category01</v>
      </c>
      <c r="I149" t="str">
        <f>_xlfn.XLOOKUP(InputData[[#This Row],[PRODUCT ID]],MasterData[PRODUCT ID],MasterData[UOM],"",0)</f>
        <v>No.</v>
      </c>
      <c r="J149">
        <f>_xlfn.XLOOKUP(InputData[[#This Row],[PRODUCT ID]],MasterData[PRODUCT ID],MasterData[BUYING PRIZE],"",0)</f>
        <v>6</v>
      </c>
      <c r="K149">
        <f>_xlfn.XLOOKUP(InputData[[#This Row],[PRODUCT ID]],MasterData[PRODUCT ID],MasterData[SELLING PRICE],"",0)</f>
        <v>7.8599999999999994</v>
      </c>
      <c r="L149">
        <f>SUM(InputData[[#This Row],[BUYING PRIZE]]*InputData[[#This Row],[QUANTITY]])</f>
        <v>24</v>
      </c>
      <c r="M149">
        <f>SUM(InputData[[#This Row],[SELLING PRICE]]*InputData[[#This Row],[QUANTITY]])</f>
        <v>31.439999999999998</v>
      </c>
      <c r="N149">
        <f>SUM(InputData[[#This Row],[TOTAL SELLING VALUE]]-InputData[[#This Row],[TOTAL BUYING VALUE]])</f>
        <v>7.4399999999999977</v>
      </c>
      <c r="O149">
        <f>DAY(InputData[[#This Row],[DATE]])</f>
        <v>11</v>
      </c>
      <c r="P149" t="str">
        <f>TEXT(InputData[[#This Row],[DATE]],"MMM")</f>
        <v>Jul</v>
      </c>
      <c r="Q149">
        <f>YEAR(InputData[[#This Row],[DATE]])</f>
        <v>2021</v>
      </c>
    </row>
    <row r="150" spans="1:17" x14ac:dyDescent="0.2">
      <c r="A150" s="3">
        <v>44390</v>
      </c>
      <c r="B150" s="4" t="s">
        <v>45</v>
      </c>
      <c r="C150" s="5">
        <v>1</v>
      </c>
      <c r="D150" s="5" t="s">
        <v>108</v>
      </c>
      <c r="E150" s="5" t="s">
        <v>107</v>
      </c>
      <c r="F150" s="6">
        <v>0</v>
      </c>
      <c r="G150" t="str">
        <f>_xlfn.XLOOKUP(InputData[[#This Row],[PRODUCT ID]],MasterData[PRODUCT ID],MasterData[PRODUCT],,0)</f>
        <v>Product19</v>
      </c>
      <c r="H150" t="str">
        <f>_xlfn.XLOOKUP(B150,MasterData[PRODUCT ID],MasterData[CATEGORY],,0)</f>
        <v>Category02</v>
      </c>
      <c r="I150" t="str">
        <f>_xlfn.XLOOKUP(InputData[[#This Row],[PRODUCT ID]],MasterData[PRODUCT ID],MasterData[UOM],"",0)</f>
        <v>Ft</v>
      </c>
      <c r="J150">
        <f>_xlfn.XLOOKUP(InputData[[#This Row],[PRODUCT ID]],MasterData[PRODUCT ID],MasterData[BUYING PRIZE],"",0)</f>
        <v>150</v>
      </c>
      <c r="K150">
        <f>_xlfn.XLOOKUP(InputData[[#This Row],[PRODUCT ID]],MasterData[PRODUCT ID],MasterData[SELLING PRICE],"",0)</f>
        <v>210</v>
      </c>
      <c r="L150">
        <f>SUM(InputData[[#This Row],[BUYING PRIZE]]*InputData[[#This Row],[QUANTITY]])</f>
        <v>150</v>
      </c>
      <c r="M150">
        <f>SUM(InputData[[#This Row],[SELLING PRICE]]*InputData[[#This Row],[QUANTITY]])</f>
        <v>210</v>
      </c>
      <c r="N150">
        <f>SUM(InputData[[#This Row],[TOTAL SELLING VALUE]]-InputData[[#This Row],[TOTAL BUYING VALUE]])</f>
        <v>60</v>
      </c>
      <c r="O150">
        <f>DAY(InputData[[#This Row],[DATE]])</f>
        <v>13</v>
      </c>
      <c r="P150" t="str">
        <f>TEXT(InputData[[#This Row],[DATE]],"MMM")</f>
        <v>Jul</v>
      </c>
      <c r="Q150">
        <f>YEAR(InputData[[#This Row],[DATE]])</f>
        <v>2021</v>
      </c>
    </row>
    <row r="151" spans="1:17" x14ac:dyDescent="0.2">
      <c r="A151" s="3">
        <v>44393</v>
      </c>
      <c r="B151" s="4" t="s">
        <v>54</v>
      </c>
      <c r="C151" s="5">
        <v>8</v>
      </c>
      <c r="D151" s="5" t="s">
        <v>105</v>
      </c>
      <c r="E151" s="5" t="s">
        <v>107</v>
      </c>
      <c r="F151" s="6">
        <v>0</v>
      </c>
      <c r="G151" t="str">
        <f>_xlfn.XLOOKUP(InputData[[#This Row],[PRODUCT ID]],MasterData[PRODUCT ID],MasterData[PRODUCT],,0)</f>
        <v>Product23</v>
      </c>
      <c r="H151" t="str">
        <f>_xlfn.XLOOKUP(B151,MasterData[PRODUCT ID],MasterData[CATEGORY],,0)</f>
        <v>Category03</v>
      </c>
      <c r="I151" t="str">
        <f>_xlfn.XLOOKUP(InputData[[#This Row],[PRODUCT ID]],MasterData[PRODUCT ID],MasterData[UOM],"",0)</f>
        <v>Ft</v>
      </c>
      <c r="J151">
        <f>_xlfn.XLOOKUP(InputData[[#This Row],[PRODUCT ID]],MasterData[PRODUCT ID],MasterData[BUYING PRIZE],"",0)</f>
        <v>141</v>
      </c>
      <c r="K151">
        <f>_xlfn.XLOOKUP(InputData[[#This Row],[PRODUCT ID]],MasterData[PRODUCT ID],MasterData[SELLING PRICE],"",0)</f>
        <v>149.46</v>
      </c>
      <c r="L151">
        <f>SUM(InputData[[#This Row],[BUYING PRIZE]]*InputData[[#This Row],[QUANTITY]])</f>
        <v>1128</v>
      </c>
      <c r="M151">
        <f>SUM(InputData[[#This Row],[SELLING PRICE]]*InputData[[#This Row],[QUANTITY]])</f>
        <v>1195.68</v>
      </c>
      <c r="N151">
        <f>SUM(InputData[[#This Row],[TOTAL SELLING VALUE]]-InputData[[#This Row],[TOTAL BUYING VALUE]])</f>
        <v>67.680000000000064</v>
      </c>
      <c r="O151">
        <f>DAY(InputData[[#This Row],[DATE]])</f>
        <v>16</v>
      </c>
      <c r="P151" t="str">
        <f>TEXT(InputData[[#This Row],[DATE]],"MMM")</f>
        <v>Jul</v>
      </c>
      <c r="Q151">
        <f>YEAR(InputData[[#This Row],[DATE]])</f>
        <v>2021</v>
      </c>
    </row>
    <row r="152" spans="1:17" x14ac:dyDescent="0.2">
      <c r="A152" s="3">
        <v>44395</v>
      </c>
      <c r="B152" s="4" t="s">
        <v>63</v>
      </c>
      <c r="C152" s="5">
        <v>14</v>
      </c>
      <c r="D152" s="5" t="s">
        <v>106</v>
      </c>
      <c r="E152" s="5" t="s">
        <v>106</v>
      </c>
      <c r="F152" s="6">
        <v>0</v>
      </c>
      <c r="G152" t="str">
        <f>_xlfn.XLOOKUP(InputData[[#This Row],[PRODUCT ID]],MasterData[PRODUCT ID],MasterData[PRODUCT],,0)</f>
        <v>Product27</v>
      </c>
      <c r="H152" t="str">
        <f>_xlfn.XLOOKUP(B152,MasterData[PRODUCT ID],MasterData[CATEGORY],,0)</f>
        <v>Category04</v>
      </c>
      <c r="I152" t="str">
        <f>_xlfn.XLOOKUP(InputData[[#This Row],[PRODUCT ID]],MasterData[PRODUCT ID],MasterData[UOM],"",0)</f>
        <v>Lt</v>
      </c>
      <c r="J152">
        <f>_xlfn.XLOOKUP(InputData[[#This Row],[PRODUCT ID]],MasterData[PRODUCT ID],MasterData[BUYING PRIZE],"",0)</f>
        <v>48</v>
      </c>
      <c r="K152">
        <f>_xlfn.XLOOKUP(InputData[[#This Row],[PRODUCT ID]],MasterData[PRODUCT ID],MasterData[SELLING PRICE],"",0)</f>
        <v>57.120000000000005</v>
      </c>
      <c r="L152">
        <f>SUM(InputData[[#This Row],[BUYING PRIZE]]*InputData[[#This Row],[QUANTITY]])</f>
        <v>672</v>
      </c>
      <c r="M152">
        <f>SUM(InputData[[#This Row],[SELLING PRICE]]*InputData[[#This Row],[QUANTITY]])</f>
        <v>799.68000000000006</v>
      </c>
      <c r="N152">
        <f>SUM(InputData[[#This Row],[TOTAL SELLING VALUE]]-InputData[[#This Row],[TOTAL BUYING VALUE]])</f>
        <v>127.68000000000006</v>
      </c>
      <c r="O152">
        <f>DAY(InputData[[#This Row],[DATE]])</f>
        <v>18</v>
      </c>
      <c r="P152" t="str">
        <f>TEXT(InputData[[#This Row],[DATE]],"MMM")</f>
        <v>Jul</v>
      </c>
      <c r="Q152">
        <f>YEAR(InputData[[#This Row],[DATE]])</f>
        <v>2021</v>
      </c>
    </row>
    <row r="153" spans="1:17" x14ac:dyDescent="0.2">
      <c r="A153" s="3">
        <v>44397</v>
      </c>
      <c r="B153" s="4" t="s">
        <v>86</v>
      </c>
      <c r="C153" s="5">
        <v>11</v>
      </c>
      <c r="D153" s="5" t="s">
        <v>106</v>
      </c>
      <c r="E153" s="5" t="s">
        <v>106</v>
      </c>
      <c r="F153" s="6">
        <v>0</v>
      </c>
      <c r="G153" t="str">
        <f>_xlfn.XLOOKUP(InputData[[#This Row],[PRODUCT ID]],MasterData[PRODUCT ID],MasterData[PRODUCT],,0)</f>
        <v>Product38</v>
      </c>
      <c r="H153" t="str">
        <f>_xlfn.XLOOKUP(B153,MasterData[PRODUCT ID],MasterData[CATEGORY],,0)</f>
        <v>Category05</v>
      </c>
      <c r="I153" t="str">
        <f>_xlfn.XLOOKUP(InputData[[#This Row],[PRODUCT ID]],MasterData[PRODUCT ID],MasterData[UOM],"",0)</f>
        <v>Kg</v>
      </c>
      <c r="J153">
        <f>_xlfn.XLOOKUP(InputData[[#This Row],[PRODUCT ID]],MasterData[PRODUCT ID],MasterData[BUYING PRIZE],"",0)</f>
        <v>72</v>
      </c>
      <c r="K153">
        <f>_xlfn.XLOOKUP(InputData[[#This Row],[PRODUCT ID]],MasterData[PRODUCT ID],MasterData[SELLING PRICE],"",0)</f>
        <v>79.92</v>
      </c>
      <c r="L153">
        <f>SUM(InputData[[#This Row],[BUYING PRIZE]]*InputData[[#This Row],[QUANTITY]])</f>
        <v>792</v>
      </c>
      <c r="M153">
        <f>SUM(InputData[[#This Row],[SELLING PRICE]]*InputData[[#This Row],[QUANTITY]])</f>
        <v>879.12</v>
      </c>
      <c r="N153">
        <f>SUM(InputData[[#This Row],[TOTAL SELLING VALUE]]-InputData[[#This Row],[TOTAL BUYING VALUE]])</f>
        <v>87.12</v>
      </c>
      <c r="O153">
        <f>DAY(InputData[[#This Row],[DATE]])</f>
        <v>20</v>
      </c>
      <c r="P153" t="str">
        <f>TEXT(InputData[[#This Row],[DATE]],"MMM")</f>
        <v>Jul</v>
      </c>
      <c r="Q153">
        <f>YEAR(InputData[[#This Row],[DATE]])</f>
        <v>2021</v>
      </c>
    </row>
    <row r="154" spans="1:17" x14ac:dyDescent="0.2">
      <c r="A154" s="3">
        <v>44397</v>
      </c>
      <c r="B154" s="4" t="s">
        <v>96</v>
      </c>
      <c r="C154" s="5">
        <v>5</v>
      </c>
      <c r="D154" s="5" t="s">
        <v>108</v>
      </c>
      <c r="E154" s="5" t="s">
        <v>106</v>
      </c>
      <c r="F154" s="6">
        <v>0</v>
      </c>
      <c r="G154" t="str">
        <f>_xlfn.XLOOKUP(InputData[[#This Row],[PRODUCT ID]],MasterData[PRODUCT ID],MasterData[PRODUCT],,0)</f>
        <v>Product43</v>
      </c>
      <c r="H154" t="str">
        <f>_xlfn.XLOOKUP(B154,MasterData[PRODUCT ID],MasterData[CATEGORY],,0)</f>
        <v>Category05</v>
      </c>
      <c r="I154" t="str">
        <f>_xlfn.XLOOKUP(InputData[[#This Row],[PRODUCT ID]],MasterData[PRODUCT ID],MasterData[UOM],"",0)</f>
        <v>Kg</v>
      </c>
      <c r="J154">
        <f>_xlfn.XLOOKUP(InputData[[#This Row],[PRODUCT ID]],MasterData[PRODUCT ID],MasterData[BUYING PRIZE],"",0)</f>
        <v>67</v>
      </c>
      <c r="K154">
        <f>_xlfn.XLOOKUP(InputData[[#This Row],[PRODUCT ID]],MasterData[PRODUCT ID],MasterData[SELLING PRICE],"",0)</f>
        <v>83.08</v>
      </c>
      <c r="L154">
        <f>SUM(InputData[[#This Row],[BUYING PRIZE]]*InputData[[#This Row],[QUANTITY]])</f>
        <v>335</v>
      </c>
      <c r="M154">
        <f>SUM(InputData[[#This Row],[SELLING PRICE]]*InputData[[#This Row],[QUANTITY]])</f>
        <v>415.4</v>
      </c>
      <c r="N154">
        <f>SUM(InputData[[#This Row],[TOTAL SELLING VALUE]]-InputData[[#This Row],[TOTAL BUYING VALUE]])</f>
        <v>80.399999999999977</v>
      </c>
      <c r="O154">
        <f>DAY(InputData[[#This Row],[DATE]])</f>
        <v>20</v>
      </c>
      <c r="P154" t="str">
        <f>TEXT(InputData[[#This Row],[DATE]],"MMM")</f>
        <v>Jul</v>
      </c>
      <c r="Q154">
        <f>YEAR(InputData[[#This Row],[DATE]])</f>
        <v>2021</v>
      </c>
    </row>
    <row r="155" spans="1:17" x14ac:dyDescent="0.2">
      <c r="A155" s="3">
        <v>44398</v>
      </c>
      <c r="B155" s="4" t="s">
        <v>67</v>
      </c>
      <c r="C155" s="5">
        <v>15</v>
      </c>
      <c r="D155" s="5" t="s">
        <v>108</v>
      </c>
      <c r="E155" s="5" t="s">
        <v>106</v>
      </c>
      <c r="F155" s="6">
        <v>0</v>
      </c>
      <c r="G155" t="str">
        <f>_xlfn.XLOOKUP(InputData[[#This Row],[PRODUCT ID]],MasterData[PRODUCT ID],MasterData[PRODUCT],,0)</f>
        <v>Product29</v>
      </c>
      <c r="H155" t="str">
        <f>_xlfn.XLOOKUP(B155,MasterData[PRODUCT ID],MasterData[CATEGORY],,0)</f>
        <v>Category04</v>
      </c>
      <c r="I155" t="str">
        <f>_xlfn.XLOOKUP(InputData[[#This Row],[PRODUCT ID]],MasterData[PRODUCT ID],MasterData[UOM],"",0)</f>
        <v>Lt</v>
      </c>
      <c r="J155">
        <f>_xlfn.XLOOKUP(InputData[[#This Row],[PRODUCT ID]],MasterData[PRODUCT ID],MasterData[BUYING PRIZE],"",0)</f>
        <v>47</v>
      </c>
      <c r="K155">
        <f>_xlfn.XLOOKUP(InputData[[#This Row],[PRODUCT ID]],MasterData[PRODUCT ID],MasterData[SELLING PRICE],"",0)</f>
        <v>53.11</v>
      </c>
      <c r="L155">
        <f>SUM(InputData[[#This Row],[BUYING PRIZE]]*InputData[[#This Row],[QUANTITY]])</f>
        <v>705</v>
      </c>
      <c r="M155">
        <f>SUM(InputData[[#This Row],[SELLING PRICE]]*InputData[[#This Row],[QUANTITY]])</f>
        <v>796.65</v>
      </c>
      <c r="N155">
        <f>SUM(InputData[[#This Row],[TOTAL SELLING VALUE]]-InputData[[#This Row],[TOTAL BUYING VALUE]])</f>
        <v>91.649999999999977</v>
      </c>
      <c r="O155">
        <f>DAY(InputData[[#This Row],[DATE]])</f>
        <v>21</v>
      </c>
      <c r="P155" t="str">
        <f>TEXT(InputData[[#This Row],[DATE]],"MMM")</f>
        <v>Jul</v>
      </c>
      <c r="Q155">
        <f>YEAR(InputData[[#This Row],[DATE]])</f>
        <v>2021</v>
      </c>
    </row>
    <row r="156" spans="1:17" x14ac:dyDescent="0.2">
      <c r="A156" s="3">
        <v>44399</v>
      </c>
      <c r="B156" s="4" t="s">
        <v>60</v>
      </c>
      <c r="C156" s="5">
        <v>3</v>
      </c>
      <c r="D156" s="5" t="s">
        <v>105</v>
      </c>
      <c r="E156" s="5" t="s">
        <v>107</v>
      </c>
      <c r="F156" s="6">
        <v>0</v>
      </c>
      <c r="G156" t="str">
        <f>_xlfn.XLOOKUP(InputData[[#This Row],[PRODUCT ID]],MasterData[PRODUCT ID],MasterData[PRODUCT],,0)</f>
        <v>Product26</v>
      </c>
      <c r="H156" t="str">
        <f>_xlfn.XLOOKUP(B156,MasterData[PRODUCT ID],MasterData[CATEGORY],,0)</f>
        <v>Category04</v>
      </c>
      <c r="I156" t="str">
        <f>_xlfn.XLOOKUP(InputData[[#This Row],[PRODUCT ID]],MasterData[PRODUCT ID],MasterData[UOM],"",0)</f>
        <v>No.</v>
      </c>
      <c r="J156">
        <f>_xlfn.XLOOKUP(InputData[[#This Row],[PRODUCT ID]],MasterData[PRODUCT ID],MasterData[BUYING PRIZE],"",0)</f>
        <v>18</v>
      </c>
      <c r="K156">
        <f>_xlfn.XLOOKUP(InputData[[#This Row],[PRODUCT ID]],MasterData[PRODUCT ID],MasterData[SELLING PRICE],"",0)</f>
        <v>24.66</v>
      </c>
      <c r="L156">
        <f>SUM(InputData[[#This Row],[BUYING PRIZE]]*InputData[[#This Row],[QUANTITY]])</f>
        <v>54</v>
      </c>
      <c r="M156">
        <f>SUM(InputData[[#This Row],[SELLING PRICE]]*InputData[[#This Row],[QUANTITY]])</f>
        <v>73.98</v>
      </c>
      <c r="N156">
        <f>SUM(InputData[[#This Row],[TOTAL SELLING VALUE]]-InputData[[#This Row],[TOTAL BUYING VALUE]])</f>
        <v>19.980000000000004</v>
      </c>
      <c r="O156">
        <f>DAY(InputData[[#This Row],[DATE]])</f>
        <v>22</v>
      </c>
      <c r="P156" t="str">
        <f>TEXT(InputData[[#This Row],[DATE]],"MMM")</f>
        <v>Jul</v>
      </c>
      <c r="Q156">
        <f>YEAR(InputData[[#This Row],[DATE]])</f>
        <v>2021</v>
      </c>
    </row>
    <row r="157" spans="1:17" x14ac:dyDescent="0.2">
      <c r="A157" s="3">
        <v>44399</v>
      </c>
      <c r="B157" s="4" t="s">
        <v>56</v>
      </c>
      <c r="C157" s="5">
        <v>14</v>
      </c>
      <c r="D157" s="5" t="s">
        <v>106</v>
      </c>
      <c r="E157" s="5" t="s">
        <v>107</v>
      </c>
      <c r="F157" s="6">
        <v>0</v>
      </c>
      <c r="G157" t="str">
        <f>_xlfn.XLOOKUP(InputData[[#This Row],[PRODUCT ID]],MasterData[PRODUCT ID],MasterData[PRODUCT],,0)</f>
        <v>Product24</v>
      </c>
      <c r="H157" t="str">
        <f>_xlfn.XLOOKUP(B157,MasterData[PRODUCT ID],MasterData[CATEGORY],,0)</f>
        <v>Category03</v>
      </c>
      <c r="I157" t="str">
        <f>_xlfn.XLOOKUP(InputData[[#This Row],[PRODUCT ID]],MasterData[PRODUCT ID],MasterData[UOM],"",0)</f>
        <v>Ft</v>
      </c>
      <c r="J157">
        <f>_xlfn.XLOOKUP(InputData[[#This Row],[PRODUCT ID]],MasterData[PRODUCT ID],MasterData[BUYING PRIZE],"",0)</f>
        <v>144</v>
      </c>
      <c r="K157">
        <f>_xlfn.XLOOKUP(InputData[[#This Row],[PRODUCT ID]],MasterData[PRODUCT ID],MasterData[SELLING PRICE],"",0)</f>
        <v>156.96</v>
      </c>
      <c r="L157">
        <f>SUM(InputData[[#This Row],[BUYING PRIZE]]*InputData[[#This Row],[QUANTITY]])</f>
        <v>2016</v>
      </c>
      <c r="M157">
        <f>SUM(InputData[[#This Row],[SELLING PRICE]]*InputData[[#This Row],[QUANTITY]])</f>
        <v>2197.44</v>
      </c>
      <c r="N157">
        <f>SUM(InputData[[#This Row],[TOTAL SELLING VALUE]]-InputData[[#This Row],[TOTAL BUYING VALUE]])</f>
        <v>181.44000000000005</v>
      </c>
      <c r="O157">
        <f>DAY(InputData[[#This Row],[DATE]])</f>
        <v>22</v>
      </c>
      <c r="P157" t="str">
        <f>TEXT(InputData[[#This Row],[DATE]],"MMM")</f>
        <v>Jul</v>
      </c>
      <c r="Q157">
        <f>YEAR(InputData[[#This Row],[DATE]])</f>
        <v>2021</v>
      </c>
    </row>
    <row r="158" spans="1:17" x14ac:dyDescent="0.2">
      <c r="A158" s="3">
        <v>44400</v>
      </c>
      <c r="B158" s="4" t="s">
        <v>81</v>
      </c>
      <c r="C158" s="5">
        <v>7</v>
      </c>
      <c r="D158" s="5" t="s">
        <v>105</v>
      </c>
      <c r="E158" s="5" t="s">
        <v>106</v>
      </c>
      <c r="F158" s="6">
        <v>0</v>
      </c>
      <c r="G158" t="str">
        <f>_xlfn.XLOOKUP(InputData[[#This Row],[PRODUCT ID]],MasterData[PRODUCT ID],MasterData[PRODUCT],,0)</f>
        <v>Product36</v>
      </c>
      <c r="H158" t="str">
        <f>_xlfn.XLOOKUP(B158,MasterData[PRODUCT ID],MasterData[CATEGORY],,0)</f>
        <v>Category04</v>
      </c>
      <c r="I158" t="str">
        <f>_xlfn.XLOOKUP(InputData[[#This Row],[PRODUCT ID]],MasterData[PRODUCT ID],MasterData[UOM],"",0)</f>
        <v>Kg</v>
      </c>
      <c r="J158">
        <f>_xlfn.XLOOKUP(InputData[[#This Row],[PRODUCT ID]],MasterData[PRODUCT ID],MasterData[BUYING PRIZE],"",0)</f>
        <v>90</v>
      </c>
      <c r="K158">
        <f>_xlfn.XLOOKUP(InputData[[#This Row],[PRODUCT ID]],MasterData[PRODUCT ID],MasterData[SELLING PRICE],"",0)</f>
        <v>96.3</v>
      </c>
      <c r="L158">
        <f>SUM(InputData[[#This Row],[BUYING PRIZE]]*InputData[[#This Row],[QUANTITY]])</f>
        <v>630</v>
      </c>
      <c r="M158">
        <f>SUM(InputData[[#This Row],[SELLING PRICE]]*InputData[[#This Row],[QUANTITY]])</f>
        <v>674.1</v>
      </c>
      <c r="N158">
        <f>SUM(InputData[[#This Row],[TOTAL SELLING VALUE]]-InputData[[#This Row],[TOTAL BUYING VALUE]])</f>
        <v>44.100000000000023</v>
      </c>
      <c r="O158">
        <f>DAY(InputData[[#This Row],[DATE]])</f>
        <v>23</v>
      </c>
      <c r="P158" t="str">
        <f>TEXT(InputData[[#This Row],[DATE]],"MMM")</f>
        <v>Jul</v>
      </c>
      <c r="Q158">
        <f>YEAR(InputData[[#This Row],[DATE]])</f>
        <v>2021</v>
      </c>
    </row>
    <row r="159" spans="1:17" x14ac:dyDescent="0.2">
      <c r="A159" s="3">
        <v>44400</v>
      </c>
      <c r="B159" s="4" t="s">
        <v>83</v>
      </c>
      <c r="C159" s="5">
        <v>8</v>
      </c>
      <c r="D159" s="5" t="s">
        <v>108</v>
      </c>
      <c r="E159" s="5" t="s">
        <v>106</v>
      </c>
      <c r="F159" s="6">
        <v>0</v>
      </c>
      <c r="G159" t="str">
        <f>_xlfn.XLOOKUP(InputData[[#This Row],[PRODUCT ID]],MasterData[PRODUCT ID],MasterData[PRODUCT],,0)</f>
        <v>Product37</v>
      </c>
      <c r="H159" t="str">
        <f>_xlfn.XLOOKUP(B159,MasterData[PRODUCT ID],MasterData[CATEGORY],,0)</f>
        <v>Category05</v>
      </c>
      <c r="I159" t="str">
        <f>_xlfn.XLOOKUP(InputData[[#This Row],[PRODUCT ID]],MasterData[PRODUCT ID],MasterData[UOM],"",0)</f>
        <v>Kg</v>
      </c>
      <c r="J159">
        <f>_xlfn.XLOOKUP(InputData[[#This Row],[PRODUCT ID]],MasterData[PRODUCT ID],MasterData[BUYING PRIZE],"",0)</f>
        <v>67</v>
      </c>
      <c r="K159">
        <f>_xlfn.XLOOKUP(InputData[[#This Row],[PRODUCT ID]],MasterData[PRODUCT ID],MasterData[SELLING PRICE],"",0)</f>
        <v>85.76</v>
      </c>
      <c r="L159">
        <f>SUM(InputData[[#This Row],[BUYING PRIZE]]*InputData[[#This Row],[QUANTITY]])</f>
        <v>536</v>
      </c>
      <c r="M159">
        <f>SUM(InputData[[#This Row],[SELLING PRICE]]*InputData[[#This Row],[QUANTITY]])</f>
        <v>686.08</v>
      </c>
      <c r="N159">
        <f>SUM(InputData[[#This Row],[TOTAL SELLING VALUE]]-InputData[[#This Row],[TOTAL BUYING VALUE]])</f>
        <v>150.08000000000004</v>
      </c>
      <c r="O159">
        <f>DAY(InputData[[#This Row],[DATE]])</f>
        <v>23</v>
      </c>
      <c r="P159" t="str">
        <f>TEXT(InputData[[#This Row],[DATE]],"MMM")</f>
        <v>Jul</v>
      </c>
      <c r="Q159">
        <f>YEAR(InputData[[#This Row],[DATE]])</f>
        <v>2021</v>
      </c>
    </row>
    <row r="160" spans="1:17" x14ac:dyDescent="0.2">
      <c r="A160" s="3">
        <v>44401</v>
      </c>
      <c r="B160" s="4" t="s">
        <v>24</v>
      </c>
      <c r="C160" s="5">
        <v>4</v>
      </c>
      <c r="D160" s="5" t="s">
        <v>106</v>
      </c>
      <c r="E160" s="5" t="s">
        <v>107</v>
      </c>
      <c r="F160" s="6">
        <v>0</v>
      </c>
      <c r="G160" t="str">
        <f>_xlfn.XLOOKUP(InputData[[#This Row],[PRODUCT ID]],MasterData[PRODUCT ID],MasterData[PRODUCT],,0)</f>
        <v>Product09</v>
      </c>
      <c r="H160" t="str">
        <f>_xlfn.XLOOKUP(B160,MasterData[PRODUCT ID],MasterData[CATEGORY],,0)</f>
        <v>Category01</v>
      </c>
      <c r="I160" t="str">
        <f>_xlfn.XLOOKUP(InputData[[#This Row],[PRODUCT ID]],MasterData[PRODUCT ID],MasterData[UOM],"",0)</f>
        <v>No.</v>
      </c>
      <c r="J160">
        <f>_xlfn.XLOOKUP(InputData[[#This Row],[PRODUCT ID]],MasterData[PRODUCT ID],MasterData[BUYING PRIZE],"",0)</f>
        <v>6</v>
      </c>
      <c r="K160">
        <f>_xlfn.XLOOKUP(InputData[[#This Row],[PRODUCT ID]],MasterData[PRODUCT ID],MasterData[SELLING PRICE],"",0)</f>
        <v>7.8599999999999994</v>
      </c>
      <c r="L160">
        <f>SUM(InputData[[#This Row],[BUYING PRIZE]]*InputData[[#This Row],[QUANTITY]])</f>
        <v>24</v>
      </c>
      <c r="M160">
        <f>SUM(InputData[[#This Row],[SELLING PRICE]]*InputData[[#This Row],[QUANTITY]])</f>
        <v>31.439999999999998</v>
      </c>
      <c r="N160">
        <f>SUM(InputData[[#This Row],[TOTAL SELLING VALUE]]-InputData[[#This Row],[TOTAL BUYING VALUE]])</f>
        <v>7.4399999999999977</v>
      </c>
      <c r="O160">
        <f>DAY(InputData[[#This Row],[DATE]])</f>
        <v>24</v>
      </c>
      <c r="P160" t="str">
        <f>TEXT(InputData[[#This Row],[DATE]],"MMM")</f>
        <v>Jul</v>
      </c>
      <c r="Q160">
        <f>YEAR(InputData[[#This Row],[DATE]])</f>
        <v>2021</v>
      </c>
    </row>
    <row r="161" spans="1:17" x14ac:dyDescent="0.2">
      <c r="A161" s="3">
        <v>44406</v>
      </c>
      <c r="B161" s="4" t="s">
        <v>98</v>
      </c>
      <c r="C161" s="5">
        <v>15</v>
      </c>
      <c r="D161" s="5" t="s">
        <v>106</v>
      </c>
      <c r="E161" s="5" t="s">
        <v>107</v>
      </c>
      <c r="F161" s="6">
        <v>0</v>
      </c>
      <c r="G161" t="str">
        <f>_xlfn.XLOOKUP(InputData[[#This Row],[PRODUCT ID]],MasterData[PRODUCT ID],MasterData[PRODUCT],,0)</f>
        <v>Product44</v>
      </c>
      <c r="H161" t="str">
        <f>_xlfn.XLOOKUP(B161,MasterData[PRODUCT ID],MasterData[CATEGORY],,0)</f>
        <v>Category05</v>
      </c>
      <c r="I161" t="str">
        <f>_xlfn.XLOOKUP(InputData[[#This Row],[PRODUCT ID]],MasterData[PRODUCT ID],MasterData[UOM],"",0)</f>
        <v>Kg</v>
      </c>
      <c r="J161">
        <f>_xlfn.XLOOKUP(InputData[[#This Row],[PRODUCT ID]],MasterData[PRODUCT ID],MasterData[BUYING PRIZE],"",0)</f>
        <v>76</v>
      </c>
      <c r="K161">
        <f>_xlfn.XLOOKUP(InputData[[#This Row],[PRODUCT ID]],MasterData[PRODUCT ID],MasterData[SELLING PRICE],"",0)</f>
        <v>82.08</v>
      </c>
      <c r="L161">
        <f>SUM(InputData[[#This Row],[BUYING PRIZE]]*InputData[[#This Row],[QUANTITY]])</f>
        <v>1140</v>
      </c>
      <c r="M161">
        <f>SUM(InputData[[#This Row],[SELLING PRICE]]*InputData[[#This Row],[QUANTITY]])</f>
        <v>1231.2</v>
      </c>
      <c r="N161">
        <f>SUM(InputData[[#This Row],[TOTAL SELLING VALUE]]-InputData[[#This Row],[TOTAL BUYING VALUE]])</f>
        <v>91.200000000000045</v>
      </c>
      <c r="O161">
        <f>DAY(InputData[[#This Row],[DATE]])</f>
        <v>29</v>
      </c>
      <c r="P161" t="str">
        <f>TEXT(InputData[[#This Row],[DATE]],"MMM")</f>
        <v>Jul</v>
      </c>
      <c r="Q161">
        <f>YEAR(InputData[[#This Row],[DATE]])</f>
        <v>2021</v>
      </c>
    </row>
    <row r="162" spans="1:17" x14ac:dyDescent="0.2">
      <c r="A162" s="3">
        <v>44409</v>
      </c>
      <c r="B162" s="4" t="s">
        <v>6</v>
      </c>
      <c r="C162" s="5">
        <v>11</v>
      </c>
      <c r="D162" s="5" t="s">
        <v>108</v>
      </c>
      <c r="E162" s="5" t="s">
        <v>107</v>
      </c>
      <c r="F162" s="6">
        <v>0</v>
      </c>
      <c r="G162" t="str">
        <f>_xlfn.XLOOKUP(InputData[[#This Row],[PRODUCT ID]],MasterData[PRODUCT ID],MasterData[PRODUCT],,0)</f>
        <v>Product01</v>
      </c>
      <c r="H162" t="str">
        <f>_xlfn.XLOOKUP(B162,MasterData[PRODUCT ID],MasterData[CATEGORY],,0)</f>
        <v>Category01</v>
      </c>
      <c r="I162" t="str">
        <f>_xlfn.XLOOKUP(InputData[[#This Row],[PRODUCT ID]],MasterData[PRODUCT ID],MasterData[UOM],"",0)</f>
        <v>Kg</v>
      </c>
      <c r="J162">
        <f>_xlfn.XLOOKUP(InputData[[#This Row],[PRODUCT ID]],MasterData[PRODUCT ID],MasterData[BUYING PRIZE],"",0)</f>
        <v>98</v>
      </c>
      <c r="K162">
        <f>_xlfn.XLOOKUP(InputData[[#This Row],[PRODUCT ID]],MasterData[PRODUCT ID],MasterData[SELLING PRICE],"",0)</f>
        <v>103.88</v>
      </c>
      <c r="L162">
        <f>SUM(InputData[[#This Row],[BUYING PRIZE]]*InputData[[#This Row],[QUANTITY]])</f>
        <v>1078</v>
      </c>
      <c r="M162">
        <f>SUM(InputData[[#This Row],[SELLING PRICE]]*InputData[[#This Row],[QUANTITY]])</f>
        <v>1142.6799999999998</v>
      </c>
      <c r="N162">
        <f>SUM(InputData[[#This Row],[TOTAL SELLING VALUE]]-InputData[[#This Row],[TOTAL BUYING VALUE]])</f>
        <v>64.679999999999836</v>
      </c>
      <c r="O162">
        <f>DAY(InputData[[#This Row],[DATE]])</f>
        <v>1</v>
      </c>
      <c r="P162" t="str">
        <f>TEXT(InputData[[#This Row],[DATE]],"MMM")</f>
        <v>Aug</v>
      </c>
      <c r="Q162">
        <f>YEAR(InputData[[#This Row],[DATE]])</f>
        <v>2021</v>
      </c>
    </row>
    <row r="163" spans="1:17" x14ac:dyDescent="0.2">
      <c r="A163" s="3">
        <v>44410</v>
      </c>
      <c r="B163" s="4" t="s">
        <v>54</v>
      </c>
      <c r="C163" s="5">
        <v>3</v>
      </c>
      <c r="D163" s="5" t="s">
        <v>108</v>
      </c>
      <c r="E163" s="5" t="s">
        <v>106</v>
      </c>
      <c r="F163" s="6">
        <v>0</v>
      </c>
      <c r="G163" t="str">
        <f>_xlfn.XLOOKUP(InputData[[#This Row],[PRODUCT ID]],MasterData[PRODUCT ID],MasterData[PRODUCT],,0)</f>
        <v>Product23</v>
      </c>
      <c r="H163" t="str">
        <f>_xlfn.XLOOKUP(B163,MasterData[PRODUCT ID],MasterData[CATEGORY],,0)</f>
        <v>Category03</v>
      </c>
      <c r="I163" t="str">
        <f>_xlfn.XLOOKUP(InputData[[#This Row],[PRODUCT ID]],MasterData[PRODUCT ID],MasterData[UOM],"",0)</f>
        <v>Ft</v>
      </c>
      <c r="J163">
        <f>_xlfn.XLOOKUP(InputData[[#This Row],[PRODUCT ID]],MasterData[PRODUCT ID],MasterData[BUYING PRIZE],"",0)</f>
        <v>141</v>
      </c>
      <c r="K163">
        <f>_xlfn.XLOOKUP(InputData[[#This Row],[PRODUCT ID]],MasterData[PRODUCT ID],MasterData[SELLING PRICE],"",0)</f>
        <v>149.46</v>
      </c>
      <c r="L163">
        <f>SUM(InputData[[#This Row],[BUYING PRIZE]]*InputData[[#This Row],[QUANTITY]])</f>
        <v>423</v>
      </c>
      <c r="M163">
        <f>SUM(InputData[[#This Row],[SELLING PRICE]]*InputData[[#This Row],[QUANTITY]])</f>
        <v>448.38</v>
      </c>
      <c r="N163">
        <f>SUM(InputData[[#This Row],[TOTAL SELLING VALUE]]-InputData[[#This Row],[TOTAL BUYING VALUE]])</f>
        <v>25.379999999999995</v>
      </c>
      <c r="O163">
        <f>DAY(InputData[[#This Row],[DATE]])</f>
        <v>2</v>
      </c>
      <c r="P163" t="str">
        <f>TEXT(InputData[[#This Row],[DATE]],"MMM")</f>
        <v>Aug</v>
      </c>
      <c r="Q163">
        <f>YEAR(InputData[[#This Row],[DATE]])</f>
        <v>2021</v>
      </c>
    </row>
    <row r="164" spans="1:17" x14ac:dyDescent="0.2">
      <c r="A164" s="3">
        <v>44411</v>
      </c>
      <c r="B164" s="4" t="s">
        <v>52</v>
      </c>
      <c r="C164" s="5">
        <v>13</v>
      </c>
      <c r="D164" s="5" t="s">
        <v>106</v>
      </c>
      <c r="E164" s="5" t="s">
        <v>106</v>
      </c>
      <c r="F164" s="6">
        <v>0</v>
      </c>
      <c r="G164" t="str">
        <f>_xlfn.XLOOKUP(InputData[[#This Row],[PRODUCT ID]],MasterData[PRODUCT ID],MasterData[PRODUCT],,0)</f>
        <v>Product22</v>
      </c>
      <c r="H164" t="str">
        <f>_xlfn.XLOOKUP(B164,MasterData[PRODUCT ID],MasterData[CATEGORY],,0)</f>
        <v>Category03</v>
      </c>
      <c r="I164" t="str">
        <f>_xlfn.XLOOKUP(InputData[[#This Row],[PRODUCT ID]],MasterData[PRODUCT ID],MasterData[UOM],"",0)</f>
        <v>Ft</v>
      </c>
      <c r="J164">
        <f>_xlfn.XLOOKUP(InputData[[#This Row],[PRODUCT ID]],MasterData[PRODUCT ID],MasterData[BUYING PRIZE],"",0)</f>
        <v>121</v>
      </c>
      <c r="K164">
        <f>_xlfn.XLOOKUP(InputData[[#This Row],[PRODUCT ID]],MasterData[PRODUCT ID],MasterData[SELLING PRICE],"",0)</f>
        <v>141.57</v>
      </c>
      <c r="L164">
        <f>SUM(InputData[[#This Row],[BUYING PRIZE]]*InputData[[#This Row],[QUANTITY]])</f>
        <v>1573</v>
      </c>
      <c r="M164">
        <f>SUM(InputData[[#This Row],[SELLING PRICE]]*InputData[[#This Row],[QUANTITY]])</f>
        <v>1840.4099999999999</v>
      </c>
      <c r="N164">
        <f>SUM(InputData[[#This Row],[TOTAL SELLING VALUE]]-InputData[[#This Row],[TOTAL BUYING VALUE]])</f>
        <v>267.40999999999985</v>
      </c>
      <c r="O164">
        <f>DAY(InputData[[#This Row],[DATE]])</f>
        <v>3</v>
      </c>
      <c r="P164" t="str">
        <f>TEXT(InputData[[#This Row],[DATE]],"MMM")</f>
        <v>Aug</v>
      </c>
      <c r="Q164">
        <f>YEAR(InputData[[#This Row],[DATE]])</f>
        <v>2021</v>
      </c>
    </row>
    <row r="165" spans="1:17" x14ac:dyDescent="0.2">
      <c r="A165" s="3">
        <v>44411</v>
      </c>
      <c r="B165" s="4" t="s">
        <v>77</v>
      </c>
      <c r="C165" s="5">
        <v>12</v>
      </c>
      <c r="D165" s="5" t="s">
        <v>106</v>
      </c>
      <c r="E165" s="5" t="s">
        <v>106</v>
      </c>
      <c r="F165" s="6">
        <v>0</v>
      </c>
      <c r="G165" t="str">
        <f>_xlfn.XLOOKUP(InputData[[#This Row],[PRODUCT ID]],MasterData[PRODUCT ID],MasterData[PRODUCT],,0)</f>
        <v>Product34</v>
      </c>
      <c r="H165" t="str">
        <f>_xlfn.XLOOKUP(B165,MasterData[PRODUCT ID],MasterData[CATEGORY],,0)</f>
        <v>Category04</v>
      </c>
      <c r="I165" t="str">
        <f>_xlfn.XLOOKUP(InputData[[#This Row],[PRODUCT ID]],MasterData[PRODUCT ID],MasterData[UOM],"",0)</f>
        <v>Lt</v>
      </c>
      <c r="J165">
        <f>_xlfn.XLOOKUP(InputData[[#This Row],[PRODUCT ID]],MasterData[PRODUCT ID],MasterData[BUYING PRIZE],"",0)</f>
        <v>55</v>
      </c>
      <c r="K165">
        <f>_xlfn.XLOOKUP(InputData[[#This Row],[PRODUCT ID]],MasterData[PRODUCT ID],MasterData[SELLING PRICE],"",0)</f>
        <v>58.3</v>
      </c>
      <c r="L165">
        <f>SUM(InputData[[#This Row],[BUYING PRIZE]]*InputData[[#This Row],[QUANTITY]])</f>
        <v>660</v>
      </c>
      <c r="M165">
        <f>SUM(InputData[[#This Row],[SELLING PRICE]]*InputData[[#This Row],[QUANTITY]])</f>
        <v>699.59999999999991</v>
      </c>
      <c r="N165">
        <f>SUM(InputData[[#This Row],[TOTAL SELLING VALUE]]-InputData[[#This Row],[TOTAL BUYING VALUE]])</f>
        <v>39.599999999999909</v>
      </c>
      <c r="O165">
        <f>DAY(InputData[[#This Row],[DATE]])</f>
        <v>3</v>
      </c>
      <c r="P165" t="str">
        <f>TEXT(InputData[[#This Row],[DATE]],"MMM")</f>
        <v>Aug</v>
      </c>
      <c r="Q165">
        <f>YEAR(InputData[[#This Row],[DATE]])</f>
        <v>2021</v>
      </c>
    </row>
    <row r="166" spans="1:17" x14ac:dyDescent="0.2">
      <c r="A166" s="3">
        <v>44413</v>
      </c>
      <c r="B166" s="4" t="s">
        <v>65</v>
      </c>
      <c r="C166" s="5">
        <v>14</v>
      </c>
      <c r="D166" s="5" t="s">
        <v>108</v>
      </c>
      <c r="E166" s="5" t="s">
        <v>107</v>
      </c>
      <c r="F166" s="6">
        <v>0</v>
      </c>
      <c r="G166" t="str">
        <f>_xlfn.XLOOKUP(InputData[[#This Row],[PRODUCT ID]],MasterData[PRODUCT ID],MasterData[PRODUCT],,0)</f>
        <v>Product28</v>
      </c>
      <c r="H166" t="str">
        <f>_xlfn.XLOOKUP(B166,MasterData[PRODUCT ID],MasterData[CATEGORY],,0)</f>
        <v>Category04</v>
      </c>
      <c r="I166" t="str">
        <f>_xlfn.XLOOKUP(InputData[[#This Row],[PRODUCT ID]],MasterData[PRODUCT ID],MasterData[UOM],"",0)</f>
        <v>No.</v>
      </c>
      <c r="J166">
        <f>_xlfn.XLOOKUP(InputData[[#This Row],[PRODUCT ID]],MasterData[PRODUCT ID],MasterData[BUYING PRIZE],"",0)</f>
        <v>37</v>
      </c>
      <c r="K166">
        <f>_xlfn.XLOOKUP(InputData[[#This Row],[PRODUCT ID]],MasterData[PRODUCT ID],MasterData[SELLING PRICE],"",0)</f>
        <v>41.81</v>
      </c>
      <c r="L166">
        <f>SUM(InputData[[#This Row],[BUYING PRIZE]]*InputData[[#This Row],[QUANTITY]])</f>
        <v>518</v>
      </c>
      <c r="M166">
        <f>SUM(InputData[[#This Row],[SELLING PRICE]]*InputData[[#This Row],[QUANTITY]])</f>
        <v>585.34</v>
      </c>
      <c r="N166">
        <f>SUM(InputData[[#This Row],[TOTAL SELLING VALUE]]-InputData[[#This Row],[TOTAL BUYING VALUE]])</f>
        <v>67.340000000000032</v>
      </c>
      <c r="O166">
        <f>DAY(InputData[[#This Row],[DATE]])</f>
        <v>5</v>
      </c>
      <c r="P166" t="str">
        <f>TEXT(InputData[[#This Row],[DATE]],"MMM")</f>
        <v>Aug</v>
      </c>
      <c r="Q166">
        <f>YEAR(InputData[[#This Row],[DATE]])</f>
        <v>2021</v>
      </c>
    </row>
    <row r="167" spans="1:17" x14ac:dyDescent="0.2">
      <c r="A167" s="3">
        <v>44414</v>
      </c>
      <c r="B167" s="4" t="s">
        <v>83</v>
      </c>
      <c r="C167" s="5">
        <v>1</v>
      </c>
      <c r="D167" s="5" t="s">
        <v>105</v>
      </c>
      <c r="E167" s="5" t="s">
        <v>107</v>
      </c>
      <c r="F167" s="6">
        <v>0</v>
      </c>
      <c r="G167" t="str">
        <f>_xlfn.XLOOKUP(InputData[[#This Row],[PRODUCT ID]],MasterData[PRODUCT ID],MasterData[PRODUCT],,0)</f>
        <v>Product37</v>
      </c>
      <c r="H167" t="str">
        <f>_xlfn.XLOOKUP(B167,MasterData[PRODUCT ID],MasterData[CATEGORY],,0)</f>
        <v>Category05</v>
      </c>
      <c r="I167" t="str">
        <f>_xlfn.XLOOKUP(InputData[[#This Row],[PRODUCT ID]],MasterData[PRODUCT ID],MasterData[UOM],"",0)</f>
        <v>Kg</v>
      </c>
      <c r="J167">
        <f>_xlfn.XLOOKUP(InputData[[#This Row],[PRODUCT ID]],MasterData[PRODUCT ID],MasterData[BUYING PRIZE],"",0)</f>
        <v>67</v>
      </c>
      <c r="K167">
        <f>_xlfn.XLOOKUP(InputData[[#This Row],[PRODUCT ID]],MasterData[PRODUCT ID],MasterData[SELLING PRICE],"",0)</f>
        <v>85.76</v>
      </c>
      <c r="L167">
        <f>SUM(InputData[[#This Row],[BUYING PRIZE]]*InputData[[#This Row],[QUANTITY]])</f>
        <v>67</v>
      </c>
      <c r="M167">
        <f>SUM(InputData[[#This Row],[SELLING PRICE]]*InputData[[#This Row],[QUANTITY]])</f>
        <v>85.76</v>
      </c>
      <c r="N167">
        <f>SUM(InputData[[#This Row],[TOTAL SELLING VALUE]]-InputData[[#This Row],[TOTAL BUYING VALUE]])</f>
        <v>18.760000000000005</v>
      </c>
      <c r="O167">
        <f>DAY(InputData[[#This Row],[DATE]])</f>
        <v>6</v>
      </c>
      <c r="P167" t="str">
        <f>TEXT(InputData[[#This Row],[DATE]],"MMM")</f>
        <v>Aug</v>
      </c>
      <c r="Q167">
        <f>YEAR(InputData[[#This Row],[DATE]])</f>
        <v>2021</v>
      </c>
    </row>
    <row r="168" spans="1:17" x14ac:dyDescent="0.2">
      <c r="A168" s="3">
        <v>44418</v>
      </c>
      <c r="B168" s="4" t="s">
        <v>16</v>
      </c>
      <c r="C168" s="5">
        <v>4</v>
      </c>
      <c r="D168" s="5" t="s">
        <v>105</v>
      </c>
      <c r="E168" s="5" t="s">
        <v>107</v>
      </c>
      <c r="F168" s="6">
        <v>0</v>
      </c>
      <c r="G168" t="str">
        <f>_xlfn.XLOOKUP(InputData[[#This Row],[PRODUCT ID]],MasterData[PRODUCT ID],MasterData[PRODUCT],,0)</f>
        <v>Product05</v>
      </c>
      <c r="H168" t="str">
        <f>_xlfn.XLOOKUP(B168,MasterData[PRODUCT ID],MasterData[CATEGORY],,0)</f>
        <v>Category01</v>
      </c>
      <c r="I168" t="str">
        <f>_xlfn.XLOOKUP(InputData[[#This Row],[PRODUCT ID]],MasterData[PRODUCT ID],MasterData[UOM],"",0)</f>
        <v>Ft</v>
      </c>
      <c r="J168">
        <f>_xlfn.XLOOKUP(InputData[[#This Row],[PRODUCT ID]],MasterData[PRODUCT ID],MasterData[BUYING PRIZE],"",0)</f>
        <v>133</v>
      </c>
      <c r="K168">
        <f>_xlfn.XLOOKUP(InputData[[#This Row],[PRODUCT ID]],MasterData[PRODUCT ID],MasterData[SELLING PRICE],"",0)</f>
        <v>155.61000000000001</v>
      </c>
      <c r="L168">
        <f>SUM(InputData[[#This Row],[BUYING PRIZE]]*InputData[[#This Row],[QUANTITY]])</f>
        <v>532</v>
      </c>
      <c r="M168">
        <f>SUM(InputData[[#This Row],[SELLING PRICE]]*InputData[[#This Row],[QUANTITY]])</f>
        <v>622.44000000000005</v>
      </c>
      <c r="N168">
        <f>SUM(InputData[[#This Row],[TOTAL SELLING VALUE]]-InputData[[#This Row],[TOTAL BUYING VALUE]])</f>
        <v>90.440000000000055</v>
      </c>
      <c r="O168">
        <f>DAY(InputData[[#This Row],[DATE]])</f>
        <v>10</v>
      </c>
      <c r="P168" t="str">
        <f>TEXT(InputData[[#This Row],[DATE]],"MMM")</f>
        <v>Aug</v>
      </c>
      <c r="Q168">
        <f>YEAR(InputData[[#This Row],[DATE]])</f>
        <v>2021</v>
      </c>
    </row>
    <row r="169" spans="1:17" x14ac:dyDescent="0.2">
      <c r="A169" s="3">
        <v>44418</v>
      </c>
      <c r="B169" s="4" t="s">
        <v>98</v>
      </c>
      <c r="C169" s="5">
        <v>10</v>
      </c>
      <c r="D169" s="5" t="s">
        <v>106</v>
      </c>
      <c r="E169" s="5" t="s">
        <v>107</v>
      </c>
      <c r="F169" s="6">
        <v>0</v>
      </c>
      <c r="G169" t="str">
        <f>_xlfn.XLOOKUP(InputData[[#This Row],[PRODUCT ID]],MasterData[PRODUCT ID],MasterData[PRODUCT],,0)</f>
        <v>Product44</v>
      </c>
      <c r="H169" t="str">
        <f>_xlfn.XLOOKUP(B169,MasterData[PRODUCT ID],MasterData[CATEGORY],,0)</f>
        <v>Category05</v>
      </c>
      <c r="I169" t="str">
        <f>_xlfn.XLOOKUP(InputData[[#This Row],[PRODUCT ID]],MasterData[PRODUCT ID],MasterData[UOM],"",0)</f>
        <v>Kg</v>
      </c>
      <c r="J169">
        <f>_xlfn.XLOOKUP(InputData[[#This Row],[PRODUCT ID]],MasterData[PRODUCT ID],MasterData[BUYING PRIZE],"",0)</f>
        <v>76</v>
      </c>
      <c r="K169">
        <f>_xlfn.XLOOKUP(InputData[[#This Row],[PRODUCT ID]],MasterData[PRODUCT ID],MasterData[SELLING PRICE],"",0)</f>
        <v>82.08</v>
      </c>
      <c r="L169">
        <f>SUM(InputData[[#This Row],[BUYING PRIZE]]*InputData[[#This Row],[QUANTITY]])</f>
        <v>760</v>
      </c>
      <c r="M169">
        <f>SUM(InputData[[#This Row],[SELLING PRICE]]*InputData[[#This Row],[QUANTITY]])</f>
        <v>820.8</v>
      </c>
      <c r="N169">
        <f>SUM(InputData[[#This Row],[TOTAL SELLING VALUE]]-InputData[[#This Row],[TOTAL BUYING VALUE]])</f>
        <v>60.799999999999955</v>
      </c>
      <c r="O169">
        <f>DAY(InputData[[#This Row],[DATE]])</f>
        <v>10</v>
      </c>
      <c r="P169" t="str">
        <f>TEXT(InputData[[#This Row],[DATE]],"MMM")</f>
        <v>Aug</v>
      </c>
      <c r="Q169">
        <f>YEAR(InputData[[#This Row],[DATE]])</f>
        <v>2021</v>
      </c>
    </row>
    <row r="170" spans="1:17" x14ac:dyDescent="0.2">
      <c r="A170" s="3">
        <v>44418</v>
      </c>
      <c r="B170" s="4" t="s">
        <v>18</v>
      </c>
      <c r="C170" s="5">
        <v>6</v>
      </c>
      <c r="D170" s="5" t="s">
        <v>108</v>
      </c>
      <c r="E170" s="5" t="s">
        <v>107</v>
      </c>
      <c r="F170" s="6">
        <v>0</v>
      </c>
      <c r="G170" t="str">
        <f>_xlfn.XLOOKUP(InputData[[#This Row],[PRODUCT ID]],MasterData[PRODUCT ID],MasterData[PRODUCT],,0)</f>
        <v>Product06</v>
      </c>
      <c r="H170" t="str">
        <f>_xlfn.XLOOKUP(B170,MasterData[PRODUCT ID],MasterData[CATEGORY],,0)</f>
        <v>Category01</v>
      </c>
      <c r="I170" t="str">
        <f>_xlfn.XLOOKUP(InputData[[#This Row],[PRODUCT ID]],MasterData[PRODUCT ID],MasterData[UOM],"",0)</f>
        <v>Kg</v>
      </c>
      <c r="J170">
        <f>_xlfn.XLOOKUP(InputData[[#This Row],[PRODUCT ID]],MasterData[PRODUCT ID],MasterData[BUYING PRIZE],"",0)</f>
        <v>75</v>
      </c>
      <c r="K170">
        <f>_xlfn.XLOOKUP(InputData[[#This Row],[PRODUCT ID]],MasterData[PRODUCT ID],MasterData[SELLING PRICE],"",0)</f>
        <v>85.5</v>
      </c>
      <c r="L170">
        <f>SUM(InputData[[#This Row],[BUYING PRIZE]]*InputData[[#This Row],[QUANTITY]])</f>
        <v>450</v>
      </c>
      <c r="M170">
        <f>SUM(InputData[[#This Row],[SELLING PRICE]]*InputData[[#This Row],[QUANTITY]])</f>
        <v>513</v>
      </c>
      <c r="N170">
        <f>SUM(InputData[[#This Row],[TOTAL SELLING VALUE]]-InputData[[#This Row],[TOTAL BUYING VALUE]])</f>
        <v>63</v>
      </c>
      <c r="O170">
        <f>DAY(InputData[[#This Row],[DATE]])</f>
        <v>10</v>
      </c>
      <c r="P170" t="str">
        <f>TEXT(InputData[[#This Row],[DATE]],"MMM")</f>
        <v>Aug</v>
      </c>
      <c r="Q170">
        <f>YEAR(InputData[[#This Row],[DATE]])</f>
        <v>2021</v>
      </c>
    </row>
    <row r="171" spans="1:17" x14ac:dyDescent="0.2">
      <c r="A171" s="3">
        <v>44419</v>
      </c>
      <c r="B171" s="4" t="s">
        <v>54</v>
      </c>
      <c r="C171" s="5">
        <v>4</v>
      </c>
      <c r="D171" s="5" t="s">
        <v>108</v>
      </c>
      <c r="E171" s="5" t="s">
        <v>106</v>
      </c>
      <c r="F171" s="6">
        <v>0</v>
      </c>
      <c r="G171" t="str">
        <f>_xlfn.XLOOKUP(InputData[[#This Row],[PRODUCT ID]],MasterData[PRODUCT ID],MasterData[PRODUCT],,0)</f>
        <v>Product23</v>
      </c>
      <c r="H171" t="str">
        <f>_xlfn.XLOOKUP(B171,MasterData[PRODUCT ID],MasterData[CATEGORY],,0)</f>
        <v>Category03</v>
      </c>
      <c r="I171" t="str">
        <f>_xlfn.XLOOKUP(InputData[[#This Row],[PRODUCT ID]],MasterData[PRODUCT ID],MasterData[UOM],"",0)</f>
        <v>Ft</v>
      </c>
      <c r="J171">
        <f>_xlfn.XLOOKUP(InputData[[#This Row],[PRODUCT ID]],MasterData[PRODUCT ID],MasterData[BUYING PRIZE],"",0)</f>
        <v>141</v>
      </c>
      <c r="K171">
        <f>_xlfn.XLOOKUP(InputData[[#This Row],[PRODUCT ID]],MasterData[PRODUCT ID],MasterData[SELLING PRICE],"",0)</f>
        <v>149.46</v>
      </c>
      <c r="L171">
        <f>SUM(InputData[[#This Row],[BUYING PRIZE]]*InputData[[#This Row],[QUANTITY]])</f>
        <v>564</v>
      </c>
      <c r="M171">
        <f>SUM(InputData[[#This Row],[SELLING PRICE]]*InputData[[#This Row],[QUANTITY]])</f>
        <v>597.84</v>
      </c>
      <c r="N171">
        <f>SUM(InputData[[#This Row],[TOTAL SELLING VALUE]]-InputData[[#This Row],[TOTAL BUYING VALUE]])</f>
        <v>33.840000000000032</v>
      </c>
      <c r="O171">
        <f>DAY(InputData[[#This Row],[DATE]])</f>
        <v>11</v>
      </c>
      <c r="P171" t="str">
        <f>TEXT(InputData[[#This Row],[DATE]],"MMM")</f>
        <v>Aug</v>
      </c>
      <c r="Q171">
        <f>YEAR(InputData[[#This Row],[DATE]])</f>
        <v>2021</v>
      </c>
    </row>
    <row r="172" spans="1:17" x14ac:dyDescent="0.2">
      <c r="A172" s="3">
        <v>44421</v>
      </c>
      <c r="B172" s="4" t="s">
        <v>29</v>
      </c>
      <c r="C172" s="5">
        <v>13</v>
      </c>
      <c r="D172" s="5" t="s">
        <v>108</v>
      </c>
      <c r="E172" s="5" t="s">
        <v>106</v>
      </c>
      <c r="F172" s="6">
        <v>0</v>
      </c>
      <c r="G172" t="str">
        <f>_xlfn.XLOOKUP(InputData[[#This Row],[PRODUCT ID]],MasterData[PRODUCT ID],MasterData[PRODUCT],,0)</f>
        <v>Product11</v>
      </c>
      <c r="H172" t="str">
        <f>_xlfn.XLOOKUP(B172,MasterData[PRODUCT ID],MasterData[CATEGORY],,0)</f>
        <v>Category02</v>
      </c>
      <c r="I172" t="str">
        <f>_xlfn.XLOOKUP(InputData[[#This Row],[PRODUCT ID]],MasterData[PRODUCT ID],MasterData[UOM],"",0)</f>
        <v>Lt</v>
      </c>
      <c r="J172">
        <f>_xlfn.XLOOKUP(InputData[[#This Row],[PRODUCT ID]],MasterData[PRODUCT ID],MasterData[BUYING PRIZE],"",0)</f>
        <v>44</v>
      </c>
      <c r="K172">
        <f>_xlfn.XLOOKUP(InputData[[#This Row],[PRODUCT ID]],MasterData[PRODUCT ID],MasterData[SELLING PRICE],"",0)</f>
        <v>48.4</v>
      </c>
      <c r="L172">
        <f>SUM(InputData[[#This Row],[BUYING PRIZE]]*InputData[[#This Row],[QUANTITY]])</f>
        <v>572</v>
      </c>
      <c r="M172">
        <f>SUM(InputData[[#This Row],[SELLING PRICE]]*InputData[[#This Row],[QUANTITY]])</f>
        <v>629.19999999999993</v>
      </c>
      <c r="N172">
        <f>SUM(InputData[[#This Row],[TOTAL SELLING VALUE]]-InputData[[#This Row],[TOTAL BUYING VALUE]])</f>
        <v>57.199999999999932</v>
      </c>
      <c r="O172">
        <f>DAY(InputData[[#This Row],[DATE]])</f>
        <v>13</v>
      </c>
      <c r="P172" t="str">
        <f>TEXT(InputData[[#This Row],[DATE]],"MMM")</f>
        <v>Aug</v>
      </c>
      <c r="Q172">
        <f>YEAR(InputData[[#This Row],[DATE]])</f>
        <v>2021</v>
      </c>
    </row>
    <row r="173" spans="1:17" x14ac:dyDescent="0.2">
      <c r="A173" s="3">
        <v>44421</v>
      </c>
      <c r="B173" s="4" t="s">
        <v>63</v>
      </c>
      <c r="C173" s="5">
        <v>9</v>
      </c>
      <c r="D173" s="5" t="s">
        <v>108</v>
      </c>
      <c r="E173" s="5" t="s">
        <v>106</v>
      </c>
      <c r="F173" s="6">
        <v>0</v>
      </c>
      <c r="G173" t="str">
        <f>_xlfn.XLOOKUP(InputData[[#This Row],[PRODUCT ID]],MasterData[PRODUCT ID],MasterData[PRODUCT],,0)</f>
        <v>Product27</v>
      </c>
      <c r="H173" t="str">
        <f>_xlfn.XLOOKUP(B173,MasterData[PRODUCT ID],MasterData[CATEGORY],,0)</f>
        <v>Category04</v>
      </c>
      <c r="I173" t="str">
        <f>_xlfn.XLOOKUP(InputData[[#This Row],[PRODUCT ID]],MasterData[PRODUCT ID],MasterData[UOM],"",0)</f>
        <v>Lt</v>
      </c>
      <c r="J173">
        <f>_xlfn.XLOOKUP(InputData[[#This Row],[PRODUCT ID]],MasterData[PRODUCT ID],MasterData[BUYING PRIZE],"",0)</f>
        <v>48</v>
      </c>
      <c r="K173">
        <f>_xlfn.XLOOKUP(InputData[[#This Row],[PRODUCT ID]],MasterData[PRODUCT ID],MasterData[SELLING PRICE],"",0)</f>
        <v>57.120000000000005</v>
      </c>
      <c r="L173">
        <f>SUM(InputData[[#This Row],[BUYING PRIZE]]*InputData[[#This Row],[QUANTITY]])</f>
        <v>432</v>
      </c>
      <c r="M173">
        <f>SUM(InputData[[#This Row],[SELLING PRICE]]*InputData[[#This Row],[QUANTITY]])</f>
        <v>514.08000000000004</v>
      </c>
      <c r="N173">
        <f>SUM(InputData[[#This Row],[TOTAL SELLING VALUE]]-InputData[[#This Row],[TOTAL BUYING VALUE]])</f>
        <v>82.080000000000041</v>
      </c>
      <c r="O173">
        <f>DAY(InputData[[#This Row],[DATE]])</f>
        <v>13</v>
      </c>
      <c r="P173" t="str">
        <f>TEXT(InputData[[#This Row],[DATE]],"MMM")</f>
        <v>Aug</v>
      </c>
      <c r="Q173">
        <f>YEAR(InputData[[#This Row],[DATE]])</f>
        <v>2021</v>
      </c>
    </row>
    <row r="174" spans="1:17" x14ac:dyDescent="0.2">
      <c r="A174" s="3">
        <v>44424</v>
      </c>
      <c r="B174" s="4" t="s">
        <v>12</v>
      </c>
      <c r="C174" s="5">
        <v>3</v>
      </c>
      <c r="D174" s="5" t="s">
        <v>106</v>
      </c>
      <c r="E174" s="5" t="s">
        <v>106</v>
      </c>
      <c r="F174" s="6">
        <v>0</v>
      </c>
      <c r="G174" t="str">
        <f>_xlfn.XLOOKUP(InputData[[#This Row],[PRODUCT ID]],MasterData[PRODUCT ID],MasterData[PRODUCT],,0)</f>
        <v>Product03</v>
      </c>
      <c r="H174" t="str">
        <f>_xlfn.XLOOKUP(B174,MasterData[PRODUCT ID],MasterData[CATEGORY],,0)</f>
        <v>Category01</v>
      </c>
      <c r="I174" t="str">
        <f>_xlfn.XLOOKUP(InputData[[#This Row],[PRODUCT ID]],MasterData[PRODUCT ID],MasterData[UOM],"",0)</f>
        <v>Kg</v>
      </c>
      <c r="J174">
        <f>_xlfn.XLOOKUP(InputData[[#This Row],[PRODUCT ID]],MasterData[PRODUCT ID],MasterData[BUYING PRIZE],"",0)</f>
        <v>71</v>
      </c>
      <c r="K174">
        <f>_xlfn.XLOOKUP(InputData[[#This Row],[PRODUCT ID]],MasterData[PRODUCT ID],MasterData[SELLING PRICE],"",0)</f>
        <v>80.94</v>
      </c>
      <c r="L174">
        <f>SUM(InputData[[#This Row],[BUYING PRIZE]]*InputData[[#This Row],[QUANTITY]])</f>
        <v>213</v>
      </c>
      <c r="M174">
        <f>SUM(InputData[[#This Row],[SELLING PRICE]]*InputData[[#This Row],[QUANTITY]])</f>
        <v>242.82</v>
      </c>
      <c r="N174">
        <f>SUM(InputData[[#This Row],[TOTAL SELLING VALUE]]-InputData[[#This Row],[TOTAL BUYING VALUE]])</f>
        <v>29.819999999999993</v>
      </c>
      <c r="O174">
        <f>DAY(InputData[[#This Row],[DATE]])</f>
        <v>16</v>
      </c>
      <c r="P174" t="str">
        <f>TEXT(InputData[[#This Row],[DATE]],"MMM")</f>
        <v>Aug</v>
      </c>
      <c r="Q174">
        <f>YEAR(InputData[[#This Row],[DATE]])</f>
        <v>2021</v>
      </c>
    </row>
    <row r="175" spans="1:17" x14ac:dyDescent="0.2">
      <c r="A175" s="3">
        <v>44426</v>
      </c>
      <c r="B175" s="4" t="s">
        <v>58</v>
      </c>
      <c r="C175" s="5">
        <v>6</v>
      </c>
      <c r="D175" s="5" t="s">
        <v>108</v>
      </c>
      <c r="E175" s="5" t="s">
        <v>106</v>
      </c>
      <c r="F175" s="6">
        <v>0</v>
      </c>
      <c r="G175" t="str">
        <f>_xlfn.XLOOKUP(InputData[[#This Row],[PRODUCT ID]],MasterData[PRODUCT ID],MasterData[PRODUCT],,0)</f>
        <v>Product25</v>
      </c>
      <c r="H175" t="str">
        <f>_xlfn.XLOOKUP(B175,MasterData[PRODUCT ID],MasterData[CATEGORY],,0)</f>
        <v>Category03</v>
      </c>
      <c r="I175" t="str">
        <f>_xlfn.XLOOKUP(InputData[[#This Row],[PRODUCT ID]],MasterData[PRODUCT ID],MasterData[UOM],"",0)</f>
        <v>No.</v>
      </c>
      <c r="J175">
        <f>_xlfn.XLOOKUP(InputData[[#This Row],[PRODUCT ID]],MasterData[PRODUCT ID],MasterData[BUYING PRIZE],"",0)</f>
        <v>7</v>
      </c>
      <c r="K175">
        <f>_xlfn.XLOOKUP(InputData[[#This Row],[PRODUCT ID]],MasterData[PRODUCT ID],MasterData[SELLING PRICE],"",0)</f>
        <v>8.33</v>
      </c>
      <c r="L175">
        <f>SUM(InputData[[#This Row],[BUYING PRIZE]]*InputData[[#This Row],[QUANTITY]])</f>
        <v>42</v>
      </c>
      <c r="M175">
        <f>SUM(InputData[[#This Row],[SELLING PRICE]]*InputData[[#This Row],[QUANTITY]])</f>
        <v>49.980000000000004</v>
      </c>
      <c r="N175">
        <f>SUM(InputData[[#This Row],[TOTAL SELLING VALUE]]-InputData[[#This Row],[TOTAL BUYING VALUE]])</f>
        <v>7.980000000000004</v>
      </c>
      <c r="O175">
        <f>DAY(InputData[[#This Row],[DATE]])</f>
        <v>18</v>
      </c>
      <c r="P175" t="str">
        <f>TEXT(InputData[[#This Row],[DATE]],"MMM")</f>
        <v>Aug</v>
      </c>
      <c r="Q175">
        <f>YEAR(InputData[[#This Row],[DATE]])</f>
        <v>2021</v>
      </c>
    </row>
    <row r="176" spans="1:17" x14ac:dyDescent="0.2">
      <c r="A176" s="3">
        <v>44428</v>
      </c>
      <c r="B176" s="4" t="s">
        <v>47</v>
      </c>
      <c r="C176" s="5">
        <v>15</v>
      </c>
      <c r="D176" s="5" t="s">
        <v>108</v>
      </c>
      <c r="E176" s="5" t="s">
        <v>107</v>
      </c>
      <c r="F176" s="6">
        <v>0</v>
      </c>
      <c r="G176" t="str">
        <f>_xlfn.XLOOKUP(InputData[[#This Row],[PRODUCT ID]],MasterData[PRODUCT ID],MasterData[PRODUCT],,0)</f>
        <v>Product20</v>
      </c>
      <c r="H176" t="str">
        <f>_xlfn.XLOOKUP(B176,MasterData[PRODUCT ID],MasterData[CATEGORY],,0)</f>
        <v>Category03</v>
      </c>
      <c r="I176" t="str">
        <f>_xlfn.XLOOKUP(InputData[[#This Row],[PRODUCT ID]],MasterData[PRODUCT ID],MasterData[UOM],"",0)</f>
        <v>Lt</v>
      </c>
      <c r="J176">
        <f>_xlfn.XLOOKUP(InputData[[#This Row],[PRODUCT ID]],MasterData[PRODUCT ID],MasterData[BUYING PRIZE],"",0)</f>
        <v>61</v>
      </c>
      <c r="K176">
        <f>_xlfn.XLOOKUP(InputData[[#This Row],[PRODUCT ID]],MasterData[PRODUCT ID],MasterData[SELLING PRICE],"",0)</f>
        <v>76.25</v>
      </c>
      <c r="L176">
        <f>SUM(InputData[[#This Row],[BUYING PRIZE]]*InputData[[#This Row],[QUANTITY]])</f>
        <v>915</v>
      </c>
      <c r="M176">
        <f>SUM(InputData[[#This Row],[SELLING PRICE]]*InputData[[#This Row],[QUANTITY]])</f>
        <v>1143.75</v>
      </c>
      <c r="N176">
        <f>SUM(InputData[[#This Row],[TOTAL SELLING VALUE]]-InputData[[#This Row],[TOTAL BUYING VALUE]])</f>
        <v>228.75</v>
      </c>
      <c r="O176">
        <f>DAY(InputData[[#This Row],[DATE]])</f>
        <v>20</v>
      </c>
      <c r="P176" t="str">
        <f>TEXT(InputData[[#This Row],[DATE]],"MMM")</f>
        <v>Aug</v>
      </c>
      <c r="Q176">
        <f>YEAR(InputData[[#This Row],[DATE]])</f>
        <v>2021</v>
      </c>
    </row>
    <row r="177" spans="1:17" x14ac:dyDescent="0.2">
      <c r="A177" s="3">
        <v>44428</v>
      </c>
      <c r="B177" s="4" t="s">
        <v>71</v>
      </c>
      <c r="C177" s="5">
        <v>9</v>
      </c>
      <c r="D177" s="5" t="s">
        <v>108</v>
      </c>
      <c r="E177" s="5" t="s">
        <v>106</v>
      </c>
      <c r="F177" s="6">
        <v>0</v>
      </c>
      <c r="G177" t="str">
        <f>_xlfn.XLOOKUP(InputData[[#This Row],[PRODUCT ID]],MasterData[PRODUCT ID],MasterData[PRODUCT],,0)</f>
        <v>Product31</v>
      </c>
      <c r="H177" t="str">
        <f>_xlfn.XLOOKUP(B177,MasterData[PRODUCT ID],MasterData[CATEGORY],,0)</f>
        <v>Category04</v>
      </c>
      <c r="I177" t="str">
        <f>_xlfn.XLOOKUP(InputData[[#This Row],[PRODUCT ID]],MasterData[PRODUCT ID],MasterData[UOM],"",0)</f>
        <v>Kg</v>
      </c>
      <c r="J177">
        <f>_xlfn.XLOOKUP(InputData[[#This Row],[PRODUCT ID]],MasterData[PRODUCT ID],MasterData[BUYING PRIZE],"",0)</f>
        <v>93</v>
      </c>
      <c r="K177">
        <f>_xlfn.XLOOKUP(InputData[[#This Row],[PRODUCT ID]],MasterData[PRODUCT ID],MasterData[SELLING PRICE],"",0)</f>
        <v>104.16</v>
      </c>
      <c r="L177">
        <f>SUM(InputData[[#This Row],[BUYING PRIZE]]*InputData[[#This Row],[QUANTITY]])</f>
        <v>837</v>
      </c>
      <c r="M177">
        <f>SUM(InputData[[#This Row],[SELLING PRICE]]*InputData[[#This Row],[QUANTITY]])</f>
        <v>937.43999999999994</v>
      </c>
      <c r="N177">
        <f>SUM(InputData[[#This Row],[TOTAL SELLING VALUE]]-InputData[[#This Row],[TOTAL BUYING VALUE]])</f>
        <v>100.43999999999994</v>
      </c>
      <c r="O177">
        <f>DAY(InputData[[#This Row],[DATE]])</f>
        <v>20</v>
      </c>
      <c r="P177" t="str">
        <f>TEXT(InputData[[#This Row],[DATE]],"MMM")</f>
        <v>Aug</v>
      </c>
      <c r="Q177">
        <f>YEAR(InputData[[#This Row],[DATE]])</f>
        <v>2021</v>
      </c>
    </row>
    <row r="178" spans="1:17" x14ac:dyDescent="0.2">
      <c r="A178" s="3">
        <v>44428</v>
      </c>
      <c r="B178" s="4" t="s">
        <v>65</v>
      </c>
      <c r="C178" s="5">
        <v>13</v>
      </c>
      <c r="D178" s="5" t="s">
        <v>108</v>
      </c>
      <c r="E178" s="5" t="s">
        <v>106</v>
      </c>
      <c r="F178" s="6">
        <v>0</v>
      </c>
      <c r="G178" t="str">
        <f>_xlfn.XLOOKUP(InputData[[#This Row],[PRODUCT ID]],MasterData[PRODUCT ID],MasterData[PRODUCT],,0)</f>
        <v>Product28</v>
      </c>
      <c r="H178" t="str">
        <f>_xlfn.XLOOKUP(B178,MasterData[PRODUCT ID],MasterData[CATEGORY],,0)</f>
        <v>Category04</v>
      </c>
      <c r="I178" t="str">
        <f>_xlfn.XLOOKUP(InputData[[#This Row],[PRODUCT ID]],MasterData[PRODUCT ID],MasterData[UOM],"",0)</f>
        <v>No.</v>
      </c>
      <c r="J178">
        <f>_xlfn.XLOOKUP(InputData[[#This Row],[PRODUCT ID]],MasterData[PRODUCT ID],MasterData[BUYING PRIZE],"",0)</f>
        <v>37</v>
      </c>
      <c r="K178">
        <f>_xlfn.XLOOKUP(InputData[[#This Row],[PRODUCT ID]],MasterData[PRODUCT ID],MasterData[SELLING PRICE],"",0)</f>
        <v>41.81</v>
      </c>
      <c r="L178">
        <f>SUM(InputData[[#This Row],[BUYING PRIZE]]*InputData[[#This Row],[QUANTITY]])</f>
        <v>481</v>
      </c>
      <c r="M178">
        <f>SUM(InputData[[#This Row],[SELLING PRICE]]*InputData[[#This Row],[QUANTITY]])</f>
        <v>543.53</v>
      </c>
      <c r="N178">
        <f>SUM(InputData[[#This Row],[TOTAL SELLING VALUE]]-InputData[[#This Row],[TOTAL BUYING VALUE]])</f>
        <v>62.529999999999973</v>
      </c>
      <c r="O178">
        <f>DAY(InputData[[#This Row],[DATE]])</f>
        <v>20</v>
      </c>
      <c r="P178" t="str">
        <f>TEXT(InputData[[#This Row],[DATE]],"MMM")</f>
        <v>Aug</v>
      </c>
      <c r="Q178">
        <f>YEAR(InputData[[#This Row],[DATE]])</f>
        <v>2021</v>
      </c>
    </row>
    <row r="179" spans="1:17" x14ac:dyDescent="0.2">
      <c r="A179" s="3">
        <v>44434</v>
      </c>
      <c r="B179" s="4" t="s">
        <v>88</v>
      </c>
      <c r="C179" s="5">
        <v>4</v>
      </c>
      <c r="D179" s="5" t="s">
        <v>108</v>
      </c>
      <c r="E179" s="5" t="s">
        <v>106</v>
      </c>
      <c r="F179" s="6">
        <v>0</v>
      </c>
      <c r="G179" t="str">
        <f>_xlfn.XLOOKUP(InputData[[#This Row],[PRODUCT ID]],MasterData[PRODUCT ID],MasterData[PRODUCT],,0)</f>
        <v>Product39</v>
      </c>
      <c r="H179" t="str">
        <f>_xlfn.XLOOKUP(B179,MasterData[PRODUCT ID],MasterData[CATEGORY],,0)</f>
        <v>Category05</v>
      </c>
      <c r="I179" t="str">
        <f>_xlfn.XLOOKUP(InputData[[#This Row],[PRODUCT ID]],MasterData[PRODUCT ID],MasterData[UOM],"",0)</f>
        <v>No.</v>
      </c>
      <c r="J179">
        <f>_xlfn.XLOOKUP(InputData[[#This Row],[PRODUCT ID]],MasterData[PRODUCT ID],MasterData[BUYING PRIZE],"",0)</f>
        <v>37</v>
      </c>
      <c r="K179">
        <f>_xlfn.XLOOKUP(InputData[[#This Row],[PRODUCT ID]],MasterData[PRODUCT ID],MasterData[SELLING PRICE],"",0)</f>
        <v>42.55</v>
      </c>
      <c r="L179">
        <f>SUM(InputData[[#This Row],[BUYING PRIZE]]*InputData[[#This Row],[QUANTITY]])</f>
        <v>148</v>
      </c>
      <c r="M179">
        <f>SUM(InputData[[#This Row],[SELLING PRICE]]*InputData[[#This Row],[QUANTITY]])</f>
        <v>170.2</v>
      </c>
      <c r="N179">
        <f>SUM(InputData[[#This Row],[TOTAL SELLING VALUE]]-InputData[[#This Row],[TOTAL BUYING VALUE]])</f>
        <v>22.199999999999989</v>
      </c>
      <c r="O179">
        <f>DAY(InputData[[#This Row],[DATE]])</f>
        <v>26</v>
      </c>
      <c r="P179" t="str">
        <f>TEXT(InputData[[#This Row],[DATE]],"MMM")</f>
        <v>Aug</v>
      </c>
      <c r="Q179">
        <f>YEAR(InputData[[#This Row],[DATE]])</f>
        <v>2021</v>
      </c>
    </row>
    <row r="180" spans="1:17" x14ac:dyDescent="0.2">
      <c r="A180" s="3">
        <v>44437</v>
      </c>
      <c r="B180" s="4" t="s">
        <v>77</v>
      </c>
      <c r="C180" s="5">
        <v>12</v>
      </c>
      <c r="D180" s="5" t="s">
        <v>105</v>
      </c>
      <c r="E180" s="5" t="s">
        <v>106</v>
      </c>
      <c r="F180" s="6">
        <v>0</v>
      </c>
      <c r="G180" t="str">
        <f>_xlfn.XLOOKUP(InputData[[#This Row],[PRODUCT ID]],MasterData[PRODUCT ID],MasterData[PRODUCT],,0)</f>
        <v>Product34</v>
      </c>
      <c r="H180" t="str">
        <f>_xlfn.XLOOKUP(B180,MasterData[PRODUCT ID],MasterData[CATEGORY],,0)</f>
        <v>Category04</v>
      </c>
      <c r="I180" t="str">
        <f>_xlfn.XLOOKUP(InputData[[#This Row],[PRODUCT ID]],MasterData[PRODUCT ID],MasterData[UOM],"",0)</f>
        <v>Lt</v>
      </c>
      <c r="J180">
        <f>_xlfn.XLOOKUP(InputData[[#This Row],[PRODUCT ID]],MasterData[PRODUCT ID],MasterData[BUYING PRIZE],"",0)</f>
        <v>55</v>
      </c>
      <c r="K180">
        <f>_xlfn.XLOOKUP(InputData[[#This Row],[PRODUCT ID]],MasterData[PRODUCT ID],MasterData[SELLING PRICE],"",0)</f>
        <v>58.3</v>
      </c>
      <c r="L180">
        <f>SUM(InputData[[#This Row],[BUYING PRIZE]]*InputData[[#This Row],[QUANTITY]])</f>
        <v>660</v>
      </c>
      <c r="M180">
        <f>SUM(InputData[[#This Row],[SELLING PRICE]]*InputData[[#This Row],[QUANTITY]])</f>
        <v>699.59999999999991</v>
      </c>
      <c r="N180">
        <f>SUM(InputData[[#This Row],[TOTAL SELLING VALUE]]-InputData[[#This Row],[TOTAL BUYING VALUE]])</f>
        <v>39.599999999999909</v>
      </c>
      <c r="O180">
        <f>DAY(InputData[[#This Row],[DATE]])</f>
        <v>29</v>
      </c>
      <c r="P180" t="str">
        <f>TEXT(InputData[[#This Row],[DATE]],"MMM")</f>
        <v>Aug</v>
      </c>
      <c r="Q180">
        <f>YEAR(InputData[[#This Row],[DATE]])</f>
        <v>2021</v>
      </c>
    </row>
    <row r="181" spans="1:17" x14ac:dyDescent="0.2">
      <c r="A181" s="3">
        <v>44438</v>
      </c>
      <c r="B181" s="4" t="s">
        <v>33</v>
      </c>
      <c r="C181" s="5">
        <v>13</v>
      </c>
      <c r="D181" s="5" t="s">
        <v>108</v>
      </c>
      <c r="E181" s="5" t="s">
        <v>106</v>
      </c>
      <c r="F181" s="6">
        <v>0</v>
      </c>
      <c r="G181" t="str">
        <f>_xlfn.XLOOKUP(InputData[[#This Row],[PRODUCT ID]],MasterData[PRODUCT ID],MasterData[PRODUCT],,0)</f>
        <v>Product13</v>
      </c>
      <c r="H181" t="str">
        <f>_xlfn.XLOOKUP(B181,MasterData[PRODUCT ID],MasterData[CATEGORY],,0)</f>
        <v>Category02</v>
      </c>
      <c r="I181" t="str">
        <f>_xlfn.XLOOKUP(InputData[[#This Row],[PRODUCT ID]],MasterData[PRODUCT ID],MasterData[UOM],"",0)</f>
        <v>Kg</v>
      </c>
      <c r="J181">
        <f>_xlfn.XLOOKUP(InputData[[#This Row],[PRODUCT ID]],MasterData[PRODUCT ID],MasterData[BUYING PRIZE],"",0)</f>
        <v>112</v>
      </c>
      <c r="K181">
        <f>_xlfn.XLOOKUP(InputData[[#This Row],[PRODUCT ID]],MasterData[PRODUCT ID],MasterData[SELLING PRICE],"",0)</f>
        <v>122.08</v>
      </c>
      <c r="L181">
        <f>SUM(InputData[[#This Row],[BUYING PRIZE]]*InputData[[#This Row],[QUANTITY]])</f>
        <v>1456</v>
      </c>
      <c r="M181">
        <f>SUM(InputData[[#This Row],[SELLING PRICE]]*InputData[[#This Row],[QUANTITY]])</f>
        <v>1587.04</v>
      </c>
      <c r="N181">
        <f>SUM(InputData[[#This Row],[TOTAL SELLING VALUE]]-InputData[[#This Row],[TOTAL BUYING VALUE]])</f>
        <v>131.03999999999996</v>
      </c>
      <c r="O181">
        <f>DAY(InputData[[#This Row],[DATE]])</f>
        <v>30</v>
      </c>
      <c r="P181" t="str">
        <f>TEXT(InputData[[#This Row],[DATE]],"MMM")</f>
        <v>Aug</v>
      </c>
      <c r="Q181">
        <f>YEAR(InputData[[#This Row],[DATE]])</f>
        <v>2021</v>
      </c>
    </row>
    <row r="182" spans="1:17" x14ac:dyDescent="0.2">
      <c r="A182" s="3">
        <v>44439</v>
      </c>
      <c r="B182" s="4" t="s">
        <v>6</v>
      </c>
      <c r="C182" s="5">
        <v>2</v>
      </c>
      <c r="D182" s="5" t="s">
        <v>108</v>
      </c>
      <c r="E182" s="5" t="s">
        <v>106</v>
      </c>
      <c r="F182" s="6">
        <v>0</v>
      </c>
      <c r="G182" t="str">
        <f>_xlfn.XLOOKUP(InputData[[#This Row],[PRODUCT ID]],MasterData[PRODUCT ID],MasterData[PRODUCT],,0)</f>
        <v>Product01</v>
      </c>
      <c r="H182" t="str">
        <f>_xlfn.XLOOKUP(B182,MasterData[PRODUCT ID],MasterData[CATEGORY],,0)</f>
        <v>Category01</v>
      </c>
      <c r="I182" t="str">
        <f>_xlfn.XLOOKUP(InputData[[#This Row],[PRODUCT ID]],MasterData[PRODUCT ID],MasterData[UOM],"",0)</f>
        <v>Kg</v>
      </c>
      <c r="J182">
        <f>_xlfn.XLOOKUP(InputData[[#This Row],[PRODUCT ID]],MasterData[PRODUCT ID],MasterData[BUYING PRIZE],"",0)</f>
        <v>98</v>
      </c>
      <c r="K182">
        <f>_xlfn.XLOOKUP(InputData[[#This Row],[PRODUCT ID]],MasterData[PRODUCT ID],MasterData[SELLING PRICE],"",0)</f>
        <v>103.88</v>
      </c>
      <c r="L182">
        <f>SUM(InputData[[#This Row],[BUYING PRIZE]]*InputData[[#This Row],[QUANTITY]])</f>
        <v>196</v>
      </c>
      <c r="M182">
        <f>SUM(InputData[[#This Row],[SELLING PRICE]]*InputData[[#This Row],[QUANTITY]])</f>
        <v>207.76</v>
      </c>
      <c r="N182">
        <f>SUM(InputData[[#This Row],[TOTAL SELLING VALUE]]-InputData[[#This Row],[TOTAL BUYING VALUE]])</f>
        <v>11.759999999999991</v>
      </c>
      <c r="O182">
        <f>DAY(InputData[[#This Row],[DATE]])</f>
        <v>31</v>
      </c>
      <c r="P182" t="str">
        <f>TEXT(InputData[[#This Row],[DATE]],"MMM")</f>
        <v>Aug</v>
      </c>
      <c r="Q182">
        <f>YEAR(InputData[[#This Row],[DATE]])</f>
        <v>2021</v>
      </c>
    </row>
    <row r="183" spans="1:17" x14ac:dyDescent="0.2">
      <c r="A183" s="3">
        <v>44439</v>
      </c>
      <c r="B183" s="4" t="s">
        <v>79</v>
      </c>
      <c r="C183" s="5">
        <v>11</v>
      </c>
      <c r="D183" s="5" t="s">
        <v>108</v>
      </c>
      <c r="E183" s="5" t="s">
        <v>106</v>
      </c>
      <c r="F183" s="6">
        <v>0</v>
      </c>
      <c r="G183" t="str">
        <f>_xlfn.XLOOKUP(InputData[[#This Row],[PRODUCT ID]],MasterData[PRODUCT ID],MasterData[PRODUCT],,0)</f>
        <v>Product35</v>
      </c>
      <c r="H183" t="str">
        <f>_xlfn.XLOOKUP(B183,MasterData[PRODUCT ID],MasterData[CATEGORY],,0)</f>
        <v>Category04</v>
      </c>
      <c r="I183" t="str">
        <f>_xlfn.XLOOKUP(InputData[[#This Row],[PRODUCT ID]],MasterData[PRODUCT ID],MasterData[UOM],"",0)</f>
        <v>No.</v>
      </c>
      <c r="J183">
        <f>_xlfn.XLOOKUP(InputData[[#This Row],[PRODUCT ID]],MasterData[PRODUCT ID],MasterData[BUYING PRIZE],"",0)</f>
        <v>5</v>
      </c>
      <c r="K183">
        <f>_xlfn.XLOOKUP(InputData[[#This Row],[PRODUCT ID]],MasterData[PRODUCT ID],MasterData[SELLING PRICE],"",0)</f>
        <v>6.7</v>
      </c>
      <c r="L183">
        <f>SUM(InputData[[#This Row],[BUYING PRIZE]]*InputData[[#This Row],[QUANTITY]])</f>
        <v>55</v>
      </c>
      <c r="M183">
        <f>SUM(InputData[[#This Row],[SELLING PRICE]]*InputData[[#This Row],[QUANTITY]])</f>
        <v>73.7</v>
      </c>
      <c r="N183">
        <f>SUM(InputData[[#This Row],[TOTAL SELLING VALUE]]-InputData[[#This Row],[TOTAL BUYING VALUE]])</f>
        <v>18.700000000000003</v>
      </c>
      <c r="O183">
        <f>DAY(InputData[[#This Row],[DATE]])</f>
        <v>31</v>
      </c>
      <c r="P183" t="str">
        <f>TEXT(InputData[[#This Row],[DATE]],"MMM")</f>
        <v>Aug</v>
      </c>
      <c r="Q183">
        <f>YEAR(InputData[[#This Row],[DATE]])</f>
        <v>2021</v>
      </c>
    </row>
    <row r="184" spans="1:17" x14ac:dyDescent="0.2">
      <c r="A184" s="3">
        <v>44440</v>
      </c>
      <c r="B184" s="4" t="s">
        <v>56</v>
      </c>
      <c r="C184" s="5">
        <v>1</v>
      </c>
      <c r="D184" s="5" t="s">
        <v>105</v>
      </c>
      <c r="E184" s="5" t="s">
        <v>107</v>
      </c>
      <c r="F184" s="6">
        <v>0</v>
      </c>
      <c r="G184" t="str">
        <f>_xlfn.XLOOKUP(InputData[[#This Row],[PRODUCT ID]],MasterData[PRODUCT ID],MasterData[PRODUCT],,0)</f>
        <v>Product24</v>
      </c>
      <c r="H184" t="str">
        <f>_xlfn.XLOOKUP(B184,MasterData[PRODUCT ID],MasterData[CATEGORY],,0)</f>
        <v>Category03</v>
      </c>
      <c r="I184" t="str">
        <f>_xlfn.XLOOKUP(InputData[[#This Row],[PRODUCT ID]],MasterData[PRODUCT ID],MasterData[UOM],"",0)</f>
        <v>Ft</v>
      </c>
      <c r="J184">
        <f>_xlfn.XLOOKUP(InputData[[#This Row],[PRODUCT ID]],MasterData[PRODUCT ID],MasterData[BUYING PRIZE],"",0)</f>
        <v>144</v>
      </c>
      <c r="K184">
        <f>_xlfn.XLOOKUP(InputData[[#This Row],[PRODUCT ID]],MasterData[PRODUCT ID],MasterData[SELLING PRICE],"",0)</f>
        <v>156.96</v>
      </c>
      <c r="L184">
        <f>SUM(InputData[[#This Row],[BUYING PRIZE]]*InputData[[#This Row],[QUANTITY]])</f>
        <v>144</v>
      </c>
      <c r="M184">
        <f>SUM(InputData[[#This Row],[SELLING PRICE]]*InputData[[#This Row],[QUANTITY]])</f>
        <v>156.96</v>
      </c>
      <c r="N184">
        <f>SUM(InputData[[#This Row],[TOTAL SELLING VALUE]]-InputData[[#This Row],[TOTAL BUYING VALUE]])</f>
        <v>12.960000000000008</v>
      </c>
      <c r="O184">
        <f>DAY(InputData[[#This Row],[DATE]])</f>
        <v>1</v>
      </c>
      <c r="P184" t="str">
        <f>TEXT(InputData[[#This Row],[DATE]],"MMM")</f>
        <v>Sep</v>
      </c>
      <c r="Q184">
        <f>YEAR(InputData[[#This Row],[DATE]])</f>
        <v>2021</v>
      </c>
    </row>
    <row r="185" spans="1:17" x14ac:dyDescent="0.2">
      <c r="A185" s="3">
        <v>44440</v>
      </c>
      <c r="B185" s="4" t="s">
        <v>12</v>
      </c>
      <c r="C185" s="5">
        <v>14</v>
      </c>
      <c r="D185" s="5" t="s">
        <v>106</v>
      </c>
      <c r="E185" s="5" t="s">
        <v>106</v>
      </c>
      <c r="F185" s="6">
        <v>0</v>
      </c>
      <c r="G185" t="str">
        <f>_xlfn.XLOOKUP(InputData[[#This Row],[PRODUCT ID]],MasterData[PRODUCT ID],MasterData[PRODUCT],,0)</f>
        <v>Product03</v>
      </c>
      <c r="H185" t="str">
        <f>_xlfn.XLOOKUP(B185,MasterData[PRODUCT ID],MasterData[CATEGORY],,0)</f>
        <v>Category01</v>
      </c>
      <c r="I185" t="str">
        <f>_xlfn.XLOOKUP(InputData[[#This Row],[PRODUCT ID]],MasterData[PRODUCT ID],MasterData[UOM],"",0)</f>
        <v>Kg</v>
      </c>
      <c r="J185">
        <f>_xlfn.XLOOKUP(InputData[[#This Row],[PRODUCT ID]],MasterData[PRODUCT ID],MasterData[BUYING PRIZE],"",0)</f>
        <v>71</v>
      </c>
      <c r="K185">
        <f>_xlfn.XLOOKUP(InputData[[#This Row],[PRODUCT ID]],MasterData[PRODUCT ID],MasterData[SELLING PRICE],"",0)</f>
        <v>80.94</v>
      </c>
      <c r="L185">
        <f>SUM(InputData[[#This Row],[BUYING PRIZE]]*InputData[[#This Row],[QUANTITY]])</f>
        <v>994</v>
      </c>
      <c r="M185">
        <f>SUM(InputData[[#This Row],[SELLING PRICE]]*InputData[[#This Row],[QUANTITY]])</f>
        <v>1133.1599999999999</v>
      </c>
      <c r="N185">
        <f>SUM(InputData[[#This Row],[TOTAL SELLING VALUE]]-InputData[[#This Row],[TOTAL BUYING VALUE]])</f>
        <v>139.15999999999985</v>
      </c>
      <c r="O185">
        <f>DAY(InputData[[#This Row],[DATE]])</f>
        <v>1</v>
      </c>
      <c r="P185" t="str">
        <f>TEXT(InputData[[#This Row],[DATE]],"MMM")</f>
        <v>Sep</v>
      </c>
      <c r="Q185">
        <f>YEAR(InputData[[#This Row],[DATE]])</f>
        <v>2021</v>
      </c>
    </row>
    <row r="186" spans="1:17" x14ac:dyDescent="0.2">
      <c r="A186" s="3">
        <v>44442</v>
      </c>
      <c r="B186" s="4" t="s">
        <v>92</v>
      </c>
      <c r="C186" s="5">
        <v>8</v>
      </c>
      <c r="D186" s="5" t="s">
        <v>108</v>
      </c>
      <c r="E186" s="5" t="s">
        <v>106</v>
      </c>
      <c r="F186" s="6">
        <v>0</v>
      </c>
      <c r="G186" t="str">
        <f>_xlfn.XLOOKUP(InputData[[#This Row],[PRODUCT ID]],MasterData[PRODUCT ID],MasterData[PRODUCT],,0)</f>
        <v>Product41</v>
      </c>
      <c r="H186" t="str">
        <f>_xlfn.XLOOKUP(B186,MasterData[PRODUCT ID],MasterData[CATEGORY],,0)</f>
        <v>Category05</v>
      </c>
      <c r="I186" t="str">
        <f>_xlfn.XLOOKUP(InputData[[#This Row],[PRODUCT ID]],MasterData[PRODUCT ID],MasterData[UOM],"",0)</f>
        <v>Ft</v>
      </c>
      <c r="J186">
        <f>_xlfn.XLOOKUP(InputData[[#This Row],[PRODUCT ID]],MasterData[PRODUCT ID],MasterData[BUYING PRIZE],"",0)</f>
        <v>138</v>
      </c>
      <c r="K186">
        <f>_xlfn.XLOOKUP(InputData[[#This Row],[PRODUCT ID]],MasterData[PRODUCT ID],MasterData[SELLING PRICE],"",0)</f>
        <v>173.88</v>
      </c>
      <c r="L186">
        <f>SUM(InputData[[#This Row],[BUYING PRIZE]]*InputData[[#This Row],[QUANTITY]])</f>
        <v>1104</v>
      </c>
      <c r="M186">
        <f>SUM(InputData[[#This Row],[SELLING PRICE]]*InputData[[#This Row],[QUANTITY]])</f>
        <v>1391.04</v>
      </c>
      <c r="N186">
        <f>SUM(InputData[[#This Row],[TOTAL SELLING VALUE]]-InputData[[#This Row],[TOTAL BUYING VALUE]])</f>
        <v>287.03999999999996</v>
      </c>
      <c r="O186">
        <f>DAY(InputData[[#This Row],[DATE]])</f>
        <v>3</v>
      </c>
      <c r="P186" t="str">
        <f>TEXT(InputData[[#This Row],[DATE]],"MMM")</f>
        <v>Sep</v>
      </c>
      <c r="Q186">
        <f>YEAR(InputData[[#This Row],[DATE]])</f>
        <v>2021</v>
      </c>
    </row>
    <row r="187" spans="1:17" x14ac:dyDescent="0.2">
      <c r="A187" s="3">
        <v>44443</v>
      </c>
      <c r="B187" s="4" t="s">
        <v>65</v>
      </c>
      <c r="C187" s="5">
        <v>7</v>
      </c>
      <c r="D187" s="5" t="s">
        <v>108</v>
      </c>
      <c r="E187" s="5" t="s">
        <v>106</v>
      </c>
      <c r="F187" s="6">
        <v>0</v>
      </c>
      <c r="G187" t="str">
        <f>_xlfn.XLOOKUP(InputData[[#This Row],[PRODUCT ID]],MasterData[PRODUCT ID],MasterData[PRODUCT],,0)</f>
        <v>Product28</v>
      </c>
      <c r="H187" t="str">
        <f>_xlfn.XLOOKUP(B187,MasterData[PRODUCT ID],MasterData[CATEGORY],,0)</f>
        <v>Category04</v>
      </c>
      <c r="I187" t="str">
        <f>_xlfn.XLOOKUP(InputData[[#This Row],[PRODUCT ID]],MasterData[PRODUCT ID],MasterData[UOM],"",0)</f>
        <v>No.</v>
      </c>
      <c r="J187">
        <f>_xlfn.XLOOKUP(InputData[[#This Row],[PRODUCT ID]],MasterData[PRODUCT ID],MasterData[BUYING PRIZE],"",0)</f>
        <v>37</v>
      </c>
      <c r="K187">
        <f>_xlfn.XLOOKUP(InputData[[#This Row],[PRODUCT ID]],MasterData[PRODUCT ID],MasterData[SELLING PRICE],"",0)</f>
        <v>41.81</v>
      </c>
      <c r="L187">
        <f>SUM(InputData[[#This Row],[BUYING PRIZE]]*InputData[[#This Row],[QUANTITY]])</f>
        <v>259</v>
      </c>
      <c r="M187">
        <f>SUM(InputData[[#This Row],[SELLING PRICE]]*InputData[[#This Row],[QUANTITY]])</f>
        <v>292.67</v>
      </c>
      <c r="N187">
        <f>SUM(InputData[[#This Row],[TOTAL SELLING VALUE]]-InputData[[#This Row],[TOTAL BUYING VALUE]])</f>
        <v>33.670000000000016</v>
      </c>
      <c r="O187">
        <f>DAY(InputData[[#This Row],[DATE]])</f>
        <v>4</v>
      </c>
      <c r="P187" t="str">
        <f>TEXT(InputData[[#This Row],[DATE]],"MMM")</f>
        <v>Sep</v>
      </c>
      <c r="Q187">
        <f>YEAR(InputData[[#This Row],[DATE]])</f>
        <v>2021</v>
      </c>
    </row>
    <row r="188" spans="1:17" x14ac:dyDescent="0.2">
      <c r="A188" s="3">
        <v>44443</v>
      </c>
      <c r="B188" s="4" t="s">
        <v>54</v>
      </c>
      <c r="C188" s="5">
        <v>15</v>
      </c>
      <c r="D188" s="5" t="s">
        <v>108</v>
      </c>
      <c r="E188" s="5" t="s">
        <v>106</v>
      </c>
      <c r="F188" s="6">
        <v>0</v>
      </c>
      <c r="G188" t="str">
        <f>_xlfn.XLOOKUP(InputData[[#This Row],[PRODUCT ID]],MasterData[PRODUCT ID],MasterData[PRODUCT],,0)</f>
        <v>Product23</v>
      </c>
      <c r="H188" t="str">
        <f>_xlfn.XLOOKUP(B188,MasterData[PRODUCT ID],MasterData[CATEGORY],,0)</f>
        <v>Category03</v>
      </c>
      <c r="I188" t="str">
        <f>_xlfn.XLOOKUP(InputData[[#This Row],[PRODUCT ID]],MasterData[PRODUCT ID],MasterData[UOM],"",0)</f>
        <v>Ft</v>
      </c>
      <c r="J188">
        <f>_xlfn.XLOOKUP(InputData[[#This Row],[PRODUCT ID]],MasterData[PRODUCT ID],MasterData[BUYING PRIZE],"",0)</f>
        <v>141</v>
      </c>
      <c r="K188">
        <f>_xlfn.XLOOKUP(InputData[[#This Row],[PRODUCT ID]],MasterData[PRODUCT ID],MasterData[SELLING PRICE],"",0)</f>
        <v>149.46</v>
      </c>
      <c r="L188">
        <f>SUM(InputData[[#This Row],[BUYING PRIZE]]*InputData[[#This Row],[QUANTITY]])</f>
        <v>2115</v>
      </c>
      <c r="M188">
        <f>SUM(InputData[[#This Row],[SELLING PRICE]]*InputData[[#This Row],[QUANTITY]])</f>
        <v>2241.9</v>
      </c>
      <c r="N188">
        <f>SUM(InputData[[#This Row],[TOTAL SELLING VALUE]]-InputData[[#This Row],[TOTAL BUYING VALUE]])</f>
        <v>126.90000000000009</v>
      </c>
      <c r="O188">
        <f>DAY(InputData[[#This Row],[DATE]])</f>
        <v>4</v>
      </c>
      <c r="P188" t="str">
        <f>TEXT(InputData[[#This Row],[DATE]],"MMM")</f>
        <v>Sep</v>
      </c>
      <c r="Q188">
        <f>YEAR(InputData[[#This Row],[DATE]])</f>
        <v>2021</v>
      </c>
    </row>
    <row r="189" spans="1:17" x14ac:dyDescent="0.2">
      <c r="A189" s="3">
        <v>44444</v>
      </c>
      <c r="B189" s="4" t="s">
        <v>73</v>
      </c>
      <c r="C189" s="5">
        <v>1</v>
      </c>
      <c r="D189" s="5" t="s">
        <v>108</v>
      </c>
      <c r="E189" s="5" t="s">
        <v>107</v>
      </c>
      <c r="F189" s="6">
        <v>0</v>
      </c>
      <c r="G189" t="str">
        <f>_xlfn.XLOOKUP(InputData[[#This Row],[PRODUCT ID]],MasterData[PRODUCT ID],MasterData[PRODUCT],,0)</f>
        <v>Product32</v>
      </c>
      <c r="H189" t="str">
        <f>_xlfn.XLOOKUP(B189,MasterData[PRODUCT ID],MasterData[CATEGORY],,0)</f>
        <v>Category04</v>
      </c>
      <c r="I189" t="str">
        <f>_xlfn.XLOOKUP(InputData[[#This Row],[PRODUCT ID]],MasterData[PRODUCT ID],MasterData[UOM],"",0)</f>
        <v>Kg</v>
      </c>
      <c r="J189">
        <f>_xlfn.XLOOKUP(InputData[[#This Row],[PRODUCT ID]],MasterData[PRODUCT ID],MasterData[BUYING PRIZE],"",0)</f>
        <v>89</v>
      </c>
      <c r="K189">
        <f>_xlfn.XLOOKUP(InputData[[#This Row],[PRODUCT ID]],MasterData[PRODUCT ID],MasterData[SELLING PRICE],"",0)</f>
        <v>117.48</v>
      </c>
      <c r="L189">
        <f>SUM(InputData[[#This Row],[BUYING PRIZE]]*InputData[[#This Row],[QUANTITY]])</f>
        <v>89</v>
      </c>
      <c r="M189">
        <f>SUM(InputData[[#This Row],[SELLING PRICE]]*InputData[[#This Row],[QUANTITY]])</f>
        <v>117.48</v>
      </c>
      <c r="N189">
        <f>SUM(InputData[[#This Row],[TOTAL SELLING VALUE]]-InputData[[#This Row],[TOTAL BUYING VALUE]])</f>
        <v>28.480000000000004</v>
      </c>
      <c r="O189">
        <f>DAY(InputData[[#This Row],[DATE]])</f>
        <v>5</v>
      </c>
      <c r="P189" t="str">
        <f>TEXT(InputData[[#This Row],[DATE]],"MMM")</f>
        <v>Sep</v>
      </c>
      <c r="Q189">
        <f>YEAR(InputData[[#This Row],[DATE]])</f>
        <v>2021</v>
      </c>
    </row>
    <row r="190" spans="1:17" x14ac:dyDescent="0.2">
      <c r="A190" s="3">
        <v>44446</v>
      </c>
      <c r="B190" s="4" t="s">
        <v>45</v>
      </c>
      <c r="C190" s="5">
        <v>5</v>
      </c>
      <c r="D190" s="5" t="s">
        <v>108</v>
      </c>
      <c r="E190" s="5" t="s">
        <v>106</v>
      </c>
      <c r="F190" s="6">
        <v>0</v>
      </c>
      <c r="G190" t="str">
        <f>_xlfn.XLOOKUP(InputData[[#This Row],[PRODUCT ID]],MasterData[PRODUCT ID],MasterData[PRODUCT],,0)</f>
        <v>Product19</v>
      </c>
      <c r="H190" t="str">
        <f>_xlfn.XLOOKUP(B190,MasterData[PRODUCT ID],MasterData[CATEGORY],,0)</f>
        <v>Category02</v>
      </c>
      <c r="I190" t="str">
        <f>_xlfn.XLOOKUP(InputData[[#This Row],[PRODUCT ID]],MasterData[PRODUCT ID],MasterData[UOM],"",0)</f>
        <v>Ft</v>
      </c>
      <c r="J190">
        <f>_xlfn.XLOOKUP(InputData[[#This Row],[PRODUCT ID]],MasterData[PRODUCT ID],MasterData[BUYING PRIZE],"",0)</f>
        <v>150</v>
      </c>
      <c r="K190">
        <f>_xlfn.XLOOKUP(InputData[[#This Row],[PRODUCT ID]],MasterData[PRODUCT ID],MasterData[SELLING PRICE],"",0)</f>
        <v>210</v>
      </c>
      <c r="L190">
        <f>SUM(InputData[[#This Row],[BUYING PRIZE]]*InputData[[#This Row],[QUANTITY]])</f>
        <v>750</v>
      </c>
      <c r="M190">
        <f>SUM(InputData[[#This Row],[SELLING PRICE]]*InputData[[#This Row],[QUANTITY]])</f>
        <v>1050</v>
      </c>
      <c r="N190">
        <f>SUM(InputData[[#This Row],[TOTAL SELLING VALUE]]-InputData[[#This Row],[TOTAL BUYING VALUE]])</f>
        <v>300</v>
      </c>
      <c r="O190">
        <f>DAY(InputData[[#This Row],[DATE]])</f>
        <v>7</v>
      </c>
      <c r="P190" t="str">
        <f>TEXT(InputData[[#This Row],[DATE]],"MMM")</f>
        <v>Sep</v>
      </c>
      <c r="Q190">
        <f>YEAR(InputData[[#This Row],[DATE]])</f>
        <v>2021</v>
      </c>
    </row>
    <row r="191" spans="1:17" x14ac:dyDescent="0.2">
      <c r="A191" s="3">
        <v>44448</v>
      </c>
      <c r="B191" s="4" t="s">
        <v>98</v>
      </c>
      <c r="C191" s="5">
        <v>4</v>
      </c>
      <c r="D191" s="5" t="s">
        <v>108</v>
      </c>
      <c r="E191" s="5" t="s">
        <v>106</v>
      </c>
      <c r="F191" s="6">
        <v>0</v>
      </c>
      <c r="G191" t="str">
        <f>_xlfn.XLOOKUP(InputData[[#This Row],[PRODUCT ID]],MasterData[PRODUCT ID],MasterData[PRODUCT],,0)</f>
        <v>Product44</v>
      </c>
      <c r="H191" t="str">
        <f>_xlfn.XLOOKUP(B191,MasterData[PRODUCT ID],MasterData[CATEGORY],,0)</f>
        <v>Category05</v>
      </c>
      <c r="I191" t="str">
        <f>_xlfn.XLOOKUP(InputData[[#This Row],[PRODUCT ID]],MasterData[PRODUCT ID],MasterData[UOM],"",0)</f>
        <v>Kg</v>
      </c>
      <c r="J191">
        <f>_xlfn.XLOOKUP(InputData[[#This Row],[PRODUCT ID]],MasterData[PRODUCT ID],MasterData[BUYING PRIZE],"",0)</f>
        <v>76</v>
      </c>
      <c r="K191">
        <f>_xlfn.XLOOKUP(InputData[[#This Row],[PRODUCT ID]],MasterData[PRODUCT ID],MasterData[SELLING PRICE],"",0)</f>
        <v>82.08</v>
      </c>
      <c r="L191">
        <f>SUM(InputData[[#This Row],[BUYING PRIZE]]*InputData[[#This Row],[QUANTITY]])</f>
        <v>304</v>
      </c>
      <c r="M191">
        <f>SUM(InputData[[#This Row],[SELLING PRICE]]*InputData[[#This Row],[QUANTITY]])</f>
        <v>328.32</v>
      </c>
      <c r="N191">
        <f>SUM(InputData[[#This Row],[TOTAL SELLING VALUE]]-InputData[[#This Row],[TOTAL BUYING VALUE]])</f>
        <v>24.319999999999993</v>
      </c>
      <c r="O191">
        <f>DAY(InputData[[#This Row],[DATE]])</f>
        <v>9</v>
      </c>
      <c r="P191" t="str">
        <f>TEXT(InputData[[#This Row],[DATE]],"MMM")</f>
        <v>Sep</v>
      </c>
      <c r="Q191">
        <f>YEAR(InputData[[#This Row],[DATE]])</f>
        <v>2021</v>
      </c>
    </row>
    <row r="192" spans="1:17" x14ac:dyDescent="0.2">
      <c r="A192" s="3">
        <v>44449</v>
      </c>
      <c r="B192" s="4" t="s">
        <v>69</v>
      </c>
      <c r="C192" s="5">
        <v>6</v>
      </c>
      <c r="D192" s="5" t="s">
        <v>108</v>
      </c>
      <c r="E192" s="5" t="s">
        <v>106</v>
      </c>
      <c r="F192" s="6">
        <v>0</v>
      </c>
      <c r="G192" t="str">
        <f>_xlfn.XLOOKUP(InputData[[#This Row],[PRODUCT ID]],MasterData[PRODUCT ID],MasterData[PRODUCT],,0)</f>
        <v>Product30</v>
      </c>
      <c r="H192" t="str">
        <f>_xlfn.XLOOKUP(B192,MasterData[PRODUCT ID],MasterData[CATEGORY],,0)</f>
        <v>Category04</v>
      </c>
      <c r="I192" t="str">
        <f>_xlfn.XLOOKUP(InputData[[#This Row],[PRODUCT ID]],MasterData[PRODUCT ID],MasterData[UOM],"",0)</f>
        <v>Ft</v>
      </c>
      <c r="J192">
        <f>_xlfn.XLOOKUP(InputData[[#This Row],[PRODUCT ID]],MasterData[PRODUCT ID],MasterData[BUYING PRIZE],"",0)</f>
        <v>148</v>
      </c>
      <c r="K192">
        <f>_xlfn.XLOOKUP(InputData[[#This Row],[PRODUCT ID]],MasterData[PRODUCT ID],MasterData[SELLING PRICE],"",0)</f>
        <v>201.28</v>
      </c>
      <c r="L192">
        <f>SUM(InputData[[#This Row],[BUYING PRIZE]]*InputData[[#This Row],[QUANTITY]])</f>
        <v>888</v>
      </c>
      <c r="M192">
        <f>SUM(InputData[[#This Row],[SELLING PRICE]]*InputData[[#This Row],[QUANTITY]])</f>
        <v>1207.68</v>
      </c>
      <c r="N192">
        <f>SUM(InputData[[#This Row],[TOTAL SELLING VALUE]]-InputData[[#This Row],[TOTAL BUYING VALUE]])</f>
        <v>319.68000000000006</v>
      </c>
      <c r="O192">
        <f>DAY(InputData[[#This Row],[DATE]])</f>
        <v>10</v>
      </c>
      <c r="P192" t="str">
        <f>TEXT(InputData[[#This Row],[DATE]],"MMM")</f>
        <v>Sep</v>
      </c>
      <c r="Q192">
        <f>YEAR(InputData[[#This Row],[DATE]])</f>
        <v>2021</v>
      </c>
    </row>
    <row r="193" spans="1:17" x14ac:dyDescent="0.2">
      <c r="A193" s="3">
        <v>44449</v>
      </c>
      <c r="B193" s="4" t="s">
        <v>6</v>
      </c>
      <c r="C193" s="5">
        <v>9</v>
      </c>
      <c r="D193" s="5" t="s">
        <v>105</v>
      </c>
      <c r="E193" s="5" t="s">
        <v>106</v>
      </c>
      <c r="F193" s="6">
        <v>0</v>
      </c>
      <c r="G193" t="str">
        <f>_xlfn.XLOOKUP(InputData[[#This Row],[PRODUCT ID]],MasterData[PRODUCT ID],MasterData[PRODUCT],,0)</f>
        <v>Product01</v>
      </c>
      <c r="H193" t="str">
        <f>_xlfn.XLOOKUP(B193,MasterData[PRODUCT ID],MasterData[CATEGORY],,0)</f>
        <v>Category01</v>
      </c>
      <c r="I193" t="str">
        <f>_xlfn.XLOOKUP(InputData[[#This Row],[PRODUCT ID]],MasterData[PRODUCT ID],MasterData[UOM],"",0)</f>
        <v>Kg</v>
      </c>
      <c r="J193">
        <f>_xlfn.XLOOKUP(InputData[[#This Row],[PRODUCT ID]],MasterData[PRODUCT ID],MasterData[BUYING PRIZE],"",0)</f>
        <v>98</v>
      </c>
      <c r="K193">
        <f>_xlfn.XLOOKUP(InputData[[#This Row],[PRODUCT ID]],MasterData[PRODUCT ID],MasterData[SELLING PRICE],"",0)</f>
        <v>103.88</v>
      </c>
      <c r="L193">
        <f>SUM(InputData[[#This Row],[BUYING PRIZE]]*InputData[[#This Row],[QUANTITY]])</f>
        <v>882</v>
      </c>
      <c r="M193">
        <f>SUM(InputData[[#This Row],[SELLING PRICE]]*InputData[[#This Row],[QUANTITY]])</f>
        <v>934.92</v>
      </c>
      <c r="N193">
        <f>SUM(InputData[[#This Row],[TOTAL SELLING VALUE]]-InputData[[#This Row],[TOTAL BUYING VALUE]])</f>
        <v>52.919999999999959</v>
      </c>
      <c r="O193">
        <f>DAY(InputData[[#This Row],[DATE]])</f>
        <v>10</v>
      </c>
      <c r="P193" t="str">
        <f>TEXT(InputData[[#This Row],[DATE]],"MMM")</f>
        <v>Sep</v>
      </c>
      <c r="Q193">
        <f>YEAR(InputData[[#This Row],[DATE]])</f>
        <v>2021</v>
      </c>
    </row>
    <row r="194" spans="1:17" x14ac:dyDescent="0.2">
      <c r="A194" s="3">
        <v>44449</v>
      </c>
      <c r="B194" s="4" t="s">
        <v>60</v>
      </c>
      <c r="C194" s="5">
        <v>2</v>
      </c>
      <c r="D194" s="5" t="s">
        <v>108</v>
      </c>
      <c r="E194" s="5" t="s">
        <v>106</v>
      </c>
      <c r="F194" s="6">
        <v>0</v>
      </c>
      <c r="G194" t="str">
        <f>_xlfn.XLOOKUP(InputData[[#This Row],[PRODUCT ID]],MasterData[PRODUCT ID],MasterData[PRODUCT],,0)</f>
        <v>Product26</v>
      </c>
      <c r="H194" t="str">
        <f>_xlfn.XLOOKUP(B194,MasterData[PRODUCT ID],MasterData[CATEGORY],,0)</f>
        <v>Category04</v>
      </c>
      <c r="I194" t="str">
        <f>_xlfn.XLOOKUP(InputData[[#This Row],[PRODUCT ID]],MasterData[PRODUCT ID],MasterData[UOM],"",0)</f>
        <v>No.</v>
      </c>
      <c r="J194">
        <f>_xlfn.XLOOKUP(InputData[[#This Row],[PRODUCT ID]],MasterData[PRODUCT ID],MasterData[BUYING PRIZE],"",0)</f>
        <v>18</v>
      </c>
      <c r="K194">
        <f>_xlfn.XLOOKUP(InputData[[#This Row],[PRODUCT ID]],MasterData[PRODUCT ID],MasterData[SELLING PRICE],"",0)</f>
        <v>24.66</v>
      </c>
      <c r="L194">
        <f>SUM(InputData[[#This Row],[BUYING PRIZE]]*InputData[[#This Row],[QUANTITY]])</f>
        <v>36</v>
      </c>
      <c r="M194">
        <f>SUM(InputData[[#This Row],[SELLING PRICE]]*InputData[[#This Row],[QUANTITY]])</f>
        <v>49.32</v>
      </c>
      <c r="N194">
        <f>SUM(InputData[[#This Row],[TOTAL SELLING VALUE]]-InputData[[#This Row],[TOTAL BUYING VALUE]])</f>
        <v>13.32</v>
      </c>
      <c r="O194">
        <f>DAY(InputData[[#This Row],[DATE]])</f>
        <v>10</v>
      </c>
      <c r="P194" t="str">
        <f>TEXT(InputData[[#This Row],[DATE]],"MMM")</f>
        <v>Sep</v>
      </c>
      <c r="Q194">
        <f>YEAR(InputData[[#This Row],[DATE]])</f>
        <v>2021</v>
      </c>
    </row>
    <row r="195" spans="1:17" x14ac:dyDescent="0.2">
      <c r="A195" s="3">
        <v>44450</v>
      </c>
      <c r="B195" s="4" t="s">
        <v>6</v>
      </c>
      <c r="C195" s="5">
        <v>6</v>
      </c>
      <c r="D195" s="5" t="s">
        <v>105</v>
      </c>
      <c r="E195" s="5" t="s">
        <v>106</v>
      </c>
      <c r="F195" s="6">
        <v>0</v>
      </c>
      <c r="G195" t="str">
        <f>_xlfn.XLOOKUP(InputData[[#This Row],[PRODUCT ID]],MasterData[PRODUCT ID],MasterData[PRODUCT],,0)</f>
        <v>Product01</v>
      </c>
      <c r="H195" t="str">
        <f>_xlfn.XLOOKUP(B195,MasterData[PRODUCT ID],MasterData[CATEGORY],,0)</f>
        <v>Category01</v>
      </c>
      <c r="I195" t="str">
        <f>_xlfn.XLOOKUP(InputData[[#This Row],[PRODUCT ID]],MasterData[PRODUCT ID],MasterData[UOM],"",0)</f>
        <v>Kg</v>
      </c>
      <c r="J195">
        <f>_xlfn.XLOOKUP(InputData[[#This Row],[PRODUCT ID]],MasterData[PRODUCT ID],MasterData[BUYING PRIZE],"",0)</f>
        <v>98</v>
      </c>
      <c r="K195">
        <f>_xlfn.XLOOKUP(InputData[[#This Row],[PRODUCT ID]],MasterData[PRODUCT ID],MasterData[SELLING PRICE],"",0)</f>
        <v>103.88</v>
      </c>
      <c r="L195">
        <f>SUM(InputData[[#This Row],[BUYING PRIZE]]*InputData[[#This Row],[QUANTITY]])</f>
        <v>588</v>
      </c>
      <c r="M195">
        <f>SUM(InputData[[#This Row],[SELLING PRICE]]*InputData[[#This Row],[QUANTITY]])</f>
        <v>623.28</v>
      </c>
      <c r="N195">
        <f>SUM(InputData[[#This Row],[TOTAL SELLING VALUE]]-InputData[[#This Row],[TOTAL BUYING VALUE]])</f>
        <v>35.279999999999973</v>
      </c>
      <c r="O195">
        <f>DAY(InputData[[#This Row],[DATE]])</f>
        <v>11</v>
      </c>
      <c r="P195" t="str">
        <f>TEXT(InputData[[#This Row],[DATE]],"MMM")</f>
        <v>Sep</v>
      </c>
      <c r="Q195">
        <f>YEAR(InputData[[#This Row],[DATE]])</f>
        <v>2021</v>
      </c>
    </row>
    <row r="196" spans="1:17" x14ac:dyDescent="0.2">
      <c r="A196" s="3">
        <v>44452</v>
      </c>
      <c r="B196" s="4" t="s">
        <v>92</v>
      </c>
      <c r="C196" s="5">
        <v>7</v>
      </c>
      <c r="D196" s="5" t="s">
        <v>108</v>
      </c>
      <c r="E196" s="5" t="s">
        <v>107</v>
      </c>
      <c r="F196" s="6">
        <v>0</v>
      </c>
      <c r="G196" t="str">
        <f>_xlfn.XLOOKUP(InputData[[#This Row],[PRODUCT ID]],MasterData[PRODUCT ID],MasterData[PRODUCT],,0)</f>
        <v>Product41</v>
      </c>
      <c r="H196" t="str">
        <f>_xlfn.XLOOKUP(B196,MasterData[PRODUCT ID],MasterData[CATEGORY],,0)</f>
        <v>Category05</v>
      </c>
      <c r="I196" t="str">
        <f>_xlfn.XLOOKUP(InputData[[#This Row],[PRODUCT ID]],MasterData[PRODUCT ID],MasterData[UOM],"",0)</f>
        <v>Ft</v>
      </c>
      <c r="J196">
        <f>_xlfn.XLOOKUP(InputData[[#This Row],[PRODUCT ID]],MasterData[PRODUCT ID],MasterData[BUYING PRIZE],"",0)</f>
        <v>138</v>
      </c>
      <c r="K196">
        <f>_xlfn.XLOOKUP(InputData[[#This Row],[PRODUCT ID]],MasterData[PRODUCT ID],MasterData[SELLING PRICE],"",0)</f>
        <v>173.88</v>
      </c>
      <c r="L196">
        <f>SUM(InputData[[#This Row],[BUYING PRIZE]]*InputData[[#This Row],[QUANTITY]])</f>
        <v>966</v>
      </c>
      <c r="M196">
        <f>SUM(InputData[[#This Row],[SELLING PRICE]]*InputData[[#This Row],[QUANTITY]])</f>
        <v>1217.1599999999999</v>
      </c>
      <c r="N196">
        <f>SUM(InputData[[#This Row],[TOTAL SELLING VALUE]]-InputData[[#This Row],[TOTAL BUYING VALUE]])</f>
        <v>251.15999999999985</v>
      </c>
      <c r="O196">
        <f>DAY(InputData[[#This Row],[DATE]])</f>
        <v>13</v>
      </c>
      <c r="P196" t="str">
        <f>TEXT(InputData[[#This Row],[DATE]],"MMM")</f>
        <v>Sep</v>
      </c>
      <c r="Q196">
        <f>YEAR(InputData[[#This Row],[DATE]])</f>
        <v>2021</v>
      </c>
    </row>
    <row r="197" spans="1:17" x14ac:dyDescent="0.2">
      <c r="A197" s="3">
        <v>44454</v>
      </c>
      <c r="B197" s="4" t="s">
        <v>94</v>
      </c>
      <c r="C197" s="5">
        <v>6</v>
      </c>
      <c r="D197" s="5" t="s">
        <v>108</v>
      </c>
      <c r="E197" s="5" t="s">
        <v>106</v>
      </c>
      <c r="F197" s="6">
        <v>0</v>
      </c>
      <c r="G197" t="str">
        <f>_xlfn.XLOOKUP(InputData[[#This Row],[PRODUCT ID]],MasterData[PRODUCT ID],MasterData[PRODUCT],,0)</f>
        <v>Product42</v>
      </c>
      <c r="H197" t="str">
        <f>_xlfn.XLOOKUP(B197,MasterData[PRODUCT ID],MasterData[CATEGORY],,0)</f>
        <v>Category05</v>
      </c>
      <c r="I197" t="str">
        <f>_xlfn.XLOOKUP(InputData[[#This Row],[PRODUCT ID]],MasterData[PRODUCT ID],MasterData[UOM],"",0)</f>
        <v>Ft</v>
      </c>
      <c r="J197">
        <f>_xlfn.XLOOKUP(InputData[[#This Row],[PRODUCT ID]],MasterData[PRODUCT ID],MasterData[BUYING PRIZE],"",0)</f>
        <v>120</v>
      </c>
      <c r="K197">
        <f>_xlfn.XLOOKUP(InputData[[#This Row],[PRODUCT ID]],MasterData[PRODUCT ID],MasterData[SELLING PRICE],"",0)</f>
        <v>162</v>
      </c>
      <c r="L197">
        <f>SUM(InputData[[#This Row],[BUYING PRIZE]]*InputData[[#This Row],[QUANTITY]])</f>
        <v>720</v>
      </c>
      <c r="M197">
        <f>SUM(InputData[[#This Row],[SELLING PRICE]]*InputData[[#This Row],[QUANTITY]])</f>
        <v>972</v>
      </c>
      <c r="N197">
        <f>SUM(InputData[[#This Row],[TOTAL SELLING VALUE]]-InputData[[#This Row],[TOTAL BUYING VALUE]])</f>
        <v>252</v>
      </c>
      <c r="O197">
        <f>DAY(InputData[[#This Row],[DATE]])</f>
        <v>15</v>
      </c>
      <c r="P197" t="str">
        <f>TEXT(InputData[[#This Row],[DATE]],"MMM")</f>
        <v>Sep</v>
      </c>
      <c r="Q197">
        <f>YEAR(InputData[[#This Row],[DATE]])</f>
        <v>2021</v>
      </c>
    </row>
    <row r="198" spans="1:17" x14ac:dyDescent="0.2">
      <c r="A198" s="3">
        <v>44454</v>
      </c>
      <c r="B198" s="4" t="s">
        <v>94</v>
      </c>
      <c r="C198" s="5">
        <v>14</v>
      </c>
      <c r="D198" s="5" t="s">
        <v>108</v>
      </c>
      <c r="E198" s="5" t="s">
        <v>106</v>
      </c>
      <c r="F198" s="6">
        <v>0</v>
      </c>
      <c r="G198" t="str">
        <f>_xlfn.XLOOKUP(InputData[[#This Row],[PRODUCT ID]],MasterData[PRODUCT ID],MasterData[PRODUCT],,0)</f>
        <v>Product42</v>
      </c>
      <c r="H198" t="str">
        <f>_xlfn.XLOOKUP(B198,MasterData[PRODUCT ID],MasterData[CATEGORY],,0)</f>
        <v>Category05</v>
      </c>
      <c r="I198" t="str">
        <f>_xlfn.XLOOKUP(InputData[[#This Row],[PRODUCT ID]],MasterData[PRODUCT ID],MasterData[UOM],"",0)</f>
        <v>Ft</v>
      </c>
      <c r="J198">
        <f>_xlfn.XLOOKUP(InputData[[#This Row],[PRODUCT ID]],MasterData[PRODUCT ID],MasterData[BUYING PRIZE],"",0)</f>
        <v>120</v>
      </c>
      <c r="K198">
        <f>_xlfn.XLOOKUP(InputData[[#This Row],[PRODUCT ID]],MasterData[PRODUCT ID],MasterData[SELLING PRICE],"",0)</f>
        <v>162</v>
      </c>
      <c r="L198">
        <f>SUM(InputData[[#This Row],[BUYING PRIZE]]*InputData[[#This Row],[QUANTITY]])</f>
        <v>1680</v>
      </c>
      <c r="M198">
        <f>SUM(InputData[[#This Row],[SELLING PRICE]]*InputData[[#This Row],[QUANTITY]])</f>
        <v>2268</v>
      </c>
      <c r="N198">
        <f>SUM(InputData[[#This Row],[TOTAL SELLING VALUE]]-InputData[[#This Row],[TOTAL BUYING VALUE]])</f>
        <v>588</v>
      </c>
      <c r="O198">
        <f>DAY(InputData[[#This Row],[DATE]])</f>
        <v>15</v>
      </c>
      <c r="P198" t="str">
        <f>TEXT(InputData[[#This Row],[DATE]],"MMM")</f>
        <v>Sep</v>
      </c>
      <c r="Q198">
        <f>YEAR(InputData[[#This Row],[DATE]])</f>
        <v>2021</v>
      </c>
    </row>
    <row r="199" spans="1:17" x14ac:dyDescent="0.2">
      <c r="A199" s="3">
        <v>44460</v>
      </c>
      <c r="B199" s="4" t="s">
        <v>47</v>
      </c>
      <c r="C199" s="5">
        <v>7</v>
      </c>
      <c r="D199" s="5" t="s">
        <v>105</v>
      </c>
      <c r="E199" s="5" t="s">
        <v>107</v>
      </c>
      <c r="F199" s="6">
        <v>0</v>
      </c>
      <c r="G199" t="str">
        <f>_xlfn.XLOOKUP(InputData[[#This Row],[PRODUCT ID]],MasterData[PRODUCT ID],MasterData[PRODUCT],,0)</f>
        <v>Product20</v>
      </c>
      <c r="H199" t="str">
        <f>_xlfn.XLOOKUP(B199,MasterData[PRODUCT ID],MasterData[CATEGORY],,0)</f>
        <v>Category03</v>
      </c>
      <c r="I199" t="str">
        <f>_xlfn.XLOOKUP(InputData[[#This Row],[PRODUCT ID]],MasterData[PRODUCT ID],MasterData[UOM],"",0)</f>
        <v>Lt</v>
      </c>
      <c r="J199">
        <f>_xlfn.XLOOKUP(InputData[[#This Row],[PRODUCT ID]],MasterData[PRODUCT ID],MasterData[BUYING PRIZE],"",0)</f>
        <v>61</v>
      </c>
      <c r="K199">
        <f>_xlfn.XLOOKUP(InputData[[#This Row],[PRODUCT ID]],MasterData[PRODUCT ID],MasterData[SELLING PRICE],"",0)</f>
        <v>76.25</v>
      </c>
      <c r="L199">
        <f>SUM(InputData[[#This Row],[BUYING PRIZE]]*InputData[[#This Row],[QUANTITY]])</f>
        <v>427</v>
      </c>
      <c r="M199">
        <f>SUM(InputData[[#This Row],[SELLING PRICE]]*InputData[[#This Row],[QUANTITY]])</f>
        <v>533.75</v>
      </c>
      <c r="N199">
        <f>SUM(InputData[[#This Row],[TOTAL SELLING VALUE]]-InputData[[#This Row],[TOTAL BUYING VALUE]])</f>
        <v>106.75</v>
      </c>
      <c r="O199">
        <f>DAY(InputData[[#This Row],[DATE]])</f>
        <v>21</v>
      </c>
      <c r="P199" t="str">
        <f>TEXT(InputData[[#This Row],[DATE]],"MMM")</f>
        <v>Sep</v>
      </c>
      <c r="Q199">
        <f>YEAR(InputData[[#This Row],[DATE]])</f>
        <v>2021</v>
      </c>
    </row>
    <row r="200" spans="1:17" x14ac:dyDescent="0.2">
      <c r="A200" s="3">
        <v>44461</v>
      </c>
      <c r="B200" s="4" t="s">
        <v>90</v>
      </c>
      <c r="C200" s="5">
        <v>2</v>
      </c>
      <c r="D200" s="5" t="s">
        <v>106</v>
      </c>
      <c r="E200" s="5" t="s">
        <v>107</v>
      </c>
      <c r="F200" s="6">
        <v>0</v>
      </c>
      <c r="G200" t="str">
        <f>_xlfn.XLOOKUP(InputData[[#This Row],[PRODUCT ID]],MasterData[PRODUCT ID],MasterData[PRODUCT],,0)</f>
        <v>Product40</v>
      </c>
      <c r="H200" t="str">
        <f>_xlfn.XLOOKUP(B200,MasterData[PRODUCT ID],MasterData[CATEGORY],,0)</f>
        <v>Category05</v>
      </c>
      <c r="I200" t="str">
        <f>_xlfn.XLOOKUP(InputData[[#This Row],[PRODUCT ID]],MasterData[PRODUCT ID],MasterData[UOM],"",0)</f>
        <v>Kg</v>
      </c>
      <c r="J200">
        <f>_xlfn.XLOOKUP(InputData[[#This Row],[PRODUCT ID]],MasterData[PRODUCT ID],MasterData[BUYING PRIZE],"",0)</f>
        <v>90</v>
      </c>
      <c r="K200">
        <f>_xlfn.XLOOKUP(InputData[[#This Row],[PRODUCT ID]],MasterData[PRODUCT ID],MasterData[SELLING PRICE],"",0)</f>
        <v>115.2</v>
      </c>
      <c r="L200">
        <f>SUM(InputData[[#This Row],[BUYING PRIZE]]*InputData[[#This Row],[QUANTITY]])</f>
        <v>180</v>
      </c>
      <c r="M200">
        <f>SUM(InputData[[#This Row],[SELLING PRICE]]*InputData[[#This Row],[QUANTITY]])</f>
        <v>230.4</v>
      </c>
      <c r="N200">
        <f>SUM(InputData[[#This Row],[TOTAL SELLING VALUE]]-InputData[[#This Row],[TOTAL BUYING VALUE]])</f>
        <v>50.400000000000006</v>
      </c>
      <c r="O200">
        <f>DAY(InputData[[#This Row],[DATE]])</f>
        <v>22</v>
      </c>
      <c r="P200" t="str">
        <f>TEXT(InputData[[#This Row],[DATE]],"MMM")</f>
        <v>Sep</v>
      </c>
      <c r="Q200">
        <f>YEAR(InputData[[#This Row],[DATE]])</f>
        <v>2021</v>
      </c>
    </row>
    <row r="201" spans="1:17" x14ac:dyDescent="0.2">
      <c r="A201" s="3">
        <v>44461</v>
      </c>
      <c r="B201" s="4" t="s">
        <v>10</v>
      </c>
      <c r="C201" s="5">
        <v>4</v>
      </c>
      <c r="D201" s="5" t="s">
        <v>108</v>
      </c>
      <c r="E201" s="5" t="s">
        <v>107</v>
      </c>
      <c r="F201" s="6">
        <v>0</v>
      </c>
      <c r="G201" t="str">
        <f>_xlfn.XLOOKUP(InputData[[#This Row],[PRODUCT ID]],MasterData[PRODUCT ID],MasterData[PRODUCT],,0)</f>
        <v>Product02</v>
      </c>
      <c r="H201" t="str">
        <f>_xlfn.XLOOKUP(B201,MasterData[PRODUCT ID],MasterData[CATEGORY],,0)</f>
        <v>Category01</v>
      </c>
      <c r="I201" t="str">
        <f>_xlfn.XLOOKUP(InputData[[#This Row],[PRODUCT ID]],MasterData[PRODUCT ID],MasterData[UOM],"",0)</f>
        <v>Kg</v>
      </c>
      <c r="J201">
        <f>_xlfn.XLOOKUP(InputData[[#This Row],[PRODUCT ID]],MasterData[PRODUCT ID],MasterData[BUYING PRIZE],"",0)</f>
        <v>105</v>
      </c>
      <c r="K201">
        <f>_xlfn.XLOOKUP(InputData[[#This Row],[PRODUCT ID]],MasterData[PRODUCT ID],MasterData[SELLING PRICE],"",0)</f>
        <v>142.80000000000001</v>
      </c>
      <c r="L201">
        <f>SUM(InputData[[#This Row],[BUYING PRIZE]]*InputData[[#This Row],[QUANTITY]])</f>
        <v>420</v>
      </c>
      <c r="M201">
        <f>SUM(InputData[[#This Row],[SELLING PRICE]]*InputData[[#This Row],[QUANTITY]])</f>
        <v>571.20000000000005</v>
      </c>
      <c r="N201">
        <f>SUM(InputData[[#This Row],[TOTAL SELLING VALUE]]-InputData[[#This Row],[TOTAL BUYING VALUE]])</f>
        <v>151.20000000000005</v>
      </c>
      <c r="O201">
        <f>DAY(InputData[[#This Row],[DATE]])</f>
        <v>22</v>
      </c>
      <c r="P201" t="str">
        <f>TEXT(InputData[[#This Row],[DATE]],"MMM")</f>
        <v>Sep</v>
      </c>
      <c r="Q201">
        <f>YEAR(InputData[[#This Row],[DATE]])</f>
        <v>2021</v>
      </c>
    </row>
    <row r="202" spans="1:17" x14ac:dyDescent="0.2">
      <c r="A202" s="3">
        <v>44462</v>
      </c>
      <c r="B202" s="4" t="s">
        <v>43</v>
      </c>
      <c r="C202" s="5">
        <v>12</v>
      </c>
      <c r="D202" s="5" t="s">
        <v>108</v>
      </c>
      <c r="E202" s="5" t="s">
        <v>107</v>
      </c>
      <c r="F202" s="6">
        <v>0</v>
      </c>
      <c r="G202" t="str">
        <f>_xlfn.XLOOKUP(InputData[[#This Row],[PRODUCT ID]],MasterData[PRODUCT ID],MasterData[PRODUCT],,0)</f>
        <v>Product18</v>
      </c>
      <c r="H202" t="str">
        <f>_xlfn.XLOOKUP(B202,MasterData[PRODUCT ID],MasterData[CATEGORY],,0)</f>
        <v>Category02</v>
      </c>
      <c r="I202" t="str">
        <f>_xlfn.XLOOKUP(InputData[[#This Row],[PRODUCT ID]],MasterData[PRODUCT ID],MasterData[UOM],"",0)</f>
        <v>No.</v>
      </c>
      <c r="J202">
        <f>_xlfn.XLOOKUP(InputData[[#This Row],[PRODUCT ID]],MasterData[PRODUCT ID],MasterData[BUYING PRIZE],"",0)</f>
        <v>37</v>
      </c>
      <c r="K202">
        <f>_xlfn.XLOOKUP(InputData[[#This Row],[PRODUCT ID]],MasterData[PRODUCT ID],MasterData[SELLING PRICE],"",0)</f>
        <v>49.21</v>
      </c>
      <c r="L202">
        <f>SUM(InputData[[#This Row],[BUYING PRIZE]]*InputData[[#This Row],[QUANTITY]])</f>
        <v>444</v>
      </c>
      <c r="M202">
        <f>SUM(InputData[[#This Row],[SELLING PRICE]]*InputData[[#This Row],[QUANTITY]])</f>
        <v>590.52</v>
      </c>
      <c r="N202">
        <f>SUM(InputData[[#This Row],[TOTAL SELLING VALUE]]-InputData[[#This Row],[TOTAL BUYING VALUE]])</f>
        <v>146.51999999999998</v>
      </c>
      <c r="O202">
        <f>DAY(InputData[[#This Row],[DATE]])</f>
        <v>23</v>
      </c>
      <c r="P202" t="str">
        <f>TEXT(InputData[[#This Row],[DATE]],"MMM")</f>
        <v>Sep</v>
      </c>
      <c r="Q202">
        <f>YEAR(InputData[[#This Row],[DATE]])</f>
        <v>2021</v>
      </c>
    </row>
    <row r="203" spans="1:17" x14ac:dyDescent="0.2">
      <c r="A203" s="3">
        <v>44462</v>
      </c>
      <c r="B203" s="4" t="s">
        <v>50</v>
      </c>
      <c r="C203" s="5">
        <v>7</v>
      </c>
      <c r="D203" s="5" t="s">
        <v>106</v>
      </c>
      <c r="E203" s="5" t="s">
        <v>106</v>
      </c>
      <c r="F203" s="6">
        <v>0</v>
      </c>
      <c r="G203" t="str">
        <f>_xlfn.XLOOKUP(InputData[[#This Row],[PRODUCT ID]],MasterData[PRODUCT ID],MasterData[PRODUCT],,0)</f>
        <v>Product21</v>
      </c>
      <c r="H203" t="str">
        <f>_xlfn.XLOOKUP(B203,MasterData[PRODUCT ID],MasterData[CATEGORY],,0)</f>
        <v>Category03</v>
      </c>
      <c r="I203" t="str">
        <f>_xlfn.XLOOKUP(InputData[[#This Row],[PRODUCT ID]],MasterData[PRODUCT ID],MasterData[UOM],"",0)</f>
        <v>Ft</v>
      </c>
      <c r="J203">
        <f>_xlfn.XLOOKUP(InputData[[#This Row],[PRODUCT ID]],MasterData[PRODUCT ID],MasterData[BUYING PRIZE],"",0)</f>
        <v>126</v>
      </c>
      <c r="K203">
        <f>_xlfn.XLOOKUP(InputData[[#This Row],[PRODUCT ID]],MasterData[PRODUCT ID],MasterData[SELLING PRICE],"",0)</f>
        <v>162.54</v>
      </c>
      <c r="L203">
        <f>SUM(InputData[[#This Row],[BUYING PRIZE]]*InputData[[#This Row],[QUANTITY]])</f>
        <v>882</v>
      </c>
      <c r="M203">
        <f>SUM(InputData[[#This Row],[SELLING PRICE]]*InputData[[#This Row],[QUANTITY]])</f>
        <v>1137.78</v>
      </c>
      <c r="N203">
        <f>SUM(InputData[[#This Row],[TOTAL SELLING VALUE]]-InputData[[#This Row],[TOTAL BUYING VALUE]])</f>
        <v>255.77999999999997</v>
      </c>
      <c r="O203">
        <f>DAY(InputData[[#This Row],[DATE]])</f>
        <v>23</v>
      </c>
      <c r="P203" t="str">
        <f>TEXT(InputData[[#This Row],[DATE]],"MMM")</f>
        <v>Sep</v>
      </c>
      <c r="Q203">
        <f>YEAR(InputData[[#This Row],[DATE]])</f>
        <v>2021</v>
      </c>
    </row>
    <row r="204" spans="1:17" x14ac:dyDescent="0.2">
      <c r="A204" s="3">
        <v>44466</v>
      </c>
      <c r="B204" s="4" t="s">
        <v>77</v>
      </c>
      <c r="C204" s="5">
        <v>1</v>
      </c>
      <c r="D204" s="5" t="s">
        <v>108</v>
      </c>
      <c r="E204" s="5" t="s">
        <v>107</v>
      </c>
      <c r="F204" s="6">
        <v>0</v>
      </c>
      <c r="G204" t="str">
        <f>_xlfn.XLOOKUP(InputData[[#This Row],[PRODUCT ID]],MasterData[PRODUCT ID],MasterData[PRODUCT],,0)</f>
        <v>Product34</v>
      </c>
      <c r="H204" t="str">
        <f>_xlfn.XLOOKUP(B204,MasterData[PRODUCT ID],MasterData[CATEGORY],,0)</f>
        <v>Category04</v>
      </c>
      <c r="I204" t="str">
        <f>_xlfn.XLOOKUP(InputData[[#This Row],[PRODUCT ID]],MasterData[PRODUCT ID],MasterData[UOM],"",0)</f>
        <v>Lt</v>
      </c>
      <c r="J204">
        <f>_xlfn.XLOOKUP(InputData[[#This Row],[PRODUCT ID]],MasterData[PRODUCT ID],MasterData[BUYING PRIZE],"",0)</f>
        <v>55</v>
      </c>
      <c r="K204">
        <f>_xlfn.XLOOKUP(InputData[[#This Row],[PRODUCT ID]],MasterData[PRODUCT ID],MasterData[SELLING PRICE],"",0)</f>
        <v>58.3</v>
      </c>
      <c r="L204">
        <f>SUM(InputData[[#This Row],[BUYING PRIZE]]*InputData[[#This Row],[QUANTITY]])</f>
        <v>55</v>
      </c>
      <c r="M204">
        <f>SUM(InputData[[#This Row],[SELLING PRICE]]*InputData[[#This Row],[QUANTITY]])</f>
        <v>58.3</v>
      </c>
      <c r="N204">
        <f>SUM(InputData[[#This Row],[TOTAL SELLING VALUE]]-InputData[[#This Row],[TOTAL BUYING VALUE]])</f>
        <v>3.2999999999999972</v>
      </c>
      <c r="O204">
        <f>DAY(InputData[[#This Row],[DATE]])</f>
        <v>27</v>
      </c>
      <c r="P204" t="str">
        <f>TEXT(InputData[[#This Row],[DATE]],"MMM")</f>
        <v>Sep</v>
      </c>
      <c r="Q204">
        <f>YEAR(InputData[[#This Row],[DATE]])</f>
        <v>2021</v>
      </c>
    </row>
    <row r="205" spans="1:17" x14ac:dyDescent="0.2">
      <c r="A205" s="3">
        <v>44469</v>
      </c>
      <c r="B205" s="4" t="s">
        <v>35</v>
      </c>
      <c r="C205" s="5">
        <v>9</v>
      </c>
      <c r="D205" s="5" t="s">
        <v>106</v>
      </c>
      <c r="E205" s="5" t="s">
        <v>106</v>
      </c>
      <c r="F205" s="6">
        <v>0</v>
      </c>
      <c r="G205" t="str">
        <f>_xlfn.XLOOKUP(InputData[[#This Row],[PRODUCT ID]],MasterData[PRODUCT ID],MasterData[PRODUCT],,0)</f>
        <v>Product14</v>
      </c>
      <c r="H205" t="str">
        <f>_xlfn.XLOOKUP(B205,MasterData[PRODUCT ID],MasterData[CATEGORY],,0)</f>
        <v>Category02</v>
      </c>
      <c r="I205" t="str">
        <f>_xlfn.XLOOKUP(InputData[[#This Row],[PRODUCT ID]],MasterData[PRODUCT ID],MasterData[UOM],"",0)</f>
        <v>Kg</v>
      </c>
      <c r="J205">
        <f>_xlfn.XLOOKUP(InputData[[#This Row],[PRODUCT ID]],MasterData[PRODUCT ID],MasterData[BUYING PRIZE],"",0)</f>
        <v>112</v>
      </c>
      <c r="K205">
        <f>_xlfn.XLOOKUP(InputData[[#This Row],[PRODUCT ID]],MasterData[PRODUCT ID],MasterData[SELLING PRICE],"",0)</f>
        <v>146.72</v>
      </c>
      <c r="L205">
        <f>SUM(InputData[[#This Row],[BUYING PRIZE]]*InputData[[#This Row],[QUANTITY]])</f>
        <v>1008</v>
      </c>
      <c r="M205">
        <f>SUM(InputData[[#This Row],[SELLING PRICE]]*InputData[[#This Row],[QUANTITY]])</f>
        <v>1320.48</v>
      </c>
      <c r="N205">
        <f>SUM(InputData[[#This Row],[TOTAL SELLING VALUE]]-InputData[[#This Row],[TOTAL BUYING VALUE]])</f>
        <v>312.48</v>
      </c>
      <c r="O205">
        <f>DAY(InputData[[#This Row],[DATE]])</f>
        <v>30</v>
      </c>
      <c r="P205" t="str">
        <f>TEXT(InputData[[#This Row],[DATE]],"MMM")</f>
        <v>Sep</v>
      </c>
      <c r="Q205">
        <f>YEAR(InputData[[#This Row],[DATE]])</f>
        <v>2021</v>
      </c>
    </row>
    <row r="206" spans="1:17" x14ac:dyDescent="0.2">
      <c r="A206" s="3">
        <v>44469</v>
      </c>
      <c r="B206" s="4" t="s">
        <v>18</v>
      </c>
      <c r="C206" s="5">
        <v>5</v>
      </c>
      <c r="D206" s="5" t="s">
        <v>106</v>
      </c>
      <c r="E206" s="5" t="s">
        <v>106</v>
      </c>
      <c r="F206" s="6">
        <v>0</v>
      </c>
      <c r="G206" t="str">
        <f>_xlfn.XLOOKUP(InputData[[#This Row],[PRODUCT ID]],MasterData[PRODUCT ID],MasterData[PRODUCT],,0)</f>
        <v>Product06</v>
      </c>
      <c r="H206" t="str">
        <f>_xlfn.XLOOKUP(B206,MasterData[PRODUCT ID],MasterData[CATEGORY],,0)</f>
        <v>Category01</v>
      </c>
      <c r="I206" t="str">
        <f>_xlfn.XLOOKUP(InputData[[#This Row],[PRODUCT ID]],MasterData[PRODUCT ID],MasterData[UOM],"",0)</f>
        <v>Kg</v>
      </c>
      <c r="J206">
        <f>_xlfn.XLOOKUP(InputData[[#This Row],[PRODUCT ID]],MasterData[PRODUCT ID],MasterData[BUYING PRIZE],"",0)</f>
        <v>75</v>
      </c>
      <c r="K206">
        <f>_xlfn.XLOOKUP(InputData[[#This Row],[PRODUCT ID]],MasterData[PRODUCT ID],MasterData[SELLING PRICE],"",0)</f>
        <v>85.5</v>
      </c>
      <c r="L206">
        <f>SUM(InputData[[#This Row],[BUYING PRIZE]]*InputData[[#This Row],[QUANTITY]])</f>
        <v>375</v>
      </c>
      <c r="M206">
        <f>SUM(InputData[[#This Row],[SELLING PRICE]]*InputData[[#This Row],[QUANTITY]])</f>
        <v>427.5</v>
      </c>
      <c r="N206">
        <f>SUM(InputData[[#This Row],[TOTAL SELLING VALUE]]-InputData[[#This Row],[TOTAL BUYING VALUE]])</f>
        <v>52.5</v>
      </c>
      <c r="O206">
        <f>DAY(InputData[[#This Row],[DATE]])</f>
        <v>30</v>
      </c>
      <c r="P206" t="str">
        <f>TEXT(InputData[[#This Row],[DATE]],"MMM")</f>
        <v>Sep</v>
      </c>
      <c r="Q206">
        <f>YEAR(InputData[[#This Row],[DATE]])</f>
        <v>2021</v>
      </c>
    </row>
    <row r="207" spans="1:17" x14ac:dyDescent="0.2">
      <c r="A207" s="3">
        <v>44470</v>
      </c>
      <c r="B207" s="4" t="s">
        <v>69</v>
      </c>
      <c r="C207" s="5">
        <v>14</v>
      </c>
      <c r="D207" s="5" t="s">
        <v>106</v>
      </c>
      <c r="E207" s="5" t="s">
        <v>107</v>
      </c>
      <c r="F207" s="6">
        <v>0</v>
      </c>
      <c r="G207" t="str">
        <f>_xlfn.XLOOKUP(InputData[[#This Row],[PRODUCT ID]],MasterData[PRODUCT ID],MasterData[PRODUCT],,0)</f>
        <v>Product30</v>
      </c>
      <c r="H207" t="str">
        <f>_xlfn.XLOOKUP(B207,MasterData[PRODUCT ID],MasterData[CATEGORY],,0)</f>
        <v>Category04</v>
      </c>
      <c r="I207" t="str">
        <f>_xlfn.XLOOKUP(InputData[[#This Row],[PRODUCT ID]],MasterData[PRODUCT ID],MasterData[UOM],"",0)</f>
        <v>Ft</v>
      </c>
      <c r="J207">
        <f>_xlfn.XLOOKUP(InputData[[#This Row],[PRODUCT ID]],MasterData[PRODUCT ID],MasterData[BUYING PRIZE],"",0)</f>
        <v>148</v>
      </c>
      <c r="K207">
        <f>_xlfn.XLOOKUP(InputData[[#This Row],[PRODUCT ID]],MasterData[PRODUCT ID],MasterData[SELLING PRICE],"",0)</f>
        <v>201.28</v>
      </c>
      <c r="L207">
        <f>SUM(InputData[[#This Row],[BUYING PRIZE]]*InputData[[#This Row],[QUANTITY]])</f>
        <v>2072</v>
      </c>
      <c r="M207">
        <f>SUM(InputData[[#This Row],[SELLING PRICE]]*InputData[[#This Row],[QUANTITY]])</f>
        <v>2817.92</v>
      </c>
      <c r="N207">
        <f>SUM(InputData[[#This Row],[TOTAL SELLING VALUE]]-InputData[[#This Row],[TOTAL BUYING VALUE]])</f>
        <v>745.92000000000007</v>
      </c>
      <c r="O207">
        <f>DAY(InputData[[#This Row],[DATE]])</f>
        <v>1</v>
      </c>
      <c r="P207" t="str">
        <f>TEXT(InputData[[#This Row],[DATE]],"MMM")</f>
        <v>Oct</v>
      </c>
      <c r="Q207">
        <f>YEAR(InputData[[#This Row],[DATE]])</f>
        <v>2021</v>
      </c>
    </row>
    <row r="208" spans="1:17" x14ac:dyDescent="0.2">
      <c r="A208" s="3">
        <v>44471</v>
      </c>
      <c r="B208" s="4" t="s">
        <v>35</v>
      </c>
      <c r="C208" s="5">
        <v>15</v>
      </c>
      <c r="D208" s="5" t="s">
        <v>108</v>
      </c>
      <c r="E208" s="5" t="s">
        <v>106</v>
      </c>
      <c r="F208" s="6">
        <v>0</v>
      </c>
      <c r="G208" t="str">
        <f>_xlfn.XLOOKUP(InputData[[#This Row],[PRODUCT ID]],MasterData[PRODUCT ID],MasterData[PRODUCT],,0)</f>
        <v>Product14</v>
      </c>
      <c r="H208" t="str">
        <f>_xlfn.XLOOKUP(B208,MasterData[PRODUCT ID],MasterData[CATEGORY],,0)</f>
        <v>Category02</v>
      </c>
      <c r="I208" t="str">
        <f>_xlfn.XLOOKUP(InputData[[#This Row],[PRODUCT ID]],MasterData[PRODUCT ID],MasterData[UOM],"",0)</f>
        <v>Kg</v>
      </c>
      <c r="J208">
        <f>_xlfn.XLOOKUP(InputData[[#This Row],[PRODUCT ID]],MasterData[PRODUCT ID],MasterData[BUYING PRIZE],"",0)</f>
        <v>112</v>
      </c>
      <c r="K208">
        <f>_xlfn.XLOOKUP(InputData[[#This Row],[PRODUCT ID]],MasterData[PRODUCT ID],MasterData[SELLING PRICE],"",0)</f>
        <v>146.72</v>
      </c>
      <c r="L208">
        <f>SUM(InputData[[#This Row],[BUYING PRIZE]]*InputData[[#This Row],[QUANTITY]])</f>
        <v>1680</v>
      </c>
      <c r="M208">
        <f>SUM(InputData[[#This Row],[SELLING PRICE]]*InputData[[#This Row],[QUANTITY]])</f>
        <v>2200.8000000000002</v>
      </c>
      <c r="N208">
        <f>SUM(InputData[[#This Row],[TOTAL SELLING VALUE]]-InputData[[#This Row],[TOTAL BUYING VALUE]])</f>
        <v>520.80000000000018</v>
      </c>
      <c r="O208">
        <f>DAY(InputData[[#This Row],[DATE]])</f>
        <v>2</v>
      </c>
      <c r="P208" t="str">
        <f>TEXT(InputData[[#This Row],[DATE]],"MMM")</f>
        <v>Oct</v>
      </c>
      <c r="Q208">
        <f>YEAR(InputData[[#This Row],[DATE]])</f>
        <v>2021</v>
      </c>
    </row>
    <row r="209" spans="1:17" x14ac:dyDescent="0.2">
      <c r="A209" s="3">
        <v>44472</v>
      </c>
      <c r="B209" s="4" t="s">
        <v>45</v>
      </c>
      <c r="C209" s="5">
        <v>9</v>
      </c>
      <c r="D209" s="5" t="s">
        <v>108</v>
      </c>
      <c r="E209" s="5" t="s">
        <v>106</v>
      </c>
      <c r="F209" s="6">
        <v>0</v>
      </c>
      <c r="G209" t="str">
        <f>_xlfn.XLOOKUP(InputData[[#This Row],[PRODUCT ID]],MasterData[PRODUCT ID],MasterData[PRODUCT],,0)</f>
        <v>Product19</v>
      </c>
      <c r="H209" t="str">
        <f>_xlfn.XLOOKUP(B209,MasterData[PRODUCT ID],MasterData[CATEGORY],,0)</f>
        <v>Category02</v>
      </c>
      <c r="I209" t="str">
        <f>_xlfn.XLOOKUP(InputData[[#This Row],[PRODUCT ID]],MasterData[PRODUCT ID],MasterData[UOM],"",0)</f>
        <v>Ft</v>
      </c>
      <c r="J209">
        <f>_xlfn.XLOOKUP(InputData[[#This Row],[PRODUCT ID]],MasterData[PRODUCT ID],MasterData[BUYING PRIZE],"",0)</f>
        <v>150</v>
      </c>
      <c r="K209">
        <f>_xlfn.XLOOKUP(InputData[[#This Row],[PRODUCT ID]],MasterData[PRODUCT ID],MasterData[SELLING PRICE],"",0)</f>
        <v>210</v>
      </c>
      <c r="L209">
        <f>SUM(InputData[[#This Row],[BUYING PRIZE]]*InputData[[#This Row],[QUANTITY]])</f>
        <v>1350</v>
      </c>
      <c r="M209">
        <f>SUM(InputData[[#This Row],[SELLING PRICE]]*InputData[[#This Row],[QUANTITY]])</f>
        <v>1890</v>
      </c>
      <c r="N209">
        <f>SUM(InputData[[#This Row],[TOTAL SELLING VALUE]]-InputData[[#This Row],[TOTAL BUYING VALUE]])</f>
        <v>540</v>
      </c>
      <c r="O209">
        <f>DAY(InputData[[#This Row],[DATE]])</f>
        <v>3</v>
      </c>
      <c r="P209" t="str">
        <f>TEXT(InputData[[#This Row],[DATE]],"MMM")</f>
        <v>Oct</v>
      </c>
      <c r="Q209">
        <f>YEAR(InputData[[#This Row],[DATE]])</f>
        <v>2021</v>
      </c>
    </row>
    <row r="210" spans="1:17" x14ac:dyDescent="0.2">
      <c r="A210" s="3">
        <v>44475</v>
      </c>
      <c r="B210" s="4" t="s">
        <v>79</v>
      </c>
      <c r="C210" s="5">
        <v>1</v>
      </c>
      <c r="D210" s="5" t="s">
        <v>108</v>
      </c>
      <c r="E210" s="5" t="s">
        <v>106</v>
      </c>
      <c r="F210" s="6">
        <v>0</v>
      </c>
      <c r="G210" t="str">
        <f>_xlfn.XLOOKUP(InputData[[#This Row],[PRODUCT ID]],MasterData[PRODUCT ID],MasterData[PRODUCT],,0)</f>
        <v>Product35</v>
      </c>
      <c r="H210" t="str">
        <f>_xlfn.XLOOKUP(B210,MasterData[PRODUCT ID],MasterData[CATEGORY],,0)</f>
        <v>Category04</v>
      </c>
      <c r="I210" t="str">
        <f>_xlfn.XLOOKUP(InputData[[#This Row],[PRODUCT ID]],MasterData[PRODUCT ID],MasterData[UOM],"",0)</f>
        <v>No.</v>
      </c>
      <c r="J210">
        <f>_xlfn.XLOOKUP(InputData[[#This Row],[PRODUCT ID]],MasterData[PRODUCT ID],MasterData[BUYING PRIZE],"",0)</f>
        <v>5</v>
      </c>
      <c r="K210">
        <f>_xlfn.XLOOKUP(InputData[[#This Row],[PRODUCT ID]],MasterData[PRODUCT ID],MasterData[SELLING PRICE],"",0)</f>
        <v>6.7</v>
      </c>
      <c r="L210">
        <f>SUM(InputData[[#This Row],[BUYING PRIZE]]*InputData[[#This Row],[QUANTITY]])</f>
        <v>5</v>
      </c>
      <c r="M210">
        <f>SUM(InputData[[#This Row],[SELLING PRICE]]*InputData[[#This Row],[QUANTITY]])</f>
        <v>6.7</v>
      </c>
      <c r="N210">
        <f>SUM(InputData[[#This Row],[TOTAL SELLING VALUE]]-InputData[[#This Row],[TOTAL BUYING VALUE]])</f>
        <v>1.7000000000000002</v>
      </c>
      <c r="O210">
        <f>DAY(InputData[[#This Row],[DATE]])</f>
        <v>6</v>
      </c>
      <c r="P210" t="str">
        <f>TEXT(InputData[[#This Row],[DATE]],"MMM")</f>
        <v>Oct</v>
      </c>
      <c r="Q210">
        <f>YEAR(InputData[[#This Row],[DATE]])</f>
        <v>2021</v>
      </c>
    </row>
    <row r="211" spans="1:17" x14ac:dyDescent="0.2">
      <c r="A211" s="3">
        <v>44475</v>
      </c>
      <c r="B211" s="4" t="s">
        <v>81</v>
      </c>
      <c r="C211" s="5">
        <v>12</v>
      </c>
      <c r="D211" s="5" t="s">
        <v>106</v>
      </c>
      <c r="E211" s="5" t="s">
        <v>106</v>
      </c>
      <c r="F211" s="6">
        <v>0</v>
      </c>
      <c r="G211" t="str">
        <f>_xlfn.XLOOKUP(InputData[[#This Row],[PRODUCT ID]],MasterData[PRODUCT ID],MasterData[PRODUCT],,0)</f>
        <v>Product36</v>
      </c>
      <c r="H211" t="str">
        <f>_xlfn.XLOOKUP(B211,MasterData[PRODUCT ID],MasterData[CATEGORY],,0)</f>
        <v>Category04</v>
      </c>
      <c r="I211" t="str">
        <f>_xlfn.XLOOKUP(InputData[[#This Row],[PRODUCT ID]],MasterData[PRODUCT ID],MasterData[UOM],"",0)</f>
        <v>Kg</v>
      </c>
      <c r="J211">
        <f>_xlfn.XLOOKUP(InputData[[#This Row],[PRODUCT ID]],MasterData[PRODUCT ID],MasterData[BUYING PRIZE],"",0)</f>
        <v>90</v>
      </c>
      <c r="K211">
        <f>_xlfn.XLOOKUP(InputData[[#This Row],[PRODUCT ID]],MasterData[PRODUCT ID],MasterData[SELLING PRICE],"",0)</f>
        <v>96.3</v>
      </c>
      <c r="L211">
        <f>SUM(InputData[[#This Row],[BUYING PRIZE]]*InputData[[#This Row],[QUANTITY]])</f>
        <v>1080</v>
      </c>
      <c r="M211">
        <f>SUM(InputData[[#This Row],[SELLING PRICE]]*InputData[[#This Row],[QUANTITY]])</f>
        <v>1155.5999999999999</v>
      </c>
      <c r="N211">
        <f>SUM(InputData[[#This Row],[TOTAL SELLING VALUE]]-InputData[[#This Row],[TOTAL BUYING VALUE]])</f>
        <v>75.599999999999909</v>
      </c>
      <c r="O211">
        <f>DAY(InputData[[#This Row],[DATE]])</f>
        <v>6</v>
      </c>
      <c r="P211" t="str">
        <f>TEXT(InputData[[#This Row],[DATE]],"MMM")</f>
        <v>Oct</v>
      </c>
      <c r="Q211">
        <f>YEAR(InputData[[#This Row],[DATE]])</f>
        <v>2021</v>
      </c>
    </row>
    <row r="212" spans="1:17" x14ac:dyDescent="0.2">
      <c r="A212" s="3">
        <v>44476</v>
      </c>
      <c r="B212" s="4" t="s">
        <v>60</v>
      </c>
      <c r="C212" s="5">
        <v>6</v>
      </c>
      <c r="D212" s="5" t="s">
        <v>108</v>
      </c>
      <c r="E212" s="5" t="s">
        <v>107</v>
      </c>
      <c r="F212" s="6">
        <v>0</v>
      </c>
      <c r="G212" t="str">
        <f>_xlfn.XLOOKUP(InputData[[#This Row],[PRODUCT ID]],MasterData[PRODUCT ID],MasterData[PRODUCT],,0)</f>
        <v>Product26</v>
      </c>
      <c r="H212" t="str">
        <f>_xlfn.XLOOKUP(B212,MasterData[PRODUCT ID],MasterData[CATEGORY],,0)</f>
        <v>Category04</v>
      </c>
      <c r="I212" t="str">
        <f>_xlfn.XLOOKUP(InputData[[#This Row],[PRODUCT ID]],MasterData[PRODUCT ID],MasterData[UOM],"",0)</f>
        <v>No.</v>
      </c>
      <c r="J212">
        <f>_xlfn.XLOOKUP(InputData[[#This Row],[PRODUCT ID]],MasterData[PRODUCT ID],MasterData[BUYING PRIZE],"",0)</f>
        <v>18</v>
      </c>
      <c r="K212">
        <f>_xlfn.XLOOKUP(InputData[[#This Row],[PRODUCT ID]],MasterData[PRODUCT ID],MasterData[SELLING PRICE],"",0)</f>
        <v>24.66</v>
      </c>
      <c r="L212">
        <f>SUM(InputData[[#This Row],[BUYING PRIZE]]*InputData[[#This Row],[QUANTITY]])</f>
        <v>108</v>
      </c>
      <c r="M212">
        <f>SUM(InputData[[#This Row],[SELLING PRICE]]*InputData[[#This Row],[QUANTITY]])</f>
        <v>147.96</v>
      </c>
      <c r="N212">
        <f>SUM(InputData[[#This Row],[TOTAL SELLING VALUE]]-InputData[[#This Row],[TOTAL BUYING VALUE]])</f>
        <v>39.960000000000008</v>
      </c>
      <c r="O212">
        <f>DAY(InputData[[#This Row],[DATE]])</f>
        <v>7</v>
      </c>
      <c r="P212" t="str">
        <f>TEXT(InputData[[#This Row],[DATE]],"MMM")</f>
        <v>Oct</v>
      </c>
      <c r="Q212">
        <f>YEAR(InputData[[#This Row],[DATE]])</f>
        <v>2021</v>
      </c>
    </row>
    <row r="213" spans="1:17" x14ac:dyDescent="0.2">
      <c r="A213" s="3">
        <v>44478</v>
      </c>
      <c r="B213" s="4" t="s">
        <v>86</v>
      </c>
      <c r="C213" s="5">
        <v>5</v>
      </c>
      <c r="D213" s="5" t="s">
        <v>108</v>
      </c>
      <c r="E213" s="5" t="s">
        <v>107</v>
      </c>
      <c r="F213" s="6">
        <v>0</v>
      </c>
      <c r="G213" t="str">
        <f>_xlfn.XLOOKUP(InputData[[#This Row],[PRODUCT ID]],MasterData[PRODUCT ID],MasterData[PRODUCT],,0)</f>
        <v>Product38</v>
      </c>
      <c r="H213" t="str">
        <f>_xlfn.XLOOKUP(B213,MasterData[PRODUCT ID],MasterData[CATEGORY],,0)</f>
        <v>Category05</v>
      </c>
      <c r="I213" t="str">
        <f>_xlfn.XLOOKUP(InputData[[#This Row],[PRODUCT ID]],MasterData[PRODUCT ID],MasterData[UOM],"",0)</f>
        <v>Kg</v>
      </c>
      <c r="J213">
        <f>_xlfn.XLOOKUP(InputData[[#This Row],[PRODUCT ID]],MasterData[PRODUCT ID],MasterData[BUYING PRIZE],"",0)</f>
        <v>72</v>
      </c>
      <c r="K213">
        <f>_xlfn.XLOOKUP(InputData[[#This Row],[PRODUCT ID]],MasterData[PRODUCT ID],MasterData[SELLING PRICE],"",0)</f>
        <v>79.92</v>
      </c>
      <c r="L213">
        <f>SUM(InputData[[#This Row],[BUYING PRIZE]]*InputData[[#This Row],[QUANTITY]])</f>
        <v>360</v>
      </c>
      <c r="M213">
        <f>SUM(InputData[[#This Row],[SELLING PRICE]]*InputData[[#This Row],[QUANTITY]])</f>
        <v>399.6</v>
      </c>
      <c r="N213">
        <f>SUM(InputData[[#This Row],[TOTAL SELLING VALUE]]-InputData[[#This Row],[TOTAL BUYING VALUE]])</f>
        <v>39.600000000000023</v>
      </c>
      <c r="O213">
        <f>DAY(InputData[[#This Row],[DATE]])</f>
        <v>9</v>
      </c>
      <c r="P213" t="str">
        <f>TEXT(InputData[[#This Row],[DATE]],"MMM")</f>
        <v>Oct</v>
      </c>
      <c r="Q213">
        <f>YEAR(InputData[[#This Row],[DATE]])</f>
        <v>2021</v>
      </c>
    </row>
    <row r="214" spans="1:17" x14ac:dyDescent="0.2">
      <c r="A214" s="3">
        <v>44478</v>
      </c>
      <c r="B214" s="4" t="s">
        <v>73</v>
      </c>
      <c r="C214" s="5">
        <v>11</v>
      </c>
      <c r="D214" s="5" t="s">
        <v>106</v>
      </c>
      <c r="E214" s="5" t="s">
        <v>107</v>
      </c>
      <c r="F214" s="6">
        <v>0</v>
      </c>
      <c r="G214" t="str">
        <f>_xlfn.XLOOKUP(InputData[[#This Row],[PRODUCT ID]],MasterData[PRODUCT ID],MasterData[PRODUCT],,0)</f>
        <v>Product32</v>
      </c>
      <c r="H214" t="str">
        <f>_xlfn.XLOOKUP(B214,MasterData[PRODUCT ID],MasterData[CATEGORY],,0)</f>
        <v>Category04</v>
      </c>
      <c r="I214" t="str">
        <f>_xlfn.XLOOKUP(InputData[[#This Row],[PRODUCT ID]],MasterData[PRODUCT ID],MasterData[UOM],"",0)</f>
        <v>Kg</v>
      </c>
      <c r="J214">
        <f>_xlfn.XLOOKUP(InputData[[#This Row],[PRODUCT ID]],MasterData[PRODUCT ID],MasterData[BUYING PRIZE],"",0)</f>
        <v>89</v>
      </c>
      <c r="K214">
        <f>_xlfn.XLOOKUP(InputData[[#This Row],[PRODUCT ID]],MasterData[PRODUCT ID],MasterData[SELLING PRICE],"",0)</f>
        <v>117.48</v>
      </c>
      <c r="L214">
        <f>SUM(InputData[[#This Row],[BUYING PRIZE]]*InputData[[#This Row],[QUANTITY]])</f>
        <v>979</v>
      </c>
      <c r="M214">
        <f>SUM(InputData[[#This Row],[SELLING PRICE]]*InputData[[#This Row],[QUANTITY]])</f>
        <v>1292.28</v>
      </c>
      <c r="N214">
        <f>SUM(InputData[[#This Row],[TOTAL SELLING VALUE]]-InputData[[#This Row],[TOTAL BUYING VALUE]])</f>
        <v>313.27999999999997</v>
      </c>
      <c r="O214">
        <f>DAY(InputData[[#This Row],[DATE]])</f>
        <v>9</v>
      </c>
      <c r="P214" t="str">
        <f>TEXT(InputData[[#This Row],[DATE]],"MMM")</f>
        <v>Oct</v>
      </c>
      <c r="Q214">
        <f>YEAR(InputData[[#This Row],[DATE]])</f>
        <v>2021</v>
      </c>
    </row>
    <row r="215" spans="1:17" x14ac:dyDescent="0.2">
      <c r="A215" s="3">
        <v>44479</v>
      </c>
      <c r="B215" s="4" t="s">
        <v>79</v>
      </c>
      <c r="C215" s="5">
        <v>14</v>
      </c>
      <c r="D215" s="5" t="s">
        <v>108</v>
      </c>
      <c r="E215" s="5" t="s">
        <v>107</v>
      </c>
      <c r="F215" s="6">
        <v>0</v>
      </c>
      <c r="G215" t="str">
        <f>_xlfn.XLOOKUP(InputData[[#This Row],[PRODUCT ID]],MasterData[PRODUCT ID],MasterData[PRODUCT],,0)</f>
        <v>Product35</v>
      </c>
      <c r="H215" t="str">
        <f>_xlfn.XLOOKUP(B215,MasterData[PRODUCT ID],MasterData[CATEGORY],,0)</f>
        <v>Category04</v>
      </c>
      <c r="I215" t="str">
        <f>_xlfn.XLOOKUP(InputData[[#This Row],[PRODUCT ID]],MasterData[PRODUCT ID],MasterData[UOM],"",0)</f>
        <v>No.</v>
      </c>
      <c r="J215">
        <f>_xlfn.XLOOKUP(InputData[[#This Row],[PRODUCT ID]],MasterData[PRODUCT ID],MasterData[BUYING PRIZE],"",0)</f>
        <v>5</v>
      </c>
      <c r="K215">
        <f>_xlfn.XLOOKUP(InputData[[#This Row],[PRODUCT ID]],MasterData[PRODUCT ID],MasterData[SELLING PRICE],"",0)</f>
        <v>6.7</v>
      </c>
      <c r="L215">
        <f>SUM(InputData[[#This Row],[BUYING PRIZE]]*InputData[[#This Row],[QUANTITY]])</f>
        <v>70</v>
      </c>
      <c r="M215">
        <f>SUM(InputData[[#This Row],[SELLING PRICE]]*InputData[[#This Row],[QUANTITY]])</f>
        <v>93.8</v>
      </c>
      <c r="N215">
        <f>SUM(InputData[[#This Row],[TOTAL SELLING VALUE]]-InputData[[#This Row],[TOTAL BUYING VALUE]])</f>
        <v>23.799999999999997</v>
      </c>
      <c r="O215">
        <f>DAY(InputData[[#This Row],[DATE]])</f>
        <v>10</v>
      </c>
      <c r="P215" t="str">
        <f>TEXT(InputData[[#This Row],[DATE]],"MMM")</f>
        <v>Oct</v>
      </c>
      <c r="Q215">
        <f>YEAR(InputData[[#This Row],[DATE]])</f>
        <v>2021</v>
      </c>
    </row>
    <row r="216" spans="1:17" x14ac:dyDescent="0.2">
      <c r="A216" s="3">
        <v>44480</v>
      </c>
      <c r="B216" s="4" t="s">
        <v>29</v>
      </c>
      <c r="C216" s="5">
        <v>15</v>
      </c>
      <c r="D216" s="5" t="s">
        <v>108</v>
      </c>
      <c r="E216" s="5" t="s">
        <v>107</v>
      </c>
      <c r="F216" s="6">
        <v>0</v>
      </c>
      <c r="G216" t="str">
        <f>_xlfn.XLOOKUP(InputData[[#This Row],[PRODUCT ID]],MasterData[PRODUCT ID],MasterData[PRODUCT],,0)</f>
        <v>Product11</v>
      </c>
      <c r="H216" t="str">
        <f>_xlfn.XLOOKUP(B216,MasterData[PRODUCT ID],MasterData[CATEGORY],,0)</f>
        <v>Category02</v>
      </c>
      <c r="I216" t="str">
        <f>_xlfn.XLOOKUP(InputData[[#This Row],[PRODUCT ID]],MasterData[PRODUCT ID],MasterData[UOM],"",0)</f>
        <v>Lt</v>
      </c>
      <c r="J216">
        <f>_xlfn.XLOOKUP(InputData[[#This Row],[PRODUCT ID]],MasterData[PRODUCT ID],MasterData[BUYING PRIZE],"",0)</f>
        <v>44</v>
      </c>
      <c r="K216">
        <f>_xlfn.XLOOKUP(InputData[[#This Row],[PRODUCT ID]],MasterData[PRODUCT ID],MasterData[SELLING PRICE],"",0)</f>
        <v>48.4</v>
      </c>
      <c r="L216">
        <f>SUM(InputData[[#This Row],[BUYING PRIZE]]*InputData[[#This Row],[QUANTITY]])</f>
        <v>660</v>
      </c>
      <c r="M216">
        <f>SUM(InputData[[#This Row],[SELLING PRICE]]*InputData[[#This Row],[QUANTITY]])</f>
        <v>726</v>
      </c>
      <c r="N216">
        <f>SUM(InputData[[#This Row],[TOTAL SELLING VALUE]]-InputData[[#This Row],[TOTAL BUYING VALUE]])</f>
        <v>66</v>
      </c>
      <c r="O216">
        <f>DAY(InputData[[#This Row],[DATE]])</f>
        <v>11</v>
      </c>
      <c r="P216" t="str">
        <f>TEXT(InputData[[#This Row],[DATE]],"MMM")</f>
        <v>Oct</v>
      </c>
      <c r="Q216">
        <f>YEAR(InputData[[#This Row],[DATE]])</f>
        <v>2021</v>
      </c>
    </row>
    <row r="217" spans="1:17" x14ac:dyDescent="0.2">
      <c r="A217" s="3">
        <v>44481</v>
      </c>
      <c r="B217" s="4" t="s">
        <v>63</v>
      </c>
      <c r="C217" s="5">
        <v>8</v>
      </c>
      <c r="D217" s="5" t="s">
        <v>106</v>
      </c>
      <c r="E217" s="5" t="s">
        <v>106</v>
      </c>
      <c r="F217" s="6">
        <v>0</v>
      </c>
      <c r="G217" t="str">
        <f>_xlfn.XLOOKUP(InputData[[#This Row],[PRODUCT ID]],MasterData[PRODUCT ID],MasterData[PRODUCT],,0)</f>
        <v>Product27</v>
      </c>
      <c r="H217" t="str">
        <f>_xlfn.XLOOKUP(B217,MasterData[PRODUCT ID],MasterData[CATEGORY],,0)</f>
        <v>Category04</v>
      </c>
      <c r="I217" t="str">
        <f>_xlfn.XLOOKUP(InputData[[#This Row],[PRODUCT ID]],MasterData[PRODUCT ID],MasterData[UOM],"",0)</f>
        <v>Lt</v>
      </c>
      <c r="J217">
        <f>_xlfn.XLOOKUP(InputData[[#This Row],[PRODUCT ID]],MasterData[PRODUCT ID],MasterData[BUYING PRIZE],"",0)</f>
        <v>48</v>
      </c>
      <c r="K217">
        <f>_xlfn.XLOOKUP(InputData[[#This Row],[PRODUCT ID]],MasterData[PRODUCT ID],MasterData[SELLING PRICE],"",0)</f>
        <v>57.120000000000005</v>
      </c>
      <c r="L217">
        <f>SUM(InputData[[#This Row],[BUYING PRIZE]]*InputData[[#This Row],[QUANTITY]])</f>
        <v>384</v>
      </c>
      <c r="M217">
        <f>SUM(InputData[[#This Row],[SELLING PRICE]]*InputData[[#This Row],[QUANTITY]])</f>
        <v>456.96000000000004</v>
      </c>
      <c r="N217">
        <f>SUM(InputData[[#This Row],[TOTAL SELLING VALUE]]-InputData[[#This Row],[TOTAL BUYING VALUE]])</f>
        <v>72.960000000000036</v>
      </c>
      <c r="O217">
        <f>DAY(InputData[[#This Row],[DATE]])</f>
        <v>12</v>
      </c>
      <c r="P217" t="str">
        <f>TEXT(InputData[[#This Row],[DATE]],"MMM")</f>
        <v>Oct</v>
      </c>
      <c r="Q217">
        <f>YEAR(InputData[[#This Row],[DATE]])</f>
        <v>2021</v>
      </c>
    </row>
    <row r="218" spans="1:17" x14ac:dyDescent="0.2">
      <c r="A218" s="3">
        <v>44486</v>
      </c>
      <c r="B218" s="4" t="s">
        <v>6</v>
      </c>
      <c r="C218" s="5">
        <v>13</v>
      </c>
      <c r="D218" s="5" t="s">
        <v>108</v>
      </c>
      <c r="E218" s="5" t="s">
        <v>106</v>
      </c>
      <c r="F218" s="6">
        <v>0</v>
      </c>
      <c r="G218" t="str">
        <f>_xlfn.XLOOKUP(InputData[[#This Row],[PRODUCT ID]],MasterData[PRODUCT ID],MasterData[PRODUCT],,0)</f>
        <v>Product01</v>
      </c>
      <c r="H218" t="str">
        <f>_xlfn.XLOOKUP(B218,MasterData[PRODUCT ID],MasterData[CATEGORY],,0)</f>
        <v>Category01</v>
      </c>
      <c r="I218" t="str">
        <f>_xlfn.XLOOKUP(InputData[[#This Row],[PRODUCT ID]],MasterData[PRODUCT ID],MasterData[UOM],"",0)</f>
        <v>Kg</v>
      </c>
      <c r="J218">
        <f>_xlfn.XLOOKUP(InputData[[#This Row],[PRODUCT ID]],MasterData[PRODUCT ID],MasterData[BUYING PRIZE],"",0)</f>
        <v>98</v>
      </c>
      <c r="K218">
        <f>_xlfn.XLOOKUP(InputData[[#This Row],[PRODUCT ID]],MasterData[PRODUCT ID],MasterData[SELLING PRICE],"",0)</f>
        <v>103.88</v>
      </c>
      <c r="L218">
        <f>SUM(InputData[[#This Row],[BUYING PRIZE]]*InputData[[#This Row],[QUANTITY]])</f>
        <v>1274</v>
      </c>
      <c r="M218">
        <f>SUM(InputData[[#This Row],[SELLING PRICE]]*InputData[[#This Row],[QUANTITY]])</f>
        <v>1350.44</v>
      </c>
      <c r="N218">
        <f>SUM(InputData[[#This Row],[TOTAL SELLING VALUE]]-InputData[[#This Row],[TOTAL BUYING VALUE]])</f>
        <v>76.440000000000055</v>
      </c>
      <c r="O218">
        <f>DAY(InputData[[#This Row],[DATE]])</f>
        <v>17</v>
      </c>
      <c r="P218" t="str">
        <f>TEXT(InputData[[#This Row],[DATE]],"MMM")</f>
        <v>Oct</v>
      </c>
      <c r="Q218">
        <f>YEAR(InputData[[#This Row],[DATE]])</f>
        <v>2021</v>
      </c>
    </row>
    <row r="219" spans="1:17" x14ac:dyDescent="0.2">
      <c r="A219" s="3">
        <v>44487</v>
      </c>
      <c r="B219" s="4" t="s">
        <v>58</v>
      </c>
      <c r="C219" s="5">
        <v>6</v>
      </c>
      <c r="D219" s="5" t="s">
        <v>106</v>
      </c>
      <c r="E219" s="5" t="s">
        <v>107</v>
      </c>
      <c r="F219" s="6">
        <v>0</v>
      </c>
      <c r="G219" t="str">
        <f>_xlfn.XLOOKUP(InputData[[#This Row],[PRODUCT ID]],MasterData[PRODUCT ID],MasterData[PRODUCT],,0)</f>
        <v>Product25</v>
      </c>
      <c r="H219" t="str">
        <f>_xlfn.XLOOKUP(B219,MasterData[PRODUCT ID],MasterData[CATEGORY],,0)</f>
        <v>Category03</v>
      </c>
      <c r="I219" t="str">
        <f>_xlfn.XLOOKUP(InputData[[#This Row],[PRODUCT ID]],MasterData[PRODUCT ID],MasterData[UOM],"",0)</f>
        <v>No.</v>
      </c>
      <c r="J219">
        <f>_xlfn.XLOOKUP(InputData[[#This Row],[PRODUCT ID]],MasterData[PRODUCT ID],MasterData[BUYING PRIZE],"",0)</f>
        <v>7</v>
      </c>
      <c r="K219">
        <f>_xlfn.XLOOKUP(InputData[[#This Row],[PRODUCT ID]],MasterData[PRODUCT ID],MasterData[SELLING PRICE],"",0)</f>
        <v>8.33</v>
      </c>
      <c r="L219">
        <f>SUM(InputData[[#This Row],[BUYING PRIZE]]*InputData[[#This Row],[QUANTITY]])</f>
        <v>42</v>
      </c>
      <c r="M219">
        <f>SUM(InputData[[#This Row],[SELLING PRICE]]*InputData[[#This Row],[QUANTITY]])</f>
        <v>49.980000000000004</v>
      </c>
      <c r="N219">
        <f>SUM(InputData[[#This Row],[TOTAL SELLING VALUE]]-InputData[[#This Row],[TOTAL BUYING VALUE]])</f>
        <v>7.980000000000004</v>
      </c>
      <c r="O219">
        <f>DAY(InputData[[#This Row],[DATE]])</f>
        <v>18</v>
      </c>
      <c r="P219" t="str">
        <f>TEXT(InputData[[#This Row],[DATE]],"MMM")</f>
        <v>Oct</v>
      </c>
      <c r="Q219">
        <f>YEAR(InputData[[#This Row],[DATE]])</f>
        <v>2021</v>
      </c>
    </row>
    <row r="220" spans="1:17" x14ac:dyDescent="0.2">
      <c r="A220" s="3">
        <v>44487</v>
      </c>
      <c r="B220" s="4" t="s">
        <v>50</v>
      </c>
      <c r="C220" s="5">
        <v>13</v>
      </c>
      <c r="D220" s="5" t="s">
        <v>106</v>
      </c>
      <c r="E220" s="5" t="s">
        <v>107</v>
      </c>
      <c r="F220" s="6">
        <v>0</v>
      </c>
      <c r="G220" t="str">
        <f>_xlfn.XLOOKUP(InputData[[#This Row],[PRODUCT ID]],MasterData[PRODUCT ID],MasterData[PRODUCT],,0)</f>
        <v>Product21</v>
      </c>
      <c r="H220" t="str">
        <f>_xlfn.XLOOKUP(B220,MasterData[PRODUCT ID],MasterData[CATEGORY],,0)</f>
        <v>Category03</v>
      </c>
      <c r="I220" t="str">
        <f>_xlfn.XLOOKUP(InputData[[#This Row],[PRODUCT ID]],MasterData[PRODUCT ID],MasterData[UOM],"",0)</f>
        <v>Ft</v>
      </c>
      <c r="J220">
        <f>_xlfn.XLOOKUP(InputData[[#This Row],[PRODUCT ID]],MasterData[PRODUCT ID],MasterData[BUYING PRIZE],"",0)</f>
        <v>126</v>
      </c>
      <c r="K220">
        <f>_xlfn.XLOOKUP(InputData[[#This Row],[PRODUCT ID]],MasterData[PRODUCT ID],MasterData[SELLING PRICE],"",0)</f>
        <v>162.54</v>
      </c>
      <c r="L220">
        <f>SUM(InputData[[#This Row],[BUYING PRIZE]]*InputData[[#This Row],[QUANTITY]])</f>
        <v>1638</v>
      </c>
      <c r="M220">
        <f>SUM(InputData[[#This Row],[SELLING PRICE]]*InputData[[#This Row],[QUANTITY]])</f>
        <v>2113.02</v>
      </c>
      <c r="N220">
        <f>SUM(InputData[[#This Row],[TOTAL SELLING VALUE]]-InputData[[#This Row],[TOTAL BUYING VALUE]])</f>
        <v>475.02</v>
      </c>
      <c r="O220">
        <f>DAY(InputData[[#This Row],[DATE]])</f>
        <v>18</v>
      </c>
      <c r="P220" t="str">
        <f>TEXT(InputData[[#This Row],[DATE]],"MMM")</f>
        <v>Oct</v>
      </c>
      <c r="Q220">
        <f>YEAR(InputData[[#This Row],[DATE]])</f>
        <v>2021</v>
      </c>
    </row>
    <row r="221" spans="1:17" x14ac:dyDescent="0.2">
      <c r="A221" s="3">
        <v>44491</v>
      </c>
      <c r="B221" s="4" t="s">
        <v>29</v>
      </c>
      <c r="C221" s="5">
        <v>7</v>
      </c>
      <c r="D221" s="5" t="s">
        <v>108</v>
      </c>
      <c r="E221" s="5" t="s">
        <v>107</v>
      </c>
      <c r="F221" s="6">
        <v>0</v>
      </c>
      <c r="G221" t="str">
        <f>_xlfn.XLOOKUP(InputData[[#This Row],[PRODUCT ID]],MasterData[PRODUCT ID],MasterData[PRODUCT],,0)</f>
        <v>Product11</v>
      </c>
      <c r="H221" t="str">
        <f>_xlfn.XLOOKUP(B221,MasterData[PRODUCT ID],MasterData[CATEGORY],,0)</f>
        <v>Category02</v>
      </c>
      <c r="I221" t="str">
        <f>_xlfn.XLOOKUP(InputData[[#This Row],[PRODUCT ID]],MasterData[PRODUCT ID],MasterData[UOM],"",0)</f>
        <v>Lt</v>
      </c>
      <c r="J221">
        <f>_xlfn.XLOOKUP(InputData[[#This Row],[PRODUCT ID]],MasterData[PRODUCT ID],MasterData[BUYING PRIZE],"",0)</f>
        <v>44</v>
      </c>
      <c r="K221">
        <f>_xlfn.XLOOKUP(InputData[[#This Row],[PRODUCT ID]],MasterData[PRODUCT ID],MasterData[SELLING PRICE],"",0)</f>
        <v>48.4</v>
      </c>
      <c r="L221">
        <f>SUM(InputData[[#This Row],[BUYING PRIZE]]*InputData[[#This Row],[QUANTITY]])</f>
        <v>308</v>
      </c>
      <c r="M221">
        <f>SUM(InputData[[#This Row],[SELLING PRICE]]*InputData[[#This Row],[QUANTITY]])</f>
        <v>338.8</v>
      </c>
      <c r="N221">
        <f>SUM(InputData[[#This Row],[TOTAL SELLING VALUE]]-InputData[[#This Row],[TOTAL BUYING VALUE]])</f>
        <v>30.800000000000011</v>
      </c>
      <c r="O221">
        <f>DAY(InputData[[#This Row],[DATE]])</f>
        <v>22</v>
      </c>
      <c r="P221" t="str">
        <f>TEXT(InputData[[#This Row],[DATE]],"MMM")</f>
        <v>Oct</v>
      </c>
      <c r="Q221">
        <f>YEAR(InputData[[#This Row],[DATE]])</f>
        <v>2021</v>
      </c>
    </row>
    <row r="222" spans="1:17" x14ac:dyDescent="0.2">
      <c r="A222" s="3">
        <v>44491</v>
      </c>
      <c r="B222" s="4" t="s">
        <v>56</v>
      </c>
      <c r="C222" s="5">
        <v>13</v>
      </c>
      <c r="D222" s="5" t="s">
        <v>106</v>
      </c>
      <c r="E222" s="5" t="s">
        <v>107</v>
      </c>
      <c r="F222" s="6">
        <v>0</v>
      </c>
      <c r="G222" t="str">
        <f>_xlfn.XLOOKUP(InputData[[#This Row],[PRODUCT ID]],MasterData[PRODUCT ID],MasterData[PRODUCT],,0)</f>
        <v>Product24</v>
      </c>
      <c r="H222" t="str">
        <f>_xlfn.XLOOKUP(B222,MasterData[PRODUCT ID],MasterData[CATEGORY],,0)</f>
        <v>Category03</v>
      </c>
      <c r="I222" t="str">
        <f>_xlfn.XLOOKUP(InputData[[#This Row],[PRODUCT ID]],MasterData[PRODUCT ID],MasterData[UOM],"",0)</f>
        <v>Ft</v>
      </c>
      <c r="J222">
        <f>_xlfn.XLOOKUP(InputData[[#This Row],[PRODUCT ID]],MasterData[PRODUCT ID],MasterData[BUYING PRIZE],"",0)</f>
        <v>144</v>
      </c>
      <c r="K222">
        <f>_xlfn.XLOOKUP(InputData[[#This Row],[PRODUCT ID]],MasterData[PRODUCT ID],MasterData[SELLING PRICE],"",0)</f>
        <v>156.96</v>
      </c>
      <c r="L222">
        <f>SUM(InputData[[#This Row],[BUYING PRIZE]]*InputData[[#This Row],[QUANTITY]])</f>
        <v>1872</v>
      </c>
      <c r="M222">
        <f>SUM(InputData[[#This Row],[SELLING PRICE]]*InputData[[#This Row],[QUANTITY]])</f>
        <v>2040.48</v>
      </c>
      <c r="N222">
        <f>SUM(InputData[[#This Row],[TOTAL SELLING VALUE]]-InputData[[#This Row],[TOTAL BUYING VALUE]])</f>
        <v>168.48000000000002</v>
      </c>
      <c r="O222">
        <f>DAY(InputData[[#This Row],[DATE]])</f>
        <v>22</v>
      </c>
      <c r="P222" t="str">
        <f>TEXT(InputData[[#This Row],[DATE]],"MMM")</f>
        <v>Oct</v>
      </c>
      <c r="Q222">
        <f>YEAR(InputData[[#This Row],[DATE]])</f>
        <v>2021</v>
      </c>
    </row>
    <row r="223" spans="1:17" x14ac:dyDescent="0.2">
      <c r="A223" s="3">
        <v>44491</v>
      </c>
      <c r="B223" s="4" t="s">
        <v>24</v>
      </c>
      <c r="C223" s="5">
        <v>1</v>
      </c>
      <c r="D223" s="5" t="s">
        <v>108</v>
      </c>
      <c r="E223" s="5" t="s">
        <v>107</v>
      </c>
      <c r="F223" s="6">
        <v>0</v>
      </c>
      <c r="G223" t="str">
        <f>_xlfn.XLOOKUP(InputData[[#This Row],[PRODUCT ID]],MasterData[PRODUCT ID],MasterData[PRODUCT],,0)</f>
        <v>Product09</v>
      </c>
      <c r="H223" t="str">
        <f>_xlfn.XLOOKUP(B223,MasterData[PRODUCT ID],MasterData[CATEGORY],,0)</f>
        <v>Category01</v>
      </c>
      <c r="I223" t="str">
        <f>_xlfn.XLOOKUP(InputData[[#This Row],[PRODUCT ID]],MasterData[PRODUCT ID],MasterData[UOM],"",0)</f>
        <v>No.</v>
      </c>
      <c r="J223">
        <f>_xlfn.XLOOKUP(InputData[[#This Row],[PRODUCT ID]],MasterData[PRODUCT ID],MasterData[BUYING PRIZE],"",0)</f>
        <v>6</v>
      </c>
      <c r="K223">
        <f>_xlfn.XLOOKUP(InputData[[#This Row],[PRODUCT ID]],MasterData[PRODUCT ID],MasterData[SELLING PRICE],"",0)</f>
        <v>7.8599999999999994</v>
      </c>
      <c r="L223">
        <f>SUM(InputData[[#This Row],[BUYING PRIZE]]*InputData[[#This Row],[QUANTITY]])</f>
        <v>6</v>
      </c>
      <c r="M223">
        <f>SUM(InputData[[#This Row],[SELLING PRICE]]*InputData[[#This Row],[QUANTITY]])</f>
        <v>7.8599999999999994</v>
      </c>
      <c r="N223">
        <f>SUM(InputData[[#This Row],[TOTAL SELLING VALUE]]-InputData[[#This Row],[TOTAL BUYING VALUE]])</f>
        <v>1.8599999999999994</v>
      </c>
      <c r="O223">
        <f>DAY(InputData[[#This Row],[DATE]])</f>
        <v>22</v>
      </c>
      <c r="P223" t="str">
        <f>TEXT(InputData[[#This Row],[DATE]],"MMM")</f>
        <v>Oct</v>
      </c>
      <c r="Q223">
        <f>YEAR(InputData[[#This Row],[DATE]])</f>
        <v>2021</v>
      </c>
    </row>
    <row r="224" spans="1:17" x14ac:dyDescent="0.2">
      <c r="A224" s="3">
        <v>44493</v>
      </c>
      <c r="B224" s="4" t="s">
        <v>29</v>
      </c>
      <c r="C224" s="5">
        <v>3</v>
      </c>
      <c r="D224" s="5" t="s">
        <v>105</v>
      </c>
      <c r="E224" s="5" t="s">
        <v>107</v>
      </c>
      <c r="F224" s="6">
        <v>0</v>
      </c>
      <c r="G224" t="str">
        <f>_xlfn.XLOOKUP(InputData[[#This Row],[PRODUCT ID]],MasterData[PRODUCT ID],MasterData[PRODUCT],,0)</f>
        <v>Product11</v>
      </c>
      <c r="H224" t="str">
        <f>_xlfn.XLOOKUP(B224,MasterData[PRODUCT ID],MasterData[CATEGORY],,0)</f>
        <v>Category02</v>
      </c>
      <c r="I224" t="str">
        <f>_xlfn.XLOOKUP(InputData[[#This Row],[PRODUCT ID]],MasterData[PRODUCT ID],MasterData[UOM],"",0)</f>
        <v>Lt</v>
      </c>
      <c r="J224">
        <f>_xlfn.XLOOKUP(InputData[[#This Row],[PRODUCT ID]],MasterData[PRODUCT ID],MasterData[BUYING PRIZE],"",0)</f>
        <v>44</v>
      </c>
      <c r="K224">
        <f>_xlfn.XLOOKUP(InputData[[#This Row],[PRODUCT ID]],MasterData[PRODUCT ID],MasterData[SELLING PRICE],"",0)</f>
        <v>48.4</v>
      </c>
      <c r="L224">
        <f>SUM(InputData[[#This Row],[BUYING PRIZE]]*InputData[[#This Row],[QUANTITY]])</f>
        <v>132</v>
      </c>
      <c r="M224">
        <f>SUM(InputData[[#This Row],[SELLING PRICE]]*InputData[[#This Row],[QUANTITY]])</f>
        <v>145.19999999999999</v>
      </c>
      <c r="N224">
        <f>SUM(InputData[[#This Row],[TOTAL SELLING VALUE]]-InputData[[#This Row],[TOTAL BUYING VALUE]])</f>
        <v>13.199999999999989</v>
      </c>
      <c r="O224">
        <f>DAY(InputData[[#This Row],[DATE]])</f>
        <v>24</v>
      </c>
      <c r="P224" t="str">
        <f>TEXT(InputData[[#This Row],[DATE]],"MMM")</f>
        <v>Oct</v>
      </c>
      <c r="Q224">
        <f>YEAR(InputData[[#This Row],[DATE]])</f>
        <v>2021</v>
      </c>
    </row>
    <row r="225" spans="1:17" x14ac:dyDescent="0.2">
      <c r="A225" s="3">
        <v>44494</v>
      </c>
      <c r="B225" s="4" t="s">
        <v>98</v>
      </c>
      <c r="C225" s="5">
        <v>9</v>
      </c>
      <c r="D225" s="5" t="s">
        <v>106</v>
      </c>
      <c r="E225" s="5" t="s">
        <v>107</v>
      </c>
      <c r="F225" s="6">
        <v>0</v>
      </c>
      <c r="G225" t="str">
        <f>_xlfn.XLOOKUP(InputData[[#This Row],[PRODUCT ID]],MasterData[PRODUCT ID],MasterData[PRODUCT],,0)</f>
        <v>Product44</v>
      </c>
      <c r="H225" t="str">
        <f>_xlfn.XLOOKUP(B225,MasterData[PRODUCT ID],MasterData[CATEGORY],,0)</f>
        <v>Category05</v>
      </c>
      <c r="I225" t="str">
        <f>_xlfn.XLOOKUP(InputData[[#This Row],[PRODUCT ID]],MasterData[PRODUCT ID],MasterData[UOM],"",0)</f>
        <v>Kg</v>
      </c>
      <c r="J225">
        <f>_xlfn.XLOOKUP(InputData[[#This Row],[PRODUCT ID]],MasterData[PRODUCT ID],MasterData[BUYING PRIZE],"",0)</f>
        <v>76</v>
      </c>
      <c r="K225">
        <f>_xlfn.XLOOKUP(InputData[[#This Row],[PRODUCT ID]],MasterData[PRODUCT ID],MasterData[SELLING PRICE],"",0)</f>
        <v>82.08</v>
      </c>
      <c r="L225">
        <f>SUM(InputData[[#This Row],[BUYING PRIZE]]*InputData[[#This Row],[QUANTITY]])</f>
        <v>684</v>
      </c>
      <c r="M225">
        <f>SUM(InputData[[#This Row],[SELLING PRICE]]*InputData[[#This Row],[QUANTITY]])</f>
        <v>738.72</v>
      </c>
      <c r="N225">
        <f>SUM(InputData[[#This Row],[TOTAL SELLING VALUE]]-InputData[[#This Row],[TOTAL BUYING VALUE]])</f>
        <v>54.720000000000027</v>
      </c>
      <c r="O225">
        <f>DAY(InputData[[#This Row],[DATE]])</f>
        <v>25</v>
      </c>
      <c r="P225" t="str">
        <f>TEXT(InputData[[#This Row],[DATE]],"MMM")</f>
        <v>Oct</v>
      </c>
      <c r="Q225">
        <f>YEAR(InputData[[#This Row],[DATE]])</f>
        <v>2021</v>
      </c>
    </row>
    <row r="226" spans="1:17" x14ac:dyDescent="0.2">
      <c r="A226" s="3">
        <v>44495</v>
      </c>
      <c r="B226" s="4" t="s">
        <v>14</v>
      </c>
      <c r="C226" s="5">
        <v>6</v>
      </c>
      <c r="D226" s="5" t="s">
        <v>105</v>
      </c>
      <c r="E226" s="5" t="s">
        <v>107</v>
      </c>
      <c r="F226" s="6">
        <v>0</v>
      </c>
      <c r="G226" t="str">
        <f>_xlfn.XLOOKUP(InputData[[#This Row],[PRODUCT ID]],MasterData[PRODUCT ID],MasterData[PRODUCT],,0)</f>
        <v>Product04</v>
      </c>
      <c r="H226" t="str">
        <f>_xlfn.XLOOKUP(B226,MasterData[PRODUCT ID],MasterData[CATEGORY],,0)</f>
        <v>Category01</v>
      </c>
      <c r="I226" t="str">
        <f>_xlfn.XLOOKUP(InputData[[#This Row],[PRODUCT ID]],MasterData[PRODUCT ID],MasterData[UOM],"",0)</f>
        <v>Lt</v>
      </c>
      <c r="J226">
        <f>_xlfn.XLOOKUP(InputData[[#This Row],[PRODUCT ID]],MasterData[PRODUCT ID],MasterData[BUYING PRIZE],"",0)</f>
        <v>44</v>
      </c>
      <c r="K226">
        <f>_xlfn.XLOOKUP(InputData[[#This Row],[PRODUCT ID]],MasterData[PRODUCT ID],MasterData[SELLING PRICE],"",0)</f>
        <v>48.84</v>
      </c>
      <c r="L226">
        <f>SUM(InputData[[#This Row],[BUYING PRIZE]]*InputData[[#This Row],[QUANTITY]])</f>
        <v>264</v>
      </c>
      <c r="M226">
        <f>SUM(InputData[[#This Row],[SELLING PRICE]]*InputData[[#This Row],[QUANTITY]])</f>
        <v>293.04000000000002</v>
      </c>
      <c r="N226">
        <f>SUM(InputData[[#This Row],[TOTAL SELLING VALUE]]-InputData[[#This Row],[TOTAL BUYING VALUE]])</f>
        <v>29.04000000000002</v>
      </c>
      <c r="O226">
        <f>DAY(InputData[[#This Row],[DATE]])</f>
        <v>26</v>
      </c>
      <c r="P226" t="str">
        <f>TEXT(InputData[[#This Row],[DATE]],"MMM")</f>
        <v>Oct</v>
      </c>
      <c r="Q226">
        <f>YEAR(InputData[[#This Row],[DATE]])</f>
        <v>2021</v>
      </c>
    </row>
    <row r="227" spans="1:17" x14ac:dyDescent="0.2">
      <c r="A227" s="3">
        <v>44497</v>
      </c>
      <c r="B227" s="4" t="s">
        <v>22</v>
      </c>
      <c r="C227" s="5">
        <v>1</v>
      </c>
      <c r="D227" s="5" t="s">
        <v>108</v>
      </c>
      <c r="E227" s="5" t="s">
        <v>107</v>
      </c>
      <c r="F227" s="6">
        <v>0</v>
      </c>
      <c r="G227" t="str">
        <f>_xlfn.XLOOKUP(InputData[[#This Row],[PRODUCT ID]],MasterData[PRODUCT ID],MasterData[PRODUCT],,0)</f>
        <v>Product08</v>
      </c>
      <c r="H227" t="str">
        <f>_xlfn.XLOOKUP(B227,MasterData[PRODUCT ID],MasterData[CATEGORY],,0)</f>
        <v>Category01</v>
      </c>
      <c r="I227" t="str">
        <f>_xlfn.XLOOKUP(InputData[[#This Row],[PRODUCT ID]],MasterData[PRODUCT ID],MasterData[UOM],"",0)</f>
        <v>Kg</v>
      </c>
      <c r="J227">
        <f>_xlfn.XLOOKUP(InputData[[#This Row],[PRODUCT ID]],MasterData[PRODUCT ID],MasterData[BUYING PRIZE],"",0)</f>
        <v>83</v>
      </c>
      <c r="K227">
        <f>_xlfn.XLOOKUP(InputData[[#This Row],[PRODUCT ID]],MasterData[PRODUCT ID],MasterData[SELLING PRICE],"",0)</f>
        <v>94.62</v>
      </c>
      <c r="L227">
        <f>SUM(InputData[[#This Row],[BUYING PRIZE]]*InputData[[#This Row],[QUANTITY]])</f>
        <v>83</v>
      </c>
      <c r="M227">
        <f>SUM(InputData[[#This Row],[SELLING PRICE]]*InputData[[#This Row],[QUANTITY]])</f>
        <v>94.62</v>
      </c>
      <c r="N227">
        <f>SUM(InputData[[#This Row],[TOTAL SELLING VALUE]]-InputData[[#This Row],[TOTAL BUYING VALUE]])</f>
        <v>11.620000000000005</v>
      </c>
      <c r="O227">
        <f>DAY(InputData[[#This Row],[DATE]])</f>
        <v>28</v>
      </c>
      <c r="P227" t="str">
        <f>TEXT(InputData[[#This Row],[DATE]],"MMM")</f>
        <v>Oct</v>
      </c>
      <c r="Q227">
        <f>YEAR(InputData[[#This Row],[DATE]])</f>
        <v>2021</v>
      </c>
    </row>
    <row r="228" spans="1:17" x14ac:dyDescent="0.2">
      <c r="A228" s="3">
        <v>44498</v>
      </c>
      <c r="B228" s="4" t="s">
        <v>86</v>
      </c>
      <c r="C228" s="5">
        <v>14</v>
      </c>
      <c r="D228" s="5" t="s">
        <v>106</v>
      </c>
      <c r="E228" s="5" t="s">
        <v>106</v>
      </c>
      <c r="F228" s="6">
        <v>0</v>
      </c>
      <c r="G228" t="str">
        <f>_xlfn.XLOOKUP(InputData[[#This Row],[PRODUCT ID]],MasterData[PRODUCT ID],MasterData[PRODUCT],,0)</f>
        <v>Product38</v>
      </c>
      <c r="H228" t="str">
        <f>_xlfn.XLOOKUP(B228,MasterData[PRODUCT ID],MasterData[CATEGORY],,0)</f>
        <v>Category05</v>
      </c>
      <c r="I228" t="str">
        <f>_xlfn.XLOOKUP(InputData[[#This Row],[PRODUCT ID]],MasterData[PRODUCT ID],MasterData[UOM],"",0)</f>
        <v>Kg</v>
      </c>
      <c r="J228">
        <f>_xlfn.XLOOKUP(InputData[[#This Row],[PRODUCT ID]],MasterData[PRODUCT ID],MasterData[BUYING PRIZE],"",0)</f>
        <v>72</v>
      </c>
      <c r="K228">
        <f>_xlfn.XLOOKUP(InputData[[#This Row],[PRODUCT ID]],MasterData[PRODUCT ID],MasterData[SELLING PRICE],"",0)</f>
        <v>79.92</v>
      </c>
      <c r="L228">
        <f>SUM(InputData[[#This Row],[BUYING PRIZE]]*InputData[[#This Row],[QUANTITY]])</f>
        <v>1008</v>
      </c>
      <c r="M228">
        <f>SUM(InputData[[#This Row],[SELLING PRICE]]*InputData[[#This Row],[QUANTITY]])</f>
        <v>1118.8800000000001</v>
      </c>
      <c r="N228">
        <f>SUM(InputData[[#This Row],[TOTAL SELLING VALUE]]-InputData[[#This Row],[TOTAL BUYING VALUE]])</f>
        <v>110.88000000000011</v>
      </c>
      <c r="O228">
        <f>DAY(InputData[[#This Row],[DATE]])</f>
        <v>29</v>
      </c>
      <c r="P228" t="str">
        <f>TEXT(InputData[[#This Row],[DATE]],"MMM")</f>
        <v>Oct</v>
      </c>
      <c r="Q228">
        <f>YEAR(InputData[[#This Row],[DATE]])</f>
        <v>2021</v>
      </c>
    </row>
    <row r="229" spans="1:17" x14ac:dyDescent="0.2">
      <c r="A229" s="3">
        <v>44500</v>
      </c>
      <c r="B229" s="4" t="s">
        <v>50</v>
      </c>
      <c r="C229" s="5">
        <v>6</v>
      </c>
      <c r="D229" s="5" t="s">
        <v>106</v>
      </c>
      <c r="E229" s="5" t="s">
        <v>107</v>
      </c>
      <c r="F229" s="6">
        <v>0</v>
      </c>
      <c r="G229" t="str">
        <f>_xlfn.XLOOKUP(InputData[[#This Row],[PRODUCT ID]],MasterData[PRODUCT ID],MasterData[PRODUCT],,0)</f>
        <v>Product21</v>
      </c>
      <c r="H229" t="str">
        <f>_xlfn.XLOOKUP(B229,MasterData[PRODUCT ID],MasterData[CATEGORY],,0)</f>
        <v>Category03</v>
      </c>
      <c r="I229" t="str">
        <f>_xlfn.XLOOKUP(InputData[[#This Row],[PRODUCT ID]],MasterData[PRODUCT ID],MasterData[UOM],"",0)</f>
        <v>Ft</v>
      </c>
      <c r="J229">
        <f>_xlfn.XLOOKUP(InputData[[#This Row],[PRODUCT ID]],MasterData[PRODUCT ID],MasterData[BUYING PRIZE],"",0)</f>
        <v>126</v>
      </c>
      <c r="K229">
        <f>_xlfn.XLOOKUP(InputData[[#This Row],[PRODUCT ID]],MasterData[PRODUCT ID],MasterData[SELLING PRICE],"",0)</f>
        <v>162.54</v>
      </c>
      <c r="L229">
        <f>SUM(InputData[[#This Row],[BUYING PRIZE]]*InputData[[#This Row],[QUANTITY]])</f>
        <v>756</v>
      </c>
      <c r="M229">
        <f>SUM(InputData[[#This Row],[SELLING PRICE]]*InputData[[#This Row],[QUANTITY]])</f>
        <v>975.24</v>
      </c>
      <c r="N229">
        <f>SUM(InputData[[#This Row],[TOTAL SELLING VALUE]]-InputData[[#This Row],[TOTAL BUYING VALUE]])</f>
        <v>219.24</v>
      </c>
      <c r="O229">
        <f>DAY(InputData[[#This Row],[DATE]])</f>
        <v>31</v>
      </c>
      <c r="P229" t="str">
        <f>TEXT(InputData[[#This Row],[DATE]],"MMM")</f>
        <v>Oct</v>
      </c>
      <c r="Q229">
        <f>YEAR(InputData[[#This Row],[DATE]])</f>
        <v>2021</v>
      </c>
    </row>
    <row r="230" spans="1:17" x14ac:dyDescent="0.2">
      <c r="A230" s="3">
        <v>44503</v>
      </c>
      <c r="B230" s="4" t="s">
        <v>33</v>
      </c>
      <c r="C230" s="5">
        <v>12</v>
      </c>
      <c r="D230" s="5" t="s">
        <v>108</v>
      </c>
      <c r="E230" s="5" t="s">
        <v>107</v>
      </c>
      <c r="F230" s="6">
        <v>0</v>
      </c>
      <c r="G230" t="str">
        <f>_xlfn.XLOOKUP(InputData[[#This Row],[PRODUCT ID]],MasterData[PRODUCT ID],MasterData[PRODUCT],,0)</f>
        <v>Product13</v>
      </c>
      <c r="H230" t="str">
        <f>_xlfn.XLOOKUP(B230,MasterData[PRODUCT ID],MasterData[CATEGORY],,0)</f>
        <v>Category02</v>
      </c>
      <c r="I230" t="str">
        <f>_xlfn.XLOOKUP(InputData[[#This Row],[PRODUCT ID]],MasterData[PRODUCT ID],MasterData[UOM],"",0)</f>
        <v>Kg</v>
      </c>
      <c r="J230">
        <f>_xlfn.XLOOKUP(InputData[[#This Row],[PRODUCT ID]],MasterData[PRODUCT ID],MasterData[BUYING PRIZE],"",0)</f>
        <v>112</v>
      </c>
      <c r="K230">
        <f>_xlfn.XLOOKUP(InputData[[#This Row],[PRODUCT ID]],MasterData[PRODUCT ID],MasterData[SELLING PRICE],"",0)</f>
        <v>122.08</v>
      </c>
      <c r="L230">
        <f>SUM(InputData[[#This Row],[BUYING PRIZE]]*InputData[[#This Row],[QUANTITY]])</f>
        <v>1344</v>
      </c>
      <c r="M230">
        <f>SUM(InputData[[#This Row],[SELLING PRICE]]*InputData[[#This Row],[QUANTITY]])</f>
        <v>1464.96</v>
      </c>
      <c r="N230">
        <f>SUM(InputData[[#This Row],[TOTAL SELLING VALUE]]-InputData[[#This Row],[TOTAL BUYING VALUE]])</f>
        <v>120.96000000000004</v>
      </c>
      <c r="O230">
        <f>DAY(InputData[[#This Row],[DATE]])</f>
        <v>3</v>
      </c>
      <c r="P230" t="str">
        <f>TEXT(InputData[[#This Row],[DATE]],"MMM")</f>
        <v>Nov</v>
      </c>
      <c r="Q230">
        <f>YEAR(InputData[[#This Row],[DATE]])</f>
        <v>2021</v>
      </c>
    </row>
    <row r="231" spans="1:17" x14ac:dyDescent="0.2">
      <c r="A231" s="3">
        <v>44506</v>
      </c>
      <c r="B231" s="4" t="s">
        <v>81</v>
      </c>
      <c r="C231" s="5">
        <v>10</v>
      </c>
      <c r="D231" s="5" t="s">
        <v>108</v>
      </c>
      <c r="E231" s="5" t="s">
        <v>106</v>
      </c>
      <c r="F231" s="6">
        <v>0</v>
      </c>
      <c r="G231" t="str">
        <f>_xlfn.XLOOKUP(InputData[[#This Row],[PRODUCT ID]],MasterData[PRODUCT ID],MasterData[PRODUCT],,0)</f>
        <v>Product36</v>
      </c>
      <c r="H231" t="str">
        <f>_xlfn.XLOOKUP(B231,MasterData[PRODUCT ID],MasterData[CATEGORY],,0)</f>
        <v>Category04</v>
      </c>
      <c r="I231" t="str">
        <f>_xlfn.XLOOKUP(InputData[[#This Row],[PRODUCT ID]],MasterData[PRODUCT ID],MasterData[UOM],"",0)</f>
        <v>Kg</v>
      </c>
      <c r="J231">
        <f>_xlfn.XLOOKUP(InputData[[#This Row],[PRODUCT ID]],MasterData[PRODUCT ID],MasterData[BUYING PRIZE],"",0)</f>
        <v>90</v>
      </c>
      <c r="K231">
        <f>_xlfn.XLOOKUP(InputData[[#This Row],[PRODUCT ID]],MasterData[PRODUCT ID],MasterData[SELLING PRICE],"",0)</f>
        <v>96.3</v>
      </c>
      <c r="L231">
        <f>SUM(InputData[[#This Row],[BUYING PRIZE]]*InputData[[#This Row],[QUANTITY]])</f>
        <v>900</v>
      </c>
      <c r="M231">
        <f>SUM(InputData[[#This Row],[SELLING PRICE]]*InputData[[#This Row],[QUANTITY]])</f>
        <v>963</v>
      </c>
      <c r="N231">
        <f>SUM(InputData[[#This Row],[TOTAL SELLING VALUE]]-InputData[[#This Row],[TOTAL BUYING VALUE]])</f>
        <v>63</v>
      </c>
      <c r="O231">
        <f>DAY(InputData[[#This Row],[DATE]])</f>
        <v>6</v>
      </c>
      <c r="P231" t="str">
        <f>TEXT(InputData[[#This Row],[DATE]],"MMM")</f>
        <v>Nov</v>
      </c>
      <c r="Q231">
        <f>YEAR(InputData[[#This Row],[DATE]])</f>
        <v>2021</v>
      </c>
    </row>
    <row r="232" spans="1:17" x14ac:dyDescent="0.2">
      <c r="A232" s="3">
        <v>44508</v>
      </c>
      <c r="B232" s="4" t="s">
        <v>20</v>
      </c>
      <c r="C232" s="5">
        <v>15</v>
      </c>
      <c r="D232" s="5" t="s">
        <v>108</v>
      </c>
      <c r="E232" s="5" t="s">
        <v>106</v>
      </c>
      <c r="F232" s="6">
        <v>0</v>
      </c>
      <c r="G232" t="str">
        <f>_xlfn.XLOOKUP(InputData[[#This Row],[PRODUCT ID]],MasterData[PRODUCT ID],MasterData[PRODUCT],,0)</f>
        <v>Product07</v>
      </c>
      <c r="H232" t="str">
        <f>_xlfn.XLOOKUP(B232,MasterData[PRODUCT ID],MasterData[CATEGORY],,0)</f>
        <v>Category01</v>
      </c>
      <c r="I232" t="str">
        <f>_xlfn.XLOOKUP(InputData[[#This Row],[PRODUCT ID]],MasterData[PRODUCT ID],MasterData[UOM],"",0)</f>
        <v>Lt</v>
      </c>
      <c r="J232">
        <f>_xlfn.XLOOKUP(InputData[[#This Row],[PRODUCT ID]],MasterData[PRODUCT ID],MasterData[BUYING PRIZE],"",0)</f>
        <v>43</v>
      </c>
      <c r="K232">
        <f>_xlfn.XLOOKUP(InputData[[#This Row],[PRODUCT ID]],MasterData[PRODUCT ID],MasterData[SELLING PRICE],"",0)</f>
        <v>47.730000000000004</v>
      </c>
      <c r="L232">
        <f>SUM(InputData[[#This Row],[BUYING PRIZE]]*InputData[[#This Row],[QUANTITY]])</f>
        <v>645</v>
      </c>
      <c r="M232">
        <f>SUM(InputData[[#This Row],[SELLING PRICE]]*InputData[[#This Row],[QUANTITY]])</f>
        <v>715.95</v>
      </c>
      <c r="N232">
        <f>SUM(InputData[[#This Row],[TOTAL SELLING VALUE]]-InputData[[#This Row],[TOTAL BUYING VALUE]])</f>
        <v>70.950000000000045</v>
      </c>
      <c r="O232">
        <f>DAY(InputData[[#This Row],[DATE]])</f>
        <v>8</v>
      </c>
      <c r="P232" t="str">
        <f>TEXT(InputData[[#This Row],[DATE]],"MMM")</f>
        <v>Nov</v>
      </c>
      <c r="Q232">
        <f>YEAR(InputData[[#This Row],[DATE]])</f>
        <v>2021</v>
      </c>
    </row>
    <row r="233" spans="1:17" x14ac:dyDescent="0.2">
      <c r="A233" s="3">
        <v>44510</v>
      </c>
      <c r="B233" s="4" t="s">
        <v>94</v>
      </c>
      <c r="C233" s="5">
        <v>6</v>
      </c>
      <c r="D233" s="5" t="s">
        <v>106</v>
      </c>
      <c r="E233" s="5" t="s">
        <v>107</v>
      </c>
      <c r="F233" s="6">
        <v>0</v>
      </c>
      <c r="G233" t="str">
        <f>_xlfn.XLOOKUP(InputData[[#This Row],[PRODUCT ID]],MasterData[PRODUCT ID],MasterData[PRODUCT],,0)</f>
        <v>Product42</v>
      </c>
      <c r="H233" t="str">
        <f>_xlfn.XLOOKUP(B233,MasterData[PRODUCT ID],MasterData[CATEGORY],,0)</f>
        <v>Category05</v>
      </c>
      <c r="I233" t="str">
        <f>_xlfn.XLOOKUP(InputData[[#This Row],[PRODUCT ID]],MasterData[PRODUCT ID],MasterData[UOM],"",0)</f>
        <v>Ft</v>
      </c>
      <c r="J233">
        <f>_xlfn.XLOOKUP(InputData[[#This Row],[PRODUCT ID]],MasterData[PRODUCT ID],MasterData[BUYING PRIZE],"",0)</f>
        <v>120</v>
      </c>
      <c r="K233">
        <f>_xlfn.XLOOKUP(InputData[[#This Row],[PRODUCT ID]],MasterData[PRODUCT ID],MasterData[SELLING PRICE],"",0)</f>
        <v>162</v>
      </c>
      <c r="L233">
        <f>SUM(InputData[[#This Row],[BUYING PRIZE]]*InputData[[#This Row],[QUANTITY]])</f>
        <v>720</v>
      </c>
      <c r="M233">
        <f>SUM(InputData[[#This Row],[SELLING PRICE]]*InputData[[#This Row],[QUANTITY]])</f>
        <v>972</v>
      </c>
      <c r="N233">
        <f>SUM(InputData[[#This Row],[TOTAL SELLING VALUE]]-InputData[[#This Row],[TOTAL BUYING VALUE]])</f>
        <v>252</v>
      </c>
      <c r="O233">
        <f>DAY(InputData[[#This Row],[DATE]])</f>
        <v>10</v>
      </c>
      <c r="P233" t="str">
        <f>TEXT(InputData[[#This Row],[DATE]],"MMM")</f>
        <v>Nov</v>
      </c>
      <c r="Q233">
        <f>YEAR(InputData[[#This Row],[DATE]])</f>
        <v>2021</v>
      </c>
    </row>
    <row r="234" spans="1:17" x14ac:dyDescent="0.2">
      <c r="A234" s="3">
        <v>44511</v>
      </c>
      <c r="B234" s="4" t="s">
        <v>90</v>
      </c>
      <c r="C234" s="5">
        <v>12</v>
      </c>
      <c r="D234" s="5" t="s">
        <v>105</v>
      </c>
      <c r="E234" s="5" t="s">
        <v>106</v>
      </c>
      <c r="F234" s="6">
        <v>0</v>
      </c>
      <c r="G234" t="str">
        <f>_xlfn.XLOOKUP(InputData[[#This Row],[PRODUCT ID]],MasterData[PRODUCT ID],MasterData[PRODUCT],,0)</f>
        <v>Product40</v>
      </c>
      <c r="H234" t="str">
        <f>_xlfn.XLOOKUP(B234,MasterData[PRODUCT ID],MasterData[CATEGORY],,0)</f>
        <v>Category05</v>
      </c>
      <c r="I234" t="str">
        <f>_xlfn.XLOOKUP(InputData[[#This Row],[PRODUCT ID]],MasterData[PRODUCT ID],MasterData[UOM],"",0)</f>
        <v>Kg</v>
      </c>
      <c r="J234">
        <f>_xlfn.XLOOKUP(InputData[[#This Row],[PRODUCT ID]],MasterData[PRODUCT ID],MasterData[BUYING PRIZE],"",0)</f>
        <v>90</v>
      </c>
      <c r="K234">
        <f>_xlfn.XLOOKUP(InputData[[#This Row],[PRODUCT ID]],MasterData[PRODUCT ID],MasterData[SELLING PRICE],"",0)</f>
        <v>115.2</v>
      </c>
      <c r="L234">
        <f>SUM(InputData[[#This Row],[BUYING PRIZE]]*InputData[[#This Row],[QUANTITY]])</f>
        <v>1080</v>
      </c>
      <c r="M234">
        <f>SUM(InputData[[#This Row],[SELLING PRICE]]*InputData[[#This Row],[QUANTITY]])</f>
        <v>1382.4</v>
      </c>
      <c r="N234">
        <f>SUM(InputData[[#This Row],[TOTAL SELLING VALUE]]-InputData[[#This Row],[TOTAL BUYING VALUE]])</f>
        <v>302.40000000000009</v>
      </c>
      <c r="O234">
        <f>DAY(InputData[[#This Row],[DATE]])</f>
        <v>11</v>
      </c>
      <c r="P234" t="str">
        <f>TEXT(InputData[[#This Row],[DATE]],"MMM")</f>
        <v>Nov</v>
      </c>
      <c r="Q234">
        <f>YEAR(InputData[[#This Row],[DATE]])</f>
        <v>2021</v>
      </c>
    </row>
    <row r="235" spans="1:17" x14ac:dyDescent="0.2">
      <c r="A235" s="3">
        <v>44512</v>
      </c>
      <c r="B235" s="4" t="s">
        <v>26</v>
      </c>
      <c r="C235" s="5">
        <v>3</v>
      </c>
      <c r="D235" s="5" t="s">
        <v>106</v>
      </c>
      <c r="E235" s="5" t="s">
        <v>107</v>
      </c>
      <c r="F235" s="6">
        <v>0</v>
      </c>
      <c r="G235" t="str">
        <f>_xlfn.XLOOKUP(InputData[[#This Row],[PRODUCT ID]],MasterData[PRODUCT ID],MasterData[PRODUCT],,0)</f>
        <v>Product10</v>
      </c>
      <c r="H235" t="str">
        <f>_xlfn.XLOOKUP(B235,MasterData[PRODUCT ID],MasterData[CATEGORY],,0)</f>
        <v>Category02</v>
      </c>
      <c r="I235" t="str">
        <f>_xlfn.XLOOKUP(InputData[[#This Row],[PRODUCT ID]],MasterData[PRODUCT ID],MasterData[UOM],"",0)</f>
        <v>Ft</v>
      </c>
      <c r="J235">
        <f>_xlfn.XLOOKUP(InputData[[#This Row],[PRODUCT ID]],MasterData[PRODUCT ID],MasterData[BUYING PRIZE],"",0)</f>
        <v>148</v>
      </c>
      <c r="K235">
        <f>_xlfn.XLOOKUP(InputData[[#This Row],[PRODUCT ID]],MasterData[PRODUCT ID],MasterData[SELLING PRICE],"",0)</f>
        <v>164.28</v>
      </c>
      <c r="L235">
        <f>SUM(InputData[[#This Row],[BUYING PRIZE]]*InputData[[#This Row],[QUANTITY]])</f>
        <v>444</v>
      </c>
      <c r="M235">
        <f>SUM(InputData[[#This Row],[SELLING PRICE]]*InputData[[#This Row],[QUANTITY]])</f>
        <v>492.84000000000003</v>
      </c>
      <c r="N235">
        <f>SUM(InputData[[#This Row],[TOTAL SELLING VALUE]]-InputData[[#This Row],[TOTAL BUYING VALUE]])</f>
        <v>48.840000000000032</v>
      </c>
      <c r="O235">
        <f>DAY(InputData[[#This Row],[DATE]])</f>
        <v>12</v>
      </c>
      <c r="P235" t="str">
        <f>TEXT(InputData[[#This Row],[DATE]],"MMM")</f>
        <v>Nov</v>
      </c>
      <c r="Q235">
        <f>YEAR(InputData[[#This Row],[DATE]])</f>
        <v>2021</v>
      </c>
    </row>
    <row r="236" spans="1:17" x14ac:dyDescent="0.2">
      <c r="A236" s="3">
        <v>44520</v>
      </c>
      <c r="B236" s="4" t="s">
        <v>77</v>
      </c>
      <c r="C236" s="5">
        <v>14</v>
      </c>
      <c r="D236" s="5" t="s">
        <v>106</v>
      </c>
      <c r="E236" s="5" t="s">
        <v>106</v>
      </c>
      <c r="F236" s="6">
        <v>0</v>
      </c>
      <c r="G236" t="str">
        <f>_xlfn.XLOOKUP(InputData[[#This Row],[PRODUCT ID]],MasterData[PRODUCT ID],MasterData[PRODUCT],,0)</f>
        <v>Product34</v>
      </c>
      <c r="H236" t="str">
        <f>_xlfn.XLOOKUP(B236,MasterData[PRODUCT ID],MasterData[CATEGORY],,0)</f>
        <v>Category04</v>
      </c>
      <c r="I236" t="str">
        <f>_xlfn.XLOOKUP(InputData[[#This Row],[PRODUCT ID]],MasterData[PRODUCT ID],MasterData[UOM],"",0)</f>
        <v>Lt</v>
      </c>
      <c r="J236">
        <f>_xlfn.XLOOKUP(InputData[[#This Row],[PRODUCT ID]],MasterData[PRODUCT ID],MasterData[BUYING PRIZE],"",0)</f>
        <v>55</v>
      </c>
      <c r="K236">
        <f>_xlfn.XLOOKUP(InputData[[#This Row],[PRODUCT ID]],MasterData[PRODUCT ID],MasterData[SELLING PRICE],"",0)</f>
        <v>58.3</v>
      </c>
      <c r="L236">
        <f>SUM(InputData[[#This Row],[BUYING PRIZE]]*InputData[[#This Row],[QUANTITY]])</f>
        <v>770</v>
      </c>
      <c r="M236">
        <f>SUM(InputData[[#This Row],[SELLING PRICE]]*InputData[[#This Row],[QUANTITY]])</f>
        <v>816.19999999999993</v>
      </c>
      <c r="N236">
        <f>SUM(InputData[[#This Row],[TOTAL SELLING VALUE]]-InputData[[#This Row],[TOTAL BUYING VALUE]])</f>
        <v>46.199999999999932</v>
      </c>
      <c r="O236">
        <f>DAY(InputData[[#This Row],[DATE]])</f>
        <v>20</v>
      </c>
      <c r="P236" t="str">
        <f>TEXT(InputData[[#This Row],[DATE]],"MMM")</f>
        <v>Nov</v>
      </c>
      <c r="Q236">
        <f>YEAR(InputData[[#This Row],[DATE]])</f>
        <v>2021</v>
      </c>
    </row>
    <row r="237" spans="1:17" x14ac:dyDescent="0.2">
      <c r="A237" s="3">
        <v>44520</v>
      </c>
      <c r="B237" s="4" t="s">
        <v>22</v>
      </c>
      <c r="C237" s="5">
        <v>11</v>
      </c>
      <c r="D237" s="5" t="s">
        <v>106</v>
      </c>
      <c r="E237" s="5" t="s">
        <v>107</v>
      </c>
      <c r="F237" s="6">
        <v>0</v>
      </c>
      <c r="G237" t="str">
        <f>_xlfn.XLOOKUP(InputData[[#This Row],[PRODUCT ID]],MasterData[PRODUCT ID],MasterData[PRODUCT],,0)</f>
        <v>Product08</v>
      </c>
      <c r="H237" t="str">
        <f>_xlfn.XLOOKUP(B237,MasterData[PRODUCT ID],MasterData[CATEGORY],,0)</f>
        <v>Category01</v>
      </c>
      <c r="I237" t="str">
        <f>_xlfn.XLOOKUP(InputData[[#This Row],[PRODUCT ID]],MasterData[PRODUCT ID],MasterData[UOM],"",0)</f>
        <v>Kg</v>
      </c>
      <c r="J237">
        <f>_xlfn.XLOOKUP(InputData[[#This Row],[PRODUCT ID]],MasterData[PRODUCT ID],MasterData[BUYING PRIZE],"",0)</f>
        <v>83</v>
      </c>
      <c r="K237">
        <f>_xlfn.XLOOKUP(InputData[[#This Row],[PRODUCT ID]],MasterData[PRODUCT ID],MasterData[SELLING PRICE],"",0)</f>
        <v>94.62</v>
      </c>
      <c r="L237">
        <f>SUM(InputData[[#This Row],[BUYING PRIZE]]*InputData[[#This Row],[QUANTITY]])</f>
        <v>913</v>
      </c>
      <c r="M237">
        <f>SUM(InputData[[#This Row],[SELLING PRICE]]*InputData[[#This Row],[QUANTITY]])</f>
        <v>1040.8200000000002</v>
      </c>
      <c r="N237">
        <f>SUM(InputData[[#This Row],[TOTAL SELLING VALUE]]-InputData[[#This Row],[TOTAL BUYING VALUE]])</f>
        <v>127.82000000000016</v>
      </c>
      <c r="O237">
        <f>DAY(InputData[[#This Row],[DATE]])</f>
        <v>20</v>
      </c>
      <c r="P237" t="str">
        <f>TEXT(InputData[[#This Row],[DATE]],"MMM")</f>
        <v>Nov</v>
      </c>
      <c r="Q237">
        <f>YEAR(InputData[[#This Row],[DATE]])</f>
        <v>2021</v>
      </c>
    </row>
    <row r="238" spans="1:17" x14ac:dyDescent="0.2">
      <c r="A238" s="3">
        <v>44521</v>
      </c>
      <c r="B238" s="4" t="s">
        <v>35</v>
      </c>
      <c r="C238" s="5">
        <v>1</v>
      </c>
      <c r="D238" s="5" t="s">
        <v>105</v>
      </c>
      <c r="E238" s="5" t="s">
        <v>106</v>
      </c>
      <c r="F238" s="6">
        <v>0</v>
      </c>
      <c r="G238" t="str">
        <f>_xlfn.XLOOKUP(InputData[[#This Row],[PRODUCT ID]],MasterData[PRODUCT ID],MasterData[PRODUCT],,0)</f>
        <v>Product14</v>
      </c>
      <c r="H238" t="str">
        <f>_xlfn.XLOOKUP(B238,MasterData[PRODUCT ID],MasterData[CATEGORY],,0)</f>
        <v>Category02</v>
      </c>
      <c r="I238" t="str">
        <f>_xlfn.XLOOKUP(InputData[[#This Row],[PRODUCT ID]],MasterData[PRODUCT ID],MasterData[UOM],"",0)</f>
        <v>Kg</v>
      </c>
      <c r="J238">
        <f>_xlfn.XLOOKUP(InputData[[#This Row],[PRODUCT ID]],MasterData[PRODUCT ID],MasterData[BUYING PRIZE],"",0)</f>
        <v>112</v>
      </c>
      <c r="K238">
        <f>_xlfn.XLOOKUP(InputData[[#This Row],[PRODUCT ID]],MasterData[PRODUCT ID],MasterData[SELLING PRICE],"",0)</f>
        <v>146.72</v>
      </c>
      <c r="L238">
        <f>SUM(InputData[[#This Row],[BUYING PRIZE]]*InputData[[#This Row],[QUANTITY]])</f>
        <v>112</v>
      </c>
      <c r="M238">
        <f>SUM(InputData[[#This Row],[SELLING PRICE]]*InputData[[#This Row],[QUANTITY]])</f>
        <v>146.72</v>
      </c>
      <c r="N238">
        <f>SUM(InputData[[#This Row],[TOTAL SELLING VALUE]]-InputData[[#This Row],[TOTAL BUYING VALUE]])</f>
        <v>34.72</v>
      </c>
      <c r="O238">
        <f>DAY(InputData[[#This Row],[DATE]])</f>
        <v>21</v>
      </c>
      <c r="P238" t="str">
        <f>TEXT(InputData[[#This Row],[DATE]],"MMM")</f>
        <v>Nov</v>
      </c>
      <c r="Q238">
        <f>YEAR(InputData[[#This Row],[DATE]])</f>
        <v>2021</v>
      </c>
    </row>
    <row r="239" spans="1:17" x14ac:dyDescent="0.2">
      <c r="A239" s="3">
        <v>44521</v>
      </c>
      <c r="B239" s="4" t="s">
        <v>18</v>
      </c>
      <c r="C239" s="5">
        <v>1</v>
      </c>
      <c r="D239" s="5" t="s">
        <v>106</v>
      </c>
      <c r="E239" s="5" t="s">
        <v>107</v>
      </c>
      <c r="F239" s="6">
        <v>0</v>
      </c>
      <c r="G239" t="str">
        <f>_xlfn.XLOOKUP(InputData[[#This Row],[PRODUCT ID]],MasterData[PRODUCT ID],MasterData[PRODUCT],,0)</f>
        <v>Product06</v>
      </c>
      <c r="H239" t="str">
        <f>_xlfn.XLOOKUP(B239,MasterData[PRODUCT ID],MasterData[CATEGORY],,0)</f>
        <v>Category01</v>
      </c>
      <c r="I239" t="str">
        <f>_xlfn.XLOOKUP(InputData[[#This Row],[PRODUCT ID]],MasterData[PRODUCT ID],MasterData[UOM],"",0)</f>
        <v>Kg</v>
      </c>
      <c r="J239">
        <f>_xlfn.XLOOKUP(InputData[[#This Row],[PRODUCT ID]],MasterData[PRODUCT ID],MasterData[BUYING PRIZE],"",0)</f>
        <v>75</v>
      </c>
      <c r="K239">
        <f>_xlfn.XLOOKUP(InputData[[#This Row],[PRODUCT ID]],MasterData[PRODUCT ID],MasterData[SELLING PRICE],"",0)</f>
        <v>85.5</v>
      </c>
      <c r="L239">
        <f>SUM(InputData[[#This Row],[BUYING PRIZE]]*InputData[[#This Row],[QUANTITY]])</f>
        <v>75</v>
      </c>
      <c r="M239">
        <f>SUM(InputData[[#This Row],[SELLING PRICE]]*InputData[[#This Row],[QUANTITY]])</f>
        <v>85.5</v>
      </c>
      <c r="N239">
        <f>SUM(InputData[[#This Row],[TOTAL SELLING VALUE]]-InputData[[#This Row],[TOTAL BUYING VALUE]])</f>
        <v>10.5</v>
      </c>
      <c r="O239">
        <f>DAY(InputData[[#This Row],[DATE]])</f>
        <v>21</v>
      </c>
      <c r="P239" t="str">
        <f>TEXT(InputData[[#This Row],[DATE]],"MMM")</f>
        <v>Nov</v>
      </c>
      <c r="Q239">
        <f>YEAR(InputData[[#This Row],[DATE]])</f>
        <v>2021</v>
      </c>
    </row>
    <row r="240" spans="1:17" x14ac:dyDescent="0.2">
      <c r="A240" s="3">
        <v>44527</v>
      </c>
      <c r="B240" s="4" t="s">
        <v>31</v>
      </c>
      <c r="C240" s="5">
        <v>8</v>
      </c>
      <c r="D240" s="5" t="s">
        <v>106</v>
      </c>
      <c r="E240" s="5" t="s">
        <v>106</v>
      </c>
      <c r="F240" s="6">
        <v>0</v>
      </c>
      <c r="G240" t="str">
        <f>_xlfn.XLOOKUP(InputData[[#This Row],[PRODUCT ID]],MasterData[PRODUCT ID],MasterData[PRODUCT],,0)</f>
        <v>Product12</v>
      </c>
      <c r="H240" t="str">
        <f>_xlfn.XLOOKUP(B240,MasterData[PRODUCT ID],MasterData[CATEGORY],,0)</f>
        <v>Category02</v>
      </c>
      <c r="I240" t="str">
        <f>_xlfn.XLOOKUP(InputData[[#This Row],[PRODUCT ID]],MasterData[PRODUCT ID],MasterData[UOM],"",0)</f>
        <v>Kg</v>
      </c>
      <c r="J240">
        <f>_xlfn.XLOOKUP(InputData[[#This Row],[PRODUCT ID]],MasterData[PRODUCT ID],MasterData[BUYING PRIZE],"",0)</f>
        <v>73</v>
      </c>
      <c r="K240">
        <f>_xlfn.XLOOKUP(InputData[[#This Row],[PRODUCT ID]],MasterData[PRODUCT ID],MasterData[SELLING PRICE],"",0)</f>
        <v>94.17</v>
      </c>
      <c r="L240">
        <f>SUM(InputData[[#This Row],[BUYING PRIZE]]*InputData[[#This Row],[QUANTITY]])</f>
        <v>584</v>
      </c>
      <c r="M240">
        <f>SUM(InputData[[#This Row],[SELLING PRICE]]*InputData[[#This Row],[QUANTITY]])</f>
        <v>753.36</v>
      </c>
      <c r="N240">
        <f>SUM(InputData[[#This Row],[TOTAL SELLING VALUE]]-InputData[[#This Row],[TOTAL BUYING VALUE]])</f>
        <v>169.36</v>
      </c>
      <c r="O240">
        <f>DAY(InputData[[#This Row],[DATE]])</f>
        <v>27</v>
      </c>
      <c r="P240" t="str">
        <f>TEXT(InputData[[#This Row],[DATE]],"MMM")</f>
        <v>Nov</v>
      </c>
      <c r="Q240">
        <f>YEAR(InputData[[#This Row],[DATE]])</f>
        <v>2021</v>
      </c>
    </row>
    <row r="241" spans="1:17" x14ac:dyDescent="0.2">
      <c r="A241" s="3">
        <v>44528</v>
      </c>
      <c r="B241" s="4" t="s">
        <v>90</v>
      </c>
      <c r="C241" s="5">
        <v>2</v>
      </c>
      <c r="D241" s="5" t="s">
        <v>108</v>
      </c>
      <c r="E241" s="5" t="s">
        <v>107</v>
      </c>
      <c r="F241" s="6">
        <v>0</v>
      </c>
      <c r="G241" t="str">
        <f>_xlfn.XLOOKUP(InputData[[#This Row],[PRODUCT ID]],MasterData[PRODUCT ID],MasterData[PRODUCT],,0)</f>
        <v>Product40</v>
      </c>
      <c r="H241" t="str">
        <f>_xlfn.XLOOKUP(B241,MasterData[PRODUCT ID],MasterData[CATEGORY],,0)</f>
        <v>Category05</v>
      </c>
      <c r="I241" t="str">
        <f>_xlfn.XLOOKUP(InputData[[#This Row],[PRODUCT ID]],MasterData[PRODUCT ID],MasterData[UOM],"",0)</f>
        <v>Kg</v>
      </c>
      <c r="J241">
        <f>_xlfn.XLOOKUP(InputData[[#This Row],[PRODUCT ID]],MasterData[PRODUCT ID],MasterData[BUYING PRIZE],"",0)</f>
        <v>90</v>
      </c>
      <c r="K241">
        <f>_xlfn.XLOOKUP(InputData[[#This Row],[PRODUCT ID]],MasterData[PRODUCT ID],MasterData[SELLING PRICE],"",0)</f>
        <v>115.2</v>
      </c>
      <c r="L241">
        <f>SUM(InputData[[#This Row],[BUYING PRIZE]]*InputData[[#This Row],[QUANTITY]])</f>
        <v>180</v>
      </c>
      <c r="M241">
        <f>SUM(InputData[[#This Row],[SELLING PRICE]]*InputData[[#This Row],[QUANTITY]])</f>
        <v>230.4</v>
      </c>
      <c r="N241">
        <f>SUM(InputData[[#This Row],[TOTAL SELLING VALUE]]-InputData[[#This Row],[TOTAL BUYING VALUE]])</f>
        <v>50.400000000000006</v>
      </c>
      <c r="O241">
        <f>DAY(InputData[[#This Row],[DATE]])</f>
        <v>28</v>
      </c>
      <c r="P241" t="str">
        <f>TEXT(InputData[[#This Row],[DATE]],"MMM")</f>
        <v>Nov</v>
      </c>
      <c r="Q241">
        <f>YEAR(InputData[[#This Row],[DATE]])</f>
        <v>2021</v>
      </c>
    </row>
    <row r="242" spans="1:17" x14ac:dyDescent="0.2">
      <c r="A242" s="3">
        <v>44530</v>
      </c>
      <c r="B242" s="4" t="s">
        <v>88</v>
      </c>
      <c r="C242" s="5">
        <v>15</v>
      </c>
      <c r="D242" s="5" t="s">
        <v>108</v>
      </c>
      <c r="E242" s="5" t="s">
        <v>106</v>
      </c>
      <c r="F242" s="6">
        <v>0</v>
      </c>
      <c r="G242" t="str">
        <f>_xlfn.XLOOKUP(InputData[[#This Row],[PRODUCT ID]],MasterData[PRODUCT ID],MasterData[PRODUCT],,0)</f>
        <v>Product39</v>
      </c>
      <c r="H242" t="str">
        <f>_xlfn.XLOOKUP(B242,MasterData[PRODUCT ID],MasterData[CATEGORY],,0)</f>
        <v>Category05</v>
      </c>
      <c r="I242" t="str">
        <f>_xlfn.XLOOKUP(InputData[[#This Row],[PRODUCT ID]],MasterData[PRODUCT ID],MasterData[UOM],"",0)</f>
        <v>No.</v>
      </c>
      <c r="J242">
        <f>_xlfn.XLOOKUP(InputData[[#This Row],[PRODUCT ID]],MasterData[PRODUCT ID],MasterData[BUYING PRIZE],"",0)</f>
        <v>37</v>
      </c>
      <c r="K242">
        <f>_xlfn.XLOOKUP(InputData[[#This Row],[PRODUCT ID]],MasterData[PRODUCT ID],MasterData[SELLING PRICE],"",0)</f>
        <v>42.55</v>
      </c>
      <c r="L242">
        <f>SUM(InputData[[#This Row],[BUYING PRIZE]]*InputData[[#This Row],[QUANTITY]])</f>
        <v>555</v>
      </c>
      <c r="M242">
        <f>SUM(InputData[[#This Row],[SELLING PRICE]]*InputData[[#This Row],[QUANTITY]])</f>
        <v>638.25</v>
      </c>
      <c r="N242">
        <f>SUM(InputData[[#This Row],[TOTAL SELLING VALUE]]-InputData[[#This Row],[TOTAL BUYING VALUE]])</f>
        <v>83.25</v>
      </c>
      <c r="O242">
        <f>DAY(InputData[[#This Row],[DATE]])</f>
        <v>30</v>
      </c>
      <c r="P242" t="str">
        <f>TEXT(InputData[[#This Row],[DATE]],"MMM")</f>
        <v>Nov</v>
      </c>
      <c r="Q242">
        <f>YEAR(InputData[[#This Row],[DATE]])</f>
        <v>2021</v>
      </c>
    </row>
    <row r="243" spans="1:17" x14ac:dyDescent="0.2">
      <c r="A243" s="3">
        <v>44532</v>
      </c>
      <c r="B243" s="4" t="s">
        <v>39</v>
      </c>
      <c r="C243" s="5">
        <v>10</v>
      </c>
      <c r="D243" s="5" t="s">
        <v>108</v>
      </c>
      <c r="E243" s="5" t="s">
        <v>107</v>
      </c>
      <c r="F243" s="6">
        <v>0</v>
      </c>
      <c r="G243" t="str">
        <f>_xlfn.XLOOKUP(InputData[[#This Row],[PRODUCT ID]],MasterData[PRODUCT ID],MasterData[PRODUCT],,0)</f>
        <v>Product16</v>
      </c>
      <c r="H243" t="str">
        <f>_xlfn.XLOOKUP(B243,MasterData[PRODUCT ID],MasterData[CATEGORY],,0)</f>
        <v>Category02</v>
      </c>
      <c r="I243" t="str">
        <f>_xlfn.XLOOKUP(InputData[[#This Row],[PRODUCT ID]],MasterData[PRODUCT ID],MasterData[UOM],"",0)</f>
        <v>No.</v>
      </c>
      <c r="J243">
        <f>_xlfn.XLOOKUP(InputData[[#This Row],[PRODUCT ID]],MasterData[PRODUCT ID],MasterData[BUYING PRIZE],"",0)</f>
        <v>13</v>
      </c>
      <c r="K243">
        <f>_xlfn.XLOOKUP(InputData[[#This Row],[PRODUCT ID]],MasterData[PRODUCT ID],MasterData[SELLING PRICE],"",0)</f>
        <v>16.64</v>
      </c>
      <c r="L243">
        <f>SUM(InputData[[#This Row],[BUYING PRIZE]]*InputData[[#This Row],[QUANTITY]])</f>
        <v>130</v>
      </c>
      <c r="M243">
        <f>SUM(InputData[[#This Row],[SELLING PRICE]]*InputData[[#This Row],[QUANTITY]])</f>
        <v>166.4</v>
      </c>
      <c r="N243">
        <f>SUM(InputData[[#This Row],[TOTAL SELLING VALUE]]-InputData[[#This Row],[TOTAL BUYING VALUE]])</f>
        <v>36.400000000000006</v>
      </c>
      <c r="O243">
        <f>DAY(InputData[[#This Row],[DATE]])</f>
        <v>2</v>
      </c>
      <c r="P243" t="str">
        <f>TEXT(InputData[[#This Row],[DATE]],"MMM")</f>
        <v>Dec</v>
      </c>
      <c r="Q243">
        <f>YEAR(InputData[[#This Row],[DATE]])</f>
        <v>2021</v>
      </c>
    </row>
    <row r="244" spans="1:17" x14ac:dyDescent="0.2">
      <c r="A244" s="3">
        <v>44533</v>
      </c>
      <c r="B244" s="4" t="s">
        <v>77</v>
      </c>
      <c r="C244" s="5">
        <v>2</v>
      </c>
      <c r="D244" s="5" t="s">
        <v>106</v>
      </c>
      <c r="E244" s="5" t="s">
        <v>107</v>
      </c>
      <c r="F244" s="6">
        <v>0</v>
      </c>
      <c r="G244" t="str">
        <f>_xlfn.XLOOKUP(InputData[[#This Row],[PRODUCT ID]],MasterData[PRODUCT ID],MasterData[PRODUCT],,0)</f>
        <v>Product34</v>
      </c>
      <c r="H244" t="str">
        <f>_xlfn.XLOOKUP(B244,MasterData[PRODUCT ID],MasterData[CATEGORY],,0)</f>
        <v>Category04</v>
      </c>
      <c r="I244" t="str">
        <f>_xlfn.XLOOKUP(InputData[[#This Row],[PRODUCT ID]],MasterData[PRODUCT ID],MasterData[UOM],"",0)</f>
        <v>Lt</v>
      </c>
      <c r="J244">
        <f>_xlfn.XLOOKUP(InputData[[#This Row],[PRODUCT ID]],MasterData[PRODUCT ID],MasterData[BUYING PRIZE],"",0)</f>
        <v>55</v>
      </c>
      <c r="K244">
        <f>_xlfn.XLOOKUP(InputData[[#This Row],[PRODUCT ID]],MasterData[PRODUCT ID],MasterData[SELLING PRICE],"",0)</f>
        <v>58.3</v>
      </c>
      <c r="L244">
        <f>SUM(InputData[[#This Row],[BUYING PRIZE]]*InputData[[#This Row],[QUANTITY]])</f>
        <v>110</v>
      </c>
      <c r="M244">
        <f>SUM(InputData[[#This Row],[SELLING PRICE]]*InputData[[#This Row],[QUANTITY]])</f>
        <v>116.6</v>
      </c>
      <c r="N244">
        <f>SUM(InputData[[#This Row],[TOTAL SELLING VALUE]]-InputData[[#This Row],[TOTAL BUYING VALUE]])</f>
        <v>6.5999999999999943</v>
      </c>
      <c r="O244">
        <f>DAY(InputData[[#This Row],[DATE]])</f>
        <v>3</v>
      </c>
      <c r="P244" t="str">
        <f>TEXT(InputData[[#This Row],[DATE]],"MMM")</f>
        <v>Dec</v>
      </c>
      <c r="Q244">
        <f>YEAR(InputData[[#This Row],[DATE]])</f>
        <v>2021</v>
      </c>
    </row>
    <row r="245" spans="1:17" x14ac:dyDescent="0.2">
      <c r="A245" s="3">
        <v>44533</v>
      </c>
      <c r="B245" s="4" t="s">
        <v>45</v>
      </c>
      <c r="C245" s="5">
        <v>8</v>
      </c>
      <c r="D245" s="5" t="s">
        <v>106</v>
      </c>
      <c r="E245" s="5" t="s">
        <v>106</v>
      </c>
      <c r="F245" s="6">
        <v>0</v>
      </c>
      <c r="G245" t="str">
        <f>_xlfn.XLOOKUP(InputData[[#This Row],[PRODUCT ID]],MasterData[PRODUCT ID],MasterData[PRODUCT],,0)</f>
        <v>Product19</v>
      </c>
      <c r="H245" t="str">
        <f>_xlfn.XLOOKUP(B245,MasterData[PRODUCT ID],MasterData[CATEGORY],,0)</f>
        <v>Category02</v>
      </c>
      <c r="I245" t="str">
        <f>_xlfn.XLOOKUP(InputData[[#This Row],[PRODUCT ID]],MasterData[PRODUCT ID],MasterData[UOM],"",0)</f>
        <v>Ft</v>
      </c>
      <c r="J245">
        <f>_xlfn.XLOOKUP(InputData[[#This Row],[PRODUCT ID]],MasterData[PRODUCT ID],MasterData[BUYING PRIZE],"",0)</f>
        <v>150</v>
      </c>
      <c r="K245">
        <f>_xlfn.XLOOKUP(InputData[[#This Row],[PRODUCT ID]],MasterData[PRODUCT ID],MasterData[SELLING PRICE],"",0)</f>
        <v>210</v>
      </c>
      <c r="L245">
        <f>SUM(InputData[[#This Row],[BUYING PRIZE]]*InputData[[#This Row],[QUANTITY]])</f>
        <v>1200</v>
      </c>
      <c r="M245">
        <f>SUM(InputData[[#This Row],[SELLING PRICE]]*InputData[[#This Row],[QUANTITY]])</f>
        <v>1680</v>
      </c>
      <c r="N245">
        <f>SUM(InputData[[#This Row],[TOTAL SELLING VALUE]]-InputData[[#This Row],[TOTAL BUYING VALUE]])</f>
        <v>480</v>
      </c>
      <c r="O245">
        <f>DAY(InputData[[#This Row],[DATE]])</f>
        <v>3</v>
      </c>
      <c r="P245" t="str">
        <f>TEXT(InputData[[#This Row],[DATE]],"MMM")</f>
        <v>Dec</v>
      </c>
      <c r="Q245">
        <f>YEAR(InputData[[#This Row],[DATE]])</f>
        <v>2021</v>
      </c>
    </row>
    <row r="246" spans="1:17" x14ac:dyDescent="0.2">
      <c r="A246" s="3">
        <v>44535</v>
      </c>
      <c r="B246" s="4" t="s">
        <v>14</v>
      </c>
      <c r="C246" s="5">
        <v>15</v>
      </c>
      <c r="D246" s="5" t="s">
        <v>108</v>
      </c>
      <c r="E246" s="5" t="s">
        <v>107</v>
      </c>
      <c r="F246" s="6">
        <v>0</v>
      </c>
      <c r="G246" t="str">
        <f>_xlfn.XLOOKUP(InputData[[#This Row],[PRODUCT ID]],MasterData[PRODUCT ID],MasterData[PRODUCT],,0)</f>
        <v>Product04</v>
      </c>
      <c r="H246" t="str">
        <f>_xlfn.XLOOKUP(B246,MasterData[PRODUCT ID],MasterData[CATEGORY],,0)</f>
        <v>Category01</v>
      </c>
      <c r="I246" t="str">
        <f>_xlfn.XLOOKUP(InputData[[#This Row],[PRODUCT ID]],MasterData[PRODUCT ID],MasterData[UOM],"",0)</f>
        <v>Lt</v>
      </c>
      <c r="J246">
        <f>_xlfn.XLOOKUP(InputData[[#This Row],[PRODUCT ID]],MasterData[PRODUCT ID],MasterData[BUYING PRIZE],"",0)</f>
        <v>44</v>
      </c>
      <c r="K246">
        <f>_xlfn.XLOOKUP(InputData[[#This Row],[PRODUCT ID]],MasterData[PRODUCT ID],MasterData[SELLING PRICE],"",0)</f>
        <v>48.84</v>
      </c>
      <c r="L246">
        <f>SUM(InputData[[#This Row],[BUYING PRIZE]]*InputData[[#This Row],[QUANTITY]])</f>
        <v>660</v>
      </c>
      <c r="M246">
        <f>SUM(InputData[[#This Row],[SELLING PRICE]]*InputData[[#This Row],[QUANTITY]])</f>
        <v>732.6</v>
      </c>
      <c r="N246">
        <f>SUM(InputData[[#This Row],[TOTAL SELLING VALUE]]-InputData[[#This Row],[TOTAL BUYING VALUE]])</f>
        <v>72.600000000000023</v>
      </c>
      <c r="O246">
        <f>DAY(InputData[[#This Row],[DATE]])</f>
        <v>5</v>
      </c>
      <c r="P246" t="str">
        <f>TEXT(InputData[[#This Row],[DATE]],"MMM")</f>
        <v>Dec</v>
      </c>
      <c r="Q246">
        <f>YEAR(InputData[[#This Row],[DATE]])</f>
        <v>2021</v>
      </c>
    </row>
    <row r="247" spans="1:17" x14ac:dyDescent="0.2">
      <c r="A247" s="3">
        <v>44535</v>
      </c>
      <c r="B247" s="4" t="s">
        <v>26</v>
      </c>
      <c r="C247" s="5">
        <v>1</v>
      </c>
      <c r="D247" s="5" t="s">
        <v>108</v>
      </c>
      <c r="E247" s="5" t="s">
        <v>106</v>
      </c>
      <c r="F247" s="6">
        <v>0</v>
      </c>
      <c r="G247" t="str">
        <f>_xlfn.XLOOKUP(InputData[[#This Row],[PRODUCT ID]],MasterData[PRODUCT ID],MasterData[PRODUCT],,0)</f>
        <v>Product10</v>
      </c>
      <c r="H247" t="str">
        <f>_xlfn.XLOOKUP(B247,MasterData[PRODUCT ID],MasterData[CATEGORY],,0)</f>
        <v>Category02</v>
      </c>
      <c r="I247" t="str">
        <f>_xlfn.XLOOKUP(InputData[[#This Row],[PRODUCT ID]],MasterData[PRODUCT ID],MasterData[UOM],"",0)</f>
        <v>Ft</v>
      </c>
      <c r="J247">
        <f>_xlfn.XLOOKUP(InputData[[#This Row],[PRODUCT ID]],MasterData[PRODUCT ID],MasterData[BUYING PRIZE],"",0)</f>
        <v>148</v>
      </c>
      <c r="K247">
        <f>_xlfn.XLOOKUP(InputData[[#This Row],[PRODUCT ID]],MasterData[PRODUCT ID],MasterData[SELLING PRICE],"",0)</f>
        <v>164.28</v>
      </c>
      <c r="L247">
        <f>SUM(InputData[[#This Row],[BUYING PRIZE]]*InputData[[#This Row],[QUANTITY]])</f>
        <v>148</v>
      </c>
      <c r="M247">
        <f>SUM(InputData[[#This Row],[SELLING PRICE]]*InputData[[#This Row],[QUANTITY]])</f>
        <v>164.28</v>
      </c>
      <c r="N247">
        <f>SUM(InputData[[#This Row],[TOTAL SELLING VALUE]]-InputData[[#This Row],[TOTAL BUYING VALUE]])</f>
        <v>16.28</v>
      </c>
      <c r="O247">
        <f>DAY(InputData[[#This Row],[DATE]])</f>
        <v>5</v>
      </c>
      <c r="P247" t="str">
        <f>TEXT(InputData[[#This Row],[DATE]],"MMM")</f>
        <v>Dec</v>
      </c>
      <c r="Q247">
        <f>YEAR(InputData[[#This Row],[DATE]])</f>
        <v>2021</v>
      </c>
    </row>
    <row r="248" spans="1:17" x14ac:dyDescent="0.2">
      <c r="A248" s="3">
        <v>44537</v>
      </c>
      <c r="B248" s="4" t="s">
        <v>33</v>
      </c>
      <c r="C248" s="5">
        <v>8</v>
      </c>
      <c r="D248" s="5" t="s">
        <v>108</v>
      </c>
      <c r="E248" s="5" t="s">
        <v>106</v>
      </c>
      <c r="F248" s="6">
        <v>0</v>
      </c>
      <c r="G248" t="str">
        <f>_xlfn.XLOOKUP(InputData[[#This Row],[PRODUCT ID]],MasterData[PRODUCT ID],MasterData[PRODUCT],,0)</f>
        <v>Product13</v>
      </c>
      <c r="H248" t="str">
        <f>_xlfn.XLOOKUP(B248,MasterData[PRODUCT ID],MasterData[CATEGORY],,0)</f>
        <v>Category02</v>
      </c>
      <c r="I248" t="str">
        <f>_xlfn.XLOOKUP(InputData[[#This Row],[PRODUCT ID]],MasterData[PRODUCT ID],MasterData[UOM],"",0)</f>
        <v>Kg</v>
      </c>
      <c r="J248">
        <f>_xlfn.XLOOKUP(InputData[[#This Row],[PRODUCT ID]],MasterData[PRODUCT ID],MasterData[BUYING PRIZE],"",0)</f>
        <v>112</v>
      </c>
      <c r="K248">
        <f>_xlfn.XLOOKUP(InputData[[#This Row],[PRODUCT ID]],MasterData[PRODUCT ID],MasterData[SELLING PRICE],"",0)</f>
        <v>122.08</v>
      </c>
      <c r="L248">
        <f>SUM(InputData[[#This Row],[BUYING PRIZE]]*InputData[[#This Row],[QUANTITY]])</f>
        <v>896</v>
      </c>
      <c r="M248">
        <f>SUM(InputData[[#This Row],[SELLING PRICE]]*InputData[[#This Row],[QUANTITY]])</f>
        <v>976.64</v>
      </c>
      <c r="N248">
        <f>SUM(InputData[[#This Row],[TOTAL SELLING VALUE]]-InputData[[#This Row],[TOTAL BUYING VALUE]])</f>
        <v>80.639999999999986</v>
      </c>
      <c r="O248">
        <f>DAY(InputData[[#This Row],[DATE]])</f>
        <v>7</v>
      </c>
      <c r="P248" t="str">
        <f>TEXT(InputData[[#This Row],[DATE]],"MMM")</f>
        <v>Dec</v>
      </c>
      <c r="Q248">
        <f>YEAR(InputData[[#This Row],[DATE]])</f>
        <v>2021</v>
      </c>
    </row>
    <row r="249" spans="1:17" x14ac:dyDescent="0.2">
      <c r="A249" s="3">
        <v>44538</v>
      </c>
      <c r="B249" s="4" t="s">
        <v>98</v>
      </c>
      <c r="C249" s="5">
        <v>14</v>
      </c>
      <c r="D249" s="5" t="s">
        <v>108</v>
      </c>
      <c r="E249" s="5" t="s">
        <v>106</v>
      </c>
      <c r="F249" s="6">
        <v>0</v>
      </c>
      <c r="G249" t="str">
        <f>_xlfn.XLOOKUP(InputData[[#This Row],[PRODUCT ID]],MasterData[PRODUCT ID],MasterData[PRODUCT],,0)</f>
        <v>Product44</v>
      </c>
      <c r="H249" t="str">
        <f>_xlfn.XLOOKUP(B249,MasterData[PRODUCT ID],MasterData[CATEGORY],,0)</f>
        <v>Category05</v>
      </c>
      <c r="I249" t="str">
        <f>_xlfn.XLOOKUP(InputData[[#This Row],[PRODUCT ID]],MasterData[PRODUCT ID],MasterData[UOM],"",0)</f>
        <v>Kg</v>
      </c>
      <c r="J249">
        <f>_xlfn.XLOOKUP(InputData[[#This Row],[PRODUCT ID]],MasterData[PRODUCT ID],MasterData[BUYING PRIZE],"",0)</f>
        <v>76</v>
      </c>
      <c r="K249">
        <f>_xlfn.XLOOKUP(InputData[[#This Row],[PRODUCT ID]],MasterData[PRODUCT ID],MasterData[SELLING PRICE],"",0)</f>
        <v>82.08</v>
      </c>
      <c r="L249">
        <f>SUM(InputData[[#This Row],[BUYING PRIZE]]*InputData[[#This Row],[QUANTITY]])</f>
        <v>1064</v>
      </c>
      <c r="M249">
        <f>SUM(InputData[[#This Row],[SELLING PRICE]]*InputData[[#This Row],[QUANTITY]])</f>
        <v>1149.1199999999999</v>
      </c>
      <c r="N249">
        <f>SUM(InputData[[#This Row],[TOTAL SELLING VALUE]]-InputData[[#This Row],[TOTAL BUYING VALUE]])</f>
        <v>85.119999999999891</v>
      </c>
      <c r="O249">
        <f>DAY(InputData[[#This Row],[DATE]])</f>
        <v>8</v>
      </c>
      <c r="P249" t="str">
        <f>TEXT(InputData[[#This Row],[DATE]],"MMM")</f>
        <v>Dec</v>
      </c>
      <c r="Q249">
        <f>YEAR(InputData[[#This Row],[DATE]])</f>
        <v>2021</v>
      </c>
    </row>
    <row r="250" spans="1:17" x14ac:dyDescent="0.2">
      <c r="A250" s="3">
        <v>44544</v>
      </c>
      <c r="B250" s="4" t="s">
        <v>94</v>
      </c>
      <c r="C250" s="5">
        <v>4</v>
      </c>
      <c r="D250" s="5" t="s">
        <v>108</v>
      </c>
      <c r="E250" s="5" t="s">
        <v>106</v>
      </c>
      <c r="F250" s="6">
        <v>0</v>
      </c>
      <c r="G250" t="str">
        <f>_xlfn.XLOOKUP(InputData[[#This Row],[PRODUCT ID]],MasterData[PRODUCT ID],MasterData[PRODUCT],,0)</f>
        <v>Product42</v>
      </c>
      <c r="H250" t="str">
        <f>_xlfn.XLOOKUP(B250,MasterData[PRODUCT ID],MasterData[CATEGORY],,0)</f>
        <v>Category05</v>
      </c>
      <c r="I250" t="str">
        <f>_xlfn.XLOOKUP(InputData[[#This Row],[PRODUCT ID]],MasterData[PRODUCT ID],MasterData[UOM],"",0)</f>
        <v>Ft</v>
      </c>
      <c r="J250">
        <f>_xlfn.XLOOKUP(InputData[[#This Row],[PRODUCT ID]],MasterData[PRODUCT ID],MasterData[BUYING PRIZE],"",0)</f>
        <v>120</v>
      </c>
      <c r="K250">
        <f>_xlfn.XLOOKUP(InputData[[#This Row],[PRODUCT ID]],MasterData[PRODUCT ID],MasterData[SELLING PRICE],"",0)</f>
        <v>162</v>
      </c>
      <c r="L250">
        <f>SUM(InputData[[#This Row],[BUYING PRIZE]]*InputData[[#This Row],[QUANTITY]])</f>
        <v>480</v>
      </c>
      <c r="M250">
        <f>SUM(InputData[[#This Row],[SELLING PRICE]]*InputData[[#This Row],[QUANTITY]])</f>
        <v>648</v>
      </c>
      <c r="N250">
        <f>SUM(InputData[[#This Row],[TOTAL SELLING VALUE]]-InputData[[#This Row],[TOTAL BUYING VALUE]])</f>
        <v>168</v>
      </c>
      <c r="O250">
        <f>DAY(InputData[[#This Row],[DATE]])</f>
        <v>14</v>
      </c>
      <c r="P250" t="str">
        <f>TEXT(InputData[[#This Row],[DATE]],"MMM")</f>
        <v>Dec</v>
      </c>
      <c r="Q250">
        <f>YEAR(InputData[[#This Row],[DATE]])</f>
        <v>2021</v>
      </c>
    </row>
    <row r="251" spans="1:17" x14ac:dyDescent="0.2">
      <c r="A251" s="3">
        <v>44548</v>
      </c>
      <c r="B251" s="4" t="s">
        <v>12</v>
      </c>
      <c r="C251" s="5">
        <v>2</v>
      </c>
      <c r="D251" s="5" t="s">
        <v>108</v>
      </c>
      <c r="E251" s="5" t="s">
        <v>107</v>
      </c>
      <c r="F251" s="6">
        <v>0</v>
      </c>
      <c r="G251" t="str">
        <f>_xlfn.XLOOKUP(InputData[[#This Row],[PRODUCT ID]],MasterData[PRODUCT ID],MasterData[PRODUCT],,0)</f>
        <v>Product03</v>
      </c>
      <c r="H251" t="str">
        <f>_xlfn.XLOOKUP(B251,MasterData[PRODUCT ID],MasterData[CATEGORY],,0)</f>
        <v>Category01</v>
      </c>
      <c r="I251" t="str">
        <f>_xlfn.XLOOKUP(InputData[[#This Row],[PRODUCT ID]],MasterData[PRODUCT ID],MasterData[UOM],"",0)</f>
        <v>Kg</v>
      </c>
      <c r="J251">
        <f>_xlfn.XLOOKUP(InputData[[#This Row],[PRODUCT ID]],MasterData[PRODUCT ID],MasterData[BUYING PRIZE],"",0)</f>
        <v>71</v>
      </c>
      <c r="K251">
        <f>_xlfn.XLOOKUP(InputData[[#This Row],[PRODUCT ID]],MasterData[PRODUCT ID],MasterData[SELLING PRICE],"",0)</f>
        <v>80.94</v>
      </c>
      <c r="L251">
        <f>SUM(InputData[[#This Row],[BUYING PRIZE]]*InputData[[#This Row],[QUANTITY]])</f>
        <v>142</v>
      </c>
      <c r="M251">
        <f>SUM(InputData[[#This Row],[SELLING PRICE]]*InputData[[#This Row],[QUANTITY]])</f>
        <v>161.88</v>
      </c>
      <c r="N251">
        <f>SUM(InputData[[#This Row],[TOTAL SELLING VALUE]]-InputData[[#This Row],[TOTAL BUYING VALUE]])</f>
        <v>19.879999999999995</v>
      </c>
      <c r="O251">
        <f>DAY(InputData[[#This Row],[DATE]])</f>
        <v>18</v>
      </c>
      <c r="P251" t="str">
        <f>TEXT(InputData[[#This Row],[DATE]],"MMM")</f>
        <v>Dec</v>
      </c>
      <c r="Q251">
        <f>YEAR(InputData[[#This Row],[DATE]])</f>
        <v>2021</v>
      </c>
    </row>
    <row r="252" spans="1:17" x14ac:dyDescent="0.2">
      <c r="A252" s="3">
        <v>44548</v>
      </c>
      <c r="B252" s="4" t="s">
        <v>52</v>
      </c>
      <c r="C252" s="5">
        <v>8</v>
      </c>
      <c r="D252" s="5" t="s">
        <v>106</v>
      </c>
      <c r="E252" s="5" t="s">
        <v>107</v>
      </c>
      <c r="F252" s="6">
        <v>0</v>
      </c>
      <c r="G252" t="str">
        <f>_xlfn.XLOOKUP(InputData[[#This Row],[PRODUCT ID]],MasterData[PRODUCT ID],MasterData[PRODUCT],,0)</f>
        <v>Product22</v>
      </c>
      <c r="H252" t="str">
        <f>_xlfn.XLOOKUP(B252,MasterData[PRODUCT ID],MasterData[CATEGORY],,0)</f>
        <v>Category03</v>
      </c>
      <c r="I252" t="str">
        <f>_xlfn.XLOOKUP(InputData[[#This Row],[PRODUCT ID]],MasterData[PRODUCT ID],MasterData[UOM],"",0)</f>
        <v>Ft</v>
      </c>
      <c r="J252">
        <f>_xlfn.XLOOKUP(InputData[[#This Row],[PRODUCT ID]],MasterData[PRODUCT ID],MasterData[BUYING PRIZE],"",0)</f>
        <v>121</v>
      </c>
      <c r="K252">
        <f>_xlfn.XLOOKUP(InputData[[#This Row],[PRODUCT ID]],MasterData[PRODUCT ID],MasterData[SELLING PRICE],"",0)</f>
        <v>141.57</v>
      </c>
      <c r="L252">
        <f>SUM(InputData[[#This Row],[BUYING PRIZE]]*InputData[[#This Row],[QUANTITY]])</f>
        <v>968</v>
      </c>
      <c r="M252">
        <f>SUM(InputData[[#This Row],[SELLING PRICE]]*InputData[[#This Row],[QUANTITY]])</f>
        <v>1132.56</v>
      </c>
      <c r="N252">
        <f>SUM(InputData[[#This Row],[TOTAL SELLING VALUE]]-InputData[[#This Row],[TOTAL BUYING VALUE]])</f>
        <v>164.55999999999995</v>
      </c>
      <c r="O252">
        <f>DAY(InputData[[#This Row],[DATE]])</f>
        <v>18</v>
      </c>
      <c r="P252" t="str">
        <f>TEXT(InputData[[#This Row],[DATE]],"MMM")</f>
        <v>Dec</v>
      </c>
      <c r="Q252">
        <f>YEAR(InputData[[#This Row],[DATE]])</f>
        <v>2021</v>
      </c>
    </row>
    <row r="253" spans="1:17" x14ac:dyDescent="0.2">
      <c r="A253" s="3">
        <v>44549</v>
      </c>
      <c r="B253" s="4" t="s">
        <v>54</v>
      </c>
      <c r="C253" s="5">
        <v>12</v>
      </c>
      <c r="D253" s="5" t="s">
        <v>108</v>
      </c>
      <c r="E253" s="5" t="s">
        <v>106</v>
      </c>
      <c r="F253" s="6">
        <v>0</v>
      </c>
      <c r="G253" t="str">
        <f>_xlfn.XLOOKUP(InputData[[#This Row],[PRODUCT ID]],MasterData[PRODUCT ID],MasterData[PRODUCT],,0)</f>
        <v>Product23</v>
      </c>
      <c r="H253" t="str">
        <f>_xlfn.XLOOKUP(B253,MasterData[PRODUCT ID],MasterData[CATEGORY],,0)</f>
        <v>Category03</v>
      </c>
      <c r="I253" t="str">
        <f>_xlfn.XLOOKUP(InputData[[#This Row],[PRODUCT ID]],MasterData[PRODUCT ID],MasterData[UOM],"",0)</f>
        <v>Ft</v>
      </c>
      <c r="J253">
        <f>_xlfn.XLOOKUP(InputData[[#This Row],[PRODUCT ID]],MasterData[PRODUCT ID],MasterData[BUYING PRIZE],"",0)</f>
        <v>141</v>
      </c>
      <c r="K253">
        <f>_xlfn.XLOOKUP(InputData[[#This Row],[PRODUCT ID]],MasterData[PRODUCT ID],MasterData[SELLING PRICE],"",0)</f>
        <v>149.46</v>
      </c>
      <c r="L253">
        <f>SUM(InputData[[#This Row],[BUYING PRIZE]]*InputData[[#This Row],[QUANTITY]])</f>
        <v>1692</v>
      </c>
      <c r="M253">
        <f>SUM(InputData[[#This Row],[SELLING PRICE]]*InputData[[#This Row],[QUANTITY]])</f>
        <v>1793.52</v>
      </c>
      <c r="N253">
        <f>SUM(InputData[[#This Row],[TOTAL SELLING VALUE]]-InputData[[#This Row],[TOTAL BUYING VALUE]])</f>
        <v>101.51999999999998</v>
      </c>
      <c r="O253">
        <f>DAY(InputData[[#This Row],[DATE]])</f>
        <v>19</v>
      </c>
      <c r="P253" t="str">
        <f>TEXT(InputData[[#This Row],[DATE]],"MMM")</f>
        <v>Dec</v>
      </c>
      <c r="Q253">
        <f>YEAR(InputData[[#This Row],[DATE]])</f>
        <v>2021</v>
      </c>
    </row>
    <row r="254" spans="1:17" x14ac:dyDescent="0.2">
      <c r="A254" s="3">
        <v>44549</v>
      </c>
      <c r="B254" s="4" t="s">
        <v>67</v>
      </c>
      <c r="C254" s="5">
        <v>3</v>
      </c>
      <c r="D254" s="5" t="s">
        <v>105</v>
      </c>
      <c r="E254" s="5" t="s">
        <v>106</v>
      </c>
      <c r="F254" s="6">
        <v>0</v>
      </c>
      <c r="G254" t="str">
        <f>_xlfn.XLOOKUP(InputData[[#This Row],[PRODUCT ID]],MasterData[PRODUCT ID],MasterData[PRODUCT],,0)</f>
        <v>Product29</v>
      </c>
      <c r="H254" t="str">
        <f>_xlfn.XLOOKUP(B254,MasterData[PRODUCT ID],MasterData[CATEGORY],,0)</f>
        <v>Category04</v>
      </c>
      <c r="I254" t="str">
        <f>_xlfn.XLOOKUP(InputData[[#This Row],[PRODUCT ID]],MasterData[PRODUCT ID],MasterData[UOM],"",0)</f>
        <v>Lt</v>
      </c>
      <c r="J254">
        <f>_xlfn.XLOOKUP(InputData[[#This Row],[PRODUCT ID]],MasterData[PRODUCT ID],MasterData[BUYING PRIZE],"",0)</f>
        <v>47</v>
      </c>
      <c r="K254">
        <f>_xlfn.XLOOKUP(InputData[[#This Row],[PRODUCT ID]],MasterData[PRODUCT ID],MasterData[SELLING PRICE],"",0)</f>
        <v>53.11</v>
      </c>
      <c r="L254">
        <f>SUM(InputData[[#This Row],[BUYING PRIZE]]*InputData[[#This Row],[QUANTITY]])</f>
        <v>141</v>
      </c>
      <c r="M254">
        <f>SUM(InputData[[#This Row],[SELLING PRICE]]*InputData[[#This Row],[QUANTITY]])</f>
        <v>159.32999999999998</v>
      </c>
      <c r="N254">
        <f>SUM(InputData[[#This Row],[TOTAL SELLING VALUE]]-InputData[[#This Row],[TOTAL BUYING VALUE]])</f>
        <v>18.329999999999984</v>
      </c>
      <c r="O254">
        <f>DAY(InputData[[#This Row],[DATE]])</f>
        <v>19</v>
      </c>
      <c r="P254" t="str">
        <f>TEXT(InputData[[#This Row],[DATE]],"MMM")</f>
        <v>Dec</v>
      </c>
      <c r="Q254">
        <f>YEAR(InputData[[#This Row],[DATE]])</f>
        <v>2021</v>
      </c>
    </row>
    <row r="255" spans="1:17" x14ac:dyDescent="0.2">
      <c r="A255" s="3">
        <v>44549</v>
      </c>
      <c r="B255" s="4" t="s">
        <v>29</v>
      </c>
      <c r="C255" s="5">
        <v>10</v>
      </c>
      <c r="D255" s="5" t="s">
        <v>106</v>
      </c>
      <c r="E255" s="5" t="s">
        <v>106</v>
      </c>
      <c r="F255" s="6">
        <v>0</v>
      </c>
      <c r="G255" t="str">
        <f>_xlfn.XLOOKUP(InputData[[#This Row],[PRODUCT ID]],MasterData[PRODUCT ID],MasterData[PRODUCT],,0)</f>
        <v>Product11</v>
      </c>
      <c r="H255" t="str">
        <f>_xlfn.XLOOKUP(B255,MasterData[PRODUCT ID],MasterData[CATEGORY],,0)</f>
        <v>Category02</v>
      </c>
      <c r="I255" t="str">
        <f>_xlfn.XLOOKUP(InputData[[#This Row],[PRODUCT ID]],MasterData[PRODUCT ID],MasterData[UOM],"",0)</f>
        <v>Lt</v>
      </c>
      <c r="J255">
        <f>_xlfn.XLOOKUP(InputData[[#This Row],[PRODUCT ID]],MasterData[PRODUCT ID],MasterData[BUYING PRIZE],"",0)</f>
        <v>44</v>
      </c>
      <c r="K255">
        <f>_xlfn.XLOOKUP(InputData[[#This Row],[PRODUCT ID]],MasterData[PRODUCT ID],MasterData[SELLING PRICE],"",0)</f>
        <v>48.4</v>
      </c>
      <c r="L255">
        <f>SUM(InputData[[#This Row],[BUYING PRIZE]]*InputData[[#This Row],[QUANTITY]])</f>
        <v>440</v>
      </c>
      <c r="M255">
        <f>SUM(InputData[[#This Row],[SELLING PRICE]]*InputData[[#This Row],[QUANTITY]])</f>
        <v>484</v>
      </c>
      <c r="N255">
        <f>SUM(InputData[[#This Row],[TOTAL SELLING VALUE]]-InputData[[#This Row],[TOTAL BUYING VALUE]])</f>
        <v>44</v>
      </c>
      <c r="O255">
        <f>DAY(InputData[[#This Row],[DATE]])</f>
        <v>19</v>
      </c>
      <c r="P255" t="str">
        <f>TEXT(InputData[[#This Row],[DATE]],"MMM")</f>
        <v>Dec</v>
      </c>
      <c r="Q255">
        <f>YEAR(InputData[[#This Row],[DATE]])</f>
        <v>2021</v>
      </c>
    </row>
    <row r="256" spans="1:17" x14ac:dyDescent="0.2">
      <c r="A256" s="3">
        <v>44550</v>
      </c>
      <c r="B256" s="4" t="s">
        <v>31</v>
      </c>
      <c r="C256" s="5">
        <v>14</v>
      </c>
      <c r="D256" s="5" t="s">
        <v>108</v>
      </c>
      <c r="E256" s="5" t="s">
        <v>106</v>
      </c>
      <c r="F256" s="6">
        <v>0</v>
      </c>
      <c r="G256" t="str">
        <f>_xlfn.XLOOKUP(InputData[[#This Row],[PRODUCT ID]],MasterData[PRODUCT ID],MasterData[PRODUCT],,0)</f>
        <v>Product12</v>
      </c>
      <c r="H256" t="str">
        <f>_xlfn.XLOOKUP(B256,MasterData[PRODUCT ID],MasterData[CATEGORY],,0)</f>
        <v>Category02</v>
      </c>
      <c r="I256" t="str">
        <f>_xlfn.XLOOKUP(InputData[[#This Row],[PRODUCT ID]],MasterData[PRODUCT ID],MasterData[UOM],"",0)</f>
        <v>Kg</v>
      </c>
      <c r="J256">
        <f>_xlfn.XLOOKUP(InputData[[#This Row],[PRODUCT ID]],MasterData[PRODUCT ID],MasterData[BUYING PRIZE],"",0)</f>
        <v>73</v>
      </c>
      <c r="K256">
        <f>_xlfn.XLOOKUP(InputData[[#This Row],[PRODUCT ID]],MasterData[PRODUCT ID],MasterData[SELLING PRICE],"",0)</f>
        <v>94.17</v>
      </c>
      <c r="L256">
        <f>SUM(InputData[[#This Row],[BUYING PRIZE]]*InputData[[#This Row],[QUANTITY]])</f>
        <v>1022</v>
      </c>
      <c r="M256">
        <f>SUM(InputData[[#This Row],[SELLING PRICE]]*InputData[[#This Row],[QUANTITY]])</f>
        <v>1318.38</v>
      </c>
      <c r="N256">
        <f>SUM(InputData[[#This Row],[TOTAL SELLING VALUE]]-InputData[[#This Row],[TOTAL BUYING VALUE]])</f>
        <v>296.38000000000011</v>
      </c>
      <c r="O256">
        <f>DAY(InputData[[#This Row],[DATE]])</f>
        <v>20</v>
      </c>
      <c r="P256" t="str">
        <f>TEXT(InputData[[#This Row],[DATE]],"MMM")</f>
        <v>Dec</v>
      </c>
      <c r="Q256">
        <f>YEAR(InputData[[#This Row],[DATE]])</f>
        <v>2021</v>
      </c>
    </row>
    <row r="257" spans="1:17" x14ac:dyDescent="0.2">
      <c r="A257" s="3">
        <v>44551</v>
      </c>
      <c r="B257" s="4" t="s">
        <v>60</v>
      </c>
      <c r="C257" s="5">
        <v>10</v>
      </c>
      <c r="D257" s="5" t="s">
        <v>106</v>
      </c>
      <c r="E257" s="5" t="s">
        <v>107</v>
      </c>
      <c r="F257" s="6">
        <v>0</v>
      </c>
      <c r="G257" t="str">
        <f>_xlfn.XLOOKUP(InputData[[#This Row],[PRODUCT ID]],MasterData[PRODUCT ID],MasterData[PRODUCT],,0)</f>
        <v>Product26</v>
      </c>
      <c r="H257" t="str">
        <f>_xlfn.XLOOKUP(B257,MasterData[PRODUCT ID],MasterData[CATEGORY],,0)</f>
        <v>Category04</v>
      </c>
      <c r="I257" t="str">
        <f>_xlfn.XLOOKUP(InputData[[#This Row],[PRODUCT ID]],MasterData[PRODUCT ID],MasterData[UOM],"",0)</f>
        <v>No.</v>
      </c>
      <c r="J257">
        <f>_xlfn.XLOOKUP(InputData[[#This Row],[PRODUCT ID]],MasterData[PRODUCT ID],MasterData[BUYING PRIZE],"",0)</f>
        <v>18</v>
      </c>
      <c r="K257">
        <f>_xlfn.XLOOKUP(InputData[[#This Row],[PRODUCT ID]],MasterData[PRODUCT ID],MasterData[SELLING PRICE],"",0)</f>
        <v>24.66</v>
      </c>
      <c r="L257">
        <f>SUM(InputData[[#This Row],[BUYING PRIZE]]*InputData[[#This Row],[QUANTITY]])</f>
        <v>180</v>
      </c>
      <c r="M257">
        <f>SUM(InputData[[#This Row],[SELLING PRICE]]*InputData[[#This Row],[QUANTITY]])</f>
        <v>246.6</v>
      </c>
      <c r="N257">
        <f>SUM(InputData[[#This Row],[TOTAL SELLING VALUE]]-InputData[[#This Row],[TOTAL BUYING VALUE]])</f>
        <v>66.599999999999994</v>
      </c>
      <c r="O257">
        <f>DAY(InputData[[#This Row],[DATE]])</f>
        <v>21</v>
      </c>
      <c r="P257" t="str">
        <f>TEXT(InputData[[#This Row],[DATE]],"MMM")</f>
        <v>Dec</v>
      </c>
      <c r="Q257">
        <f>YEAR(InputData[[#This Row],[DATE]])</f>
        <v>2021</v>
      </c>
    </row>
    <row r="258" spans="1:17" x14ac:dyDescent="0.2">
      <c r="A258" s="3">
        <v>44554</v>
      </c>
      <c r="B258" s="4" t="s">
        <v>94</v>
      </c>
      <c r="C258" s="5">
        <v>8</v>
      </c>
      <c r="D258" s="5" t="s">
        <v>105</v>
      </c>
      <c r="E258" s="5" t="s">
        <v>107</v>
      </c>
      <c r="F258" s="6">
        <v>0</v>
      </c>
      <c r="G258" t="str">
        <f>_xlfn.XLOOKUP(InputData[[#This Row],[PRODUCT ID]],MasterData[PRODUCT ID],MasterData[PRODUCT],,0)</f>
        <v>Product42</v>
      </c>
      <c r="H258" t="str">
        <f>_xlfn.XLOOKUP(B258,MasterData[PRODUCT ID],MasterData[CATEGORY],,0)</f>
        <v>Category05</v>
      </c>
      <c r="I258" t="str">
        <f>_xlfn.XLOOKUP(InputData[[#This Row],[PRODUCT ID]],MasterData[PRODUCT ID],MasterData[UOM],"",0)</f>
        <v>Ft</v>
      </c>
      <c r="J258">
        <f>_xlfn.XLOOKUP(InputData[[#This Row],[PRODUCT ID]],MasterData[PRODUCT ID],MasterData[BUYING PRIZE],"",0)</f>
        <v>120</v>
      </c>
      <c r="K258">
        <f>_xlfn.XLOOKUP(InputData[[#This Row],[PRODUCT ID]],MasterData[PRODUCT ID],MasterData[SELLING PRICE],"",0)</f>
        <v>162</v>
      </c>
      <c r="L258">
        <f>SUM(InputData[[#This Row],[BUYING PRIZE]]*InputData[[#This Row],[QUANTITY]])</f>
        <v>960</v>
      </c>
      <c r="M258">
        <f>SUM(InputData[[#This Row],[SELLING PRICE]]*InputData[[#This Row],[QUANTITY]])</f>
        <v>1296</v>
      </c>
      <c r="N258">
        <f>SUM(InputData[[#This Row],[TOTAL SELLING VALUE]]-InputData[[#This Row],[TOTAL BUYING VALUE]])</f>
        <v>336</v>
      </c>
      <c r="O258">
        <f>DAY(InputData[[#This Row],[DATE]])</f>
        <v>24</v>
      </c>
      <c r="P258" t="str">
        <f>TEXT(InputData[[#This Row],[DATE]],"MMM")</f>
        <v>Dec</v>
      </c>
      <c r="Q258">
        <f>YEAR(InputData[[#This Row],[DATE]])</f>
        <v>2021</v>
      </c>
    </row>
    <row r="259" spans="1:17" x14ac:dyDescent="0.2">
      <c r="A259" s="3">
        <v>44554</v>
      </c>
      <c r="B259" s="4" t="s">
        <v>81</v>
      </c>
      <c r="C259" s="5">
        <v>8</v>
      </c>
      <c r="D259" s="5" t="s">
        <v>105</v>
      </c>
      <c r="E259" s="5" t="s">
        <v>106</v>
      </c>
      <c r="F259" s="6">
        <v>0</v>
      </c>
      <c r="G259" t="str">
        <f>_xlfn.XLOOKUP(InputData[[#This Row],[PRODUCT ID]],MasterData[PRODUCT ID],MasterData[PRODUCT],,0)</f>
        <v>Product36</v>
      </c>
      <c r="H259" t="str">
        <f>_xlfn.XLOOKUP(B259,MasterData[PRODUCT ID],MasterData[CATEGORY],,0)</f>
        <v>Category04</v>
      </c>
      <c r="I259" t="str">
        <f>_xlfn.XLOOKUP(InputData[[#This Row],[PRODUCT ID]],MasterData[PRODUCT ID],MasterData[UOM],"",0)</f>
        <v>Kg</v>
      </c>
      <c r="J259">
        <f>_xlfn.XLOOKUP(InputData[[#This Row],[PRODUCT ID]],MasterData[PRODUCT ID],MasterData[BUYING PRIZE],"",0)</f>
        <v>90</v>
      </c>
      <c r="K259">
        <f>_xlfn.XLOOKUP(InputData[[#This Row],[PRODUCT ID]],MasterData[PRODUCT ID],MasterData[SELLING PRICE],"",0)</f>
        <v>96.3</v>
      </c>
      <c r="L259">
        <f>SUM(InputData[[#This Row],[BUYING PRIZE]]*InputData[[#This Row],[QUANTITY]])</f>
        <v>720</v>
      </c>
      <c r="M259">
        <f>SUM(InputData[[#This Row],[SELLING PRICE]]*InputData[[#This Row],[QUANTITY]])</f>
        <v>770.4</v>
      </c>
      <c r="N259">
        <f>SUM(InputData[[#This Row],[TOTAL SELLING VALUE]]-InputData[[#This Row],[TOTAL BUYING VALUE]])</f>
        <v>50.399999999999977</v>
      </c>
      <c r="O259">
        <f>DAY(InputData[[#This Row],[DATE]])</f>
        <v>24</v>
      </c>
      <c r="P259" t="str">
        <f>TEXT(InputData[[#This Row],[DATE]],"MMM")</f>
        <v>Dec</v>
      </c>
      <c r="Q259">
        <f>YEAR(InputData[[#This Row],[DATE]])</f>
        <v>2021</v>
      </c>
    </row>
    <row r="260" spans="1:17" x14ac:dyDescent="0.2">
      <c r="A260" s="3">
        <v>44556</v>
      </c>
      <c r="B260" s="4" t="s">
        <v>92</v>
      </c>
      <c r="C260" s="5">
        <v>14</v>
      </c>
      <c r="D260" s="5" t="s">
        <v>106</v>
      </c>
      <c r="E260" s="5" t="s">
        <v>107</v>
      </c>
      <c r="F260" s="6">
        <v>0</v>
      </c>
      <c r="G260" t="str">
        <f>_xlfn.XLOOKUP(InputData[[#This Row],[PRODUCT ID]],MasterData[PRODUCT ID],MasterData[PRODUCT],,0)</f>
        <v>Product41</v>
      </c>
      <c r="H260" t="str">
        <f>_xlfn.XLOOKUP(B260,MasterData[PRODUCT ID],MasterData[CATEGORY],,0)</f>
        <v>Category05</v>
      </c>
      <c r="I260" t="str">
        <f>_xlfn.XLOOKUP(InputData[[#This Row],[PRODUCT ID]],MasterData[PRODUCT ID],MasterData[UOM],"",0)</f>
        <v>Ft</v>
      </c>
      <c r="J260">
        <f>_xlfn.XLOOKUP(InputData[[#This Row],[PRODUCT ID]],MasterData[PRODUCT ID],MasterData[BUYING PRIZE],"",0)</f>
        <v>138</v>
      </c>
      <c r="K260">
        <f>_xlfn.XLOOKUP(InputData[[#This Row],[PRODUCT ID]],MasterData[PRODUCT ID],MasterData[SELLING PRICE],"",0)</f>
        <v>173.88</v>
      </c>
      <c r="L260">
        <f>SUM(InputData[[#This Row],[BUYING PRIZE]]*InputData[[#This Row],[QUANTITY]])</f>
        <v>1932</v>
      </c>
      <c r="M260">
        <f>SUM(InputData[[#This Row],[SELLING PRICE]]*InputData[[#This Row],[QUANTITY]])</f>
        <v>2434.3199999999997</v>
      </c>
      <c r="N260">
        <f>SUM(InputData[[#This Row],[TOTAL SELLING VALUE]]-InputData[[#This Row],[TOTAL BUYING VALUE]])</f>
        <v>502.31999999999971</v>
      </c>
      <c r="O260">
        <f>DAY(InputData[[#This Row],[DATE]])</f>
        <v>26</v>
      </c>
      <c r="P260" t="str">
        <f>TEXT(InputData[[#This Row],[DATE]],"MMM")</f>
        <v>Dec</v>
      </c>
      <c r="Q260">
        <f>YEAR(InputData[[#This Row],[DATE]])</f>
        <v>2021</v>
      </c>
    </row>
    <row r="261" spans="1:17" x14ac:dyDescent="0.2">
      <c r="A261" s="3">
        <v>44557</v>
      </c>
      <c r="B261" s="4" t="s">
        <v>67</v>
      </c>
      <c r="C261" s="5">
        <v>14</v>
      </c>
      <c r="D261" s="5" t="s">
        <v>108</v>
      </c>
      <c r="E261" s="5" t="s">
        <v>107</v>
      </c>
      <c r="F261" s="6">
        <v>0</v>
      </c>
      <c r="G261" t="str">
        <f>_xlfn.XLOOKUP(InputData[[#This Row],[PRODUCT ID]],MasterData[PRODUCT ID],MasterData[PRODUCT],,0)</f>
        <v>Product29</v>
      </c>
      <c r="H261" t="str">
        <f>_xlfn.XLOOKUP(B261,MasterData[PRODUCT ID],MasterData[CATEGORY],,0)</f>
        <v>Category04</v>
      </c>
      <c r="I261" t="str">
        <f>_xlfn.XLOOKUP(InputData[[#This Row],[PRODUCT ID]],MasterData[PRODUCT ID],MasterData[UOM],"",0)</f>
        <v>Lt</v>
      </c>
      <c r="J261">
        <f>_xlfn.XLOOKUP(InputData[[#This Row],[PRODUCT ID]],MasterData[PRODUCT ID],MasterData[BUYING PRIZE],"",0)</f>
        <v>47</v>
      </c>
      <c r="K261">
        <f>_xlfn.XLOOKUP(InputData[[#This Row],[PRODUCT ID]],MasterData[PRODUCT ID],MasterData[SELLING PRICE],"",0)</f>
        <v>53.11</v>
      </c>
      <c r="L261">
        <f>SUM(InputData[[#This Row],[BUYING PRIZE]]*InputData[[#This Row],[QUANTITY]])</f>
        <v>658</v>
      </c>
      <c r="M261">
        <f>SUM(InputData[[#This Row],[SELLING PRICE]]*InputData[[#This Row],[QUANTITY]])</f>
        <v>743.54</v>
      </c>
      <c r="N261">
        <f>SUM(InputData[[#This Row],[TOTAL SELLING VALUE]]-InputData[[#This Row],[TOTAL BUYING VALUE]])</f>
        <v>85.539999999999964</v>
      </c>
      <c r="O261">
        <f>DAY(InputData[[#This Row],[DATE]])</f>
        <v>27</v>
      </c>
      <c r="P261" t="str">
        <f>TEXT(InputData[[#This Row],[DATE]],"MMM")</f>
        <v>Dec</v>
      </c>
      <c r="Q261">
        <f>YEAR(InputData[[#This Row],[DATE]])</f>
        <v>2021</v>
      </c>
    </row>
    <row r="262" spans="1:17" x14ac:dyDescent="0.2">
      <c r="A262" s="3">
        <v>44558</v>
      </c>
      <c r="B262" s="4" t="s">
        <v>67</v>
      </c>
      <c r="C262" s="5">
        <v>6</v>
      </c>
      <c r="D262" s="5" t="s">
        <v>108</v>
      </c>
      <c r="E262" s="5" t="s">
        <v>107</v>
      </c>
      <c r="F262" s="6">
        <v>0</v>
      </c>
      <c r="G262" t="str">
        <f>_xlfn.XLOOKUP(InputData[[#This Row],[PRODUCT ID]],MasterData[PRODUCT ID],MasterData[PRODUCT],,0)</f>
        <v>Product29</v>
      </c>
      <c r="H262" t="str">
        <f>_xlfn.XLOOKUP(B262,MasterData[PRODUCT ID],MasterData[CATEGORY],,0)</f>
        <v>Category04</v>
      </c>
      <c r="I262" t="str">
        <f>_xlfn.XLOOKUP(InputData[[#This Row],[PRODUCT ID]],MasterData[PRODUCT ID],MasterData[UOM],"",0)</f>
        <v>Lt</v>
      </c>
      <c r="J262">
        <f>_xlfn.XLOOKUP(InputData[[#This Row],[PRODUCT ID]],MasterData[PRODUCT ID],MasterData[BUYING PRIZE],"",0)</f>
        <v>47</v>
      </c>
      <c r="K262">
        <f>_xlfn.XLOOKUP(InputData[[#This Row],[PRODUCT ID]],MasterData[PRODUCT ID],MasterData[SELLING PRICE],"",0)</f>
        <v>53.11</v>
      </c>
      <c r="L262">
        <f>SUM(InputData[[#This Row],[BUYING PRIZE]]*InputData[[#This Row],[QUANTITY]])</f>
        <v>282</v>
      </c>
      <c r="M262">
        <f>SUM(InputData[[#This Row],[SELLING PRICE]]*InputData[[#This Row],[QUANTITY]])</f>
        <v>318.65999999999997</v>
      </c>
      <c r="N262">
        <f>SUM(InputData[[#This Row],[TOTAL SELLING VALUE]]-InputData[[#This Row],[TOTAL BUYING VALUE]])</f>
        <v>36.659999999999968</v>
      </c>
      <c r="O262">
        <f>DAY(InputData[[#This Row],[DATE]])</f>
        <v>28</v>
      </c>
      <c r="P262" t="str">
        <f>TEXT(InputData[[#This Row],[DATE]],"MMM")</f>
        <v>Dec</v>
      </c>
      <c r="Q262">
        <f>YEAR(InputData[[#This Row],[DATE]])</f>
        <v>2021</v>
      </c>
    </row>
    <row r="263" spans="1:17" x14ac:dyDescent="0.2">
      <c r="A263" s="3">
        <v>44560</v>
      </c>
      <c r="B263" s="4" t="s">
        <v>26</v>
      </c>
      <c r="C263" s="5">
        <v>13</v>
      </c>
      <c r="D263" s="5" t="s">
        <v>106</v>
      </c>
      <c r="E263" s="5" t="s">
        <v>106</v>
      </c>
      <c r="F263" s="6">
        <v>0</v>
      </c>
      <c r="G263" t="str">
        <f>_xlfn.XLOOKUP(InputData[[#This Row],[PRODUCT ID]],MasterData[PRODUCT ID],MasterData[PRODUCT],,0)</f>
        <v>Product10</v>
      </c>
      <c r="H263" t="str">
        <f>_xlfn.XLOOKUP(B263,MasterData[PRODUCT ID],MasterData[CATEGORY],,0)</f>
        <v>Category02</v>
      </c>
      <c r="I263" t="str">
        <f>_xlfn.XLOOKUP(InputData[[#This Row],[PRODUCT ID]],MasterData[PRODUCT ID],MasterData[UOM],"",0)</f>
        <v>Ft</v>
      </c>
      <c r="J263">
        <f>_xlfn.XLOOKUP(InputData[[#This Row],[PRODUCT ID]],MasterData[PRODUCT ID],MasterData[BUYING PRIZE],"",0)</f>
        <v>148</v>
      </c>
      <c r="K263">
        <f>_xlfn.XLOOKUP(InputData[[#This Row],[PRODUCT ID]],MasterData[PRODUCT ID],MasterData[SELLING PRICE],"",0)</f>
        <v>164.28</v>
      </c>
      <c r="L263">
        <f>SUM(InputData[[#This Row],[BUYING PRIZE]]*InputData[[#This Row],[QUANTITY]])</f>
        <v>1924</v>
      </c>
      <c r="M263">
        <f>SUM(InputData[[#This Row],[SELLING PRICE]]*InputData[[#This Row],[QUANTITY]])</f>
        <v>2135.64</v>
      </c>
      <c r="N263">
        <f>SUM(InputData[[#This Row],[TOTAL SELLING VALUE]]-InputData[[#This Row],[TOTAL BUYING VALUE]])</f>
        <v>211.63999999999987</v>
      </c>
      <c r="O263">
        <f>DAY(InputData[[#This Row],[DATE]])</f>
        <v>30</v>
      </c>
      <c r="P263" t="str">
        <f>TEXT(InputData[[#This Row],[DATE]],"MMM")</f>
        <v>Dec</v>
      </c>
      <c r="Q263">
        <f>YEAR(InputData[[#This Row],[DATE]])</f>
        <v>2021</v>
      </c>
    </row>
    <row r="264" spans="1:17" x14ac:dyDescent="0.2">
      <c r="A264" s="3">
        <v>44562</v>
      </c>
      <c r="B264" s="4" t="s">
        <v>52</v>
      </c>
      <c r="C264" s="5">
        <v>1</v>
      </c>
      <c r="D264" s="5" t="s">
        <v>105</v>
      </c>
      <c r="E264" s="5" t="s">
        <v>107</v>
      </c>
      <c r="F264" s="6">
        <v>0</v>
      </c>
      <c r="G264" t="str">
        <f>_xlfn.XLOOKUP(InputData[[#This Row],[PRODUCT ID]],MasterData[PRODUCT ID],MasterData[PRODUCT],,0)</f>
        <v>Product22</v>
      </c>
      <c r="H264" t="str">
        <f>_xlfn.XLOOKUP(B264,MasterData[PRODUCT ID],MasterData[CATEGORY],,0)</f>
        <v>Category03</v>
      </c>
      <c r="I264" t="str">
        <f>_xlfn.XLOOKUP(InputData[[#This Row],[PRODUCT ID]],MasterData[PRODUCT ID],MasterData[UOM],"",0)</f>
        <v>Ft</v>
      </c>
      <c r="J264">
        <f>_xlfn.XLOOKUP(InputData[[#This Row],[PRODUCT ID]],MasterData[PRODUCT ID],MasterData[BUYING PRIZE],"",0)</f>
        <v>121</v>
      </c>
      <c r="K264">
        <f>_xlfn.XLOOKUP(InputData[[#This Row],[PRODUCT ID]],MasterData[PRODUCT ID],MasterData[SELLING PRICE],"",0)</f>
        <v>141.57</v>
      </c>
      <c r="L264">
        <f>SUM(InputData[[#This Row],[BUYING PRIZE]]*InputData[[#This Row],[QUANTITY]])</f>
        <v>121</v>
      </c>
      <c r="M264">
        <f>SUM(InputData[[#This Row],[SELLING PRICE]]*InputData[[#This Row],[QUANTITY]])</f>
        <v>141.57</v>
      </c>
      <c r="N264">
        <f>SUM(InputData[[#This Row],[TOTAL SELLING VALUE]]-InputData[[#This Row],[TOTAL BUYING VALUE]])</f>
        <v>20.569999999999993</v>
      </c>
      <c r="O264">
        <f>DAY(InputData[[#This Row],[DATE]])</f>
        <v>1</v>
      </c>
      <c r="P264" t="str">
        <f>TEXT(InputData[[#This Row],[DATE]],"MMM")</f>
        <v>Jan</v>
      </c>
      <c r="Q264">
        <f>YEAR(InputData[[#This Row],[DATE]])</f>
        <v>2022</v>
      </c>
    </row>
    <row r="265" spans="1:17" x14ac:dyDescent="0.2">
      <c r="A265" s="3">
        <v>44563</v>
      </c>
      <c r="B265" s="4" t="s">
        <v>26</v>
      </c>
      <c r="C265" s="5">
        <v>7</v>
      </c>
      <c r="D265" s="5" t="s">
        <v>108</v>
      </c>
      <c r="E265" s="5" t="s">
        <v>107</v>
      </c>
      <c r="F265" s="6">
        <v>0</v>
      </c>
      <c r="G265" t="str">
        <f>_xlfn.XLOOKUP(InputData[[#This Row],[PRODUCT ID]],MasterData[PRODUCT ID],MasterData[PRODUCT],,0)</f>
        <v>Product10</v>
      </c>
      <c r="H265" t="str">
        <f>_xlfn.XLOOKUP(B265,MasterData[PRODUCT ID],MasterData[CATEGORY],,0)</f>
        <v>Category02</v>
      </c>
      <c r="I265" t="str">
        <f>_xlfn.XLOOKUP(InputData[[#This Row],[PRODUCT ID]],MasterData[PRODUCT ID],MasterData[UOM],"",0)</f>
        <v>Ft</v>
      </c>
      <c r="J265">
        <f>_xlfn.XLOOKUP(InputData[[#This Row],[PRODUCT ID]],MasterData[PRODUCT ID],MasterData[BUYING PRIZE],"",0)</f>
        <v>148</v>
      </c>
      <c r="K265">
        <f>_xlfn.XLOOKUP(InputData[[#This Row],[PRODUCT ID]],MasterData[PRODUCT ID],MasterData[SELLING PRICE],"",0)</f>
        <v>164.28</v>
      </c>
      <c r="L265">
        <f>SUM(InputData[[#This Row],[BUYING PRIZE]]*InputData[[#This Row],[QUANTITY]])</f>
        <v>1036</v>
      </c>
      <c r="M265">
        <f>SUM(InputData[[#This Row],[SELLING PRICE]]*InputData[[#This Row],[QUANTITY]])</f>
        <v>1149.96</v>
      </c>
      <c r="N265">
        <f>SUM(InputData[[#This Row],[TOTAL SELLING VALUE]]-InputData[[#This Row],[TOTAL BUYING VALUE]])</f>
        <v>113.96000000000004</v>
      </c>
      <c r="O265">
        <f>DAY(InputData[[#This Row],[DATE]])</f>
        <v>2</v>
      </c>
      <c r="P265" t="str">
        <f>TEXT(InputData[[#This Row],[DATE]],"MMM")</f>
        <v>Jan</v>
      </c>
      <c r="Q265">
        <f>YEAR(InputData[[#This Row],[DATE]])</f>
        <v>2022</v>
      </c>
    </row>
    <row r="266" spans="1:17" x14ac:dyDescent="0.2">
      <c r="A266" s="3">
        <v>44563</v>
      </c>
      <c r="B266" s="4" t="s">
        <v>37</v>
      </c>
      <c r="C266" s="5">
        <v>2</v>
      </c>
      <c r="D266" s="5" t="s">
        <v>106</v>
      </c>
      <c r="E266" s="5" t="s">
        <v>107</v>
      </c>
      <c r="F266" s="6">
        <v>0</v>
      </c>
      <c r="G266" t="str">
        <f>_xlfn.XLOOKUP(InputData[[#This Row],[PRODUCT ID]],MasterData[PRODUCT ID],MasterData[PRODUCT],,0)</f>
        <v>Product15</v>
      </c>
      <c r="H266" t="str">
        <f>_xlfn.XLOOKUP(B266,MasterData[PRODUCT ID],MasterData[CATEGORY],,0)</f>
        <v>Category02</v>
      </c>
      <c r="I266" t="str">
        <f>_xlfn.XLOOKUP(InputData[[#This Row],[PRODUCT ID]],MasterData[PRODUCT ID],MasterData[UOM],"",0)</f>
        <v>No.</v>
      </c>
      <c r="J266">
        <f>_xlfn.XLOOKUP(InputData[[#This Row],[PRODUCT ID]],MasterData[PRODUCT ID],MasterData[BUYING PRIZE],"",0)</f>
        <v>12</v>
      </c>
      <c r="K266">
        <f>_xlfn.XLOOKUP(InputData[[#This Row],[PRODUCT ID]],MasterData[PRODUCT ID],MasterData[SELLING PRICE],"",0)</f>
        <v>15.719999999999999</v>
      </c>
      <c r="L266">
        <f>SUM(InputData[[#This Row],[BUYING PRIZE]]*InputData[[#This Row],[QUANTITY]])</f>
        <v>24</v>
      </c>
      <c r="M266">
        <f>SUM(InputData[[#This Row],[SELLING PRICE]]*InputData[[#This Row],[QUANTITY]])</f>
        <v>31.439999999999998</v>
      </c>
      <c r="N266">
        <f>SUM(InputData[[#This Row],[TOTAL SELLING VALUE]]-InputData[[#This Row],[TOTAL BUYING VALUE]])</f>
        <v>7.4399999999999977</v>
      </c>
      <c r="O266">
        <f>DAY(InputData[[#This Row],[DATE]])</f>
        <v>2</v>
      </c>
      <c r="P266" t="str">
        <f>TEXT(InputData[[#This Row],[DATE]],"MMM")</f>
        <v>Jan</v>
      </c>
      <c r="Q266">
        <f>YEAR(InputData[[#This Row],[DATE]])</f>
        <v>2022</v>
      </c>
    </row>
    <row r="267" spans="1:17" x14ac:dyDescent="0.2">
      <c r="A267" s="3">
        <v>44563</v>
      </c>
      <c r="B267" s="4" t="s">
        <v>75</v>
      </c>
      <c r="C267" s="5">
        <v>1</v>
      </c>
      <c r="D267" s="5" t="s">
        <v>108</v>
      </c>
      <c r="E267" s="5" t="s">
        <v>107</v>
      </c>
      <c r="F267" s="6">
        <v>0</v>
      </c>
      <c r="G267" t="str">
        <f>_xlfn.XLOOKUP(InputData[[#This Row],[PRODUCT ID]],MasterData[PRODUCT ID],MasterData[PRODUCT],,0)</f>
        <v>Product33</v>
      </c>
      <c r="H267" t="str">
        <f>_xlfn.XLOOKUP(B267,MasterData[PRODUCT ID],MasterData[CATEGORY],,0)</f>
        <v>Category04</v>
      </c>
      <c r="I267" t="str">
        <f>_xlfn.XLOOKUP(InputData[[#This Row],[PRODUCT ID]],MasterData[PRODUCT ID],MasterData[UOM],"",0)</f>
        <v>Kg</v>
      </c>
      <c r="J267">
        <f>_xlfn.XLOOKUP(InputData[[#This Row],[PRODUCT ID]],MasterData[PRODUCT ID],MasterData[BUYING PRIZE],"",0)</f>
        <v>95</v>
      </c>
      <c r="K267">
        <f>_xlfn.XLOOKUP(InputData[[#This Row],[PRODUCT ID]],MasterData[PRODUCT ID],MasterData[SELLING PRICE],"",0)</f>
        <v>119.7</v>
      </c>
      <c r="L267">
        <f>SUM(InputData[[#This Row],[BUYING PRIZE]]*InputData[[#This Row],[QUANTITY]])</f>
        <v>95</v>
      </c>
      <c r="M267">
        <f>SUM(InputData[[#This Row],[SELLING PRICE]]*InputData[[#This Row],[QUANTITY]])</f>
        <v>119.7</v>
      </c>
      <c r="N267">
        <f>SUM(InputData[[#This Row],[TOTAL SELLING VALUE]]-InputData[[#This Row],[TOTAL BUYING VALUE]])</f>
        <v>24.700000000000003</v>
      </c>
      <c r="O267">
        <f>DAY(InputData[[#This Row],[DATE]])</f>
        <v>2</v>
      </c>
      <c r="P267" t="str">
        <f>TEXT(InputData[[#This Row],[DATE]],"MMM")</f>
        <v>Jan</v>
      </c>
      <c r="Q267">
        <f>YEAR(InputData[[#This Row],[DATE]])</f>
        <v>2022</v>
      </c>
    </row>
    <row r="268" spans="1:17" x14ac:dyDescent="0.2">
      <c r="A268" s="3">
        <v>44564</v>
      </c>
      <c r="B268" s="4" t="s">
        <v>96</v>
      </c>
      <c r="C268" s="5">
        <v>9</v>
      </c>
      <c r="D268" s="5" t="s">
        <v>108</v>
      </c>
      <c r="E268" s="5" t="s">
        <v>107</v>
      </c>
      <c r="F268" s="6">
        <v>0</v>
      </c>
      <c r="G268" t="str">
        <f>_xlfn.XLOOKUP(InputData[[#This Row],[PRODUCT ID]],MasterData[PRODUCT ID],MasterData[PRODUCT],,0)</f>
        <v>Product43</v>
      </c>
      <c r="H268" t="str">
        <f>_xlfn.XLOOKUP(B268,MasterData[PRODUCT ID],MasterData[CATEGORY],,0)</f>
        <v>Category05</v>
      </c>
      <c r="I268" t="str">
        <f>_xlfn.XLOOKUP(InputData[[#This Row],[PRODUCT ID]],MasterData[PRODUCT ID],MasterData[UOM],"",0)</f>
        <v>Kg</v>
      </c>
      <c r="J268">
        <f>_xlfn.XLOOKUP(InputData[[#This Row],[PRODUCT ID]],MasterData[PRODUCT ID],MasterData[BUYING PRIZE],"",0)</f>
        <v>67</v>
      </c>
      <c r="K268">
        <f>_xlfn.XLOOKUP(InputData[[#This Row],[PRODUCT ID]],MasterData[PRODUCT ID],MasterData[SELLING PRICE],"",0)</f>
        <v>83.08</v>
      </c>
      <c r="L268">
        <f>SUM(InputData[[#This Row],[BUYING PRIZE]]*InputData[[#This Row],[QUANTITY]])</f>
        <v>603</v>
      </c>
      <c r="M268">
        <f>SUM(InputData[[#This Row],[SELLING PRICE]]*InputData[[#This Row],[QUANTITY]])</f>
        <v>747.72</v>
      </c>
      <c r="N268">
        <f>SUM(InputData[[#This Row],[TOTAL SELLING VALUE]]-InputData[[#This Row],[TOTAL BUYING VALUE]])</f>
        <v>144.72000000000003</v>
      </c>
      <c r="O268">
        <f>DAY(InputData[[#This Row],[DATE]])</f>
        <v>3</v>
      </c>
      <c r="P268" t="str">
        <f>TEXT(InputData[[#This Row],[DATE]],"MMM")</f>
        <v>Jan</v>
      </c>
      <c r="Q268">
        <f>YEAR(InputData[[#This Row],[DATE]])</f>
        <v>2022</v>
      </c>
    </row>
    <row r="269" spans="1:17" x14ac:dyDescent="0.2">
      <c r="A269" s="3">
        <v>44565</v>
      </c>
      <c r="B269" s="4" t="s">
        <v>31</v>
      </c>
      <c r="C269" s="5">
        <v>8</v>
      </c>
      <c r="D269" s="5" t="s">
        <v>108</v>
      </c>
      <c r="E269" s="5" t="s">
        <v>106</v>
      </c>
      <c r="F269" s="6">
        <v>0</v>
      </c>
      <c r="G269" t="str">
        <f>_xlfn.XLOOKUP(InputData[[#This Row],[PRODUCT ID]],MasterData[PRODUCT ID],MasterData[PRODUCT],,0)</f>
        <v>Product12</v>
      </c>
      <c r="H269" t="str">
        <f>_xlfn.XLOOKUP(B269,MasterData[PRODUCT ID],MasterData[CATEGORY],,0)</f>
        <v>Category02</v>
      </c>
      <c r="I269" t="str">
        <f>_xlfn.XLOOKUP(InputData[[#This Row],[PRODUCT ID]],MasterData[PRODUCT ID],MasterData[UOM],"",0)</f>
        <v>Kg</v>
      </c>
      <c r="J269">
        <f>_xlfn.XLOOKUP(InputData[[#This Row],[PRODUCT ID]],MasterData[PRODUCT ID],MasterData[BUYING PRIZE],"",0)</f>
        <v>73</v>
      </c>
      <c r="K269">
        <f>_xlfn.XLOOKUP(InputData[[#This Row],[PRODUCT ID]],MasterData[PRODUCT ID],MasterData[SELLING PRICE],"",0)</f>
        <v>94.17</v>
      </c>
      <c r="L269">
        <f>SUM(InputData[[#This Row],[BUYING PRIZE]]*InputData[[#This Row],[QUANTITY]])</f>
        <v>584</v>
      </c>
      <c r="M269">
        <f>SUM(InputData[[#This Row],[SELLING PRICE]]*InputData[[#This Row],[QUANTITY]])</f>
        <v>753.36</v>
      </c>
      <c r="N269">
        <f>SUM(InputData[[#This Row],[TOTAL SELLING VALUE]]-InputData[[#This Row],[TOTAL BUYING VALUE]])</f>
        <v>169.36</v>
      </c>
      <c r="O269">
        <f>DAY(InputData[[#This Row],[DATE]])</f>
        <v>4</v>
      </c>
      <c r="P269" t="str">
        <f>TEXT(InputData[[#This Row],[DATE]],"MMM")</f>
        <v>Jan</v>
      </c>
      <c r="Q269">
        <f>YEAR(InputData[[#This Row],[DATE]])</f>
        <v>2022</v>
      </c>
    </row>
    <row r="270" spans="1:17" x14ac:dyDescent="0.2">
      <c r="A270" s="3">
        <v>44565</v>
      </c>
      <c r="B270" s="4" t="s">
        <v>67</v>
      </c>
      <c r="C270" s="5">
        <v>1</v>
      </c>
      <c r="D270" s="5" t="s">
        <v>106</v>
      </c>
      <c r="E270" s="5" t="s">
        <v>106</v>
      </c>
      <c r="F270" s="6">
        <v>0</v>
      </c>
      <c r="G270" t="str">
        <f>_xlfn.XLOOKUP(InputData[[#This Row],[PRODUCT ID]],MasterData[PRODUCT ID],MasterData[PRODUCT],,0)</f>
        <v>Product29</v>
      </c>
      <c r="H270" t="str">
        <f>_xlfn.XLOOKUP(B270,MasterData[PRODUCT ID],MasterData[CATEGORY],,0)</f>
        <v>Category04</v>
      </c>
      <c r="I270" t="str">
        <f>_xlfn.XLOOKUP(InputData[[#This Row],[PRODUCT ID]],MasterData[PRODUCT ID],MasterData[UOM],"",0)</f>
        <v>Lt</v>
      </c>
      <c r="J270">
        <f>_xlfn.XLOOKUP(InputData[[#This Row],[PRODUCT ID]],MasterData[PRODUCT ID],MasterData[BUYING PRIZE],"",0)</f>
        <v>47</v>
      </c>
      <c r="K270">
        <f>_xlfn.XLOOKUP(InputData[[#This Row],[PRODUCT ID]],MasterData[PRODUCT ID],MasterData[SELLING PRICE],"",0)</f>
        <v>53.11</v>
      </c>
      <c r="L270">
        <f>SUM(InputData[[#This Row],[BUYING PRIZE]]*InputData[[#This Row],[QUANTITY]])</f>
        <v>47</v>
      </c>
      <c r="M270">
        <f>SUM(InputData[[#This Row],[SELLING PRICE]]*InputData[[#This Row],[QUANTITY]])</f>
        <v>53.11</v>
      </c>
      <c r="N270">
        <f>SUM(InputData[[#This Row],[TOTAL SELLING VALUE]]-InputData[[#This Row],[TOTAL BUYING VALUE]])</f>
        <v>6.1099999999999994</v>
      </c>
      <c r="O270">
        <f>DAY(InputData[[#This Row],[DATE]])</f>
        <v>4</v>
      </c>
      <c r="P270" t="str">
        <f>TEXT(InputData[[#This Row],[DATE]],"MMM")</f>
        <v>Jan</v>
      </c>
      <c r="Q270">
        <f>YEAR(InputData[[#This Row],[DATE]])</f>
        <v>2022</v>
      </c>
    </row>
    <row r="271" spans="1:17" x14ac:dyDescent="0.2">
      <c r="A271" s="3">
        <v>44570</v>
      </c>
      <c r="B271" s="4" t="s">
        <v>73</v>
      </c>
      <c r="C271" s="5">
        <v>12</v>
      </c>
      <c r="D271" s="5" t="s">
        <v>108</v>
      </c>
      <c r="E271" s="5" t="s">
        <v>106</v>
      </c>
      <c r="F271" s="6">
        <v>0</v>
      </c>
      <c r="G271" t="str">
        <f>_xlfn.XLOOKUP(InputData[[#This Row],[PRODUCT ID]],MasterData[PRODUCT ID],MasterData[PRODUCT],,0)</f>
        <v>Product32</v>
      </c>
      <c r="H271" t="str">
        <f>_xlfn.XLOOKUP(B271,MasterData[PRODUCT ID],MasterData[CATEGORY],,0)</f>
        <v>Category04</v>
      </c>
      <c r="I271" t="str">
        <f>_xlfn.XLOOKUP(InputData[[#This Row],[PRODUCT ID]],MasterData[PRODUCT ID],MasterData[UOM],"",0)</f>
        <v>Kg</v>
      </c>
      <c r="J271">
        <f>_xlfn.XLOOKUP(InputData[[#This Row],[PRODUCT ID]],MasterData[PRODUCT ID],MasterData[BUYING PRIZE],"",0)</f>
        <v>89</v>
      </c>
      <c r="K271">
        <f>_xlfn.XLOOKUP(InputData[[#This Row],[PRODUCT ID]],MasterData[PRODUCT ID],MasterData[SELLING PRICE],"",0)</f>
        <v>117.48</v>
      </c>
      <c r="L271">
        <f>SUM(InputData[[#This Row],[BUYING PRIZE]]*InputData[[#This Row],[QUANTITY]])</f>
        <v>1068</v>
      </c>
      <c r="M271">
        <f>SUM(InputData[[#This Row],[SELLING PRICE]]*InputData[[#This Row],[QUANTITY]])</f>
        <v>1409.76</v>
      </c>
      <c r="N271">
        <f>SUM(InputData[[#This Row],[TOTAL SELLING VALUE]]-InputData[[#This Row],[TOTAL BUYING VALUE]])</f>
        <v>341.76</v>
      </c>
      <c r="O271">
        <f>DAY(InputData[[#This Row],[DATE]])</f>
        <v>9</v>
      </c>
      <c r="P271" t="str">
        <f>TEXT(InputData[[#This Row],[DATE]],"MMM")</f>
        <v>Jan</v>
      </c>
      <c r="Q271">
        <f>YEAR(InputData[[#This Row],[DATE]])</f>
        <v>2022</v>
      </c>
    </row>
    <row r="272" spans="1:17" x14ac:dyDescent="0.2">
      <c r="A272" s="3">
        <v>44571</v>
      </c>
      <c r="B272" s="4" t="s">
        <v>77</v>
      </c>
      <c r="C272" s="5">
        <v>14</v>
      </c>
      <c r="D272" s="5" t="s">
        <v>106</v>
      </c>
      <c r="E272" s="5" t="s">
        <v>106</v>
      </c>
      <c r="F272" s="6">
        <v>0</v>
      </c>
      <c r="G272" t="str">
        <f>_xlfn.XLOOKUP(InputData[[#This Row],[PRODUCT ID]],MasterData[PRODUCT ID],MasterData[PRODUCT],,0)</f>
        <v>Product34</v>
      </c>
      <c r="H272" t="str">
        <f>_xlfn.XLOOKUP(B272,MasterData[PRODUCT ID],MasterData[CATEGORY],,0)</f>
        <v>Category04</v>
      </c>
      <c r="I272" t="str">
        <f>_xlfn.XLOOKUP(InputData[[#This Row],[PRODUCT ID]],MasterData[PRODUCT ID],MasterData[UOM],"",0)</f>
        <v>Lt</v>
      </c>
      <c r="J272">
        <f>_xlfn.XLOOKUP(InputData[[#This Row],[PRODUCT ID]],MasterData[PRODUCT ID],MasterData[BUYING PRIZE],"",0)</f>
        <v>55</v>
      </c>
      <c r="K272">
        <f>_xlfn.XLOOKUP(InputData[[#This Row],[PRODUCT ID]],MasterData[PRODUCT ID],MasterData[SELLING PRICE],"",0)</f>
        <v>58.3</v>
      </c>
      <c r="L272">
        <f>SUM(InputData[[#This Row],[BUYING PRIZE]]*InputData[[#This Row],[QUANTITY]])</f>
        <v>770</v>
      </c>
      <c r="M272">
        <f>SUM(InputData[[#This Row],[SELLING PRICE]]*InputData[[#This Row],[QUANTITY]])</f>
        <v>816.19999999999993</v>
      </c>
      <c r="N272">
        <f>SUM(InputData[[#This Row],[TOTAL SELLING VALUE]]-InputData[[#This Row],[TOTAL BUYING VALUE]])</f>
        <v>46.199999999999932</v>
      </c>
      <c r="O272">
        <f>DAY(InputData[[#This Row],[DATE]])</f>
        <v>10</v>
      </c>
      <c r="P272" t="str">
        <f>TEXT(InputData[[#This Row],[DATE]],"MMM")</f>
        <v>Jan</v>
      </c>
      <c r="Q272">
        <f>YEAR(InputData[[#This Row],[DATE]])</f>
        <v>2022</v>
      </c>
    </row>
    <row r="273" spans="1:17" x14ac:dyDescent="0.2">
      <c r="A273" s="3">
        <v>44572</v>
      </c>
      <c r="B273" s="4" t="s">
        <v>73</v>
      </c>
      <c r="C273" s="5">
        <v>2</v>
      </c>
      <c r="D273" s="5" t="s">
        <v>108</v>
      </c>
      <c r="E273" s="5" t="s">
        <v>106</v>
      </c>
      <c r="F273" s="6">
        <v>0</v>
      </c>
      <c r="G273" t="str">
        <f>_xlfn.XLOOKUP(InputData[[#This Row],[PRODUCT ID]],MasterData[PRODUCT ID],MasterData[PRODUCT],,0)</f>
        <v>Product32</v>
      </c>
      <c r="H273" t="str">
        <f>_xlfn.XLOOKUP(B273,MasterData[PRODUCT ID],MasterData[CATEGORY],,0)</f>
        <v>Category04</v>
      </c>
      <c r="I273" t="str">
        <f>_xlfn.XLOOKUP(InputData[[#This Row],[PRODUCT ID]],MasterData[PRODUCT ID],MasterData[UOM],"",0)</f>
        <v>Kg</v>
      </c>
      <c r="J273">
        <f>_xlfn.XLOOKUP(InputData[[#This Row],[PRODUCT ID]],MasterData[PRODUCT ID],MasterData[BUYING PRIZE],"",0)</f>
        <v>89</v>
      </c>
      <c r="K273">
        <f>_xlfn.XLOOKUP(InputData[[#This Row],[PRODUCT ID]],MasterData[PRODUCT ID],MasterData[SELLING PRICE],"",0)</f>
        <v>117.48</v>
      </c>
      <c r="L273">
        <f>SUM(InputData[[#This Row],[BUYING PRIZE]]*InputData[[#This Row],[QUANTITY]])</f>
        <v>178</v>
      </c>
      <c r="M273">
        <f>SUM(InputData[[#This Row],[SELLING PRICE]]*InputData[[#This Row],[QUANTITY]])</f>
        <v>234.96</v>
      </c>
      <c r="N273">
        <f>SUM(InputData[[#This Row],[TOTAL SELLING VALUE]]-InputData[[#This Row],[TOTAL BUYING VALUE]])</f>
        <v>56.960000000000008</v>
      </c>
      <c r="O273">
        <f>DAY(InputData[[#This Row],[DATE]])</f>
        <v>11</v>
      </c>
      <c r="P273" t="str">
        <f>TEXT(InputData[[#This Row],[DATE]],"MMM")</f>
        <v>Jan</v>
      </c>
      <c r="Q273">
        <f>YEAR(InputData[[#This Row],[DATE]])</f>
        <v>2022</v>
      </c>
    </row>
    <row r="274" spans="1:17" x14ac:dyDescent="0.2">
      <c r="A274" s="3">
        <v>44574</v>
      </c>
      <c r="B274" s="4" t="s">
        <v>45</v>
      </c>
      <c r="C274" s="5">
        <v>6</v>
      </c>
      <c r="D274" s="5" t="s">
        <v>106</v>
      </c>
      <c r="E274" s="5" t="s">
        <v>106</v>
      </c>
      <c r="F274" s="6">
        <v>0</v>
      </c>
      <c r="G274" t="str">
        <f>_xlfn.XLOOKUP(InputData[[#This Row],[PRODUCT ID]],MasterData[PRODUCT ID],MasterData[PRODUCT],,0)</f>
        <v>Product19</v>
      </c>
      <c r="H274" t="str">
        <f>_xlfn.XLOOKUP(B274,MasterData[PRODUCT ID],MasterData[CATEGORY],,0)</f>
        <v>Category02</v>
      </c>
      <c r="I274" t="str">
        <f>_xlfn.XLOOKUP(InputData[[#This Row],[PRODUCT ID]],MasterData[PRODUCT ID],MasterData[UOM],"",0)</f>
        <v>Ft</v>
      </c>
      <c r="J274">
        <f>_xlfn.XLOOKUP(InputData[[#This Row],[PRODUCT ID]],MasterData[PRODUCT ID],MasterData[BUYING PRIZE],"",0)</f>
        <v>150</v>
      </c>
      <c r="K274">
        <f>_xlfn.XLOOKUP(InputData[[#This Row],[PRODUCT ID]],MasterData[PRODUCT ID],MasterData[SELLING PRICE],"",0)</f>
        <v>210</v>
      </c>
      <c r="L274">
        <f>SUM(InputData[[#This Row],[BUYING PRIZE]]*InputData[[#This Row],[QUANTITY]])</f>
        <v>900</v>
      </c>
      <c r="M274">
        <f>SUM(InputData[[#This Row],[SELLING PRICE]]*InputData[[#This Row],[QUANTITY]])</f>
        <v>1260</v>
      </c>
      <c r="N274">
        <f>SUM(InputData[[#This Row],[TOTAL SELLING VALUE]]-InputData[[#This Row],[TOTAL BUYING VALUE]])</f>
        <v>360</v>
      </c>
      <c r="O274">
        <f>DAY(InputData[[#This Row],[DATE]])</f>
        <v>13</v>
      </c>
      <c r="P274" t="str">
        <f>TEXT(InputData[[#This Row],[DATE]],"MMM")</f>
        <v>Jan</v>
      </c>
      <c r="Q274">
        <f>YEAR(InputData[[#This Row],[DATE]])</f>
        <v>2022</v>
      </c>
    </row>
    <row r="275" spans="1:17" x14ac:dyDescent="0.2">
      <c r="A275" s="3">
        <v>44575</v>
      </c>
      <c r="B275" s="4" t="s">
        <v>29</v>
      </c>
      <c r="C275" s="5">
        <v>14</v>
      </c>
      <c r="D275" s="5" t="s">
        <v>108</v>
      </c>
      <c r="E275" s="5" t="s">
        <v>106</v>
      </c>
      <c r="F275" s="6">
        <v>0</v>
      </c>
      <c r="G275" t="str">
        <f>_xlfn.XLOOKUP(InputData[[#This Row],[PRODUCT ID]],MasterData[PRODUCT ID],MasterData[PRODUCT],,0)</f>
        <v>Product11</v>
      </c>
      <c r="H275" t="str">
        <f>_xlfn.XLOOKUP(B275,MasterData[PRODUCT ID],MasterData[CATEGORY],,0)</f>
        <v>Category02</v>
      </c>
      <c r="I275" t="str">
        <f>_xlfn.XLOOKUP(InputData[[#This Row],[PRODUCT ID]],MasterData[PRODUCT ID],MasterData[UOM],"",0)</f>
        <v>Lt</v>
      </c>
      <c r="J275">
        <f>_xlfn.XLOOKUP(InputData[[#This Row],[PRODUCT ID]],MasterData[PRODUCT ID],MasterData[BUYING PRIZE],"",0)</f>
        <v>44</v>
      </c>
      <c r="K275">
        <f>_xlfn.XLOOKUP(InputData[[#This Row],[PRODUCT ID]],MasterData[PRODUCT ID],MasterData[SELLING PRICE],"",0)</f>
        <v>48.4</v>
      </c>
      <c r="L275">
        <f>SUM(InputData[[#This Row],[BUYING PRIZE]]*InputData[[#This Row],[QUANTITY]])</f>
        <v>616</v>
      </c>
      <c r="M275">
        <f>SUM(InputData[[#This Row],[SELLING PRICE]]*InputData[[#This Row],[QUANTITY]])</f>
        <v>677.6</v>
      </c>
      <c r="N275">
        <f>SUM(InputData[[#This Row],[TOTAL SELLING VALUE]]-InputData[[#This Row],[TOTAL BUYING VALUE]])</f>
        <v>61.600000000000023</v>
      </c>
      <c r="O275">
        <f>DAY(InputData[[#This Row],[DATE]])</f>
        <v>14</v>
      </c>
      <c r="P275" t="str">
        <f>TEXT(InputData[[#This Row],[DATE]],"MMM")</f>
        <v>Jan</v>
      </c>
      <c r="Q275">
        <f>YEAR(InputData[[#This Row],[DATE]])</f>
        <v>2022</v>
      </c>
    </row>
    <row r="276" spans="1:17" x14ac:dyDescent="0.2">
      <c r="A276" s="3">
        <v>44576</v>
      </c>
      <c r="B276" s="4" t="s">
        <v>52</v>
      </c>
      <c r="C276" s="5">
        <v>10</v>
      </c>
      <c r="D276" s="5" t="s">
        <v>108</v>
      </c>
      <c r="E276" s="5" t="s">
        <v>107</v>
      </c>
      <c r="F276" s="6">
        <v>0</v>
      </c>
      <c r="G276" t="str">
        <f>_xlfn.XLOOKUP(InputData[[#This Row],[PRODUCT ID]],MasterData[PRODUCT ID],MasterData[PRODUCT],,0)</f>
        <v>Product22</v>
      </c>
      <c r="H276" t="str">
        <f>_xlfn.XLOOKUP(B276,MasterData[PRODUCT ID],MasterData[CATEGORY],,0)</f>
        <v>Category03</v>
      </c>
      <c r="I276" t="str">
        <f>_xlfn.XLOOKUP(InputData[[#This Row],[PRODUCT ID]],MasterData[PRODUCT ID],MasterData[UOM],"",0)</f>
        <v>Ft</v>
      </c>
      <c r="J276">
        <f>_xlfn.XLOOKUP(InputData[[#This Row],[PRODUCT ID]],MasterData[PRODUCT ID],MasterData[BUYING PRIZE],"",0)</f>
        <v>121</v>
      </c>
      <c r="K276">
        <f>_xlfn.XLOOKUP(InputData[[#This Row],[PRODUCT ID]],MasterData[PRODUCT ID],MasterData[SELLING PRICE],"",0)</f>
        <v>141.57</v>
      </c>
      <c r="L276">
        <f>SUM(InputData[[#This Row],[BUYING PRIZE]]*InputData[[#This Row],[QUANTITY]])</f>
        <v>1210</v>
      </c>
      <c r="M276">
        <f>SUM(InputData[[#This Row],[SELLING PRICE]]*InputData[[#This Row],[QUANTITY]])</f>
        <v>1415.6999999999998</v>
      </c>
      <c r="N276">
        <f>SUM(InputData[[#This Row],[TOTAL SELLING VALUE]]-InputData[[#This Row],[TOTAL BUYING VALUE]])</f>
        <v>205.69999999999982</v>
      </c>
      <c r="O276">
        <f>DAY(InputData[[#This Row],[DATE]])</f>
        <v>15</v>
      </c>
      <c r="P276" t="str">
        <f>TEXT(InputData[[#This Row],[DATE]],"MMM")</f>
        <v>Jan</v>
      </c>
      <c r="Q276">
        <f>YEAR(InputData[[#This Row],[DATE]])</f>
        <v>2022</v>
      </c>
    </row>
    <row r="277" spans="1:17" x14ac:dyDescent="0.2">
      <c r="A277" s="3">
        <v>44577</v>
      </c>
      <c r="B277" s="4" t="s">
        <v>35</v>
      </c>
      <c r="C277" s="5">
        <v>11</v>
      </c>
      <c r="D277" s="5" t="s">
        <v>106</v>
      </c>
      <c r="E277" s="5" t="s">
        <v>107</v>
      </c>
      <c r="F277" s="6">
        <v>0</v>
      </c>
      <c r="G277" t="str">
        <f>_xlfn.XLOOKUP(InputData[[#This Row],[PRODUCT ID]],MasterData[PRODUCT ID],MasterData[PRODUCT],,0)</f>
        <v>Product14</v>
      </c>
      <c r="H277" t="str">
        <f>_xlfn.XLOOKUP(B277,MasterData[PRODUCT ID],MasterData[CATEGORY],,0)</f>
        <v>Category02</v>
      </c>
      <c r="I277" t="str">
        <f>_xlfn.XLOOKUP(InputData[[#This Row],[PRODUCT ID]],MasterData[PRODUCT ID],MasterData[UOM],"",0)</f>
        <v>Kg</v>
      </c>
      <c r="J277">
        <f>_xlfn.XLOOKUP(InputData[[#This Row],[PRODUCT ID]],MasterData[PRODUCT ID],MasterData[BUYING PRIZE],"",0)</f>
        <v>112</v>
      </c>
      <c r="K277">
        <f>_xlfn.XLOOKUP(InputData[[#This Row],[PRODUCT ID]],MasterData[PRODUCT ID],MasterData[SELLING PRICE],"",0)</f>
        <v>146.72</v>
      </c>
      <c r="L277">
        <f>SUM(InputData[[#This Row],[BUYING PRIZE]]*InputData[[#This Row],[QUANTITY]])</f>
        <v>1232</v>
      </c>
      <c r="M277">
        <f>SUM(InputData[[#This Row],[SELLING PRICE]]*InputData[[#This Row],[QUANTITY]])</f>
        <v>1613.92</v>
      </c>
      <c r="N277">
        <f>SUM(InputData[[#This Row],[TOTAL SELLING VALUE]]-InputData[[#This Row],[TOTAL BUYING VALUE]])</f>
        <v>381.92000000000007</v>
      </c>
      <c r="O277">
        <f>DAY(InputData[[#This Row],[DATE]])</f>
        <v>16</v>
      </c>
      <c r="P277" t="str">
        <f>TEXT(InputData[[#This Row],[DATE]],"MMM")</f>
        <v>Jan</v>
      </c>
      <c r="Q277">
        <f>YEAR(InputData[[#This Row],[DATE]])</f>
        <v>2022</v>
      </c>
    </row>
    <row r="278" spans="1:17" x14ac:dyDescent="0.2">
      <c r="A278" s="3">
        <v>44578</v>
      </c>
      <c r="B278" s="4" t="s">
        <v>90</v>
      </c>
      <c r="C278" s="5">
        <v>4</v>
      </c>
      <c r="D278" s="5" t="s">
        <v>106</v>
      </c>
      <c r="E278" s="5" t="s">
        <v>106</v>
      </c>
      <c r="F278" s="6">
        <v>0</v>
      </c>
      <c r="G278" t="str">
        <f>_xlfn.XLOOKUP(InputData[[#This Row],[PRODUCT ID]],MasterData[PRODUCT ID],MasterData[PRODUCT],,0)</f>
        <v>Product40</v>
      </c>
      <c r="H278" t="str">
        <f>_xlfn.XLOOKUP(B278,MasterData[PRODUCT ID],MasterData[CATEGORY],,0)</f>
        <v>Category05</v>
      </c>
      <c r="I278" t="str">
        <f>_xlfn.XLOOKUP(InputData[[#This Row],[PRODUCT ID]],MasterData[PRODUCT ID],MasterData[UOM],"",0)</f>
        <v>Kg</v>
      </c>
      <c r="J278">
        <f>_xlfn.XLOOKUP(InputData[[#This Row],[PRODUCT ID]],MasterData[PRODUCT ID],MasterData[BUYING PRIZE],"",0)</f>
        <v>90</v>
      </c>
      <c r="K278">
        <f>_xlfn.XLOOKUP(InputData[[#This Row],[PRODUCT ID]],MasterData[PRODUCT ID],MasterData[SELLING PRICE],"",0)</f>
        <v>115.2</v>
      </c>
      <c r="L278">
        <f>SUM(InputData[[#This Row],[BUYING PRIZE]]*InputData[[#This Row],[QUANTITY]])</f>
        <v>360</v>
      </c>
      <c r="M278">
        <f>SUM(InputData[[#This Row],[SELLING PRICE]]*InputData[[#This Row],[QUANTITY]])</f>
        <v>460.8</v>
      </c>
      <c r="N278">
        <f>SUM(InputData[[#This Row],[TOTAL SELLING VALUE]]-InputData[[#This Row],[TOTAL BUYING VALUE]])</f>
        <v>100.80000000000001</v>
      </c>
      <c r="O278">
        <f>DAY(InputData[[#This Row],[DATE]])</f>
        <v>17</v>
      </c>
      <c r="P278" t="str">
        <f>TEXT(InputData[[#This Row],[DATE]],"MMM")</f>
        <v>Jan</v>
      </c>
      <c r="Q278">
        <f>YEAR(InputData[[#This Row],[DATE]])</f>
        <v>2022</v>
      </c>
    </row>
    <row r="279" spans="1:17" x14ac:dyDescent="0.2">
      <c r="A279" s="3">
        <v>44579</v>
      </c>
      <c r="B279" s="4" t="s">
        <v>22</v>
      </c>
      <c r="C279" s="5">
        <v>9</v>
      </c>
      <c r="D279" s="5" t="s">
        <v>105</v>
      </c>
      <c r="E279" s="5" t="s">
        <v>107</v>
      </c>
      <c r="F279" s="6">
        <v>0</v>
      </c>
      <c r="G279" t="str">
        <f>_xlfn.XLOOKUP(InputData[[#This Row],[PRODUCT ID]],MasterData[PRODUCT ID],MasterData[PRODUCT],,0)</f>
        <v>Product08</v>
      </c>
      <c r="H279" t="str">
        <f>_xlfn.XLOOKUP(B279,MasterData[PRODUCT ID],MasterData[CATEGORY],,0)</f>
        <v>Category01</v>
      </c>
      <c r="I279" t="str">
        <f>_xlfn.XLOOKUP(InputData[[#This Row],[PRODUCT ID]],MasterData[PRODUCT ID],MasterData[UOM],"",0)</f>
        <v>Kg</v>
      </c>
      <c r="J279">
        <f>_xlfn.XLOOKUP(InputData[[#This Row],[PRODUCT ID]],MasterData[PRODUCT ID],MasterData[BUYING PRIZE],"",0)</f>
        <v>83</v>
      </c>
      <c r="K279">
        <f>_xlfn.XLOOKUP(InputData[[#This Row],[PRODUCT ID]],MasterData[PRODUCT ID],MasterData[SELLING PRICE],"",0)</f>
        <v>94.62</v>
      </c>
      <c r="L279">
        <f>SUM(InputData[[#This Row],[BUYING PRIZE]]*InputData[[#This Row],[QUANTITY]])</f>
        <v>747</v>
      </c>
      <c r="M279">
        <f>SUM(InputData[[#This Row],[SELLING PRICE]]*InputData[[#This Row],[QUANTITY]])</f>
        <v>851.58</v>
      </c>
      <c r="N279">
        <f>SUM(InputData[[#This Row],[TOTAL SELLING VALUE]]-InputData[[#This Row],[TOTAL BUYING VALUE]])</f>
        <v>104.58000000000004</v>
      </c>
      <c r="O279">
        <f>DAY(InputData[[#This Row],[DATE]])</f>
        <v>18</v>
      </c>
      <c r="P279" t="str">
        <f>TEXT(InputData[[#This Row],[DATE]],"MMM")</f>
        <v>Jan</v>
      </c>
      <c r="Q279">
        <f>YEAR(InputData[[#This Row],[DATE]])</f>
        <v>2022</v>
      </c>
    </row>
    <row r="280" spans="1:17" x14ac:dyDescent="0.2">
      <c r="A280" s="3">
        <v>44581</v>
      </c>
      <c r="B280" s="4" t="s">
        <v>50</v>
      </c>
      <c r="C280" s="5">
        <v>2</v>
      </c>
      <c r="D280" s="5" t="s">
        <v>108</v>
      </c>
      <c r="E280" s="5" t="s">
        <v>107</v>
      </c>
      <c r="F280" s="6">
        <v>0</v>
      </c>
      <c r="G280" t="str">
        <f>_xlfn.XLOOKUP(InputData[[#This Row],[PRODUCT ID]],MasterData[PRODUCT ID],MasterData[PRODUCT],,0)</f>
        <v>Product21</v>
      </c>
      <c r="H280" t="str">
        <f>_xlfn.XLOOKUP(B280,MasterData[PRODUCT ID],MasterData[CATEGORY],,0)</f>
        <v>Category03</v>
      </c>
      <c r="I280" t="str">
        <f>_xlfn.XLOOKUP(InputData[[#This Row],[PRODUCT ID]],MasterData[PRODUCT ID],MasterData[UOM],"",0)</f>
        <v>Ft</v>
      </c>
      <c r="J280">
        <f>_xlfn.XLOOKUP(InputData[[#This Row],[PRODUCT ID]],MasterData[PRODUCT ID],MasterData[BUYING PRIZE],"",0)</f>
        <v>126</v>
      </c>
      <c r="K280">
        <f>_xlfn.XLOOKUP(InputData[[#This Row],[PRODUCT ID]],MasterData[PRODUCT ID],MasterData[SELLING PRICE],"",0)</f>
        <v>162.54</v>
      </c>
      <c r="L280">
        <f>SUM(InputData[[#This Row],[BUYING PRIZE]]*InputData[[#This Row],[QUANTITY]])</f>
        <v>252</v>
      </c>
      <c r="M280">
        <f>SUM(InputData[[#This Row],[SELLING PRICE]]*InputData[[#This Row],[QUANTITY]])</f>
        <v>325.08</v>
      </c>
      <c r="N280">
        <f>SUM(InputData[[#This Row],[TOTAL SELLING VALUE]]-InputData[[#This Row],[TOTAL BUYING VALUE]])</f>
        <v>73.079999999999984</v>
      </c>
      <c r="O280">
        <f>DAY(InputData[[#This Row],[DATE]])</f>
        <v>20</v>
      </c>
      <c r="P280" t="str">
        <f>TEXT(InputData[[#This Row],[DATE]],"MMM")</f>
        <v>Jan</v>
      </c>
      <c r="Q280">
        <f>YEAR(InputData[[#This Row],[DATE]])</f>
        <v>2022</v>
      </c>
    </row>
    <row r="281" spans="1:17" x14ac:dyDescent="0.2">
      <c r="A281" s="3">
        <v>44581</v>
      </c>
      <c r="B281" s="4" t="s">
        <v>35</v>
      </c>
      <c r="C281" s="5">
        <v>7</v>
      </c>
      <c r="D281" s="5" t="s">
        <v>106</v>
      </c>
      <c r="E281" s="5" t="s">
        <v>106</v>
      </c>
      <c r="F281" s="6">
        <v>0</v>
      </c>
      <c r="G281" t="str">
        <f>_xlfn.XLOOKUP(InputData[[#This Row],[PRODUCT ID]],MasterData[PRODUCT ID],MasterData[PRODUCT],,0)</f>
        <v>Product14</v>
      </c>
      <c r="H281" t="str">
        <f>_xlfn.XLOOKUP(B281,MasterData[PRODUCT ID],MasterData[CATEGORY],,0)</f>
        <v>Category02</v>
      </c>
      <c r="I281" t="str">
        <f>_xlfn.XLOOKUP(InputData[[#This Row],[PRODUCT ID]],MasterData[PRODUCT ID],MasterData[UOM],"",0)</f>
        <v>Kg</v>
      </c>
      <c r="J281">
        <f>_xlfn.XLOOKUP(InputData[[#This Row],[PRODUCT ID]],MasterData[PRODUCT ID],MasterData[BUYING PRIZE],"",0)</f>
        <v>112</v>
      </c>
      <c r="K281">
        <f>_xlfn.XLOOKUP(InputData[[#This Row],[PRODUCT ID]],MasterData[PRODUCT ID],MasterData[SELLING PRICE],"",0)</f>
        <v>146.72</v>
      </c>
      <c r="L281">
        <f>SUM(InputData[[#This Row],[BUYING PRIZE]]*InputData[[#This Row],[QUANTITY]])</f>
        <v>784</v>
      </c>
      <c r="M281">
        <f>SUM(InputData[[#This Row],[SELLING PRICE]]*InputData[[#This Row],[QUANTITY]])</f>
        <v>1027.04</v>
      </c>
      <c r="N281">
        <f>SUM(InputData[[#This Row],[TOTAL SELLING VALUE]]-InputData[[#This Row],[TOTAL BUYING VALUE]])</f>
        <v>243.03999999999996</v>
      </c>
      <c r="O281">
        <f>DAY(InputData[[#This Row],[DATE]])</f>
        <v>20</v>
      </c>
      <c r="P281" t="str">
        <f>TEXT(InputData[[#This Row],[DATE]],"MMM")</f>
        <v>Jan</v>
      </c>
      <c r="Q281">
        <f>YEAR(InputData[[#This Row],[DATE]])</f>
        <v>2022</v>
      </c>
    </row>
    <row r="282" spans="1:17" x14ac:dyDescent="0.2">
      <c r="A282" s="3">
        <v>44583</v>
      </c>
      <c r="B282" s="4" t="s">
        <v>6</v>
      </c>
      <c r="C282" s="5">
        <v>6</v>
      </c>
      <c r="D282" s="5" t="s">
        <v>106</v>
      </c>
      <c r="E282" s="5" t="s">
        <v>107</v>
      </c>
      <c r="F282" s="6">
        <v>0</v>
      </c>
      <c r="G282" t="str">
        <f>_xlfn.XLOOKUP(InputData[[#This Row],[PRODUCT ID]],MasterData[PRODUCT ID],MasterData[PRODUCT],,0)</f>
        <v>Product01</v>
      </c>
      <c r="H282" t="str">
        <f>_xlfn.XLOOKUP(B282,MasterData[PRODUCT ID],MasterData[CATEGORY],,0)</f>
        <v>Category01</v>
      </c>
      <c r="I282" t="str">
        <f>_xlfn.XLOOKUP(InputData[[#This Row],[PRODUCT ID]],MasterData[PRODUCT ID],MasterData[UOM],"",0)</f>
        <v>Kg</v>
      </c>
      <c r="J282">
        <f>_xlfn.XLOOKUP(InputData[[#This Row],[PRODUCT ID]],MasterData[PRODUCT ID],MasterData[BUYING PRIZE],"",0)</f>
        <v>98</v>
      </c>
      <c r="K282">
        <f>_xlfn.XLOOKUP(InputData[[#This Row],[PRODUCT ID]],MasterData[PRODUCT ID],MasterData[SELLING PRICE],"",0)</f>
        <v>103.88</v>
      </c>
      <c r="L282">
        <f>SUM(InputData[[#This Row],[BUYING PRIZE]]*InputData[[#This Row],[QUANTITY]])</f>
        <v>588</v>
      </c>
      <c r="M282">
        <f>SUM(InputData[[#This Row],[SELLING PRICE]]*InputData[[#This Row],[QUANTITY]])</f>
        <v>623.28</v>
      </c>
      <c r="N282">
        <f>SUM(InputData[[#This Row],[TOTAL SELLING VALUE]]-InputData[[#This Row],[TOTAL BUYING VALUE]])</f>
        <v>35.279999999999973</v>
      </c>
      <c r="O282">
        <f>DAY(InputData[[#This Row],[DATE]])</f>
        <v>22</v>
      </c>
      <c r="P282" t="str">
        <f>TEXT(InputData[[#This Row],[DATE]],"MMM")</f>
        <v>Jan</v>
      </c>
      <c r="Q282">
        <f>YEAR(InputData[[#This Row],[DATE]])</f>
        <v>2022</v>
      </c>
    </row>
    <row r="283" spans="1:17" x14ac:dyDescent="0.2">
      <c r="A283" s="3">
        <v>44584</v>
      </c>
      <c r="B283" s="4" t="s">
        <v>10</v>
      </c>
      <c r="C283" s="5">
        <v>5</v>
      </c>
      <c r="D283" s="5" t="s">
        <v>105</v>
      </c>
      <c r="E283" s="5" t="s">
        <v>107</v>
      </c>
      <c r="F283" s="6">
        <v>0</v>
      </c>
      <c r="G283" t="str">
        <f>_xlfn.XLOOKUP(InputData[[#This Row],[PRODUCT ID]],MasterData[PRODUCT ID],MasterData[PRODUCT],,0)</f>
        <v>Product02</v>
      </c>
      <c r="H283" t="str">
        <f>_xlfn.XLOOKUP(B283,MasterData[PRODUCT ID],MasterData[CATEGORY],,0)</f>
        <v>Category01</v>
      </c>
      <c r="I283" t="str">
        <f>_xlfn.XLOOKUP(InputData[[#This Row],[PRODUCT ID]],MasterData[PRODUCT ID],MasterData[UOM],"",0)</f>
        <v>Kg</v>
      </c>
      <c r="J283">
        <f>_xlfn.XLOOKUP(InputData[[#This Row],[PRODUCT ID]],MasterData[PRODUCT ID],MasterData[BUYING PRIZE],"",0)</f>
        <v>105</v>
      </c>
      <c r="K283">
        <f>_xlfn.XLOOKUP(InputData[[#This Row],[PRODUCT ID]],MasterData[PRODUCT ID],MasterData[SELLING PRICE],"",0)</f>
        <v>142.80000000000001</v>
      </c>
      <c r="L283">
        <f>SUM(InputData[[#This Row],[BUYING PRIZE]]*InputData[[#This Row],[QUANTITY]])</f>
        <v>525</v>
      </c>
      <c r="M283">
        <f>SUM(InputData[[#This Row],[SELLING PRICE]]*InputData[[#This Row],[QUANTITY]])</f>
        <v>714</v>
      </c>
      <c r="N283">
        <f>SUM(InputData[[#This Row],[TOTAL SELLING VALUE]]-InputData[[#This Row],[TOTAL BUYING VALUE]])</f>
        <v>189</v>
      </c>
      <c r="O283">
        <f>DAY(InputData[[#This Row],[DATE]])</f>
        <v>23</v>
      </c>
      <c r="P283" t="str">
        <f>TEXT(InputData[[#This Row],[DATE]],"MMM")</f>
        <v>Jan</v>
      </c>
      <c r="Q283">
        <f>YEAR(InputData[[#This Row],[DATE]])</f>
        <v>2022</v>
      </c>
    </row>
    <row r="284" spans="1:17" x14ac:dyDescent="0.2">
      <c r="A284" s="3">
        <v>44584</v>
      </c>
      <c r="B284" s="4" t="s">
        <v>94</v>
      </c>
      <c r="C284" s="5">
        <v>8</v>
      </c>
      <c r="D284" s="5" t="s">
        <v>108</v>
      </c>
      <c r="E284" s="5" t="s">
        <v>106</v>
      </c>
      <c r="F284" s="6">
        <v>0</v>
      </c>
      <c r="G284" t="str">
        <f>_xlfn.XLOOKUP(InputData[[#This Row],[PRODUCT ID]],MasterData[PRODUCT ID],MasterData[PRODUCT],,0)</f>
        <v>Product42</v>
      </c>
      <c r="H284" t="str">
        <f>_xlfn.XLOOKUP(B284,MasterData[PRODUCT ID],MasterData[CATEGORY],,0)</f>
        <v>Category05</v>
      </c>
      <c r="I284" t="str">
        <f>_xlfn.XLOOKUP(InputData[[#This Row],[PRODUCT ID]],MasterData[PRODUCT ID],MasterData[UOM],"",0)</f>
        <v>Ft</v>
      </c>
      <c r="J284">
        <f>_xlfn.XLOOKUP(InputData[[#This Row],[PRODUCT ID]],MasterData[PRODUCT ID],MasterData[BUYING PRIZE],"",0)</f>
        <v>120</v>
      </c>
      <c r="K284">
        <f>_xlfn.XLOOKUP(InputData[[#This Row],[PRODUCT ID]],MasterData[PRODUCT ID],MasterData[SELLING PRICE],"",0)</f>
        <v>162</v>
      </c>
      <c r="L284">
        <f>SUM(InputData[[#This Row],[BUYING PRIZE]]*InputData[[#This Row],[QUANTITY]])</f>
        <v>960</v>
      </c>
      <c r="M284">
        <f>SUM(InputData[[#This Row],[SELLING PRICE]]*InputData[[#This Row],[QUANTITY]])</f>
        <v>1296</v>
      </c>
      <c r="N284">
        <f>SUM(InputData[[#This Row],[TOTAL SELLING VALUE]]-InputData[[#This Row],[TOTAL BUYING VALUE]])</f>
        <v>336</v>
      </c>
      <c r="O284">
        <f>DAY(InputData[[#This Row],[DATE]])</f>
        <v>23</v>
      </c>
      <c r="P284" t="str">
        <f>TEXT(InputData[[#This Row],[DATE]],"MMM")</f>
        <v>Jan</v>
      </c>
      <c r="Q284">
        <f>YEAR(InputData[[#This Row],[DATE]])</f>
        <v>2022</v>
      </c>
    </row>
    <row r="285" spans="1:17" x14ac:dyDescent="0.2">
      <c r="A285" s="3">
        <v>44585</v>
      </c>
      <c r="B285" s="4" t="s">
        <v>69</v>
      </c>
      <c r="C285" s="5">
        <v>15</v>
      </c>
      <c r="D285" s="5" t="s">
        <v>106</v>
      </c>
      <c r="E285" s="5" t="s">
        <v>106</v>
      </c>
      <c r="F285" s="6">
        <v>0</v>
      </c>
      <c r="G285" t="str">
        <f>_xlfn.XLOOKUP(InputData[[#This Row],[PRODUCT ID]],MasterData[PRODUCT ID],MasterData[PRODUCT],,0)</f>
        <v>Product30</v>
      </c>
      <c r="H285" t="str">
        <f>_xlfn.XLOOKUP(B285,MasterData[PRODUCT ID],MasterData[CATEGORY],,0)</f>
        <v>Category04</v>
      </c>
      <c r="I285" t="str">
        <f>_xlfn.XLOOKUP(InputData[[#This Row],[PRODUCT ID]],MasterData[PRODUCT ID],MasterData[UOM],"",0)</f>
        <v>Ft</v>
      </c>
      <c r="J285">
        <f>_xlfn.XLOOKUP(InputData[[#This Row],[PRODUCT ID]],MasterData[PRODUCT ID],MasterData[BUYING PRIZE],"",0)</f>
        <v>148</v>
      </c>
      <c r="K285">
        <f>_xlfn.XLOOKUP(InputData[[#This Row],[PRODUCT ID]],MasterData[PRODUCT ID],MasterData[SELLING PRICE],"",0)</f>
        <v>201.28</v>
      </c>
      <c r="L285">
        <f>SUM(InputData[[#This Row],[BUYING PRIZE]]*InputData[[#This Row],[QUANTITY]])</f>
        <v>2220</v>
      </c>
      <c r="M285">
        <f>SUM(InputData[[#This Row],[SELLING PRICE]]*InputData[[#This Row],[QUANTITY]])</f>
        <v>3019.2</v>
      </c>
      <c r="N285">
        <f>SUM(InputData[[#This Row],[TOTAL SELLING VALUE]]-InputData[[#This Row],[TOTAL BUYING VALUE]])</f>
        <v>799.19999999999982</v>
      </c>
      <c r="O285">
        <f>DAY(InputData[[#This Row],[DATE]])</f>
        <v>24</v>
      </c>
      <c r="P285" t="str">
        <f>TEXT(InputData[[#This Row],[DATE]],"MMM")</f>
        <v>Jan</v>
      </c>
      <c r="Q285">
        <f>YEAR(InputData[[#This Row],[DATE]])</f>
        <v>2022</v>
      </c>
    </row>
    <row r="286" spans="1:17" x14ac:dyDescent="0.2">
      <c r="A286" s="3">
        <v>44586</v>
      </c>
      <c r="B286" s="4" t="s">
        <v>41</v>
      </c>
      <c r="C286" s="5">
        <v>14</v>
      </c>
      <c r="D286" s="5" t="s">
        <v>108</v>
      </c>
      <c r="E286" s="5" t="s">
        <v>107</v>
      </c>
      <c r="F286" s="6">
        <v>0</v>
      </c>
      <c r="G286" t="str">
        <f>_xlfn.XLOOKUP(InputData[[#This Row],[PRODUCT ID]],MasterData[PRODUCT ID],MasterData[PRODUCT],,0)</f>
        <v>Product17</v>
      </c>
      <c r="H286" t="str">
        <f>_xlfn.XLOOKUP(B286,MasterData[PRODUCT ID],MasterData[CATEGORY],,0)</f>
        <v>Category02</v>
      </c>
      <c r="I286" t="str">
        <f>_xlfn.XLOOKUP(InputData[[#This Row],[PRODUCT ID]],MasterData[PRODUCT ID],MasterData[UOM],"",0)</f>
        <v>Ft</v>
      </c>
      <c r="J286">
        <f>_xlfn.XLOOKUP(InputData[[#This Row],[PRODUCT ID]],MasterData[PRODUCT ID],MasterData[BUYING PRIZE],"",0)</f>
        <v>134</v>
      </c>
      <c r="K286">
        <f>_xlfn.XLOOKUP(InputData[[#This Row],[PRODUCT ID]],MasterData[PRODUCT ID],MasterData[SELLING PRICE],"",0)</f>
        <v>156.78</v>
      </c>
      <c r="L286">
        <f>SUM(InputData[[#This Row],[BUYING PRIZE]]*InputData[[#This Row],[QUANTITY]])</f>
        <v>1876</v>
      </c>
      <c r="M286">
        <f>SUM(InputData[[#This Row],[SELLING PRICE]]*InputData[[#This Row],[QUANTITY]])</f>
        <v>2194.92</v>
      </c>
      <c r="N286">
        <f>SUM(InputData[[#This Row],[TOTAL SELLING VALUE]]-InputData[[#This Row],[TOTAL BUYING VALUE]])</f>
        <v>318.92000000000007</v>
      </c>
      <c r="O286">
        <f>DAY(InputData[[#This Row],[DATE]])</f>
        <v>25</v>
      </c>
      <c r="P286" t="str">
        <f>TEXT(InputData[[#This Row],[DATE]],"MMM")</f>
        <v>Jan</v>
      </c>
      <c r="Q286">
        <f>YEAR(InputData[[#This Row],[DATE]])</f>
        <v>2022</v>
      </c>
    </row>
    <row r="287" spans="1:17" x14ac:dyDescent="0.2">
      <c r="A287" s="3">
        <v>44589</v>
      </c>
      <c r="B287" s="4" t="s">
        <v>39</v>
      </c>
      <c r="C287" s="5">
        <v>11</v>
      </c>
      <c r="D287" s="5" t="s">
        <v>108</v>
      </c>
      <c r="E287" s="5" t="s">
        <v>106</v>
      </c>
      <c r="F287" s="6">
        <v>0</v>
      </c>
      <c r="G287" t="str">
        <f>_xlfn.XLOOKUP(InputData[[#This Row],[PRODUCT ID]],MasterData[PRODUCT ID],MasterData[PRODUCT],,0)</f>
        <v>Product16</v>
      </c>
      <c r="H287" t="str">
        <f>_xlfn.XLOOKUP(B287,MasterData[PRODUCT ID],MasterData[CATEGORY],,0)</f>
        <v>Category02</v>
      </c>
      <c r="I287" t="str">
        <f>_xlfn.XLOOKUP(InputData[[#This Row],[PRODUCT ID]],MasterData[PRODUCT ID],MasterData[UOM],"",0)</f>
        <v>No.</v>
      </c>
      <c r="J287">
        <f>_xlfn.XLOOKUP(InputData[[#This Row],[PRODUCT ID]],MasterData[PRODUCT ID],MasterData[BUYING PRIZE],"",0)</f>
        <v>13</v>
      </c>
      <c r="K287">
        <f>_xlfn.XLOOKUP(InputData[[#This Row],[PRODUCT ID]],MasterData[PRODUCT ID],MasterData[SELLING PRICE],"",0)</f>
        <v>16.64</v>
      </c>
      <c r="L287">
        <f>SUM(InputData[[#This Row],[BUYING PRIZE]]*InputData[[#This Row],[QUANTITY]])</f>
        <v>143</v>
      </c>
      <c r="M287">
        <f>SUM(InputData[[#This Row],[SELLING PRICE]]*InputData[[#This Row],[QUANTITY]])</f>
        <v>183.04000000000002</v>
      </c>
      <c r="N287">
        <f>SUM(InputData[[#This Row],[TOTAL SELLING VALUE]]-InputData[[#This Row],[TOTAL BUYING VALUE]])</f>
        <v>40.04000000000002</v>
      </c>
      <c r="O287">
        <f>DAY(InputData[[#This Row],[DATE]])</f>
        <v>28</v>
      </c>
      <c r="P287" t="str">
        <f>TEXT(InputData[[#This Row],[DATE]],"MMM")</f>
        <v>Jan</v>
      </c>
      <c r="Q287">
        <f>YEAR(InputData[[#This Row],[DATE]])</f>
        <v>2022</v>
      </c>
    </row>
    <row r="288" spans="1:17" x14ac:dyDescent="0.2">
      <c r="A288" s="3">
        <v>44592</v>
      </c>
      <c r="B288" s="4" t="s">
        <v>54</v>
      </c>
      <c r="C288" s="5">
        <v>6</v>
      </c>
      <c r="D288" s="5" t="s">
        <v>106</v>
      </c>
      <c r="E288" s="5" t="s">
        <v>107</v>
      </c>
      <c r="F288" s="6">
        <v>0</v>
      </c>
      <c r="G288" t="str">
        <f>_xlfn.XLOOKUP(InputData[[#This Row],[PRODUCT ID]],MasterData[PRODUCT ID],MasterData[PRODUCT],,0)</f>
        <v>Product23</v>
      </c>
      <c r="H288" t="str">
        <f>_xlfn.XLOOKUP(B288,MasterData[PRODUCT ID],MasterData[CATEGORY],,0)</f>
        <v>Category03</v>
      </c>
      <c r="I288" t="str">
        <f>_xlfn.XLOOKUP(InputData[[#This Row],[PRODUCT ID]],MasterData[PRODUCT ID],MasterData[UOM],"",0)</f>
        <v>Ft</v>
      </c>
      <c r="J288">
        <f>_xlfn.XLOOKUP(InputData[[#This Row],[PRODUCT ID]],MasterData[PRODUCT ID],MasterData[BUYING PRIZE],"",0)</f>
        <v>141</v>
      </c>
      <c r="K288">
        <f>_xlfn.XLOOKUP(InputData[[#This Row],[PRODUCT ID]],MasterData[PRODUCT ID],MasterData[SELLING PRICE],"",0)</f>
        <v>149.46</v>
      </c>
      <c r="L288">
        <f>SUM(InputData[[#This Row],[BUYING PRIZE]]*InputData[[#This Row],[QUANTITY]])</f>
        <v>846</v>
      </c>
      <c r="M288">
        <f>SUM(InputData[[#This Row],[SELLING PRICE]]*InputData[[#This Row],[QUANTITY]])</f>
        <v>896.76</v>
      </c>
      <c r="N288">
        <f>SUM(InputData[[#This Row],[TOTAL SELLING VALUE]]-InputData[[#This Row],[TOTAL BUYING VALUE]])</f>
        <v>50.759999999999991</v>
      </c>
      <c r="O288">
        <f>DAY(InputData[[#This Row],[DATE]])</f>
        <v>31</v>
      </c>
      <c r="P288" t="str">
        <f>TEXT(InputData[[#This Row],[DATE]],"MMM")</f>
        <v>Jan</v>
      </c>
      <c r="Q288">
        <f>YEAR(InputData[[#This Row],[DATE]])</f>
        <v>2022</v>
      </c>
    </row>
    <row r="289" spans="1:17" x14ac:dyDescent="0.2">
      <c r="A289" s="3">
        <v>44592</v>
      </c>
      <c r="B289" s="4" t="s">
        <v>92</v>
      </c>
      <c r="C289" s="5">
        <v>9</v>
      </c>
      <c r="D289" s="5" t="s">
        <v>108</v>
      </c>
      <c r="E289" s="5" t="s">
        <v>107</v>
      </c>
      <c r="F289" s="6">
        <v>0</v>
      </c>
      <c r="G289" t="str">
        <f>_xlfn.XLOOKUP(InputData[[#This Row],[PRODUCT ID]],MasterData[PRODUCT ID],MasterData[PRODUCT],,0)</f>
        <v>Product41</v>
      </c>
      <c r="H289" t="str">
        <f>_xlfn.XLOOKUP(B289,MasterData[PRODUCT ID],MasterData[CATEGORY],,0)</f>
        <v>Category05</v>
      </c>
      <c r="I289" t="str">
        <f>_xlfn.XLOOKUP(InputData[[#This Row],[PRODUCT ID]],MasterData[PRODUCT ID],MasterData[UOM],"",0)</f>
        <v>Ft</v>
      </c>
      <c r="J289">
        <f>_xlfn.XLOOKUP(InputData[[#This Row],[PRODUCT ID]],MasterData[PRODUCT ID],MasterData[BUYING PRIZE],"",0)</f>
        <v>138</v>
      </c>
      <c r="K289">
        <f>_xlfn.XLOOKUP(InputData[[#This Row],[PRODUCT ID]],MasterData[PRODUCT ID],MasterData[SELLING PRICE],"",0)</f>
        <v>173.88</v>
      </c>
      <c r="L289">
        <f>SUM(InputData[[#This Row],[BUYING PRIZE]]*InputData[[#This Row],[QUANTITY]])</f>
        <v>1242</v>
      </c>
      <c r="M289">
        <f>SUM(InputData[[#This Row],[SELLING PRICE]]*InputData[[#This Row],[QUANTITY]])</f>
        <v>1564.92</v>
      </c>
      <c r="N289">
        <f>SUM(InputData[[#This Row],[TOTAL SELLING VALUE]]-InputData[[#This Row],[TOTAL BUYING VALUE]])</f>
        <v>322.92000000000007</v>
      </c>
      <c r="O289">
        <f>DAY(InputData[[#This Row],[DATE]])</f>
        <v>31</v>
      </c>
      <c r="P289" t="str">
        <f>TEXT(InputData[[#This Row],[DATE]],"MMM")</f>
        <v>Jan</v>
      </c>
      <c r="Q289">
        <f>YEAR(InputData[[#This Row],[DATE]])</f>
        <v>2022</v>
      </c>
    </row>
    <row r="290" spans="1:17" x14ac:dyDescent="0.2">
      <c r="A290" s="3">
        <v>44593</v>
      </c>
      <c r="B290" s="4" t="s">
        <v>16</v>
      </c>
      <c r="C290" s="5">
        <v>9</v>
      </c>
      <c r="D290" s="5" t="s">
        <v>108</v>
      </c>
      <c r="E290" s="5" t="s">
        <v>107</v>
      </c>
      <c r="F290" s="6">
        <v>0</v>
      </c>
      <c r="G290" t="str">
        <f>_xlfn.XLOOKUP(InputData[[#This Row],[PRODUCT ID]],MasterData[PRODUCT ID],MasterData[PRODUCT],,0)</f>
        <v>Product05</v>
      </c>
      <c r="H290" t="str">
        <f>_xlfn.XLOOKUP(B290,MasterData[PRODUCT ID],MasterData[CATEGORY],,0)</f>
        <v>Category01</v>
      </c>
      <c r="I290" t="str">
        <f>_xlfn.XLOOKUP(InputData[[#This Row],[PRODUCT ID]],MasterData[PRODUCT ID],MasterData[UOM],"",0)</f>
        <v>Ft</v>
      </c>
      <c r="J290">
        <f>_xlfn.XLOOKUP(InputData[[#This Row],[PRODUCT ID]],MasterData[PRODUCT ID],MasterData[BUYING PRIZE],"",0)</f>
        <v>133</v>
      </c>
      <c r="K290">
        <f>_xlfn.XLOOKUP(InputData[[#This Row],[PRODUCT ID]],MasterData[PRODUCT ID],MasterData[SELLING PRICE],"",0)</f>
        <v>155.61000000000001</v>
      </c>
      <c r="L290">
        <f>SUM(InputData[[#This Row],[BUYING PRIZE]]*InputData[[#This Row],[QUANTITY]])</f>
        <v>1197</v>
      </c>
      <c r="M290">
        <f>SUM(InputData[[#This Row],[SELLING PRICE]]*InputData[[#This Row],[QUANTITY]])</f>
        <v>1400.4900000000002</v>
      </c>
      <c r="N290">
        <f>SUM(InputData[[#This Row],[TOTAL SELLING VALUE]]-InputData[[#This Row],[TOTAL BUYING VALUE]])</f>
        <v>203.49000000000024</v>
      </c>
      <c r="O290">
        <f>DAY(InputData[[#This Row],[DATE]])</f>
        <v>1</v>
      </c>
      <c r="P290" t="str">
        <f>TEXT(InputData[[#This Row],[DATE]],"MMM")</f>
        <v>Feb</v>
      </c>
      <c r="Q290">
        <f>YEAR(InputData[[#This Row],[DATE]])</f>
        <v>2022</v>
      </c>
    </row>
    <row r="291" spans="1:17" x14ac:dyDescent="0.2">
      <c r="A291" s="3">
        <v>44595</v>
      </c>
      <c r="B291" s="4" t="s">
        <v>35</v>
      </c>
      <c r="C291" s="5">
        <v>8</v>
      </c>
      <c r="D291" s="5" t="s">
        <v>108</v>
      </c>
      <c r="E291" s="5" t="s">
        <v>106</v>
      </c>
      <c r="F291" s="6">
        <v>0</v>
      </c>
      <c r="G291" t="str">
        <f>_xlfn.XLOOKUP(InputData[[#This Row],[PRODUCT ID]],MasterData[PRODUCT ID],MasterData[PRODUCT],,0)</f>
        <v>Product14</v>
      </c>
      <c r="H291" t="str">
        <f>_xlfn.XLOOKUP(B291,MasterData[PRODUCT ID],MasterData[CATEGORY],,0)</f>
        <v>Category02</v>
      </c>
      <c r="I291" t="str">
        <f>_xlfn.XLOOKUP(InputData[[#This Row],[PRODUCT ID]],MasterData[PRODUCT ID],MasterData[UOM],"",0)</f>
        <v>Kg</v>
      </c>
      <c r="J291">
        <f>_xlfn.XLOOKUP(InputData[[#This Row],[PRODUCT ID]],MasterData[PRODUCT ID],MasterData[BUYING PRIZE],"",0)</f>
        <v>112</v>
      </c>
      <c r="K291">
        <f>_xlfn.XLOOKUP(InputData[[#This Row],[PRODUCT ID]],MasterData[PRODUCT ID],MasterData[SELLING PRICE],"",0)</f>
        <v>146.72</v>
      </c>
      <c r="L291">
        <f>SUM(InputData[[#This Row],[BUYING PRIZE]]*InputData[[#This Row],[QUANTITY]])</f>
        <v>896</v>
      </c>
      <c r="M291">
        <f>SUM(InputData[[#This Row],[SELLING PRICE]]*InputData[[#This Row],[QUANTITY]])</f>
        <v>1173.76</v>
      </c>
      <c r="N291">
        <f>SUM(InputData[[#This Row],[TOTAL SELLING VALUE]]-InputData[[#This Row],[TOTAL BUYING VALUE]])</f>
        <v>277.76</v>
      </c>
      <c r="O291">
        <f>DAY(InputData[[#This Row],[DATE]])</f>
        <v>3</v>
      </c>
      <c r="P291" t="str">
        <f>TEXT(InputData[[#This Row],[DATE]],"MMM")</f>
        <v>Feb</v>
      </c>
      <c r="Q291">
        <f>YEAR(InputData[[#This Row],[DATE]])</f>
        <v>2022</v>
      </c>
    </row>
    <row r="292" spans="1:17" x14ac:dyDescent="0.2">
      <c r="A292" s="3">
        <v>44597</v>
      </c>
      <c r="B292" s="4" t="s">
        <v>43</v>
      </c>
      <c r="C292" s="5">
        <v>6</v>
      </c>
      <c r="D292" s="5" t="s">
        <v>108</v>
      </c>
      <c r="E292" s="5" t="s">
        <v>107</v>
      </c>
      <c r="F292" s="6">
        <v>0</v>
      </c>
      <c r="G292" t="str">
        <f>_xlfn.XLOOKUP(InputData[[#This Row],[PRODUCT ID]],MasterData[PRODUCT ID],MasterData[PRODUCT],,0)</f>
        <v>Product18</v>
      </c>
      <c r="H292" t="str">
        <f>_xlfn.XLOOKUP(B292,MasterData[PRODUCT ID],MasterData[CATEGORY],,0)</f>
        <v>Category02</v>
      </c>
      <c r="I292" t="str">
        <f>_xlfn.XLOOKUP(InputData[[#This Row],[PRODUCT ID]],MasterData[PRODUCT ID],MasterData[UOM],"",0)</f>
        <v>No.</v>
      </c>
      <c r="J292">
        <f>_xlfn.XLOOKUP(InputData[[#This Row],[PRODUCT ID]],MasterData[PRODUCT ID],MasterData[BUYING PRIZE],"",0)</f>
        <v>37</v>
      </c>
      <c r="K292">
        <f>_xlfn.XLOOKUP(InputData[[#This Row],[PRODUCT ID]],MasterData[PRODUCT ID],MasterData[SELLING PRICE],"",0)</f>
        <v>49.21</v>
      </c>
      <c r="L292">
        <f>SUM(InputData[[#This Row],[BUYING PRIZE]]*InputData[[#This Row],[QUANTITY]])</f>
        <v>222</v>
      </c>
      <c r="M292">
        <f>SUM(InputData[[#This Row],[SELLING PRICE]]*InputData[[#This Row],[QUANTITY]])</f>
        <v>295.26</v>
      </c>
      <c r="N292">
        <f>SUM(InputData[[#This Row],[TOTAL SELLING VALUE]]-InputData[[#This Row],[TOTAL BUYING VALUE]])</f>
        <v>73.259999999999991</v>
      </c>
      <c r="O292">
        <f>DAY(InputData[[#This Row],[DATE]])</f>
        <v>5</v>
      </c>
      <c r="P292" t="str">
        <f>TEXT(InputData[[#This Row],[DATE]],"MMM")</f>
        <v>Feb</v>
      </c>
      <c r="Q292">
        <f>YEAR(InputData[[#This Row],[DATE]])</f>
        <v>2022</v>
      </c>
    </row>
    <row r="293" spans="1:17" x14ac:dyDescent="0.2">
      <c r="A293" s="3">
        <v>44598</v>
      </c>
      <c r="B293" s="4" t="s">
        <v>10</v>
      </c>
      <c r="C293" s="5">
        <v>6</v>
      </c>
      <c r="D293" s="5" t="s">
        <v>108</v>
      </c>
      <c r="E293" s="5" t="s">
        <v>107</v>
      </c>
      <c r="F293" s="6">
        <v>0</v>
      </c>
      <c r="G293" t="str">
        <f>_xlfn.XLOOKUP(InputData[[#This Row],[PRODUCT ID]],MasterData[PRODUCT ID],MasterData[PRODUCT],,0)</f>
        <v>Product02</v>
      </c>
      <c r="H293" t="str">
        <f>_xlfn.XLOOKUP(B293,MasterData[PRODUCT ID],MasterData[CATEGORY],,0)</f>
        <v>Category01</v>
      </c>
      <c r="I293" t="str">
        <f>_xlfn.XLOOKUP(InputData[[#This Row],[PRODUCT ID]],MasterData[PRODUCT ID],MasterData[UOM],"",0)</f>
        <v>Kg</v>
      </c>
      <c r="J293">
        <f>_xlfn.XLOOKUP(InputData[[#This Row],[PRODUCT ID]],MasterData[PRODUCT ID],MasterData[BUYING PRIZE],"",0)</f>
        <v>105</v>
      </c>
      <c r="K293">
        <f>_xlfn.XLOOKUP(InputData[[#This Row],[PRODUCT ID]],MasterData[PRODUCT ID],MasterData[SELLING PRICE],"",0)</f>
        <v>142.80000000000001</v>
      </c>
      <c r="L293">
        <f>SUM(InputData[[#This Row],[BUYING PRIZE]]*InputData[[#This Row],[QUANTITY]])</f>
        <v>630</v>
      </c>
      <c r="M293">
        <f>SUM(InputData[[#This Row],[SELLING PRICE]]*InputData[[#This Row],[QUANTITY]])</f>
        <v>856.80000000000007</v>
      </c>
      <c r="N293">
        <f>SUM(InputData[[#This Row],[TOTAL SELLING VALUE]]-InputData[[#This Row],[TOTAL BUYING VALUE]])</f>
        <v>226.80000000000007</v>
      </c>
      <c r="O293">
        <f>DAY(InputData[[#This Row],[DATE]])</f>
        <v>6</v>
      </c>
      <c r="P293" t="str">
        <f>TEXT(InputData[[#This Row],[DATE]],"MMM")</f>
        <v>Feb</v>
      </c>
      <c r="Q293">
        <f>YEAR(InputData[[#This Row],[DATE]])</f>
        <v>2022</v>
      </c>
    </row>
    <row r="294" spans="1:17" x14ac:dyDescent="0.2">
      <c r="A294" s="3">
        <v>44600</v>
      </c>
      <c r="B294" s="4" t="s">
        <v>16</v>
      </c>
      <c r="C294" s="5">
        <v>11</v>
      </c>
      <c r="D294" s="5" t="s">
        <v>106</v>
      </c>
      <c r="E294" s="5" t="s">
        <v>107</v>
      </c>
      <c r="F294" s="6">
        <v>0</v>
      </c>
      <c r="G294" t="str">
        <f>_xlfn.XLOOKUP(InputData[[#This Row],[PRODUCT ID]],MasterData[PRODUCT ID],MasterData[PRODUCT],,0)</f>
        <v>Product05</v>
      </c>
      <c r="H294" t="str">
        <f>_xlfn.XLOOKUP(B294,MasterData[PRODUCT ID],MasterData[CATEGORY],,0)</f>
        <v>Category01</v>
      </c>
      <c r="I294" t="str">
        <f>_xlfn.XLOOKUP(InputData[[#This Row],[PRODUCT ID]],MasterData[PRODUCT ID],MasterData[UOM],"",0)</f>
        <v>Ft</v>
      </c>
      <c r="J294">
        <f>_xlfn.XLOOKUP(InputData[[#This Row],[PRODUCT ID]],MasterData[PRODUCT ID],MasterData[BUYING PRIZE],"",0)</f>
        <v>133</v>
      </c>
      <c r="K294">
        <f>_xlfn.XLOOKUP(InputData[[#This Row],[PRODUCT ID]],MasterData[PRODUCT ID],MasterData[SELLING PRICE],"",0)</f>
        <v>155.61000000000001</v>
      </c>
      <c r="L294">
        <f>SUM(InputData[[#This Row],[BUYING PRIZE]]*InputData[[#This Row],[QUANTITY]])</f>
        <v>1463</v>
      </c>
      <c r="M294">
        <f>SUM(InputData[[#This Row],[SELLING PRICE]]*InputData[[#This Row],[QUANTITY]])</f>
        <v>1711.71</v>
      </c>
      <c r="N294">
        <f>SUM(InputData[[#This Row],[TOTAL SELLING VALUE]]-InputData[[#This Row],[TOTAL BUYING VALUE]])</f>
        <v>248.71000000000004</v>
      </c>
      <c r="O294">
        <f>DAY(InputData[[#This Row],[DATE]])</f>
        <v>8</v>
      </c>
      <c r="P294" t="str">
        <f>TEXT(InputData[[#This Row],[DATE]],"MMM")</f>
        <v>Feb</v>
      </c>
      <c r="Q294">
        <f>YEAR(InputData[[#This Row],[DATE]])</f>
        <v>2022</v>
      </c>
    </row>
    <row r="295" spans="1:17" x14ac:dyDescent="0.2">
      <c r="A295" s="3">
        <v>44600</v>
      </c>
      <c r="B295" s="4" t="s">
        <v>14</v>
      </c>
      <c r="C295" s="5">
        <v>3</v>
      </c>
      <c r="D295" s="5" t="s">
        <v>106</v>
      </c>
      <c r="E295" s="5" t="s">
        <v>107</v>
      </c>
      <c r="F295" s="6">
        <v>0</v>
      </c>
      <c r="G295" t="str">
        <f>_xlfn.XLOOKUP(InputData[[#This Row],[PRODUCT ID]],MasterData[PRODUCT ID],MasterData[PRODUCT],,0)</f>
        <v>Product04</v>
      </c>
      <c r="H295" t="str">
        <f>_xlfn.XLOOKUP(B295,MasterData[PRODUCT ID],MasterData[CATEGORY],,0)</f>
        <v>Category01</v>
      </c>
      <c r="I295" t="str">
        <f>_xlfn.XLOOKUP(InputData[[#This Row],[PRODUCT ID]],MasterData[PRODUCT ID],MasterData[UOM],"",0)</f>
        <v>Lt</v>
      </c>
      <c r="J295">
        <f>_xlfn.XLOOKUP(InputData[[#This Row],[PRODUCT ID]],MasterData[PRODUCT ID],MasterData[BUYING PRIZE],"",0)</f>
        <v>44</v>
      </c>
      <c r="K295">
        <f>_xlfn.XLOOKUP(InputData[[#This Row],[PRODUCT ID]],MasterData[PRODUCT ID],MasterData[SELLING PRICE],"",0)</f>
        <v>48.84</v>
      </c>
      <c r="L295">
        <f>SUM(InputData[[#This Row],[BUYING PRIZE]]*InputData[[#This Row],[QUANTITY]])</f>
        <v>132</v>
      </c>
      <c r="M295">
        <f>SUM(InputData[[#This Row],[SELLING PRICE]]*InputData[[#This Row],[QUANTITY]])</f>
        <v>146.52000000000001</v>
      </c>
      <c r="N295">
        <f>SUM(InputData[[#This Row],[TOTAL SELLING VALUE]]-InputData[[#This Row],[TOTAL BUYING VALUE]])</f>
        <v>14.52000000000001</v>
      </c>
      <c r="O295">
        <f>DAY(InputData[[#This Row],[DATE]])</f>
        <v>8</v>
      </c>
      <c r="P295" t="str">
        <f>TEXT(InputData[[#This Row],[DATE]],"MMM")</f>
        <v>Feb</v>
      </c>
      <c r="Q295">
        <f>YEAR(InputData[[#This Row],[DATE]])</f>
        <v>2022</v>
      </c>
    </row>
    <row r="296" spans="1:17" x14ac:dyDescent="0.2">
      <c r="A296" s="3">
        <v>44601</v>
      </c>
      <c r="B296" s="4" t="s">
        <v>73</v>
      </c>
      <c r="C296" s="5">
        <v>14</v>
      </c>
      <c r="D296" s="5" t="s">
        <v>106</v>
      </c>
      <c r="E296" s="5" t="s">
        <v>106</v>
      </c>
      <c r="F296" s="6">
        <v>0</v>
      </c>
      <c r="G296" t="str">
        <f>_xlfn.XLOOKUP(InputData[[#This Row],[PRODUCT ID]],MasterData[PRODUCT ID],MasterData[PRODUCT],,0)</f>
        <v>Product32</v>
      </c>
      <c r="H296" t="str">
        <f>_xlfn.XLOOKUP(B296,MasterData[PRODUCT ID],MasterData[CATEGORY],,0)</f>
        <v>Category04</v>
      </c>
      <c r="I296" t="str">
        <f>_xlfn.XLOOKUP(InputData[[#This Row],[PRODUCT ID]],MasterData[PRODUCT ID],MasterData[UOM],"",0)</f>
        <v>Kg</v>
      </c>
      <c r="J296">
        <f>_xlfn.XLOOKUP(InputData[[#This Row],[PRODUCT ID]],MasterData[PRODUCT ID],MasterData[BUYING PRIZE],"",0)</f>
        <v>89</v>
      </c>
      <c r="K296">
        <f>_xlfn.XLOOKUP(InputData[[#This Row],[PRODUCT ID]],MasterData[PRODUCT ID],MasterData[SELLING PRICE],"",0)</f>
        <v>117.48</v>
      </c>
      <c r="L296">
        <f>SUM(InputData[[#This Row],[BUYING PRIZE]]*InputData[[#This Row],[QUANTITY]])</f>
        <v>1246</v>
      </c>
      <c r="M296">
        <f>SUM(InputData[[#This Row],[SELLING PRICE]]*InputData[[#This Row],[QUANTITY]])</f>
        <v>1644.72</v>
      </c>
      <c r="N296">
        <f>SUM(InputData[[#This Row],[TOTAL SELLING VALUE]]-InputData[[#This Row],[TOTAL BUYING VALUE]])</f>
        <v>398.72</v>
      </c>
      <c r="O296">
        <f>DAY(InputData[[#This Row],[DATE]])</f>
        <v>9</v>
      </c>
      <c r="P296" t="str">
        <f>TEXT(InputData[[#This Row],[DATE]],"MMM")</f>
        <v>Feb</v>
      </c>
      <c r="Q296">
        <f>YEAR(InputData[[#This Row],[DATE]])</f>
        <v>2022</v>
      </c>
    </row>
    <row r="297" spans="1:17" x14ac:dyDescent="0.2">
      <c r="A297" s="3">
        <v>44604</v>
      </c>
      <c r="B297" s="4" t="s">
        <v>26</v>
      </c>
      <c r="C297" s="5">
        <v>13</v>
      </c>
      <c r="D297" s="5" t="s">
        <v>108</v>
      </c>
      <c r="E297" s="5" t="s">
        <v>107</v>
      </c>
      <c r="F297" s="6">
        <v>0</v>
      </c>
      <c r="G297" t="str">
        <f>_xlfn.XLOOKUP(InputData[[#This Row],[PRODUCT ID]],MasterData[PRODUCT ID],MasterData[PRODUCT],,0)</f>
        <v>Product10</v>
      </c>
      <c r="H297" t="str">
        <f>_xlfn.XLOOKUP(B297,MasterData[PRODUCT ID],MasterData[CATEGORY],,0)</f>
        <v>Category02</v>
      </c>
      <c r="I297" t="str">
        <f>_xlfn.XLOOKUP(InputData[[#This Row],[PRODUCT ID]],MasterData[PRODUCT ID],MasterData[UOM],"",0)</f>
        <v>Ft</v>
      </c>
      <c r="J297">
        <f>_xlfn.XLOOKUP(InputData[[#This Row],[PRODUCT ID]],MasterData[PRODUCT ID],MasterData[BUYING PRIZE],"",0)</f>
        <v>148</v>
      </c>
      <c r="K297">
        <f>_xlfn.XLOOKUP(InputData[[#This Row],[PRODUCT ID]],MasterData[PRODUCT ID],MasterData[SELLING PRICE],"",0)</f>
        <v>164.28</v>
      </c>
      <c r="L297">
        <f>SUM(InputData[[#This Row],[BUYING PRIZE]]*InputData[[#This Row],[QUANTITY]])</f>
        <v>1924</v>
      </c>
      <c r="M297">
        <f>SUM(InputData[[#This Row],[SELLING PRICE]]*InputData[[#This Row],[QUANTITY]])</f>
        <v>2135.64</v>
      </c>
      <c r="N297">
        <f>SUM(InputData[[#This Row],[TOTAL SELLING VALUE]]-InputData[[#This Row],[TOTAL BUYING VALUE]])</f>
        <v>211.63999999999987</v>
      </c>
      <c r="O297">
        <f>DAY(InputData[[#This Row],[DATE]])</f>
        <v>12</v>
      </c>
      <c r="P297" t="str">
        <f>TEXT(InputData[[#This Row],[DATE]],"MMM")</f>
        <v>Feb</v>
      </c>
      <c r="Q297">
        <f>YEAR(InputData[[#This Row],[DATE]])</f>
        <v>2022</v>
      </c>
    </row>
    <row r="298" spans="1:17" x14ac:dyDescent="0.2">
      <c r="A298" s="3">
        <v>44606</v>
      </c>
      <c r="B298" s="4" t="s">
        <v>60</v>
      </c>
      <c r="C298" s="5">
        <v>8</v>
      </c>
      <c r="D298" s="5" t="s">
        <v>106</v>
      </c>
      <c r="E298" s="5" t="s">
        <v>107</v>
      </c>
      <c r="F298" s="6">
        <v>0</v>
      </c>
      <c r="G298" t="str">
        <f>_xlfn.XLOOKUP(InputData[[#This Row],[PRODUCT ID]],MasterData[PRODUCT ID],MasterData[PRODUCT],,0)</f>
        <v>Product26</v>
      </c>
      <c r="H298" t="str">
        <f>_xlfn.XLOOKUP(B298,MasterData[PRODUCT ID],MasterData[CATEGORY],,0)</f>
        <v>Category04</v>
      </c>
      <c r="I298" t="str">
        <f>_xlfn.XLOOKUP(InputData[[#This Row],[PRODUCT ID]],MasterData[PRODUCT ID],MasterData[UOM],"",0)</f>
        <v>No.</v>
      </c>
      <c r="J298">
        <f>_xlfn.XLOOKUP(InputData[[#This Row],[PRODUCT ID]],MasterData[PRODUCT ID],MasterData[BUYING PRIZE],"",0)</f>
        <v>18</v>
      </c>
      <c r="K298">
        <f>_xlfn.XLOOKUP(InputData[[#This Row],[PRODUCT ID]],MasterData[PRODUCT ID],MasterData[SELLING PRICE],"",0)</f>
        <v>24.66</v>
      </c>
      <c r="L298">
        <f>SUM(InputData[[#This Row],[BUYING PRIZE]]*InputData[[#This Row],[QUANTITY]])</f>
        <v>144</v>
      </c>
      <c r="M298">
        <f>SUM(InputData[[#This Row],[SELLING PRICE]]*InputData[[#This Row],[QUANTITY]])</f>
        <v>197.28</v>
      </c>
      <c r="N298">
        <f>SUM(InputData[[#This Row],[TOTAL SELLING VALUE]]-InputData[[#This Row],[TOTAL BUYING VALUE]])</f>
        <v>53.28</v>
      </c>
      <c r="O298">
        <f>DAY(InputData[[#This Row],[DATE]])</f>
        <v>14</v>
      </c>
      <c r="P298" t="str">
        <f>TEXT(InputData[[#This Row],[DATE]],"MMM")</f>
        <v>Feb</v>
      </c>
      <c r="Q298">
        <f>YEAR(InputData[[#This Row],[DATE]])</f>
        <v>2022</v>
      </c>
    </row>
    <row r="299" spans="1:17" x14ac:dyDescent="0.2">
      <c r="A299" s="3">
        <v>44606</v>
      </c>
      <c r="B299" s="4" t="s">
        <v>65</v>
      </c>
      <c r="C299" s="5">
        <v>3</v>
      </c>
      <c r="D299" s="5" t="s">
        <v>108</v>
      </c>
      <c r="E299" s="5" t="s">
        <v>107</v>
      </c>
      <c r="F299" s="6">
        <v>0</v>
      </c>
      <c r="G299" t="str">
        <f>_xlfn.XLOOKUP(InputData[[#This Row],[PRODUCT ID]],MasterData[PRODUCT ID],MasterData[PRODUCT],,0)</f>
        <v>Product28</v>
      </c>
      <c r="H299" t="str">
        <f>_xlfn.XLOOKUP(B299,MasterData[PRODUCT ID],MasterData[CATEGORY],,0)</f>
        <v>Category04</v>
      </c>
      <c r="I299" t="str">
        <f>_xlfn.XLOOKUP(InputData[[#This Row],[PRODUCT ID]],MasterData[PRODUCT ID],MasterData[UOM],"",0)</f>
        <v>No.</v>
      </c>
      <c r="J299">
        <f>_xlfn.XLOOKUP(InputData[[#This Row],[PRODUCT ID]],MasterData[PRODUCT ID],MasterData[BUYING PRIZE],"",0)</f>
        <v>37</v>
      </c>
      <c r="K299">
        <f>_xlfn.XLOOKUP(InputData[[#This Row],[PRODUCT ID]],MasterData[PRODUCT ID],MasterData[SELLING PRICE],"",0)</f>
        <v>41.81</v>
      </c>
      <c r="L299">
        <f>SUM(InputData[[#This Row],[BUYING PRIZE]]*InputData[[#This Row],[QUANTITY]])</f>
        <v>111</v>
      </c>
      <c r="M299">
        <f>SUM(InputData[[#This Row],[SELLING PRICE]]*InputData[[#This Row],[QUANTITY]])</f>
        <v>125.43</v>
      </c>
      <c r="N299">
        <f>SUM(InputData[[#This Row],[TOTAL SELLING VALUE]]-InputData[[#This Row],[TOTAL BUYING VALUE]])</f>
        <v>14.430000000000007</v>
      </c>
      <c r="O299">
        <f>DAY(InputData[[#This Row],[DATE]])</f>
        <v>14</v>
      </c>
      <c r="P299" t="str">
        <f>TEXT(InputData[[#This Row],[DATE]],"MMM")</f>
        <v>Feb</v>
      </c>
      <c r="Q299">
        <f>YEAR(InputData[[#This Row],[DATE]])</f>
        <v>2022</v>
      </c>
    </row>
    <row r="300" spans="1:17" x14ac:dyDescent="0.2">
      <c r="A300" s="3">
        <v>44608</v>
      </c>
      <c r="B300" s="4" t="s">
        <v>73</v>
      </c>
      <c r="C300" s="5">
        <v>1</v>
      </c>
      <c r="D300" s="5" t="s">
        <v>106</v>
      </c>
      <c r="E300" s="5" t="s">
        <v>107</v>
      </c>
      <c r="F300" s="6">
        <v>0</v>
      </c>
      <c r="G300" t="str">
        <f>_xlfn.XLOOKUP(InputData[[#This Row],[PRODUCT ID]],MasterData[PRODUCT ID],MasterData[PRODUCT],,0)</f>
        <v>Product32</v>
      </c>
      <c r="H300" t="str">
        <f>_xlfn.XLOOKUP(B300,MasterData[PRODUCT ID],MasterData[CATEGORY],,0)</f>
        <v>Category04</v>
      </c>
      <c r="I300" t="str">
        <f>_xlfn.XLOOKUP(InputData[[#This Row],[PRODUCT ID]],MasterData[PRODUCT ID],MasterData[UOM],"",0)</f>
        <v>Kg</v>
      </c>
      <c r="J300">
        <f>_xlfn.XLOOKUP(InputData[[#This Row],[PRODUCT ID]],MasterData[PRODUCT ID],MasterData[BUYING PRIZE],"",0)</f>
        <v>89</v>
      </c>
      <c r="K300">
        <f>_xlfn.XLOOKUP(InputData[[#This Row],[PRODUCT ID]],MasterData[PRODUCT ID],MasterData[SELLING PRICE],"",0)</f>
        <v>117.48</v>
      </c>
      <c r="L300">
        <f>SUM(InputData[[#This Row],[BUYING PRIZE]]*InputData[[#This Row],[QUANTITY]])</f>
        <v>89</v>
      </c>
      <c r="M300">
        <f>SUM(InputData[[#This Row],[SELLING PRICE]]*InputData[[#This Row],[QUANTITY]])</f>
        <v>117.48</v>
      </c>
      <c r="N300">
        <f>SUM(InputData[[#This Row],[TOTAL SELLING VALUE]]-InputData[[#This Row],[TOTAL BUYING VALUE]])</f>
        <v>28.480000000000004</v>
      </c>
      <c r="O300">
        <f>DAY(InputData[[#This Row],[DATE]])</f>
        <v>16</v>
      </c>
      <c r="P300" t="str">
        <f>TEXT(InputData[[#This Row],[DATE]],"MMM")</f>
        <v>Feb</v>
      </c>
      <c r="Q300">
        <f>YEAR(InputData[[#This Row],[DATE]])</f>
        <v>2022</v>
      </c>
    </row>
    <row r="301" spans="1:17" x14ac:dyDescent="0.2">
      <c r="A301" s="3">
        <v>44611</v>
      </c>
      <c r="B301" s="4" t="s">
        <v>10</v>
      </c>
      <c r="C301" s="5">
        <v>13</v>
      </c>
      <c r="D301" s="5" t="s">
        <v>106</v>
      </c>
      <c r="E301" s="5" t="s">
        <v>107</v>
      </c>
      <c r="F301" s="6">
        <v>0</v>
      </c>
      <c r="G301" t="str">
        <f>_xlfn.XLOOKUP(InputData[[#This Row],[PRODUCT ID]],MasterData[PRODUCT ID],MasterData[PRODUCT],,0)</f>
        <v>Product02</v>
      </c>
      <c r="H301" t="str">
        <f>_xlfn.XLOOKUP(B301,MasterData[PRODUCT ID],MasterData[CATEGORY],,0)</f>
        <v>Category01</v>
      </c>
      <c r="I301" t="str">
        <f>_xlfn.XLOOKUP(InputData[[#This Row],[PRODUCT ID]],MasterData[PRODUCT ID],MasterData[UOM],"",0)</f>
        <v>Kg</v>
      </c>
      <c r="J301">
        <f>_xlfn.XLOOKUP(InputData[[#This Row],[PRODUCT ID]],MasterData[PRODUCT ID],MasterData[BUYING PRIZE],"",0)</f>
        <v>105</v>
      </c>
      <c r="K301">
        <f>_xlfn.XLOOKUP(InputData[[#This Row],[PRODUCT ID]],MasterData[PRODUCT ID],MasterData[SELLING PRICE],"",0)</f>
        <v>142.80000000000001</v>
      </c>
      <c r="L301">
        <f>SUM(InputData[[#This Row],[BUYING PRIZE]]*InputData[[#This Row],[QUANTITY]])</f>
        <v>1365</v>
      </c>
      <c r="M301">
        <f>SUM(InputData[[#This Row],[SELLING PRICE]]*InputData[[#This Row],[QUANTITY]])</f>
        <v>1856.4</v>
      </c>
      <c r="N301">
        <f>SUM(InputData[[#This Row],[TOTAL SELLING VALUE]]-InputData[[#This Row],[TOTAL BUYING VALUE]])</f>
        <v>491.40000000000009</v>
      </c>
      <c r="O301">
        <f>DAY(InputData[[#This Row],[DATE]])</f>
        <v>19</v>
      </c>
      <c r="P301" t="str">
        <f>TEXT(InputData[[#This Row],[DATE]],"MMM")</f>
        <v>Feb</v>
      </c>
      <c r="Q301">
        <f>YEAR(InputData[[#This Row],[DATE]])</f>
        <v>2022</v>
      </c>
    </row>
    <row r="302" spans="1:17" x14ac:dyDescent="0.2">
      <c r="A302" s="3">
        <v>44612</v>
      </c>
      <c r="B302" s="4" t="s">
        <v>31</v>
      </c>
      <c r="C302" s="5">
        <v>6</v>
      </c>
      <c r="D302" s="5" t="s">
        <v>108</v>
      </c>
      <c r="E302" s="5" t="s">
        <v>107</v>
      </c>
      <c r="F302" s="6">
        <v>0</v>
      </c>
      <c r="G302" t="str">
        <f>_xlfn.XLOOKUP(InputData[[#This Row],[PRODUCT ID]],MasterData[PRODUCT ID],MasterData[PRODUCT],,0)</f>
        <v>Product12</v>
      </c>
      <c r="H302" t="str">
        <f>_xlfn.XLOOKUP(B302,MasterData[PRODUCT ID],MasterData[CATEGORY],,0)</f>
        <v>Category02</v>
      </c>
      <c r="I302" t="str">
        <f>_xlfn.XLOOKUP(InputData[[#This Row],[PRODUCT ID]],MasterData[PRODUCT ID],MasterData[UOM],"",0)</f>
        <v>Kg</v>
      </c>
      <c r="J302">
        <f>_xlfn.XLOOKUP(InputData[[#This Row],[PRODUCT ID]],MasterData[PRODUCT ID],MasterData[BUYING PRIZE],"",0)</f>
        <v>73</v>
      </c>
      <c r="K302">
        <f>_xlfn.XLOOKUP(InputData[[#This Row],[PRODUCT ID]],MasterData[PRODUCT ID],MasterData[SELLING PRICE],"",0)</f>
        <v>94.17</v>
      </c>
      <c r="L302">
        <f>SUM(InputData[[#This Row],[BUYING PRIZE]]*InputData[[#This Row],[QUANTITY]])</f>
        <v>438</v>
      </c>
      <c r="M302">
        <f>SUM(InputData[[#This Row],[SELLING PRICE]]*InputData[[#This Row],[QUANTITY]])</f>
        <v>565.02</v>
      </c>
      <c r="N302">
        <f>SUM(InputData[[#This Row],[TOTAL SELLING VALUE]]-InputData[[#This Row],[TOTAL BUYING VALUE]])</f>
        <v>127.01999999999998</v>
      </c>
      <c r="O302">
        <f>DAY(InputData[[#This Row],[DATE]])</f>
        <v>20</v>
      </c>
      <c r="P302" t="str">
        <f>TEXT(InputData[[#This Row],[DATE]],"MMM")</f>
        <v>Feb</v>
      </c>
      <c r="Q302">
        <f>YEAR(InputData[[#This Row],[DATE]])</f>
        <v>2022</v>
      </c>
    </row>
    <row r="303" spans="1:17" x14ac:dyDescent="0.2">
      <c r="A303" s="3">
        <v>44615</v>
      </c>
      <c r="B303" s="4" t="s">
        <v>33</v>
      </c>
      <c r="C303" s="5">
        <v>6</v>
      </c>
      <c r="D303" s="5" t="s">
        <v>106</v>
      </c>
      <c r="E303" s="5" t="s">
        <v>106</v>
      </c>
      <c r="F303" s="6">
        <v>0</v>
      </c>
      <c r="G303" t="str">
        <f>_xlfn.XLOOKUP(InputData[[#This Row],[PRODUCT ID]],MasterData[PRODUCT ID],MasterData[PRODUCT],,0)</f>
        <v>Product13</v>
      </c>
      <c r="H303" t="str">
        <f>_xlfn.XLOOKUP(B303,MasterData[PRODUCT ID],MasterData[CATEGORY],,0)</f>
        <v>Category02</v>
      </c>
      <c r="I303" t="str">
        <f>_xlfn.XLOOKUP(InputData[[#This Row],[PRODUCT ID]],MasterData[PRODUCT ID],MasterData[UOM],"",0)</f>
        <v>Kg</v>
      </c>
      <c r="J303">
        <f>_xlfn.XLOOKUP(InputData[[#This Row],[PRODUCT ID]],MasterData[PRODUCT ID],MasterData[BUYING PRIZE],"",0)</f>
        <v>112</v>
      </c>
      <c r="K303">
        <f>_xlfn.XLOOKUP(InputData[[#This Row],[PRODUCT ID]],MasterData[PRODUCT ID],MasterData[SELLING PRICE],"",0)</f>
        <v>122.08</v>
      </c>
      <c r="L303">
        <f>SUM(InputData[[#This Row],[BUYING PRIZE]]*InputData[[#This Row],[QUANTITY]])</f>
        <v>672</v>
      </c>
      <c r="M303">
        <f>SUM(InputData[[#This Row],[SELLING PRICE]]*InputData[[#This Row],[QUANTITY]])</f>
        <v>732.48</v>
      </c>
      <c r="N303">
        <f>SUM(InputData[[#This Row],[TOTAL SELLING VALUE]]-InputData[[#This Row],[TOTAL BUYING VALUE]])</f>
        <v>60.480000000000018</v>
      </c>
      <c r="O303">
        <f>DAY(InputData[[#This Row],[DATE]])</f>
        <v>23</v>
      </c>
      <c r="P303" t="str">
        <f>TEXT(InputData[[#This Row],[DATE]],"MMM")</f>
        <v>Feb</v>
      </c>
      <c r="Q303">
        <f>YEAR(InputData[[#This Row],[DATE]])</f>
        <v>2022</v>
      </c>
    </row>
    <row r="304" spans="1:17" x14ac:dyDescent="0.2">
      <c r="A304" s="3">
        <v>44615</v>
      </c>
      <c r="B304" s="4" t="s">
        <v>39</v>
      </c>
      <c r="C304" s="5">
        <v>15</v>
      </c>
      <c r="D304" s="5" t="s">
        <v>106</v>
      </c>
      <c r="E304" s="5" t="s">
        <v>107</v>
      </c>
      <c r="F304" s="6">
        <v>0</v>
      </c>
      <c r="G304" t="str">
        <f>_xlfn.XLOOKUP(InputData[[#This Row],[PRODUCT ID]],MasterData[PRODUCT ID],MasterData[PRODUCT],,0)</f>
        <v>Product16</v>
      </c>
      <c r="H304" t="str">
        <f>_xlfn.XLOOKUP(B304,MasterData[PRODUCT ID],MasterData[CATEGORY],,0)</f>
        <v>Category02</v>
      </c>
      <c r="I304" t="str">
        <f>_xlfn.XLOOKUP(InputData[[#This Row],[PRODUCT ID]],MasterData[PRODUCT ID],MasterData[UOM],"",0)</f>
        <v>No.</v>
      </c>
      <c r="J304">
        <f>_xlfn.XLOOKUP(InputData[[#This Row],[PRODUCT ID]],MasterData[PRODUCT ID],MasterData[BUYING PRIZE],"",0)</f>
        <v>13</v>
      </c>
      <c r="K304">
        <f>_xlfn.XLOOKUP(InputData[[#This Row],[PRODUCT ID]],MasterData[PRODUCT ID],MasterData[SELLING PRICE],"",0)</f>
        <v>16.64</v>
      </c>
      <c r="L304">
        <f>SUM(InputData[[#This Row],[BUYING PRIZE]]*InputData[[#This Row],[QUANTITY]])</f>
        <v>195</v>
      </c>
      <c r="M304">
        <f>SUM(InputData[[#This Row],[SELLING PRICE]]*InputData[[#This Row],[QUANTITY]])</f>
        <v>249.60000000000002</v>
      </c>
      <c r="N304">
        <f>SUM(InputData[[#This Row],[TOTAL SELLING VALUE]]-InputData[[#This Row],[TOTAL BUYING VALUE]])</f>
        <v>54.600000000000023</v>
      </c>
      <c r="O304">
        <f>DAY(InputData[[#This Row],[DATE]])</f>
        <v>23</v>
      </c>
      <c r="P304" t="str">
        <f>TEXT(InputData[[#This Row],[DATE]],"MMM")</f>
        <v>Feb</v>
      </c>
      <c r="Q304">
        <f>YEAR(InputData[[#This Row],[DATE]])</f>
        <v>2022</v>
      </c>
    </row>
    <row r="305" spans="1:17" x14ac:dyDescent="0.2">
      <c r="A305" s="3">
        <v>44615</v>
      </c>
      <c r="B305" s="4" t="s">
        <v>81</v>
      </c>
      <c r="C305" s="5">
        <v>8</v>
      </c>
      <c r="D305" s="5" t="s">
        <v>108</v>
      </c>
      <c r="E305" s="5" t="s">
        <v>106</v>
      </c>
      <c r="F305" s="6">
        <v>0</v>
      </c>
      <c r="G305" t="str">
        <f>_xlfn.XLOOKUP(InputData[[#This Row],[PRODUCT ID]],MasterData[PRODUCT ID],MasterData[PRODUCT],,0)</f>
        <v>Product36</v>
      </c>
      <c r="H305" t="str">
        <f>_xlfn.XLOOKUP(B305,MasterData[PRODUCT ID],MasterData[CATEGORY],,0)</f>
        <v>Category04</v>
      </c>
      <c r="I305" t="str">
        <f>_xlfn.XLOOKUP(InputData[[#This Row],[PRODUCT ID]],MasterData[PRODUCT ID],MasterData[UOM],"",0)</f>
        <v>Kg</v>
      </c>
      <c r="J305">
        <f>_xlfn.XLOOKUP(InputData[[#This Row],[PRODUCT ID]],MasterData[PRODUCT ID],MasterData[BUYING PRIZE],"",0)</f>
        <v>90</v>
      </c>
      <c r="K305">
        <f>_xlfn.XLOOKUP(InputData[[#This Row],[PRODUCT ID]],MasterData[PRODUCT ID],MasterData[SELLING PRICE],"",0)</f>
        <v>96.3</v>
      </c>
      <c r="L305">
        <f>SUM(InputData[[#This Row],[BUYING PRIZE]]*InputData[[#This Row],[QUANTITY]])</f>
        <v>720</v>
      </c>
      <c r="M305">
        <f>SUM(InputData[[#This Row],[SELLING PRICE]]*InputData[[#This Row],[QUANTITY]])</f>
        <v>770.4</v>
      </c>
      <c r="N305">
        <f>SUM(InputData[[#This Row],[TOTAL SELLING VALUE]]-InputData[[#This Row],[TOTAL BUYING VALUE]])</f>
        <v>50.399999999999977</v>
      </c>
      <c r="O305">
        <f>DAY(InputData[[#This Row],[DATE]])</f>
        <v>23</v>
      </c>
      <c r="P305" t="str">
        <f>TEXT(InputData[[#This Row],[DATE]],"MMM")</f>
        <v>Feb</v>
      </c>
      <c r="Q305">
        <f>YEAR(InputData[[#This Row],[DATE]])</f>
        <v>2022</v>
      </c>
    </row>
    <row r="306" spans="1:17" x14ac:dyDescent="0.2">
      <c r="A306" s="3">
        <v>44619</v>
      </c>
      <c r="B306" s="4" t="s">
        <v>31</v>
      </c>
      <c r="C306" s="5">
        <v>7</v>
      </c>
      <c r="D306" s="5" t="s">
        <v>108</v>
      </c>
      <c r="E306" s="5" t="s">
        <v>107</v>
      </c>
      <c r="F306" s="6">
        <v>0</v>
      </c>
      <c r="G306" t="str">
        <f>_xlfn.XLOOKUP(InputData[[#This Row],[PRODUCT ID]],MasterData[PRODUCT ID],MasterData[PRODUCT],,0)</f>
        <v>Product12</v>
      </c>
      <c r="H306" t="str">
        <f>_xlfn.XLOOKUP(B306,MasterData[PRODUCT ID],MasterData[CATEGORY],,0)</f>
        <v>Category02</v>
      </c>
      <c r="I306" t="str">
        <f>_xlfn.XLOOKUP(InputData[[#This Row],[PRODUCT ID]],MasterData[PRODUCT ID],MasterData[UOM],"",0)</f>
        <v>Kg</v>
      </c>
      <c r="J306">
        <f>_xlfn.XLOOKUP(InputData[[#This Row],[PRODUCT ID]],MasterData[PRODUCT ID],MasterData[BUYING PRIZE],"",0)</f>
        <v>73</v>
      </c>
      <c r="K306">
        <f>_xlfn.XLOOKUP(InputData[[#This Row],[PRODUCT ID]],MasterData[PRODUCT ID],MasterData[SELLING PRICE],"",0)</f>
        <v>94.17</v>
      </c>
      <c r="L306">
        <f>SUM(InputData[[#This Row],[BUYING PRIZE]]*InputData[[#This Row],[QUANTITY]])</f>
        <v>511</v>
      </c>
      <c r="M306">
        <f>SUM(InputData[[#This Row],[SELLING PRICE]]*InputData[[#This Row],[QUANTITY]])</f>
        <v>659.19</v>
      </c>
      <c r="N306">
        <f>SUM(InputData[[#This Row],[TOTAL SELLING VALUE]]-InputData[[#This Row],[TOTAL BUYING VALUE]])</f>
        <v>148.19000000000005</v>
      </c>
      <c r="O306">
        <f>DAY(InputData[[#This Row],[DATE]])</f>
        <v>27</v>
      </c>
      <c r="P306" t="str">
        <f>TEXT(InputData[[#This Row],[DATE]],"MMM")</f>
        <v>Feb</v>
      </c>
      <c r="Q306">
        <f>YEAR(InputData[[#This Row],[DATE]])</f>
        <v>2022</v>
      </c>
    </row>
    <row r="307" spans="1:17" x14ac:dyDescent="0.2">
      <c r="A307" s="3">
        <v>44619</v>
      </c>
      <c r="B307" s="4" t="s">
        <v>16</v>
      </c>
      <c r="C307" s="5">
        <v>15</v>
      </c>
      <c r="D307" s="5" t="s">
        <v>108</v>
      </c>
      <c r="E307" s="5" t="s">
        <v>106</v>
      </c>
      <c r="F307" s="6">
        <v>0</v>
      </c>
      <c r="G307" t="str">
        <f>_xlfn.XLOOKUP(InputData[[#This Row],[PRODUCT ID]],MasterData[PRODUCT ID],MasterData[PRODUCT],,0)</f>
        <v>Product05</v>
      </c>
      <c r="H307" t="str">
        <f>_xlfn.XLOOKUP(B307,MasterData[PRODUCT ID],MasterData[CATEGORY],,0)</f>
        <v>Category01</v>
      </c>
      <c r="I307" t="str">
        <f>_xlfn.XLOOKUP(InputData[[#This Row],[PRODUCT ID]],MasterData[PRODUCT ID],MasterData[UOM],"",0)</f>
        <v>Ft</v>
      </c>
      <c r="J307">
        <f>_xlfn.XLOOKUP(InputData[[#This Row],[PRODUCT ID]],MasterData[PRODUCT ID],MasterData[BUYING PRIZE],"",0)</f>
        <v>133</v>
      </c>
      <c r="K307">
        <f>_xlfn.XLOOKUP(InputData[[#This Row],[PRODUCT ID]],MasterData[PRODUCT ID],MasterData[SELLING PRICE],"",0)</f>
        <v>155.61000000000001</v>
      </c>
      <c r="L307">
        <f>SUM(InputData[[#This Row],[BUYING PRIZE]]*InputData[[#This Row],[QUANTITY]])</f>
        <v>1995</v>
      </c>
      <c r="M307">
        <f>SUM(InputData[[#This Row],[SELLING PRICE]]*InputData[[#This Row],[QUANTITY]])</f>
        <v>2334.15</v>
      </c>
      <c r="N307">
        <f>SUM(InputData[[#This Row],[TOTAL SELLING VALUE]]-InputData[[#This Row],[TOTAL BUYING VALUE]])</f>
        <v>339.15000000000009</v>
      </c>
      <c r="O307">
        <f>DAY(InputData[[#This Row],[DATE]])</f>
        <v>27</v>
      </c>
      <c r="P307" t="str">
        <f>TEXT(InputData[[#This Row],[DATE]],"MMM")</f>
        <v>Feb</v>
      </c>
      <c r="Q307">
        <f>YEAR(InputData[[#This Row],[DATE]])</f>
        <v>2022</v>
      </c>
    </row>
    <row r="308" spans="1:17" x14ac:dyDescent="0.2">
      <c r="A308" s="3">
        <v>44620</v>
      </c>
      <c r="B308" s="4" t="s">
        <v>83</v>
      </c>
      <c r="C308" s="5">
        <v>15</v>
      </c>
      <c r="D308" s="5" t="s">
        <v>108</v>
      </c>
      <c r="E308" s="5" t="s">
        <v>107</v>
      </c>
      <c r="F308" s="6">
        <v>0</v>
      </c>
      <c r="G308" t="str">
        <f>_xlfn.XLOOKUP(InputData[[#This Row],[PRODUCT ID]],MasterData[PRODUCT ID],MasterData[PRODUCT],,0)</f>
        <v>Product37</v>
      </c>
      <c r="H308" t="str">
        <f>_xlfn.XLOOKUP(B308,MasterData[PRODUCT ID],MasterData[CATEGORY],,0)</f>
        <v>Category05</v>
      </c>
      <c r="I308" t="str">
        <f>_xlfn.XLOOKUP(InputData[[#This Row],[PRODUCT ID]],MasterData[PRODUCT ID],MasterData[UOM],"",0)</f>
        <v>Kg</v>
      </c>
      <c r="J308">
        <f>_xlfn.XLOOKUP(InputData[[#This Row],[PRODUCT ID]],MasterData[PRODUCT ID],MasterData[BUYING PRIZE],"",0)</f>
        <v>67</v>
      </c>
      <c r="K308">
        <f>_xlfn.XLOOKUP(InputData[[#This Row],[PRODUCT ID]],MasterData[PRODUCT ID],MasterData[SELLING PRICE],"",0)</f>
        <v>85.76</v>
      </c>
      <c r="L308">
        <f>SUM(InputData[[#This Row],[BUYING PRIZE]]*InputData[[#This Row],[QUANTITY]])</f>
        <v>1005</v>
      </c>
      <c r="M308">
        <f>SUM(InputData[[#This Row],[SELLING PRICE]]*InputData[[#This Row],[QUANTITY]])</f>
        <v>1286.4000000000001</v>
      </c>
      <c r="N308">
        <f>SUM(InputData[[#This Row],[TOTAL SELLING VALUE]]-InputData[[#This Row],[TOTAL BUYING VALUE]])</f>
        <v>281.40000000000009</v>
      </c>
      <c r="O308">
        <f>DAY(InputData[[#This Row],[DATE]])</f>
        <v>28</v>
      </c>
      <c r="P308" t="str">
        <f>TEXT(InputData[[#This Row],[DATE]],"MMM")</f>
        <v>Feb</v>
      </c>
      <c r="Q308">
        <f>YEAR(InputData[[#This Row],[DATE]])</f>
        <v>2022</v>
      </c>
    </row>
    <row r="309" spans="1:17" x14ac:dyDescent="0.2">
      <c r="A309" s="3">
        <v>44624</v>
      </c>
      <c r="B309" s="4" t="s">
        <v>60</v>
      </c>
      <c r="C309" s="5">
        <v>13</v>
      </c>
      <c r="D309" s="5" t="s">
        <v>105</v>
      </c>
      <c r="E309" s="5" t="s">
        <v>106</v>
      </c>
      <c r="F309" s="6">
        <v>0</v>
      </c>
      <c r="G309" t="str">
        <f>_xlfn.XLOOKUP(InputData[[#This Row],[PRODUCT ID]],MasterData[PRODUCT ID],MasterData[PRODUCT],,0)</f>
        <v>Product26</v>
      </c>
      <c r="H309" t="str">
        <f>_xlfn.XLOOKUP(B309,MasterData[PRODUCT ID],MasterData[CATEGORY],,0)</f>
        <v>Category04</v>
      </c>
      <c r="I309" t="str">
        <f>_xlfn.XLOOKUP(InputData[[#This Row],[PRODUCT ID]],MasterData[PRODUCT ID],MasterData[UOM],"",0)</f>
        <v>No.</v>
      </c>
      <c r="J309">
        <f>_xlfn.XLOOKUP(InputData[[#This Row],[PRODUCT ID]],MasterData[PRODUCT ID],MasterData[BUYING PRIZE],"",0)</f>
        <v>18</v>
      </c>
      <c r="K309">
        <f>_xlfn.XLOOKUP(InputData[[#This Row],[PRODUCT ID]],MasterData[PRODUCT ID],MasterData[SELLING PRICE],"",0)</f>
        <v>24.66</v>
      </c>
      <c r="L309">
        <f>SUM(InputData[[#This Row],[BUYING PRIZE]]*InputData[[#This Row],[QUANTITY]])</f>
        <v>234</v>
      </c>
      <c r="M309">
        <f>SUM(InputData[[#This Row],[SELLING PRICE]]*InputData[[#This Row],[QUANTITY]])</f>
        <v>320.58</v>
      </c>
      <c r="N309">
        <f>SUM(InputData[[#This Row],[TOTAL SELLING VALUE]]-InputData[[#This Row],[TOTAL BUYING VALUE]])</f>
        <v>86.579999999999984</v>
      </c>
      <c r="O309">
        <f>DAY(InputData[[#This Row],[DATE]])</f>
        <v>4</v>
      </c>
      <c r="P309" t="str">
        <f>TEXT(InputData[[#This Row],[DATE]],"MMM")</f>
        <v>Mar</v>
      </c>
      <c r="Q309">
        <f>YEAR(InputData[[#This Row],[DATE]])</f>
        <v>2022</v>
      </c>
    </row>
    <row r="310" spans="1:17" x14ac:dyDescent="0.2">
      <c r="A310" s="3">
        <v>44626</v>
      </c>
      <c r="B310" s="4" t="s">
        <v>14</v>
      </c>
      <c r="C310" s="5">
        <v>2</v>
      </c>
      <c r="D310" s="5" t="s">
        <v>108</v>
      </c>
      <c r="E310" s="5" t="s">
        <v>107</v>
      </c>
      <c r="F310" s="6">
        <v>0</v>
      </c>
      <c r="G310" t="str">
        <f>_xlfn.XLOOKUP(InputData[[#This Row],[PRODUCT ID]],MasterData[PRODUCT ID],MasterData[PRODUCT],,0)</f>
        <v>Product04</v>
      </c>
      <c r="H310" t="str">
        <f>_xlfn.XLOOKUP(B310,MasterData[PRODUCT ID],MasterData[CATEGORY],,0)</f>
        <v>Category01</v>
      </c>
      <c r="I310" t="str">
        <f>_xlfn.XLOOKUP(InputData[[#This Row],[PRODUCT ID]],MasterData[PRODUCT ID],MasterData[UOM],"",0)</f>
        <v>Lt</v>
      </c>
      <c r="J310">
        <f>_xlfn.XLOOKUP(InputData[[#This Row],[PRODUCT ID]],MasterData[PRODUCT ID],MasterData[BUYING PRIZE],"",0)</f>
        <v>44</v>
      </c>
      <c r="K310">
        <f>_xlfn.XLOOKUP(InputData[[#This Row],[PRODUCT ID]],MasterData[PRODUCT ID],MasterData[SELLING PRICE],"",0)</f>
        <v>48.84</v>
      </c>
      <c r="L310">
        <f>SUM(InputData[[#This Row],[BUYING PRIZE]]*InputData[[#This Row],[QUANTITY]])</f>
        <v>88</v>
      </c>
      <c r="M310">
        <f>SUM(InputData[[#This Row],[SELLING PRICE]]*InputData[[#This Row],[QUANTITY]])</f>
        <v>97.68</v>
      </c>
      <c r="N310">
        <f>SUM(InputData[[#This Row],[TOTAL SELLING VALUE]]-InputData[[#This Row],[TOTAL BUYING VALUE]])</f>
        <v>9.6800000000000068</v>
      </c>
      <c r="O310">
        <f>DAY(InputData[[#This Row],[DATE]])</f>
        <v>6</v>
      </c>
      <c r="P310" t="str">
        <f>TEXT(InputData[[#This Row],[DATE]],"MMM")</f>
        <v>Mar</v>
      </c>
      <c r="Q310">
        <f>YEAR(InputData[[#This Row],[DATE]])</f>
        <v>2022</v>
      </c>
    </row>
    <row r="311" spans="1:17" x14ac:dyDescent="0.2">
      <c r="A311" s="3">
        <v>44627</v>
      </c>
      <c r="B311" s="4" t="s">
        <v>12</v>
      </c>
      <c r="C311" s="5">
        <v>1</v>
      </c>
      <c r="D311" s="5" t="s">
        <v>108</v>
      </c>
      <c r="E311" s="5" t="s">
        <v>107</v>
      </c>
      <c r="F311" s="6">
        <v>0</v>
      </c>
      <c r="G311" t="str">
        <f>_xlfn.XLOOKUP(InputData[[#This Row],[PRODUCT ID]],MasterData[PRODUCT ID],MasterData[PRODUCT],,0)</f>
        <v>Product03</v>
      </c>
      <c r="H311" t="str">
        <f>_xlfn.XLOOKUP(B311,MasterData[PRODUCT ID],MasterData[CATEGORY],,0)</f>
        <v>Category01</v>
      </c>
      <c r="I311" t="str">
        <f>_xlfn.XLOOKUP(InputData[[#This Row],[PRODUCT ID]],MasterData[PRODUCT ID],MasterData[UOM],"",0)</f>
        <v>Kg</v>
      </c>
      <c r="J311">
        <f>_xlfn.XLOOKUP(InputData[[#This Row],[PRODUCT ID]],MasterData[PRODUCT ID],MasterData[BUYING PRIZE],"",0)</f>
        <v>71</v>
      </c>
      <c r="K311">
        <f>_xlfn.XLOOKUP(InputData[[#This Row],[PRODUCT ID]],MasterData[PRODUCT ID],MasterData[SELLING PRICE],"",0)</f>
        <v>80.94</v>
      </c>
      <c r="L311">
        <f>SUM(InputData[[#This Row],[BUYING PRIZE]]*InputData[[#This Row],[QUANTITY]])</f>
        <v>71</v>
      </c>
      <c r="M311">
        <f>SUM(InputData[[#This Row],[SELLING PRICE]]*InputData[[#This Row],[QUANTITY]])</f>
        <v>80.94</v>
      </c>
      <c r="N311">
        <f>SUM(InputData[[#This Row],[TOTAL SELLING VALUE]]-InputData[[#This Row],[TOTAL BUYING VALUE]])</f>
        <v>9.9399999999999977</v>
      </c>
      <c r="O311">
        <f>DAY(InputData[[#This Row],[DATE]])</f>
        <v>7</v>
      </c>
      <c r="P311" t="str">
        <f>TEXT(InputData[[#This Row],[DATE]],"MMM")</f>
        <v>Mar</v>
      </c>
      <c r="Q311">
        <f>YEAR(InputData[[#This Row],[DATE]])</f>
        <v>2022</v>
      </c>
    </row>
    <row r="312" spans="1:17" x14ac:dyDescent="0.2">
      <c r="A312" s="3">
        <v>44628</v>
      </c>
      <c r="B312" s="4" t="s">
        <v>98</v>
      </c>
      <c r="C312" s="5">
        <v>6</v>
      </c>
      <c r="D312" s="5" t="s">
        <v>108</v>
      </c>
      <c r="E312" s="5" t="s">
        <v>106</v>
      </c>
      <c r="F312" s="6">
        <v>0</v>
      </c>
      <c r="G312" t="str">
        <f>_xlfn.XLOOKUP(InputData[[#This Row],[PRODUCT ID]],MasterData[PRODUCT ID],MasterData[PRODUCT],,0)</f>
        <v>Product44</v>
      </c>
      <c r="H312" t="str">
        <f>_xlfn.XLOOKUP(B312,MasterData[PRODUCT ID],MasterData[CATEGORY],,0)</f>
        <v>Category05</v>
      </c>
      <c r="I312" t="str">
        <f>_xlfn.XLOOKUP(InputData[[#This Row],[PRODUCT ID]],MasterData[PRODUCT ID],MasterData[UOM],"",0)</f>
        <v>Kg</v>
      </c>
      <c r="J312">
        <f>_xlfn.XLOOKUP(InputData[[#This Row],[PRODUCT ID]],MasterData[PRODUCT ID],MasterData[BUYING PRIZE],"",0)</f>
        <v>76</v>
      </c>
      <c r="K312">
        <f>_xlfn.XLOOKUP(InputData[[#This Row],[PRODUCT ID]],MasterData[PRODUCT ID],MasterData[SELLING PRICE],"",0)</f>
        <v>82.08</v>
      </c>
      <c r="L312">
        <f>SUM(InputData[[#This Row],[BUYING PRIZE]]*InputData[[#This Row],[QUANTITY]])</f>
        <v>456</v>
      </c>
      <c r="M312">
        <f>SUM(InputData[[#This Row],[SELLING PRICE]]*InputData[[#This Row],[QUANTITY]])</f>
        <v>492.48</v>
      </c>
      <c r="N312">
        <f>SUM(InputData[[#This Row],[TOTAL SELLING VALUE]]-InputData[[#This Row],[TOTAL BUYING VALUE]])</f>
        <v>36.480000000000018</v>
      </c>
      <c r="O312">
        <f>DAY(InputData[[#This Row],[DATE]])</f>
        <v>8</v>
      </c>
      <c r="P312" t="str">
        <f>TEXT(InputData[[#This Row],[DATE]],"MMM")</f>
        <v>Mar</v>
      </c>
      <c r="Q312">
        <f>YEAR(InputData[[#This Row],[DATE]])</f>
        <v>2022</v>
      </c>
    </row>
    <row r="313" spans="1:17" x14ac:dyDescent="0.2">
      <c r="A313" s="3">
        <v>44629</v>
      </c>
      <c r="B313" s="4" t="s">
        <v>69</v>
      </c>
      <c r="C313" s="5">
        <v>3</v>
      </c>
      <c r="D313" s="5" t="s">
        <v>108</v>
      </c>
      <c r="E313" s="5" t="s">
        <v>106</v>
      </c>
      <c r="F313" s="6">
        <v>0</v>
      </c>
      <c r="G313" t="str">
        <f>_xlfn.XLOOKUP(InputData[[#This Row],[PRODUCT ID]],MasterData[PRODUCT ID],MasterData[PRODUCT],,0)</f>
        <v>Product30</v>
      </c>
      <c r="H313" t="str">
        <f>_xlfn.XLOOKUP(B313,MasterData[PRODUCT ID],MasterData[CATEGORY],,0)</f>
        <v>Category04</v>
      </c>
      <c r="I313" t="str">
        <f>_xlfn.XLOOKUP(InputData[[#This Row],[PRODUCT ID]],MasterData[PRODUCT ID],MasterData[UOM],"",0)</f>
        <v>Ft</v>
      </c>
      <c r="J313">
        <f>_xlfn.XLOOKUP(InputData[[#This Row],[PRODUCT ID]],MasterData[PRODUCT ID],MasterData[BUYING PRIZE],"",0)</f>
        <v>148</v>
      </c>
      <c r="K313">
        <f>_xlfn.XLOOKUP(InputData[[#This Row],[PRODUCT ID]],MasterData[PRODUCT ID],MasterData[SELLING PRICE],"",0)</f>
        <v>201.28</v>
      </c>
      <c r="L313">
        <f>SUM(InputData[[#This Row],[BUYING PRIZE]]*InputData[[#This Row],[QUANTITY]])</f>
        <v>444</v>
      </c>
      <c r="M313">
        <f>SUM(InputData[[#This Row],[SELLING PRICE]]*InputData[[#This Row],[QUANTITY]])</f>
        <v>603.84</v>
      </c>
      <c r="N313">
        <f>SUM(InputData[[#This Row],[TOTAL SELLING VALUE]]-InputData[[#This Row],[TOTAL BUYING VALUE]])</f>
        <v>159.84000000000003</v>
      </c>
      <c r="O313">
        <f>DAY(InputData[[#This Row],[DATE]])</f>
        <v>9</v>
      </c>
      <c r="P313" t="str">
        <f>TEXT(InputData[[#This Row],[DATE]],"MMM")</f>
        <v>Mar</v>
      </c>
      <c r="Q313">
        <f>YEAR(InputData[[#This Row],[DATE]])</f>
        <v>2022</v>
      </c>
    </row>
    <row r="314" spans="1:17" x14ac:dyDescent="0.2">
      <c r="A314" s="3">
        <v>44629</v>
      </c>
      <c r="B314" s="4" t="s">
        <v>14</v>
      </c>
      <c r="C314" s="5">
        <v>11</v>
      </c>
      <c r="D314" s="5" t="s">
        <v>106</v>
      </c>
      <c r="E314" s="5" t="s">
        <v>107</v>
      </c>
      <c r="F314" s="6">
        <v>0</v>
      </c>
      <c r="G314" t="str">
        <f>_xlfn.XLOOKUP(InputData[[#This Row],[PRODUCT ID]],MasterData[PRODUCT ID],MasterData[PRODUCT],,0)</f>
        <v>Product04</v>
      </c>
      <c r="H314" t="str">
        <f>_xlfn.XLOOKUP(B314,MasterData[PRODUCT ID],MasterData[CATEGORY],,0)</f>
        <v>Category01</v>
      </c>
      <c r="I314" t="str">
        <f>_xlfn.XLOOKUP(InputData[[#This Row],[PRODUCT ID]],MasterData[PRODUCT ID],MasterData[UOM],"",0)</f>
        <v>Lt</v>
      </c>
      <c r="J314">
        <f>_xlfn.XLOOKUP(InputData[[#This Row],[PRODUCT ID]],MasterData[PRODUCT ID],MasterData[BUYING PRIZE],"",0)</f>
        <v>44</v>
      </c>
      <c r="K314">
        <f>_xlfn.XLOOKUP(InputData[[#This Row],[PRODUCT ID]],MasterData[PRODUCT ID],MasterData[SELLING PRICE],"",0)</f>
        <v>48.84</v>
      </c>
      <c r="L314">
        <f>SUM(InputData[[#This Row],[BUYING PRIZE]]*InputData[[#This Row],[QUANTITY]])</f>
        <v>484</v>
      </c>
      <c r="M314">
        <f>SUM(InputData[[#This Row],[SELLING PRICE]]*InputData[[#This Row],[QUANTITY]])</f>
        <v>537.24</v>
      </c>
      <c r="N314">
        <f>SUM(InputData[[#This Row],[TOTAL SELLING VALUE]]-InputData[[#This Row],[TOTAL BUYING VALUE]])</f>
        <v>53.240000000000009</v>
      </c>
      <c r="O314">
        <f>DAY(InputData[[#This Row],[DATE]])</f>
        <v>9</v>
      </c>
      <c r="P314" t="str">
        <f>TEXT(InputData[[#This Row],[DATE]],"MMM")</f>
        <v>Mar</v>
      </c>
      <c r="Q314">
        <f>YEAR(InputData[[#This Row],[DATE]])</f>
        <v>2022</v>
      </c>
    </row>
    <row r="315" spans="1:17" x14ac:dyDescent="0.2">
      <c r="A315" s="3">
        <v>44630</v>
      </c>
      <c r="B315" s="4" t="s">
        <v>75</v>
      </c>
      <c r="C315" s="5">
        <v>12</v>
      </c>
      <c r="D315" s="5" t="s">
        <v>105</v>
      </c>
      <c r="E315" s="5" t="s">
        <v>106</v>
      </c>
      <c r="F315" s="6">
        <v>0</v>
      </c>
      <c r="G315" t="str">
        <f>_xlfn.XLOOKUP(InputData[[#This Row],[PRODUCT ID]],MasterData[PRODUCT ID],MasterData[PRODUCT],,0)</f>
        <v>Product33</v>
      </c>
      <c r="H315" t="str">
        <f>_xlfn.XLOOKUP(B315,MasterData[PRODUCT ID],MasterData[CATEGORY],,0)</f>
        <v>Category04</v>
      </c>
      <c r="I315" t="str">
        <f>_xlfn.XLOOKUP(InputData[[#This Row],[PRODUCT ID]],MasterData[PRODUCT ID],MasterData[UOM],"",0)</f>
        <v>Kg</v>
      </c>
      <c r="J315">
        <f>_xlfn.XLOOKUP(InputData[[#This Row],[PRODUCT ID]],MasterData[PRODUCT ID],MasterData[BUYING PRIZE],"",0)</f>
        <v>95</v>
      </c>
      <c r="K315">
        <f>_xlfn.XLOOKUP(InputData[[#This Row],[PRODUCT ID]],MasterData[PRODUCT ID],MasterData[SELLING PRICE],"",0)</f>
        <v>119.7</v>
      </c>
      <c r="L315">
        <f>SUM(InputData[[#This Row],[BUYING PRIZE]]*InputData[[#This Row],[QUANTITY]])</f>
        <v>1140</v>
      </c>
      <c r="M315">
        <f>SUM(InputData[[#This Row],[SELLING PRICE]]*InputData[[#This Row],[QUANTITY]])</f>
        <v>1436.4</v>
      </c>
      <c r="N315">
        <f>SUM(InputData[[#This Row],[TOTAL SELLING VALUE]]-InputData[[#This Row],[TOTAL BUYING VALUE]])</f>
        <v>296.40000000000009</v>
      </c>
      <c r="O315">
        <f>DAY(InputData[[#This Row],[DATE]])</f>
        <v>10</v>
      </c>
      <c r="P315" t="str">
        <f>TEXT(InputData[[#This Row],[DATE]],"MMM")</f>
        <v>Mar</v>
      </c>
      <c r="Q315">
        <f>YEAR(InputData[[#This Row],[DATE]])</f>
        <v>2022</v>
      </c>
    </row>
    <row r="316" spans="1:17" x14ac:dyDescent="0.2">
      <c r="A316" s="3">
        <v>44634</v>
      </c>
      <c r="B316" s="4" t="s">
        <v>39</v>
      </c>
      <c r="C316" s="5">
        <v>2</v>
      </c>
      <c r="D316" s="5" t="s">
        <v>108</v>
      </c>
      <c r="E316" s="5" t="s">
        <v>107</v>
      </c>
      <c r="F316" s="6">
        <v>0</v>
      </c>
      <c r="G316" t="str">
        <f>_xlfn.XLOOKUP(InputData[[#This Row],[PRODUCT ID]],MasterData[PRODUCT ID],MasterData[PRODUCT],,0)</f>
        <v>Product16</v>
      </c>
      <c r="H316" t="str">
        <f>_xlfn.XLOOKUP(B316,MasterData[PRODUCT ID],MasterData[CATEGORY],,0)</f>
        <v>Category02</v>
      </c>
      <c r="I316" t="str">
        <f>_xlfn.XLOOKUP(InputData[[#This Row],[PRODUCT ID]],MasterData[PRODUCT ID],MasterData[UOM],"",0)</f>
        <v>No.</v>
      </c>
      <c r="J316">
        <f>_xlfn.XLOOKUP(InputData[[#This Row],[PRODUCT ID]],MasterData[PRODUCT ID],MasterData[BUYING PRIZE],"",0)</f>
        <v>13</v>
      </c>
      <c r="K316">
        <f>_xlfn.XLOOKUP(InputData[[#This Row],[PRODUCT ID]],MasterData[PRODUCT ID],MasterData[SELLING PRICE],"",0)</f>
        <v>16.64</v>
      </c>
      <c r="L316">
        <f>SUM(InputData[[#This Row],[BUYING PRIZE]]*InputData[[#This Row],[QUANTITY]])</f>
        <v>26</v>
      </c>
      <c r="M316">
        <f>SUM(InputData[[#This Row],[SELLING PRICE]]*InputData[[#This Row],[QUANTITY]])</f>
        <v>33.28</v>
      </c>
      <c r="N316">
        <f>SUM(InputData[[#This Row],[TOTAL SELLING VALUE]]-InputData[[#This Row],[TOTAL BUYING VALUE]])</f>
        <v>7.2800000000000011</v>
      </c>
      <c r="O316">
        <f>DAY(InputData[[#This Row],[DATE]])</f>
        <v>14</v>
      </c>
      <c r="P316" t="str">
        <f>TEXT(InputData[[#This Row],[DATE]],"MMM")</f>
        <v>Mar</v>
      </c>
      <c r="Q316">
        <f>YEAR(InputData[[#This Row],[DATE]])</f>
        <v>2022</v>
      </c>
    </row>
    <row r="317" spans="1:17" x14ac:dyDescent="0.2">
      <c r="A317" s="3">
        <v>44634</v>
      </c>
      <c r="B317" s="4" t="s">
        <v>60</v>
      </c>
      <c r="C317" s="5">
        <v>13</v>
      </c>
      <c r="D317" s="5" t="s">
        <v>108</v>
      </c>
      <c r="E317" s="5" t="s">
        <v>106</v>
      </c>
      <c r="F317" s="6">
        <v>0</v>
      </c>
      <c r="G317" t="str">
        <f>_xlfn.XLOOKUP(InputData[[#This Row],[PRODUCT ID]],MasterData[PRODUCT ID],MasterData[PRODUCT],,0)</f>
        <v>Product26</v>
      </c>
      <c r="H317" t="str">
        <f>_xlfn.XLOOKUP(B317,MasterData[PRODUCT ID],MasterData[CATEGORY],,0)</f>
        <v>Category04</v>
      </c>
      <c r="I317" t="str">
        <f>_xlfn.XLOOKUP(InputData[[#This Row],[PRODUCT ID]],MasterData[PRODUCT ID],MasterData[UOM],"",0)</f>
        <v>No.</v>
      </c>
      <c r="J317">
        <f>_xlfn.XLOOKUP(InputData[[#This Row],[PRODUCT ID]],MasterData[PRODUCT ID],MasterData[BUYING PRIZE],"",0)</f>
        <v>18</v>
      </c>
      <c r="K317">
        <f>_xlfn.XLOOKUP(InputData[[#This Row],[PRODUCT ID]],MasterData[PRODUCT ID],MasterData[SELLING PRICE],"",0)</f>
        <v>24.66</v>
      </c>
      <c r="L317">
        <f>SUM(InputData[[#This Row],[BUYING PRIZE]]*InputData[[#This Row],[QUANTITY]])</f>
        <v>234</v>
      </c>
      <c r="M317">
        <f>SUM(InputData[[#This Row],[SELLING PRICE]]*InputData[[#This Row],[QUANTITY]])</f>
        <v>320.58</v>
      </c>
      <c r="N317">
        <f>SUM(InputData[[#This Row],[TOTAL SELLING VALUE]]-InputData[[#This Row],[TOTAL BUYING VALUE]])</f>
        <v>86.579999999999984</v>
      </c>
      <c r="O317">
        <f>DAY(InputData[[#This Row],[DATE]])</f>
        <v>14</v>
      </c>
      <c r="P317" t="str">
        <f>TEXT(InputData[[#This Row],[DATE]],"MMM")</f>
        <v>Mar</v>
      </c>
      <c r="Q317">
        <f>YEAR(InputData[[#This Row],[DATE]])</f>
        <v>2022</v>
      </c>
    </row>
    <row r="318" spans="1:17" x14ac:dyDescent="0.2">
      <c r="A318" s="3">
        <v>44638</v>
      </c>
      <c r="B318" s="4" t="s">
        <v>45</v>
      </c>
      <c r="C318" s="5">
        <v>2</v>
      </c>
      <c r="D318" s="5" t="s">
        <v>106</v>
      </c>
      <c r="E318" s="5" t="s">
        <v>107</v>
      </c>
      <c r="F318" s="6">
        <v>0</v>
      </c>
      <c r="G318" t="str">
        <f>_xlfn.XLOOKUP(InputData[[#This Row],[PRODUCT ID]],MasterData[PRODUCT ID],MasterData[PRODUCT],,0)</f>
        <v>Product19</v>
      </c>
      <c r="H318" t="str">
        <f>_xlfn.XLOOKUP(B318,MasterData[PRODUCT ID],MasterData[CATEGORY],,0)</f>
        <v>Category02</v>
      </c>
      <c r="I318" t="str">
        <f>_xlfn.XLOOKUP(InputData[[#This Row],[PRODUCT ID]],MasterData[PRODUCT ID],MasterData[UOM],"",0)</f>
        <v>Ft</v>
      </c>
      <c r="J318">
        <f>_xlfn.XLOOKUP(InputData[[#This Row],[PRODUCT ID]],MasterData[PRODUCT ID],MasterData[BUYING PRIZE],"",0)</f>
        <v>150</v>
      </c>
      <c r="K318">
        <f>_xlfn.XLOOKUP(InputData[[#This Row],[PRODUCT ID]],MasterData[PRODUCT ID],MasterData[SELLING PRICE],"",0)</f>
        <v>210</v>
      </c>
      <c r="L318">
        <f>SUM(InputData[[#This Row],[BUYING PRIZE]]*InputData[[#This Row],[QUANTITY]])</f>
        <v>300</v>
      </c>
      <c r="M318">
        <f>SUM(InputData[[#This Row],[SELLING PRICE]]*InputData[[#This Row],[QUANTITY]])</f>
        <v>420</v>
      </c>
      <c r="N318">
        <f>SUM(InputData[[#This Row],[TOTAL SELLING VALUE]]-InputData[[#This Row],[TOTAL BUYING VALUE]])</f>
        <v>120</v>
      </c>
      <c r="O318">
        <f>DAY(InputData[[#This Row],[DATE]])</f>
        <v>18</v>
      </c>
      <c r="P318" t="str">
        <f>TEXT(InputData[[#This Row],[DATE]],"MMM")</f>
        <v>Mar</v>
      </c>
      <c r="Q318">
        <f>YEAR(InputData[[#This Row],[DATE]])</f>
        <v>2022</v>
      </c>
    </row>
    <row r="319" spans="1:17" x14ac:dyDescent="0.2">
      <c r="A319" s="3">
        <v>44638</v>
      </c>
      <c r="B319" s="4" t="s">
        <v>63</v>
      </c>
      <c r="C319" s="5">
        <v>10</v>
      </c>
      <c r="D319" s="5" t="s">
        <v>108</v>
      </c>
      <c r="E319" s="5" t="s">
        <v>107</v>
      </c>
      <c r="F319" s="6">
        <v>0</v>
      </c>
      <c r="G319" t="str">
        <f>_xlfn.XLOOKUP(InputData[[#This Row],[PRODUCT ID]],MasterData[PRODUCT ID],MasterData[PRODUCT],,0)</f>
        <v>Product27</v>
      </c>
      <c r="H319" t="str">
        <f>_xlfn.XLOOKUP(B319,MasterData[PRODUCT ID],MasterData[CATEGORY],,0)</f>
        <v>Category04</v>
      </c>
      <c r="I319" t="str">
        <f>_xlfn.XLOOKUP(InputData[[#This Row],[PRODUCT ID]],MasterData[PRODUCT ID],MasterData[UOM],"",0)</f>
        <v>Lt</v>
      </c>
      <c r="J319">
        <f>_xlfn.XLOOKUP(InputData[[#This Row],[PRODUCT ID]],MasterData[PRODUCT ID],MasterData[BUYING PRIZE],"",0)</f>
        <v>48</v>
      </c>
      <c r="K319">
        <f>_xlfn.XLOOKUP(InputData[[#This Row],[PRODUCT ID]],MasterData[PRODUCT ID],MasterData[SELLING PRICE],"",0)</f>
        <v>57.120000000000005</v>
      </c>
      <c r="L319">
        <f>SUM(InputData[[#This Row],[BUYING PRIZE]]*InputData[[#This Row],[QUANTITY]])</f>
        <v>480</v>
      </c>
      <c r="M319">
        <f>SUM(InputData[[#This Row],[SELLING PRICE]]*InputData[[#This Row],[QUANTITY]])</f>
        <v>571.20000000000005</v>
      </c>
      <c r="N319">
        <f>SUM(InputData[[#This Row],[TOTAL SELLING VALUE]]-InputData[[#This Row],[TOTAL BUYING VALUE]])</f>
        <v>91.200000000000045</v>
      </c>
      <c r="O319">
        <f>DAY(InputData[[#This Row],[DATE]])</f>
        <v>18</v>
      </c>
      <c r="P319" t="str">
        <f>TEXT(InputData[[#This Row],[DATE]],"MMM")</f>
        <v>Mar</v>
      </c>
      <c r="Q319">
        <f>YEAR(InputData[[#This Row],[DATE]])</f>
        <v>2022</v>
      </c>
    </row>
    <row r="320" spans="1:17" x14ac:dyDescent="0.2">
      <c r="A320" s="3">
        <v>44639</v>
      </c>
      <c r="B320" s="4" t="s">
        <v>92</v>
      </c>
      <c r="C320" s="5">
        <v>6</v>
      </c>
      <c r="D320" s="5" t="s">
        <v>105</v>
      </c>
      <c r="E320" s="5" t="s">
        <v>107</v>
      </c>
      <c r="F320" s="6">
        <v>0</v>
      </c>
      <c r="G320" t="str">
        <f>_xlfn.XLOOKUP(InputData[[#This Row],[PRODUCT ID]],MasterData[PRODUCT ID],MasterData[PRODUCT],,0)</f>
        <v>Product41</v>
      </c>
      <c r="H320" t="str">
        <f>_xlfn.XLOOKUP(B320,MasterData[PRODUCT ID],MasterData[CATEGORY],,0)</f>
        <v>Category05</v>
      </c>
      <c r="I320" t="str">
        <f>_xlfn.XLOOKUP(InputData[[#This Row],[PRODUCT ID]],MasterData[PRODUCT ID],MasterData[UOM],"",0)</f>
        <v>Ft</v>
      </c>
      <c r="J320">
        <f>_xlfn.XLOOKUP(InputData[[#This Row],[PRODUCT ID]],MasterData[PRODUCT ID],MasterData[BUYING PRIZE],"",0)</f>
        <v>138</v>
      </c>
      <c r="K320">
        <f>_xlfn.XLOOKUP(InputData[[#This Row],[PRODUCT ID]],MasterData[PRODUCT ID],MasterData[SELLING PRICE],"",0)</f>
        <v>173.88</v>
      </c>
      <c r="L320">
        <f>SUM(InputData[[#This Row],[BUYING PRIZE]]*InputData[[#This Row],[QUANTITY]])</f>
        <v>828</v>
      </c>
      <c r="M320">
        <f>SUM(InputData[[#This Row],[SELLING PRICE]]*InputData[[#This Row],[QUANTITY]])</f>
        <v>1043.28</v>
      </c>
      <c r="N320">
        <f>SUM(InputData[[#This Row],[TOTAL SELLING VALUE]]-InputData[[#This Row],[TOTAL BUYING VALUE]])</f>
        <v>215.27999999999997</v>
      </c>
      <c r="O320">
        <f>DAY(InputData[[#This Row],[DATE]])</f>
        <v>19</v>
      </c>
      <c r="P320" t="str">
        <f>TEXT(InputData[[#This Row],[DATE]],"MMM")</f>
        <v>Mar</v>
      </c>
      <c r="Q320">
        <f>YEAR(InputData[[#This Row],[DATE]])</f>
        <v>2022</v>
      </c>
    </row>
    <row r="321" spans="1:17" x14ac:dyDescent="0.2">
      <c r="A321" s="3">
        <v>44643</v>
      </c>
      <c r="B321" s="4" t="s">
        <v>73</v>
      </c>
      <c r="C321" s="5">
        <v>9</v>
      </c>
      <c r="D321" s="5" t="s">
        <v>108</v>
      </c>
      <c r="E321" s="5" t="s">
        <v>107</v>
      </c>
      <c r="F321" s="6">
        <v>0</v>
      </c>
      <c r="G321" t="str">
        <f>_xlfn.XLOOKUP(InputData[[#This Row],[PRODUCT ID]],MasterData[PRODUCT ID],MasterData[PRODUCT],,0)</f>
        <v>Product32</v>
      </c>
      <c r="H321" t="str">
        <f>_xlfn.XLOOKUP(B321,MasterData[PRODUCT ID],MasterData[CATEGORY],,0)</f>
        <v>Category04</v>
      </c>
      <c r="I321" t="str">
        <f>_xlfn.XLOOKUP(InputData[[#This Row],[PRODUCT ID]],MasterData[PRODUCT ID],MasterData[UOM],"",0)</f>
        <v>Kg</v>
      </c>
      <c r="J321">
        <f>_xlfn.XLOOKUP(InputData[[#This Row],[PRODUCT ID]],MasterData[PRODUCT ID],MasterData[BUYING PRIZE],"",0)</f>
        <v>89</v>
      </c>
      <c r="K321">
        <f>_xlfn.XLOOKUP(InputData[[#This Row],[PRODUCT ID]],MasterData[PRODUCT ID],MasterData[SELLING PRICE],"",0)</f>
        <v>117.48</v>
      </c>
      <c r="L321">
        <f>SUM(InputData[[#This Row],[BUYING PRIZE]]*InputData[[#This Row],[QUANTITY]])</f>
        <v>801</v>
      </c>
      <c r="M321">
        <f>SUM(InputData[[#This Row],[SELLING PRICE]]*InputData[[#This Row],[QUANTITY]])</f>
        <v>1057.32</v>
      </c>
      <c r="N321">
        <f>SUM(InputData[[#This Row],[TOTAL SELLING VALUE]]-InputData[[#This Row],[TOTAL BUYING VALUE]])</f>
        <v>256.31999999999994</v>
      </c>
      <c r="O321">
        <f>DAY(InputData[[#This Row],[DATE]])</f>
        <v>23</v>
      </c>
      <c r="P321" t="str">
        <f>TEXT(InputData[[#This Row],[DATE]],"MMM")</f>
        <v>Mar</v>
      </c>
      <c r="Q321">
        <f>YEAR(InputData[[#This Row],[DATE]])</f>
        <v>2022</v>
      </c>
    </row>
    <row r="322" spans="1:17" x14ac:dyDescent="0.2">
      <c r="A322" s="3">
        <v>44645</v>
      </c>
      <c r="B322" s="4" t="s">
        <v>6</v>
      </c>
      <c r="C322" s="5">
        <v>2</v>
      </c>
      <c r="D322" s="5" t="s">
        <v>105</v>
      </c>
      <c r="E322" s="5" t="s">
        <v>106</v>
      </c>
      <c r="F322" s="6">
        <v>0</v>
      </c>
      <c r="G322" t="str">
        <f>_xlfn.XLOOKUP(InputData[[#This Row],[PRODUCT ID]],MasterData[PRODUCT ID],MasterData[PRODUCT],,0)</f>
        <v>Product01</v>
      </c>
      <c r="H322" t="str">
        <f>_xlfn.XLOOKUP(B322,MasterData[PRODUCT ID],MasterData[CATEGORY],,0)</f>
        <v>Category01</v>
      </c>
      <c r="I322" t="str">
        <f>_xlfn.XLOOKUP(InputData[[#This Row],[PRODUCT ID]],MasterData[PRODUCT ID],MasterData[UOM],"",0)</f>
        <v>Kg</v>
      </c>
      <c r="J322">
        <f>_xlfn.XLOOKUP(InputData[[#This Row],[PRODUCT ID]],MasterData[PRODUCT ID],MasterData[BUYING PRIZE],"",0)</f>
        <v>98</v>
      </c>
      <c r="K322">
        <f>_xlfn.XLOOKUP(InputData[[#This Row],[PRODUCT ID]],MasterData[PRODUCT ID],MasterData[SELLING PRICE],"",0)</f>
        <v>103.88</v>
      </c>
      <c r="L322">
        <f>SUM(InputData[[#This Row],[BUYING PRIZE]]*InputData[[#This Row],[QUANTITY]])</f>
        <v>196</v>
      </c>
      <c r="M322">
        <f>SUM(InputData[[#This Row],[SELLING PRICE]]*InputData[[#This Row],[QUANTITY]])</f>
        <v>207.76</v>
      </c>
      <c r="N322">
        <f>SUM(InputData[[#This Row],[TOTAL SELLING VALUE]]-InputData[[#This Row],[TOTAL BUYING VALUE]])</f>
        <v>11.759999999999991</v>
      </c>
      <c r="O322">
        <f>DAY(InputData[[#This Row],[DATE]])</f>
        <v>25</v>
      </c>
      <c r="P322" t="str">
        <f>TEXT(InputData[[#This Row],[DATE]],"MMM")</f>
        <v>Mar</v>
      </c>
      <c r="Q322">
        <f>YEAR(InputData[[#This Row],[DATE]])</f>
        <v>2022</v>
      </c>
    </row>
    <row r="323" spans="1:17" x14ac:dyDescent="0.2">
      <c r="A323" s="3">
        <v>44645</v>
      </c>
      <c r="B323" s="4" t="s">
        <v>69</v>
      </c>
      <c r="C323" s="5">
        <v>11</v>
      </c>
      <c r="D323" s="5" t="s">
        <v>108</v>
      </c>
      <c r="E323" s="5" t="s">
        <v>106</v>
      </c>
      <c r="F323" s="6">
        <v>0</v>
      </c>
      <c r="G323" t="str">
        <f>_xlfn.XLOOKUP(InputData[[#This Row],[PRODUCT ID]],MasterData[PRODUCT ID],MasterData[PRODUCT],,0)</f>
        <v>Product30</v>
      </c>
      <c r="H323" t="str">
        <f>_xlfn.XLOOKUP(B323,MasterData[PRODUCT ID],MasterData[CATEGORY],,0)</f>
        <v>Category04</v>
      </c>
      <c r="I323" t="str">
        <f>_xlfn.XLOOKUP(InputData[[#This Row],[PRODUCT ID]],MasterData[PRODUCT ID],MasterData[UOM],"",0)</f>
        <v>Ft</v>
      </c>
      <c r="J323">
        <f>_xlfn.XLOOKUP(InputData[[#This Row],[PRODUCT ID]],MasterData[PRODUCT ID],MasterData[BUYING PRIZE],"",0)</f>
        <v>148</v>
      </c>
      <c r="K323">
        <f>_xlfn.XLOOKUP(InputData[[#This Row],[PRODUCT ID]],MasterData[PRODUCT ID],MasterData[SELLING PRICE],"",0)</f>
        <v>201.28</v>
      </c>
      <c r="L323">
        <f>SUM(InputData[[#This Row],[BUYING PRIZE]]*InputData[[#This Row],[QUANTITY]])</f>
        <v>1628</v>
      </c>
      <c r="M323">
        <f>SUM(InputData[[#This Row],[SELLING PRICE]]*InputData[[#This Row],[QUANTITY]])</f>
        <v>2214.08</v>
      </c>
      <c r="N323">
        <f>SUM(InputData[[#This Row],[TOTAL SELLING VALUE]]-InputData[[#This Row],[TOTAL BUYING VALUE]])</f>
        <v>586.07999999999993</v>
      </c>
      <c r="O323">
        <f>DAY(InputData[[#This Row],[DATE]])</f>
        <v>25</v>
      </c>
      <c r="P323" t="str">
        <f>TEXT(InputData[[#This Row],[DATE]],"MMM")</f>
        <v>Mar</v>
      </c>
      <c r="Q323">
        <f>YEAR(InputData[[#This Row],[DATE]])</f>
        <v>2022</v>
      </c>
    </row>
    <row r="324" spans="1:17" x14ac:dyDescent="0.2">
      <c r="A324" s="3">
        <v>44649</v>
      </c>
      <c r="B324" s="4" t="s">
        <v>73</v>
      </c>
      <c r="C324" s="5">
        <v>12</v>
      </c>
      <c r="D324" s="5" t="s">
        <v>106</v>
      </c>
      <c r="E324" s="5" t="s">
        <v>106</v>
      </c>
      <c r="F324" s="6">
        <v>0</v>
      </c>
      <c r="G324" t="str">
        <f>_xlfn.XLOOKUP(InputData[[#This Row],[PRODUCT ID]],MasterData[PRODUCT ID],MasterData[PRODUCT],,0)</f>
        <v>Product32</v>
      </c>
      <c r="H324" t="str">
        <f>_xlfn.XLOOKUP(B324,MasterData[PRODUCT ID],MasterData[CATEGORY],,0)</f>
        <v>Category04</v>
      </c>
      <c r="I324" t="str">
        <f>_xlfn.XLOOKUP(InputData[[#This Row],[PRODUCT ID]],MasterData[PRODUCT ID],MasterData[UOM],"",0)</f>
        <v>Kg</v>
      </c>
      <c r="J324">
        <f>_xlfn.XLOOKUP(InputData[[#This Row],[PRODUCT ID]],MasterData[PRODUCT ID],MasterData[BUYING PRIZE],"",0)</f>
        <v>89</v>
      </c>
      <c r="K324">
        <f>_xlfn.XLOOKUP(InputData[[#This Row],[PRODUCT ID]],MasterData[PRODUCT ID],MasterData[SELLING PRICE],"",0)</f>
        <v>117.48</v>
      </c>
      <c r="L324">
        <f>SUM(InputData[[#This Row],[BUYING PRIZE]]*InputData[[#This Row],[QUANTITY]])</f>
        <v>1068</v>
      </c>
      <c r="M324">
        <f>SUM(InputData[[#This Row],[SELLING PRICE]]*InputData[[#This Row],[QUANTITY]])</f>
        <v>1409.76</v>
      </c>
      <c r="N324">
        <f>SUM(InputData[[#This Row],[TOTAL SELLING VALUE]]-InputData[[#This Row],[TOTAL BUYING VALUE]])</f>
        <v>341.76</v>
      </c>
      <c r="O324">
        <f>DAY(InputData[[#This Row],[DATE]])</f>
        <v>29</v>
      </c>
      <c r="P324" t="str">
        <f>TEXT(InputData[[#This Row],[DATE]],"MMM")</f>
        <v>Mar</v>
      </c>
      <c r="Q324">
        <f>YEAR(InputData[[#This Row],[DATE]])</f>
        <v>2022</v>
      </c>
    </row>
    <row r="325" spans="1:17" x14ac:dyDescent="0.2">
      <c r="A325" s="3">
        <v>44650</v>
      </c>
      <c r="B325" s="4" t="s">
        <v>6</v>
      </c>
      <c r="C325" s="5">
        <v>13</v>
      </c>
      <c r="D325" s="5" t="s">
        <v>106</v>
      </c>
      <c r="E325" s="5" t="s">
        <v>107</v>
      </c>
      <c r="F325" s="6">
        <v>0</v>
      </c>
      <c r="G325" t="str">
        <f>_xlfn.XLOOKUP(InputData[[#This Row],[PRODUCT ID]],MasterData[PRODUCT ID],MasterData[PRODUCT],,0)</f>
        <v>Product01</v>
      </c>
      <c r="H325" t="str">
        <f>_xlfn.XLOOKUP(B325,MasterData[PRODUCT ID],MasterData[CATEGORY],,0)</f>
        <v>Category01</v>
      </c>
      <c r="I325" t="str">
        <f>_xlfn.XLOOKUP(InputData[[#This Row],[PRODUCT ID]],MasterData[PRODUCT ID],MasterData[UOM],"",0)</f>
        <v>Kg</v>
      </c>
      <c r="J325">
        <f>_xlfn.XLOOKUP(InputData[[#This Row],[PRODUCT ID]],MasterData[PRODUCT ID],MasterData[BUYING PRIZE],"",0)</f>
        <v>98</v>
      </c>
      <c r="K325">
        <f>_xlfn.XLOOKUP(InputData[[#This Row],[PRODUCT ID]],MasterData[PRODUCT ID],MasterData[SELLING PRICE],"",0)</f>
        <v>103.88</v>
      </c>
      <c r="L325">
        <f>SUM(InputData[[#This Row],[BUYING PRIZE]]*InputData[[#This Row],[QUANTITY]])</f>
        <v>1274</v>
      </c>
      <c r="M325">
        <f>SUM(InputData[[#This Row],[SELLING PRICE]]*InputData[[#This Row],[QUANTITY]])</f>
        <v>1350.44</v>
      </c>
      <c r="N325">
        <f>SUM(InputData[[#This Row],[TOTAL SELLING VALUE]]-InputData[[#This Row],[TOTAL BUYING VALUE]])</f>
        <v>76.440000000000055</v>
      </c>
      <c r="O325">
        <f>DAY(InputData[[#This Row],[DATE]])</f>
        <v>30</v>
      </c>
      <c r="P325" t="str">
        <f>TEXT(InputData[[#This Row],[DATE]],"MMM")</f>
        <v>Mar</v>
      </c>
      <c r="Q325">
        <f>YEAR(InputData[[#This Row],[DATE]])</f>
        <v>2022</v>
      </c>
    </row>
    <row r="326" spans="1:17" x14ac:dyDescent="0.2">
      <c r="A326" s="3">
        <v>44652</v>
      </c>
      <c r="B326" s="4" t="s">
        <v>10</v>
      </c>
      <c r="C326" s="5">
        <v>2</v>
      </c>
      <c r="D326" s="5" t="s">
        <v>106</v>
      </c>
      <c r="E326" s="5" t="s">
        <v>107</v>
      </c>
      <c r="F326" s="6">
        <v>0</v>
      </c>
      <c r="G326" t="str">
        <f>_xlfn.XLOOKUP(InputData[[#This Row],[PRODUCT ID]],MasterData[PRODUCT ID],MasterData[PRODUCT],,0)</f>
        <v>Product02</v>
      </c>
      <c r="H326" t="str">
        <f>_xlfn.XLOOKUP(B326,MasterData[PRODUCT ID],MasterData[CATEGORY],,0)</f>
        <v>Category01</v>
      </c>
      <c r="I326" t="str">
        <f>_xlfn.XLOOKUP(InputData[[#This Row],[PRODUCT ID]],MasterData[PRODUCT ID],MasterData[UOM],"",0)</f>
        <v>Kg</v>
      </c>
      <c r="J326">
        <f>_xlfn.XLOOKUP(InputData[[#This Row],[PRODUCT ID]],MasterData[PRODUCT ID],MasterData[BUYING PRIZE],"",0)</f>
        <v>105</v>
      </c>
      <c r="K326">
        <f>_xlfn.XLOOKUP(InputData[[#This Row],[PRODUCT ID]],MasterData[PRODUCT ID],MasterData[SELLING PRICE],"",0)</f>
        <v>142.80000000000001</v>
      </c>
      <c r="L326">
        <f>SUM(InputData[[#This Row],[BUYING PRIZE]]*InputData[[#This Row],[QUANTITY]])</f>
        <v>210</v>
      </c>
      <c r="M326">
        <f>SUM(InputData[[#This Row],[SELLING PRICE]]*InputData[[#This Row],[QUANTITY]])</f>
        <v>285.60000000000002</v>
      </c>
      <c r="N326">
        <f>SUM(InputData[[#This Row],[TOTAL SELLING VALUE]]-InputData[[#This Row],[TOTAL BUYING VALUE]])</f>
        <v>75.600000000000023</v>
      </c>
      <c r="O326">
        <f>DAY(InputData[[#This Row],[DATE]])</f>
        <v>1</v>
      </c>
      <c r="P326" t="str">
        <f>TEXT(InputData[[#This Row],[DATE]],"MMM")</f>
        <v>Apr</v>
      </c>
      <c r="Q326">
        <f>YEAR(InputData[[#This Row],[DATE]])</f>
        <v>2022</v>
      </c>
    </row>
    <row r="327" spans="1:17" x14ac:dyDescent="0.2">
      <c r="A327" s="3">
        <v>44653</v>
      </c>
      <c r="B327" s="4" t="s">
        <v>10</v>
      </c>
      <c r="C327" s="5">
        <v>3</v>
      </c>
      <c r="D327" s="5" t="s">
        <v>108</v>
      </c>
      <c r="E327" s="5" t="s">
        <v>107</v>
      </c>
      <c r="F327" s="6">
        <v>0</v>
      </c>
      <c r="G327" t="str">
        <f>_xlfn.XLOOKUP(InputData[[#This Row],[PRODUCT ID]],MasterData[PRODUCT ID],MasterData[PRODUCT],,0)</f>
        <v>Product02</v>
      </c>
      <c r="H327" t="str">
        <f>_xlfn.XLOOKUP(B327,MasterData[PRODUCT ID],MasterData[CATEGORY],,0)</f>
        <v>Category01</v>
      </c>
      <c r="I327" t="str">
        <f>_xlfn.XLOOKUP(InputData[[#This Row],[PRODUCT ID]],MasterData[PRODUCT ID],MasterData[UOM],"",0)</f>
        <v>Kg</v>
      </c>
      <c r="J327">
        <f>_xlfn.XLOOKUP(InputData[[#This Row],[PRODUCT ID]],MasterData[PRODUCT ID],MasterData[BUYING PRIZE],"",0)</f>
        <v>105</v>
      </c>
      <c r="K327">
        <f>_xlfn.XLOOKUP(InputData[[#This Row],[PRODUCT ID]],MasterData[PRODUCT ID],MasterData[SELLING PRICE],"",0)</f>
        <v>142.80000000000001</v>
      </c>
      <c r="L327">
        <f>SUM(InputData[[#This Row],[BUYING PRIZE]]*InputData[[#This Row],[QUANTITY]])</f>
        <v>315</v>
      </c>
      <c r="M327">
        <f>SUM(InputData[[#This Row],[SELLING PRICE]]*InputData[[#This Row],[QUANTITY]])</f>
        <v>428.40000000000003</v>
      </c>
      <c r="N327">
        <f>SUM(InputData[[#This Row],[TOTAL SELLING VALUE]]-InputData[[#This Row],[TOTAL BUYING VALUE]])</f>
        <v>113.40000000000003</v>
      </c>
      <c r="O327">
        <f>DAY(InputData[[#This Row],[DATE]])</f>
        <v>2</v>
      </c>
      <c r="P327" t="str">
        <f>TEXT(InputData[[#This Row],[DATE]],"MMM")</f>
        <v>Apr</v>
      </c>
      <c r="Q327">
        <f>YEAR(InputData[[#This Row],[DATE]])</f>
        <v>2022</v>
      </c>
    </row>
    <row r="328" spans="1:17" x14ac:dyDescent="0.2">
      <c r="A328" s="3">
        <v>44657</v>
      </c>
      <c r="B328" s="4" t="s">
        <v>90</v>
      </c>
      <c r="C328" s="5">
        <v>2</v>
      </c>
      <c r="D328" s="5" t="s">
        <v>105</v>
      </c>
      <c r="E328" s="5" t="s">
        <v>107</v>
      </c>
      <c r="F328" s="6">
        <v>0</v>
      </c>
      <c r="G328" t="str">
        <f>_xlfn.XLOOKUP(InputData[[#This Row],[PRODUCT ID]],MasterData[PRODUCT ID],MasterData[PRODUCT],,0)</f>
        <v>Product40</v>
      </c>
      <c r="H328" t="str">
        <f>_xlfn.XLOOKUP(B328,MasterData[PRODUCT ID],MasterData[CATEGORY],,0)</f>
        <v>Category05</v>
      </c>
      <c r="I328" t="str">
        <f>_xlfn.XLOOKUP(InputData[[#This Row],[PRODUCT ID]],MasterData[PRODUCT ID],MasterData[UOM],"",0)</f>
        <v>Kg</v>
      </c>
      <c r="J328">
        <f>_xlfn.XLOOKUP(InputData[[#This Row],[PRODUCT ID]],MasterData[PRODUCT ID],MasterData[BUYING PRIZE],"",0)</f>
        <v>90</v>
      </c>
      <c r="K328">
        <f>_xlfn.XLOOKUP(InputData[[#This Row],[PRODUCT ID]],MasterData[PRODUCT ID],MasterData[SELLING PRICE],"",0)</f>
        <v>115.2</v>
      </c>
      <c r="L328">
        <f>SUM(InputData[[#This Row],[BUYING PRIZE]]*InputData[[#This Row],[QUANTITY]])</f>
        <v>180</v>
      </c>
      <c r="M328">
        <f>SUM(InputData[[#This Row],[SELLING PRICE]]*InputData[[#This Row],[QUANTITY]])</f>
        <v>230.4</v>
      </c>
      <c r="N328">
        <f>SUM(InputData[[#This Row],[TOTAL SELLING VALUE]]-InputData[[#This Row],[TOTAL BUYING VALUE]])</f>
        <v>50.400000000000006</v>
      </c>
      <c r="O328">
        <f>DAY(InputData[[#This Row],[DATE]])</f>
        <v>6</v>
      </c>
      <c r="P328" t="str">
        <f>TEXT(InputData[[#This Row],[DATE]],"MMM")</f>
        <v>Apr</v>
      </c>
      <c r="Q328">
        <f>YEAR(InputData[[#This Row],[DATE]])</f>
        <v>2022</v>
      </c>
    </row>
    <row r="329" spans="1:17" x14ac:dyDescent="0.2">
      <c r="A329" s="3">
        <v>44658</v>
      </c>
      <c r="B329" s="4" t="s">
        <v>60</v>
      </c>
      <c r="C329" s="5">
        <v>7</v>
      </c>
      <c r="D329" s="5" t="s">
        <v>108</v>
      </c>
      <c r="E329" s="5" t="s">
        <v>106</v>
      </c>
      <c r="F329" s="6">
        <v>0</v>
      </c>
      <c r="G329" t="str">
        <f>_xlfn.XLOOKUP(InputData[[#This Row],[PRODUCT ID]],MasterData[PRODUCT ID],MasterData[PRODUCT],,0)</f>
        <v>Product26</v>
      </c>
      <c r="H329" t="str">
        <f>_xlfn.XLOOKUP(B329,MasterData[PRODUCT ID],MasterData[CATEGORY],,0)</f>
        <v>Category04</v>
      </c>
      <c r="I329" t="str">
        <f>_xlfn.XLOOKUP(InputData[[#This Row],[PRODUCT ID]],MasterData[PRODUCT ID],MasterData[UOM],"",0)</f>
        <v>No.</v>
      </c>
      <c r="J329">
        <f>_xlfn.XLOOKUP(InputData[[#This Row],[PRODUCT ID]],MasterData[PRODUCT ID],MasterData[BUYING PRIZE],"",0)</f>
        <v>18</v>
      </c>
      <c r="K329">
        <f>_xlfn.XLOOKUP(InputData[[#This Row],[PRODUCT ID]],MasterData[PRODUCT ID],MasterData[SELLING PRICE],"",0)</f>
        <v>24.66</v>
      </c>
      <c r="L329">
        <f>SUM(InputData[[#This Row],[BUYING PRIZE]]*InputData[[#This Row],[QUANTITY]])</f>
        <v>126</v>
      </c>
      <c r="M329">
        <f>SUM(InputData[[#This Row],[SELLING PRICE]]*InputData[[#This Row],[QUANTITY]])</f>
        <v>172.62</v>
      </c>
      <c r="N329">
        <f>SUM(InputData[[#This Row],[TOTAL SELLING VALUE]]-InputData[[#This Row],[TOTAL BUYING VALUE]])</f>
        <v>46.620000000000005</v>
      </c>
      <c r="O329">
        <f>DAY(InputData[[#This Row],[DATE]])</f>
        <v>7</v>
      </c>
      <c r="P329" t="str">
        <f>TEXT(InputData[[#This Row],[DATE]],"MMM")</f>
        <v>Apr</v>
      </c>
      <c r="Q329">
        <f>YEAR(InputData[[#This Row],[DATE]])</f>
        <v>2022</v>
      </c>
    </row>
    <row r="330" spans="1:17" x14ac:dyDescent="0.2">
      <c r="A330" s="3">
        <v>44660</v>
      </c>
      <c r="B330" s="4" t="s">
        <v>88</v>
      </c>
      <c r="C330" s="5">
        <v>12</v>
      </c>
      <c r="D330" s="5" t="s">
        <v>105</v>
      </c>
      <c r="E330" s="5" t="s">
        <v>107</v>
      </c>
      <c r="F330" s="6">
        <v>0</v>
      </c>
      <c r="G330" t="str">
        <f>_xlfn.XLOOKUP(InputData[[#This Row],[PRODUCT ID]],MasterData[PRODUCT ID],MasterData[PRODUCT],,0)</f>
        <v>Product39</v>
      </c>
      <c r="H330" t="str">
        <f>_xlfn.XLOOKUP(B330,MasterData[PRODUCT ID],MasterData[CATEGORY],,0)</f>
        <v>Category05</v>
      </c>
      <c r="I330" t="str">
        <f>_xlfn.XLOOKUP(InputData[[#This Row],[PRODUCT ID]],MasterData[PRODUCT ID],MasterData[UOM],"",0)</f>
        <v>No.</v>
      </c>
      <c r="J330">
        <f>_xlfn.XLOOKUP(InputData[[#This Row],[PRODUCT ID]],MasterData[PRODUCT ID],MasterData[BUYING PRIZE],"",0)</f>
        <v>37</v>
      </c>
      <c r="K330">
        <f>_xlfn.XLOOKUP(InputData[[#This Row],[PRODUCT ID]],MasterData[PRODUCT ID],MasterData[SELLING PRICE],"",0)</f>
        <v>42.55</v>
      </c>
      <c r="L330">
        <f>SUM(InputData[[#This Row],[BUYING PRIZE]]*InputData[[#This Row],[QUANTITY]])</f>
        <v>444</v>
      </c>
      <c r="M330">
        <f>SUM(InputData[[#This Row],[SELLING PRICE]]*InputData[[#This Row],[QUANTITY]])</f>
        <v>510.59999999999997</v>
      </c>
      <c r="N330">
        <f>SUM(InputData[[#This Row],[TOTAL SELLING VALUE]]-InputData[[#This Row],[TOTAL BUYING VALUE]])</f>
        <v>66.599999999999966</v>
      </c>
      <c r="O330">
        <f>DAY(InputData[[#This Row],[DATE]])</f>
        <v>9</v>
      </c>
      <c r="P330" t="str">
        <f>TEXT(InputData[[#This Row],[DATE]],"MMM")</f>
        <v>Apr</v>
      </c>
      <c r="Q330">
        <f>YEAR(InputData[[#This Row],[DATE]])</f>
        <v>2022</v>
      </c>
    </row>
    <row r="331" spans="1:17" x14ac:dyDescent="0.2">
      <c r="A331" s="3">
        <v>44660</v>
      </c>
      <c r="B331" s="4" t="s">
        <v>10</v>
      </c>
      <c r="C331" s="5">
        <v>9</v>
      </c>
      <c r="D331" s="5" t="s">
        <v>106</v>
      </c>
      <c r="E331" s="5" t="s">
        <v>106</v>
      </c>
      <c r="F331" s="6">
        <v>0</v>
      </c>
      <c r="G331" t="str">
        <f>_xlfn.XLOOKUP(InputData[[#This Row],[PRODUCT ID]],MasterData[PRODUCT ID],MasterData[PRODUCT],,0)</f>
        <v>Product02</v>
      </c>
      <c r="H331" t="str">
        <f>_xlfn.XLOOKUP(B331,MasterData[PRODUCT ID],MasterData[CATEGORY],,0)</f>
        <v>Category01</v>
      </c>
      <c r="I331" t="str">
        <f>_xlfn.XLOOKUP(InputData[[#This Row],[PRODUCT ID]],MasterData[PRODUCT ID],MasterData[UOM],"",0)</f>
        <v>Kg</v>
      </c>
      <c r="J331">
        <f>_xlfn.XLOOKUP(InputData[[#This Row],[PRODUCT ID]],MasterData[PRODUCT ID],MasterData[BUYING PRIZE],"",0)</f>
        <v>105</v>
      </c>
      <c r="K331">
        <f>_xlfn.XLOOKUP(InputData[[#This Row],[PRODUCT ID]],MasterData[PRODUCT ID],MasterData[SELLING PRICE],"",0)</f>
        <v>142.80000000000001</v>
      </c>
      <c r="L331">
        <f>SUM(InputData[[#This Row],[BUYING PRIZE]]*InputData[[#This Row],[QUANTITY]])</f>
        <v>945</v>
      </c>
      <c r="M331">
        <f>SUM(InputData[[#This Row],[SELLING PRICE]]*InputData[[#This Row],[QUANTITY]])</f>
        <v>1285.2</v>
      </c>
      <c r="N331">
        <f>SUM(InputData[[#This Row],[TOTAL SELLING VALUE]]-InputData[[#This Row],[TOTAL BUYING VALUE]])</f>
        <v>340.20000000000005</v>
      </c>
      <c r="O331">
        <f>DAY(InputData[[#This Row],[DATE]])</f>
        <v>9</v>
      </c>
      <c r="P331" t="str">
        <f>TEXT(InputData[[#This Row],[DATE]],"MMM")</f>
        <v>Apr</v>
      </c>
      <c r="Q331">
        <f>YEAR(InputData[[#This Row],[DATE]])</f>
        <v>2022</v>
      </c>
    </row>
    <row r="332" spans="1:17" x14ac:dyDescent="0.2">
      <c r="A332" s="3">
        <v>44664</v>
      </c>
      <c r="B332" s="4" t="s">
        <v>39</v>
      </c>
      <c r="C332" s="5">
        <v>14</v>
      </c>
      <c r="D332" s="5" t="s">
        <v>105</v>
      </c>
      <c r="E332" s="5" t="s">
        <v>106</v>
      </c>
      <c r="F332" s="6">
        <v>0</v>
      </c>
      <c r="G332" t="str">
        <f>_xlfn.XLOOKUP(InputData[[#This Row],[PRODUCT ID]],MasterData[PRODUCT ID],MasterData[PRODUCT],,0)</f>
        <v>Product16</v>
      </c>
      <c r="H332" t="str">
        <f>_xlfn.XLOOKUP(B332,MasterData[PRODUCT ID],MasterData[CATEGORY],,0)</f>
        <v>Category02</v>
      </c>
      <c r="I332" t="str">
        <f>_xlfn.XLOOKUP(InputData[[#This Row],[PRODUCT ID]],MasterData[PRODUCT ID],MasterData[UOM],"",0)</f>
        <v>No.</v>
      </c>
      <c r="J332">
        <f>_xlfn.XLOOKUP(InputData[[#This Row],[PRODUCT ID]],MasterData[PRODUCT ID],MasterData[BUYING PRIZE],"",0)</f>
        <v>13</v>
      </c>
      <c r="K332">
        <f>_xlfn.XLOOKUP(InputData[[#This Row],[PRODUCT ID]],MasterData[PRODUCT ID],MasterData[SELLING PRICE],"",0)</f>
        <v>16.64</v>
      </c>
      <c r="L332">
        <f>SUM(InputData[[#This Row],[BUYING PRIZE]]*InputData[[#This Row],[QUANTITY]])</f>
        <v>182</v>
      </c>
      <c r="M332">
        <f>SUM(InputData[[#This Row],[SELLING PRICE]]*InputData[[#This Row],[QUANTITY]])</f>
        <v>232.96</v>
      </c>
      <c r="N332">
        <f>SUM(InputData[[#This Row],[TOTAL SELLING VALUE]]-InputData[[#This Row],[TOTAL BUYING VALUE]])</f>
        <v>50.960000000000008</v>
      </c>
      <c r="O332">
        <f>DAY(InputData[[#This Row],[DATE]])</f>
        <v>13</v>
      </c>
      <c r="P332" t="str">
        <f>TEXT(InputData[[#This Row],[DATE]],"MMM")</f>
        <v>Apr</v>
      </c>
      <c r="Q332">
        <f>YEAR(InputData[[#This Row],[DATE]])</f>
        <v>2022</v>
      </c>
    </row>
    <row r="333" spans="1:17" x14ac:dyDescent="0.2">
      <c r="A333" s="3">
        <v>44669</v>
      </c>
      <c r="B333" s="4" t="s">
        <v>92</v>
      </c>
      <c r="C333" s="5">
        <v>9</v>
      </c>
      <c r="D333" s="5" t="s">
        <v>108</v>
      </c>
      <c r="E333" s="5" t="s">
        <v>107</v>
      </c>
      <c r="F333" s="6">
        <v>0</v>
      </c>
      <c r="G333" t="str">
        <f>_xlfn.XLOOKUP(InputData[[#This Row],[PRODUCT ID]],MasterData[PRODUCT ID],MasterData[PRODUCT],,0)</f>
        <v>Product41</v>
      </c>
      <c r="H333" t="str">
        <f>_xlfn.XLOOKUP(B333,MasterData[PRODUCT ID],MasterData[CATEGORY],,0)</f>
        <v>Category05</v>
      </c>
      <c r="I333" t="str">
        <f>_xlfn.XLOOKUP(InputData[[#This Row],[PRODUCT ID]],MasterData[PRODUCT ID],MasterData[UOM],"",0)</f>
        <v>Ft</v>
      </c>
      <c r="J333">
        <f>_xlfn.XLOOKUP(InputData[[#This Row],[PRODUCT ID]],MasterData[PRODUCT ID],MasterData[BUYING PRIZE],"",0)</f>
        <v>138</v>
      </c>
      <c r="K333">
        <f>_xlfn.XLOOKUP(InputData[[#This Row],[PRODUCT ID]],MasterData[PRODUCT ID],MasterData[SELLING PRICE],"",0)</f>
        <v>173.88</v>
      </c>
      <c r="L333">
        <f>SUM(InputData[[#This Row],[BUYING PRIZE]]*InputData[[#This Row],[QUANTITY]])</f>
        <v>1242</v>
      </c>
      <c r="M333">
        <f>SUM(InputData[[#This Row],[SELLING PRICE]]*InputData[[#This Row],[QUANTITY]])</f>
        <v>1564.92</v>
      </c>
      <c r="N333">
        <f>SUM(InputData[[#This Row],[TOTAL SELLING VALUE]]-InputData[[#This Row],[TOTAL BUYING VALUE]])</f>
        <v>322.92000000000007</v>
      </c>
      <c r="O333">
        <f>DAY(InputData[[#This Row],[DATE]])</f>
        <v>18</v>
      </c>
      <c r="P333" t="str">
        <f>TEXT(InputData[[#This Row],[DATE]],"MMM")</f>
        <v>Apr</v>
      </c>
      <c r="Q333">
        <f>YEAR(InputData[[#This Row],[DATE]])</f>
        <v>2022</v>
      </c>
    </row>
    <row r="334" spans="1:17" x14ac:dyDescent="0.2">
      <c r="A334" s="3">
        <v>44671</v>
      </c>
      <c r="B334" s="4" t="s">
        <v>43</v>
      </c>
      <c r="C334" s="5">
        <v>2</v>
      </c>
      <c r="D334" s="5" t="s">
        <v>105</v>
      </c>
      <c r="E334" s="5" t="s">
        <v>106</v>
      </c>
      <c r="F334" s="6">
        <v>0</v>
      </c>
      <c r="G334" t="str">
        <f>_xlfn.XLOOKUP(InputData[[#This Row],[PRODUCT ID]],MasterData[PRODUCT ID],MasterData[PRODUCT],,0)</f>
        <v>Product18</v>
      </c>
      <c r="H334" t="str">
        <f>_xlfn.XLOOKUP(B334,MasterData[PRODUCT ID],MasterData[CATEGORY],,0)</f>
        <v>Category02</v>
      </c>
      <c r="I334" t="str">
        <f>_xlfn.XLOOKUP(InputData[[#This Row],[PRODUCT ID]],MasterData[PRODUCT ID],MasterData[UOM],"",0)</f>
        <v>No.</v>
      </c>
      <c r="J334">
        <f>_xlfn.XLOOKUP(InputData[[#This Row],[PRODUCT ID]],MasterData[PRODUCT ID],MasterData[BUYING PRIZE],"",0)</f>
        <v>37</v>
      </c>
      <c r="K334">
        <f>_xlfn.XLOOKUP(InputData[[#This Row],[PRODUCT ID]],MasterData[PRODUCT ID],MasterData[SELLING PRICE],"",0)</f>
        <v>49.21</v>
      </c>
      <c r="L334">
        <f>SUM(InputData[[#This Row],[BUYING PRIZE]]*InputData[[#This Row],[QUANTITY]])</f>
        <v>74</v>
      </c>
      <c r="M334">
        <f>SUM(InputData[[#This Row],[SELLING PRICE]]*InputData[[#This Row],[QUANTITY]])</f>
        <v>98.42</v>
      </c>
      <c r="N334">
        <f>SUM(InputData[[#This Row],[TOTAL SELLING VALUE]]-InputData[[#This Row],[TOTAL BUYING VALUE]])</f>
        <v>24.42</v>
      </c>
      <c r="O334">
        <f>DAY(InputData[[#This Row],[DATE]])</f>
        <v>20</v>
      </c>
      <c r="P334" t="str">
        <f>TEXT(InputData[[#This Row],[DATE]],"MMM")</f>
        <v>Apr</v>
      </c>
      <c r="Q334">
        <f>YEAR(InputData[[#This Row],[DATE]])</f>
        <v>2022</v>
      </c>
    </row>
    <row r="335" spans="1:17" x14ac:dyDescent="0.2">
      <c r="A335" s="3">
        <v>44671</v>
      </c>
      <c r="B335" s="4" t="s">
        <v>31</v>
      </c>
      <c r="C335" s="5">
        <v>4</v>
      </c>
      <c r="D335" s="5" t="s">
        <v>108</v>
      </c>
      <c r="E335" s="5" t="s">
        <v>106</v>
      </c>
      <c r="F335" s="6">
        <v>0</v>
      </c>
      <c r="G335" t="str">
        <f>_xlfn.XLOOKUP(InputData[[#This Row],[PRODUCT ID]],MasterData[PRODUCT ID],MasterData[PRODUCT],,0)</f>
        <v>Product12</v>
      </c>
      <c r="H335" t="str">
        <f>_xlfn.XLOOKUP(B335,MasterData[PRODUCT ID],MasterData[CATEGORY],,0)</f>
        <v>Category02</v>
      </c>
      <c r="I335" t="str">
        <f>_xlfn.XLOOKUP(InputData[[#This Row],[PRODUCT ID]],MasterData[PRODUCT ID],MasterData[UOM],"",0)</f>
        <v>Kg</v>
      </c>
      <c r="J335">
        <f>_xlfn.XLOOKUP(InputData[[#This Row],[PRODUCT ID]],MasterData[PRODUCT ID],MasterData[BUYING PRIZE],"",0)</f>
        <v>73</v>
      </c>
      <c r="K335">
        <f>_xlfn.XLOOKUP(InputData[[#This Row],[PRODUCT ID]],MasterData[PRODUCT ID],MasterData[SELLING PRICE],"",0)</f>
        <v>94.17</v>
      </c>
      <c r="L335">
        <f>SUM(InputData[[#This Row],[BUYING PRIZE]]*InputData[[#This Row],[QUANTITY]])</f>
        <v>292</v>
      </c>
      <c r="M335">
        <f>SUM(InputData[[#This Row],[SELLING PRICE]]*InputData[[#This Row],[QUANTITY]])</f>
        <v>376.68</v>
      </c>
      <c r="N335">
        <f>SUM(InputData[[#This Row],[TOTAL SELLING VALUE]]-InputData[[#This Row],[TOTAL BUYING VALUE]])</f>
        <v>84.68</v>
      </c>
      <c r="O335">
        <f>DAY(InputData[[#This Row],[DATE]])</f>
        <v>20</v>
      </c>
      <c r="P335" t="str">
        <f>TEXT(InputData[[#This Row],[DATE]],"MMM")</f>
        <v>Apr</v>
      </c>
      <c r="Q335">
        <f>YEAR(InputData[[#This Row],[DATE]])</f>
        <v>2022</v>
      </c>
    </row>
    <row r="336" spans="1:17" x14ac:dyDescent="0.2">
      <c r="A336" s="3">
        <v>44672</v>
      </c>
      <c r="B336" s="4" t="s">
        <v>69</v>
      </c>
      <c r="C336" s="5">
        <v>2</v>
      </c>
      <c r="D336" s="5" t="s">
        <v>108</v>
      </c>
      <c r="E336" s="5" t="s">
        <v>107</v>
      </c>
      <c r="F336" s="6">
        <v>0</v>
      </c>
      <c r="G336" t="str">
        <f>_xlfn.XLOOKUP(InputData[[#This Row],[PRODUCT ID]],MasterData[PRODUCT ID],MasterData[PRODUCT],,0)</f>
        <v>Product30</v>
      </c>
      <c r="H336" t="str">
        <f>_xlfn.XLOOKUP(B336,MasterData[PRODUCT ID],MasterData[CATEGORY],,0)</f>
        <v>Category04</v>
      </c>
      <c r="I336" t="str">
        <f>_xlfn.XLOOKUP(InputData[[#This Row],[PRODUCT ID]],MasterData[PRODUCT ID],MasterData[UOM],"",0)</f>
        <v>Ft</v>
      </c>
      <c r="J336">
        <f>_xlfn.XLOOKUP(InputData[[#This Row],[PRODUCT ID]],MasterData[PRODUCT ID],MasterData[BUYING PRIZE],"",0)</f>
        <v>148</v>
      </c>
      <c r="K336">
        <f>_xlfn.XLOOKUP(InputData[[#This Row],[PRODUCT ID]],MasterData[PRODUCT ID],MasterData[SELLING PRICE],"",0)</f>
        <v>201.28</v>
      </c>
      <c r="L336">
        <f>SUM(InputData[[#This Row],[BUYING PRIZE]]*InputData[[#This Row],[QUANTITY]])</f>
        <v>296</v>
      </c>
      <c r="M336">
        <f>SUM(InputData[[#This Row],[SELLING PRICE]]*InputData[[#This Row],[QUANTITY]])</f>
        <v>402.56</v>
      </c>
      <c r="N336">
        <f>SUM(InputData[[#This Row],[TOTAL SELLING VALUE]]-InputData[[#This Row],[TOTAL BUYING VALUE]])</f>
        <v>106.56</v>
      </c>
      <c r="O336">
        <f>DAY(InputData[[#This Row],[DATE]])</f>
        <v>21</v>
      </c>
      <c r="P336" t="str">
        <f>TEXT(InputData[[#This Row],[DATE]],"MMM")</f>
        <v>Apr</v>
      </c>
      <c r="Q336">
        <f>YEAR(InputData[[#This Row],[DATE]])</f>
        <v>2022</v>
      </c>
    </row>
    <row r="337" spans="1:17" x14ac:dyDescent="0.2">
      <c r="A337" s="3">
        <v>44672</v>
      </c>
      <c r="B337" s="4" t="s">
        <v>60</v>
      </c>
      <c r="C337" s="5">
        <v>14</v>
      </c>
      <c r="D337" s="5" t="s">
        <v>106</v>
      </c>
      <c r="E337" s="5" t="s">
        <v>106</v>
      </c>
      <c r="F337" s="6">
        <v>0</v>
      </c>
      <c r="G337" t="str">
        <f>_xlfn.XLOOKUP(InputData[[#This Row],[PRODUCT ID]],MasterData[PRODUCT ID],MasterData[PRODUCT],,0)</f>
        <v>Product26</v>
      </c>
      <c r="H337" t="str">
        <f>_xlfn.XLOOKUP(B337,MasterData[PRODUCT ID],MasterData[CATEGORY],,0)</f>
        <v>Category04</v>
      </c>
      <c r="I337" t="str">
        <f>_xlfn.XLOOKUP(InputData[[#This Row],[PRODUCT ID]],MasterData[PRODUCT ID],MasterData[UOM],"",0)</f>
        <v>No.</v>
      </c>
      <c r="J337">
        <f>_xlfn.XLOOKUP(InputData[[#This Row],[PRODUCT ID]],MasterData[PRODUCT ID],MasterData[BUYING PRIZE],"",0)</f>
        <v>18</v>
      </c>
      <c r="K337">
        <f>_xlfn.XLOOKUP(InputData[[#This Row],[PRODUCT ID]],MasterData[PRODUCT ID],MasterData[SELLING PRICE],"",0)</f>
        <v>24.66</v>
      </c>
      <c r="L337">
        <f>SUM(InputData[[#This Row],[BUYING PRIZE]]*InputData[[#This Row],[QUANTITY]])</f>
        <v>252</v>
      </c>
      <c r="M337">
        <f>SUM(InputData[[#This Row],[SELLING PRICE]]*InputData[[#This Row],[QUANTITY]])</f>
        <v>345.24</v>
      </c>
      <c r="N337">
        <f>SUM(InputData[[#This Row],[TOTAL SELLING VALUE]]-InputData[[#This Row],[TOTAL BUYING VALUE]])</f>
        <v>93.240000000000009</v>
      </c>
      <c r="O337">
        <f>DAY(InputData[[#This Row],[DATE]])</f>
        <v>21</v>
      </c>
      <c r="P337" t="str">
        <f>TEXT(InputData[[#This Row],[DATE]],"MMM")</f>
        <v>Apr</v>
      </c>
      <c r="Q337">
        <f>YEAR(InputData[[#This Row],[DATE]])</f>
        <v>2022</v>
      </c>
    </row>
    <row r="338" spans="1:17" x14ac:dyDescent="0.2">
      <c r="A338" s="3">
        <v>44674</v>
      </c>
      <c r="B338" s="4" t="s">
        <v>98</v>
      </c>
      <c r="C338" s="5">
        <v>15</v>
      </c>
      <c r="D338" s="5" t="s">
        <v>106</v>
      </c>
      <c r="E338" s="5" t="s">
        <v>106</v>
      </c>
      <c r="F338" s="6">
        <v>0</v>
      </c>
      <c r="G338" t="str">
        <f>_xlfn.XLOOKUP(InputData[[#This Row],[PRODUCT ID]],MasterData[PRODUCT ID],MasterData[PRODUCT],,0)</f>
        <v>Product44</v>
      </c>
      <c r="H338" t="str">
        <f>_xlfn.XLOOKUP(B338,MasterData[PRODUCT ID],MasterData[CATEGORY],,0)</f>
        <v>Category05</v>
      </c>
      <c r="I338" t="str">
        <f>_xlfn.XLOOKUP(InputData[[#This Row],[PRODUCT ID]],MasterData[PRODUCT ID],MasterData[UOM],"",0)</f>
        <v>Kg</v>
      </c>
      <c r="J338">
        <f>_xlfn.XLOOKUP(InputData[[#This Row],[PRODUCT ID]],MasterData[PRODUCT ID],MasterData[BUYING PRIZE],"",0)</f>
        <v>76</v>
      </c>
      <c r="K338">
        <f>_xlfn.XLOOKUP(InputData[[#This Row],[PRODUCT ID]],MasterData[PRODUCT ID],MasterData[SELLING PRICE],"",0)</f>
        <v>82.08</v>
      </c>
      <c r="L338">
        <f>SUM(InputData[[#This Row],[BUYING PRIZE]]*InputData[[#This Row],[QUANTITY]])</f>
        <v>1140</v>
      </c>
      <c r="M338">
        <f>SUM(InputData[[#This Row],[SELLING PRICE]]*InputData[[#This Row],[QUANTITY]])</f>
        <v>1231.2</v>
      </c>
      <c r="N338">
        <f>SUM(InputData[[#This Row],[TOTAL SELLING VALUE]]-InputData[[#This Row],[TOTAL BUYING VALUE]])</f>
        <v>91.200000000000045</v>
      </c>
      <c r="O338">
        <f>DAY(InputData[[#This Row],[DATE]])</f>
        <v>23</v>
      </c>
      <c r="P338" t="str">
        <f>TEXT(InputData[[#This Row],[DATE]],"MMM")</f>
        <v>Apr</v>
      </c>
      <c r="Q338">
        <f>YEAR(InputData[[#This Row],[DATE]])</f>
        <v>2022</v>
      </c>
    </row>
    <row r="339" spans="1:17" x14ac:dyDescent="0.2">
      <c r="A339" s="3">
        <v>44675</v>
      </c>
      <c r="B339" s="4" t="s">
        <v>77</v>
      </c>
      <c r="C339" s="5">
        <v>4</v>
      </c>
      <c r="D339" s="5" t="s">
        <v>108</v>
      </c>
      <c r="E339" s="5" t="s">
        <v>106</v>
      </c>
      <c r="F339" s="6">
        <v>0</v>
      </c>
      <c r="G339" t="str">
        <f>_xlfn.XLOOKUP(InputData[[#This Row],[PRODUCT ID]],MasterData[PRODUCT ID],MasterData[PRODUCT],,0)</f>
        <v>Product34</v>
      </c>
      <c r="H339" t="str">
        <f>_xlfn.XLOOKUP(B339,MasterData[PRODUCT ID],MasterData[CATEGORY],,0)</f>
        <v>Category04</v>
      </c>
      <c r="I339" t="str">
        <f>_xlfn.XLOOKUP(InputData[[#This Row],[PRODUCT ID]],MasterData[PRODUCT ID],MasterData[UOM],"",0)</f>
        <v>Lt</v>
      </c>
      <c r="J339">
        <f>_xlfn.XLOOKUP(InputData[[#This Row],[PRODUCT ID]],MasterData[PRODUCT ID],MasterData[BUYING PRIZE],"",0)</f>
        <v>55</v>
      </c>
      <c r="K339">
        <f>_xlfn.XLOOKUP(InputData[[#This Row],[PRODUCT ID]],MasterData[PRODUCT ID],MasterData[SELLING PRICE],"",0)</f>
        <v>58.3</v>
      </c>
      <c r="L339">
        <f>SUM(InputData[[#This Row],[BUYING PRIZE]]*InputData[[#This Row],[QUANTITY]])</f>
        <v>220</v>
      </c>
      <c r="M339">
        <f>SUM(InputData[[#This Row],[SELLING PRICE]]*InputData[[#This Row],[QUANTITY]])</f>
        <v>233.2</v>
      </c>
      <c r="N339">
        <f>SUM(InputData[[#This Row],[TOTAL SELLING VALUE]]-InputData[[#This Row],[TOTAL BUYING VALUE]])</f>
        <v>13.199999999999989</v>
      </c>
      <c r="O339">
        <f>DAY(InputData[[#This Row],[DATE]])</f>
        <v>24</v>
      </c>
      <c r="P339" t="str">
        <f>TEXT(InputData[[#This Row],[DATE]],"MMM")</f>
        <v>Apr</v>
      </c>
      <c r="Q339">
        <f>YEAR(InputData[[#This Row],[DATE]])</f>
        <v>2022</v>
      </c>
    </row>
    <row r="340" spans="1:17" x14ac:dyDescent="0.2">
      <c r="A340" s="3">
        <v>44676</v>
      </c>
      <c r="B340" s="4" t="s">
        <v>14</v>
      </c>
      <c r="C340" s="5">
        <v>9</v>
      </c>
      <c r="D340" s="5" t="s">
        <v>108</v>
      </c>
      <c r="E340" s="5" t="s">
        <v>107</v>
      </c>
      <c r="F340" s="6">
        <v>0</v>
      </c>
      <c r="G340" t="str">
        <f>_xlfn.XLOOKUP(InputData[[#This Row],[PRODUCT ID]],MasterData[PRODUCT ID],MasterData[PRODUCT],,0)</f>
        <v>Product04</v>
      </c>
      <c r="H340" t="str">
        <f>_xlfn.XLOOKUP(B340,MasterData[PRODUCT ID],MasterData[CATEGORY],,0)</f>
        <v>Category01</v>
      </c>
      <c r="I340" t="str">
        <f>_xlfn.XLOOKUP(InputData[[#This Row],[PRODUCT ID]],MasterData[PRODUCT ID],MasterData[UOM],"",0)</f>
        <v>Lt</v>
      </c>
      <c r="J340">
        <f>_xlfn.XLOOKUP(InputData[[#This Row],[PRODUCT ID]],MasterData[PRODUCT ID],MasterData[BUYING PRIZE],"",0)</f>
        <v>44</v>
      </c>
      <c r="K340">
        <f>_xlfn.XLOOKUP(InputData[[#This Row],[PRODUCT ID]],MasterData[PRODUCT ID],MasterData[SELLING PRICE],"",0)</f>
        <v>48.84</v>
      </c>
      <c r="L340">
        <f>SUM(InputData[[#This Row],[BUYING PRIZE]]*InputData[[#This Row],[QUANTITY]])</f>
        <v>396</v>
      </c>
      <c r="M340">
        <f>SUM(InputData[[#This Row],[SELLING PRICE]]*InputData[[#This Row],[QUANTITY]])</f>
        <v>439.56000000000006</v>
      </c>
      <c r="N340">
        <f>SUM(InputData[[#This Row],[TOTAL SELLING VALUE]]-InputData[[#This Row],[TOTAL BUYING VALUE]])</f>
        <v>43.560000000000059</v>
      </c>
      <c r="O340">
        <f>DAY(InputData[[#This Row],[DATE]])</f>
        <v>25</v>
      </c>
      <c r="P340" t="str">
        <f>TEXT(InputData[[#This Row],[DATE]],"MMM")</f>
        <v>Apr</v>
      </c>
      <c r="Q340">
        <f>YEAR(InputData[[#This Row],[DATE]])</f>
        <v>2022</v>
      </c>
    </row>
    <row r="341" spans="1:17" x14ac:dyDescent="0.2">
      <c r="A341" s="3">
        <v>44676</v>
      </c>
      <c r="B341" s="4" t="s">
        <v>12</v>
      </c>
      <c r="C341" s="5">
        <v>8</v>
      </c>
      <c r="D341" s="5" t="s">
        <v>106</v>
      </c>
      <c r="E341" s="5" t="s">
        <v>106</v>
      </c>
      <c r="F341" s="6">
        <v>0</v>
      </c>
      <c r="G341" t="str">
        <f>_xlfn.XLOOKUP(InputData[[#This Row],[PRODUCT ID]],MasterData[PRODUCT ID],MasterData[PRODUCT],,0)</f>
        <v>Product03</v>
      </c>
      <c r="H341" t="str">
        <f>_xlfn.XLOOKUP(B341,MasterData[PRODUCT ID],MasterData[CATEGORY],,0)</f>
        <v>Category01</v>
      </c>
      <c r="I341" t="str">
        <f>_xlfn.XLOOKUP(InputData[[#This Row],[PRODUCT ID]],MasterData[PRODUCT ID],MasterData[UOM],"",0)</f>
        <v>Kg</v>
      </c>
      <c r="J341">
        <f>_xlfn.XLOOKUP(InputData[[#This Row],[PRODUCT ID]],MasterData[PRODUCT ID],MasterData[BUYING PRIZE],"",0)</f>
        <v>71</v>
      </c>
      <c r="K341">
        <f>_xlfn.XLOOKUP(InputData[[#This Row],[PRODUCT ID]],MasterData[PRODUCT ID],MasterData[SELLING PRICE],"",0)</f>
        <v>80.94</v>
      </c>
      <c r="L341">
        <f>SUM(InputData[[#This Row],[BUYING PRIZE]]*InputData[[#This Row],[QUANTITY]])</f>
        <v>568</v>
      </c>
      <c r="M341">
        <f>SUM(InputData[[#This Row],[SELLING PRICE]]*InputData[[#This Row],[QUANTITY]])</f>
        <v>647.52</v>
      </c>
      <c r="N341">
        <f>SUM(InputData[[#This Row],[TOTAL SELLING VALUE]]-InputData[[#This Row],[TOTAL BUYING VALUE]])</f>
        <v>79.519999999999982</v>
      </c>
      <c r="O341">
        <f>DAY(InputData[[#This Row],[DATE]])</f>
        <v>25</v>
      </c>
      <c r="P341" t="str">
        <f>TEXT(InputData[[#This Row],[DATE]],"MMM")</f>
        <v>Apr</v>
      </c>
      <c r="Q341">
        <f>YEAR(InputData[[#This Row],[DATE]])</f>
        <v>2022</v>
      </c>
    </row>
    <row r="342" spans="1:17" x14ac:dyDescent="0.2">
      <c r="A342" s="3">
        <v>44677</v>
      </c>
      <c r="B342" s="4" t="s">
        <v>63</v>
      </c>
      <c r="C342" s="5">
        <v>2</v>
      </c>
      <c r="D342" s="5" t="s">
        <v>108</v>
      </c>
      <c r="E342" s="5" t="s">
        <v>107</v>
      </c>
      <c r="F342" s="6">
        <v>0</v>
      </c>
      <c r="G342" t="str">
        <f>_xlfn.XLOOKUP(InputData[[#This Row],[PRODUCT ID]],MasterData[PRODUCT ID],MasterData[PRODUCT],,0)</f>
        <v>Product27</v>
      </c>
      <c r="H342" t="str">
        <f>_xlfn.XLOOKUP(B342,MasterData[PRODUCT ID],MasterData[CATEGORY],,0)</f>
        <v>Category04</v>
      </c>
      <c r="I342" t="str">
        <f>_xlfn.XLOOKUP(InputData[[#This Row],[PRODUCT ID]],MasterData[PRODUCT ID],MasterData[UOM],"",0)</f>
        <v>Lt</v>
      </c>
      <c r="J342">
        <f>_xlfn.XLOOKUP(InputData[[#This Row],[PRODUCT ID]],MasterData[PRODUCT ID],MasterData[BUYING PRIZE],"",0)</f>
        <v>48</v>
      </c>
      <c r="K342">
        <f>_xlfn.XLOOKUP(InputData[[#This Row],[PRODUCT ID]],MasterData[PRODUCT ID],MasterData[SELLING PRICE],"",0)</f>
        <v>57.120000000000005</v>
      </c>
      <c r="L342">
        <f>SUM(InputData[[#This Row],[BUYING PRIZE]]*InputData[[#This Row],[QUANTITY]])</f>
        <v>96</v>
      </c>
      <c r="M342">
        <f>SUM(InputData[[#This Row],[SELLING PRICE]]*InputData[[#This Row],[QUANTITY]])</f>
        <v>114.24000000000001</v>
      </c>
      <c r="N342">
        <f>SUM(InputData[[#This Row],[TOTAL SELLING VALUE]]-InputData[[#This Row],[TOTAL BUYING VALUE]])</f>
        <v>18.240000000000009</v>
      </c>
      <c r="O342">
        <f>DAY(InputData[[#This Row],[DATE]])</f>
        <v>26</v>
      </c>
      <c r="P342" t="str">
        <f>TEXT(InputData[[#This Row],[DATE]],"MMM")</f>
        <v>Apr</v>
      </c>
      <c r="Q342">
        <f>YEAR(InputData[[#This Row],[DATE]])</f>
        <v>2022</v>
      </c>
    </row>
    <row r="343" spans="1:17" x14ac:dyDescent="0.2">
      <c r="A343" s="3">
        <v>44679</v>
      </c>
      <c r="B343" s="4" t="s">
        <v>35</v>
      </c>
      <c r="C343" s="5">
        <v>14</v>
      </c>
      <c r="D343" s="5" t="s">
        <v>108</v>
      </c>
      <c r="E343" s="5" t="s">
        <v>107</v>
      </c>
      <c r="F343" s="6">
        <v>0</v>
      </c>
      <c r="G343" t="str">
        <f>_xlfn.XLOOKUP(InputData[[#This Row],[PRODUCT ID]],MasterData[PRODUCT ID],MasterData[PRODUCT],,0)</f>
        <v>Product14</v>
      </c>
      <c r="H343" t="str">
        <f>_xlfn.XLOOKUP(B343,MasterData[PRODUCT ID],MasterData[CATEGORY],,0)</f>
        <v>Category02</v>
      </c>
      <c r="I343" t="str">
        <f>_xlfn.XLOOKUP(InputData[[#This Row],[PRODUCT ID]],MasterData[PRODUCT ID],MasterData[UOM],"",0)</f>
        <v>Kg</v>
      </c>
      <c r="J343">
        <f>_xlfn.XLOOKUP(InputData[[#This Row],[PRODUCT ID]],MasterData[PRODUCT ID],MasterData[BUYING PRIZE],"",0)</f>
        <v>112</v>
      </c>
      <c r="K343">
        <f>_xlfn.XLOOKUP(InputData[[#This Row],[PRODUCT ID]],MasterData[PRODUCT ID],MasterData[SELLING PRICE],"",0)</f>
        <v>146.72</v>
      </c>
      <c r="L343">
        <f>SUM(InputData[[#This Row],[BUYING PRIZE]]*InputData[[#This Row],[QUANTITY]])</f>
        <v>1568</v>
      </c>
      <c r="M343">
        <f>SUM(InputData[[#This Row],[SELLING PRICE]]*InputData[[#This Row],[QUANTITY]])</f>
        <v>2054.08</v>
      </c>
      <c r="N343">
        <f>SUM(InputData[[#This Row],[TOTAL SELLING VALUE]]-InputData[[#This Row],[TOTAL BUYING VALUE]])</f>
        <v>486.07999999999993</v>
      </c>
      <c r="O343">
        <f>DAY(InputData[[#This Row],[DATE]])</f>
        <v>28</v>
      </c>
      <c r="P343" t="str">
        <f>TEXT(InputData[[#This Row],[DATE]],"MMM")</f>
        <v>Apr</v>
      </c>
      <c r="Q343">
        <f>YEAR(InputData[[#This Row],[DATE]])</f>
        <v>2022</v>
      </c>
    </row>
    <row r="344" spans="1:17" x14ac:dyDescent="0.2">
      <c r="A344" s="3">
        <v>44681</v>
      </c>
      <c r="B344" s="4" t="s">
        <v>39</v>
      </c>
      <c r="C344" s="5">
        <v>13</v>
      </c>
      <c r="D344" s="5" t="s">
        <v>106</v>
      </c>
      <c r="E344" s="5" t="s">
        <v>106</v>
      </c>
      <c r="F344" s="6">
        <v>0</v>
      </c>
      <c r="G344" t="str">
        <f>_xlfn.XLOOKUP(InputData[[#This Row],[PRODUCT ID]],MasterData[PRODUCT ID],MasterData[PRODUCT],,0)</f>
        <v>Product16</v>
      </c>
      <c r="H344" t="str">
        <f>_xlfn.XLOOKUP(B344,MasterData[PRODUCT ID],MasterData[CATEGORY],,0)</f>
        <v>Category02</v>
      </c>
      <c r="I344" t="str">
        <f>_xlfn.XLOOKUP(InputData[[#This Row],[PRODUCT ID]],MasterData[PRODUCT ID],MasterData[UOM],"",0)</f>
        <v>No.</v>
      </c>
      <c r="J344">
        <f>_xlfn.XLOOKUP(InputData[[#This Row],[PRODUCT ID]],MasterData[PRODUCT ID],MasterData[BUYING PRIZE],"",0)</f>
        <v>13</v>
      </c>
      <c r="K344">
        <f>_xlfn.XLOOKUP(InputData[[#This Row],[PRODUCT ID]],MasterData[PRODUCT ID],MasterData[SELLING PRICE],"",0)</f>
        <v>16.64</v>
      </c>
      <c r="L344">
        <f>SUM(InputData[[#This Row],[BUYING PRIZE]]*InputData[[#This Row],[QUANTITY]])</f>
        <v>169</v>
      </c>
      <c r="M344">
        <f>SUM(InputData[[#This Row],[SELLING PRICE]]*InputData[[#This Row],[QUANTITY]])</f>
        <v>216.32</v>
      </c>
      <c r="N344">
        <f>SUM(InputData[[#This Row],[TOTAL SELLING VALUE]]-InputData[[#This Row],[TOTAL BUYING VALUE]])</f>
        <v>47.319999999999993</v>
      </c>
      <c r="O344">
        <f>DAY(InputData[[#This Row],[DATE]])</f>
        <v>30</v>
      </c>
      <c r="P344" t="str">
        <f>TEXT(InputData[[#This Row],[DATE]],"MMM")</f>
        <v>Apr</v>
      </c>
      <c r="Q344">
        <f>YEAR(InputData[[#This Row],[DATE]])</f>
        <v>2022</v>
      </c>
    </row>
    <row r="345" spans="1:17" x14ac:dyDescent="0.2">
      <c r="A345" s="3">
        <v>44681</v>
      </c>
      <c r="B345" s="4" t="s">
        <v>63</v>
      </c>
      <c r="C345" s="5">
        <v>8</v>
      </c>
      <c r="D345" s="5" t="s">
        <v>108</v>
      </c>
      <c r="E345" s="5" t="s">
        <v>106</v>
      </c>
      <c r="F345" s="6">
        <v>0</v>
      </c>
      <c r="G345" t="str">
        <f>_xlfn.XLOOKUP(InputData[[#This Row],[PRODUCT ID]],MasterData[PRODUCT ID],MasterData[PRODUCT],,0)</f>
        <v>Product27</v>
      </c>
      <c r="H345" t="str">
        <f>_xlfn.XLOOKUP(B345,MasterData[PRODUCT ID],MasterData[CATEGORY],,0)</f>
        <v>Category04</v>
      </c>
      <c r="I345" t="str">
        <f>_xlfn.XLOOKUP(InputData[[#This Row],[PRODUCT ID]],MasterData[PRODUCT ID],MasterData[UOM],"",0)</f>
        <v>Lt</v>
      </c>
      <c r="J345">
        <f>_xlfn.XLOOKUP(InputData[[#This Row],[PRODUCT ID]],MasterData[PRODUCT ID],MasterData[BUYING PRIZE],"",0)</f>
        <v>48</v>
      </c>
      <c r="K345">
        <f>_xlfn.XLOOKUP(InputData[[#This Row],[PRODUCT ID]],MasterData[PRODUCT ID],MasterData[SELLING PRICE],"",0)</f>
        <v>57.120000000000005</v>
      </c>
      <c r="L345">
        <f>SUM(InputData[[#This Row],[BUYING PRIZE]]*InputData[[#This Row],[QUANTITY]])</f>
        <v>384</v>
      </c>
      <c r="M345">
        <f>SUM(InputData[[#This Row],[SELLING PRICE]]*InputData[[#This Row],[QUANTITY]])</f>
        <v>456.96000000000004</v>
      </c>
      <c r="N345">
        <f>SUM(InputData[[#This Row],[TOTAL SELLING VALUE]]-InputData[[#This Row],[TOTAL BUYING VALUE]])</f>
        <v>72.960000000000036</v>
      </c>
      <c r="O345">
        <f>DAY(InputData[[#This Row],[DATE]])</f>
        <v>30</v>
      </c>
      <c r="P345" t="str">
        <f>TEXT(InputData[[#This Row],[DATE]],"MMM")</f>
        <v>Apr</v>
      </c>
      <c r="Q345">
        <f>YEAR(InputData[[#This Row],[DATE]])</f>
        <v>2022</v>
      </c>
    </row>
    <row r="346" spans="1:17" x14ac:dyDescent="0.2">
      <c r="A346" s="3">
        <v>44682</v>
      </c>
      <c r="B346" s="4" t="s">
        <v>77</v>
      </c>
      <c r="C346" s="5">
        <v>9</v>
      </c>
      <c r="D346" s="5" t="s">
        <v>105</v>
      </c>
      <c r="E346" s="5" t="s">
        <v>106</v>
      </c>
      <c r="F346" s="6">
        <v>0</v>
      </c>
      <c r="G346" t="str">
        <f>_xlfn.XLOOKUP(InputData[[#This Row],[PRODUCT ID]],MasterData[PRODUCT ID],MasterData[PRODUCT],,0)</f>
        <v>Product34</v>
      </c>
      <c r="H346" t="str">
        <f>_xlfn.XLOOKUP(B346,MasterData[PRODUCT ID],MasterData[CATEGORY],,0)</f>
        <v>Category04</v>
      </c>
      <c r="I346" t="str">
        <f>_xlfn.XLOOKUP(InputData[[#This Row],[PRODUCT ID]],MasterData[PRODUCT ID],MasterData[UOM],"",0)</f>
        <v>Lt</v>
      </c>
      <c r="J346">
        <f>_xlfn.XLOOKUP(InputData[[#This Row],[PRODUCT ID]],MasterData[PRODUCT ID],MasterData[BUYING PRIZE],"",0)</f>
        <v>55</v>
      </c>
      <c r="K346">
        <f>_xlfn.XLOOKUP(InputData[[#This Row],[PRODUCT ID]],MasterData[PRODUCT ID],MasterData[SELLING PRICE],"",0)</f>
        <v>58.3</v>
      </c>
      <c r="L346">
        <f>SUM(InputData[[#This Row],[BUYING PRIZE]]*InputData[[#This Row],[QUANTITY]])</f>
        <v>495</v>
      </c>
      <c r="M346">
        <f>SUM(InputData[[#This Row],[SELLING PRICE]]*InputData[[#This Row],[QUANTITY]])</f>
        <v>524.69999999999993</v>
      </c>
      <c r="N346">
        <f>SUM(InputData[[#This Row],[TOTAL SELLING VALUE]]-InputData[[#This Row],[TOTAL BUYING VALUE]])</f>
        <v>29.699999999999932</v>
      </c>
      <c r="O346">
        <f>DAY(InputData[[#This Row],[DATE]])</f>
        <v>1</v>
      </c>
      <c r="P346" t="str">
        <f>TEXT(InputData[[#This Row],[DATE]],"MMM")</f>
        <v>May</v>
      </c>
      <c r="Q346">
        <f>YEAR(InputData[[#This Row],[DATE]])</f>
        <v>2022</v>
      </c>
    </row>
    <row r="347" spans="1:17" x14ac:dyDescent="0.2">
      <c r="A347" s="3">
        <v>44682</v>
      </c>
      <c r="B347" s="4" t="s">
        <v>75</v>
      </c>
      <c r="C347" s="5">
        <v>6</v>
      </c>
      <c r="D347" s="5" t="s">
        <v>106</v>
      </c>
      <c r="E347" s="5" t="s">
        <v>106</v>
      </c>
      <c r="F347" s="6">
        <v>0</v>
      </c>
      <c r="G347" t="str">
        <f>_xlfn.XLOOKUP(InputData[[#This Row],[PRODUCT ID]],MasterData[PRODUCT ID],MasterData[PRODUCT],,0)</f>
        <v>Product33</v>
      </c>
      <c r="H347" t="str">
        <f>_xlfn.XLOOKUP(B347,MasterData[PRODUCT ID],MasterData[CATEGORY],,0)</f>
        <v>Category04</v>
      </c>
      <c r="I347" t="str">
        <f>_xlfn.XLOOKUP(InputData[[#This Row],[PRODUCT ID]],MasterData[PRODUCT ID],MasterData[UOM],"",0)</f>
        <v>Kg</v>
      </c>
      <c r="J347">
        <f>_xlfn.XLOOKUP(InputData[[#This Row],[PRODUCT ID]],MasterData[PRODUCT ID],MasterData[BUYING PRIZE],"",0)</f>
        <v>95</v>
      </c>
      <c r="K347">
        <f>_xlfn.XLOOKUP(InputData[[#This Row],[PRODUCT ID]],MasterData[PRODUCT ID],MasterData[SELLING PRICE],"",0)</f>
        <v>119.7</v>
      </c>
      <c r="L347">
        <f>SUM(InputData[[#This Row],[BUYING PRIZE]]*InputData[[#This Row],[QUANTITY]])</f>
        <v>570</v>
      </c>
      <c r="M347">
        <f>SUM(InputData[[#This Row],[SELLING PRICE]]*InputData[[#This Row],[QUANTITY]])</f>
        <v>718.2</v>
      </c>
      <c r="N347">
        <f>SUM(InputData[[#This Row],[TOTAL SELLING VALUE]]-InputData[[#This Row],[TOTAL BUYING VALUE]])</f>
        <v>148.20000000000005</v>
      </c>
      <c r="O347">
        <f>DAY(InputData[[#This Row],[DATE]])</f>
        <v>1</v>
      </c>
      <c r="P347" t="str">
        <f>TEXT(InputData[[#This Row],[DATE]],"MMM")</f>
        <v>May</v>
      </c>
      <c r="Q347">
        <f>YEAR(InputData[[#This Row],[DATE]])</f>
        <v>2022</v>
      </c>
    </row>
    <row r="348" spans="1:17" x14ac:dyDescent="0.2">
      <c r="A348" s="3">
        <v>44683</v>
      </c>
      <c r="B348" s="4" t="s">
        <v>33</v>
      </c>
      <c r="C348" s="5">
        <v>4</v>
      </c>
      <c r="D348" s="5" t="s">
        <v>106</v>
      </c>
      <c r="E348" s="5" t="s">
        <v>107</v>
      </c>
      <c r="F348" s="6">
        <v>0</v>
      </c>
      <c r="G348" t="str">
        <f>_xlfn.XLOOKUP(InputData[[#This Row],[PRODUCT ID]],MasterData[PRODUCT ID],MasterData[PRODUCT],,0)</f>
        <v>Product13</v>
      </c>
      <c r="H348" t="str">
        <f>_xlfn.XLOOKUP(B348,MasterData[PRODUCT ID],MasterData[CATEGORY],,0)</f>
        <v>Category02</v>
      </c>
      <c r="I348" t="str">
        <f>_xlfn.XLOOKUP(InputData[[#This Row],[PRODUCT ID]],MasterData[PRODUCT ID],MasterData[UOM],"",0)</f>
        <v>Kg</v>
      </c>
      <c r="J348">
        <f>_xlfn.XLOOKUP(InputData[[#This Row],[PRODUCT ID]],MasterData[PRODUCT ID],MasterData[BUYING PRIZE],"",0)</f>
        <v>112</v>
      </c>
      <c r="K348">
        <f>_xlfn.XLOOKUP(InputData[[#This Row],[PRODUCT ID]],MasterData[PRODUCT ID],MasterData[SELLING PRICE],"",0)</f>
        <v>122.08</v>
      </c>
      <c r="L348">
        <f>SUM(InputData[[#This Row],[BUYING PRIZE]]*InputData[[#This Row],[QUANTITY]])</f>
        <v>448</v>
      </c>
      <c r="M348">
        <f>SUM(InputData[[#This Row],[SELLING PRICE]]*InputData[[#This Row],[QUANTITY]])</f>
        <v>488.32</v>
      </c>
      <c r="N348">
        <f>SUM(InputData[[#This Row],[TOTAL SELLING VALUE]]-InputData[[#This Row],[TOTAL BUYING VALUE]])</f>
        <v>40.319999999999993</v>
      </c>
      <c r="O348">
        <f>DAY(InputData[[#This Row],[DATE]])</f>
        <v>2</v>
      </c>
      <c r="P348" t="str">
        <f>TEXT(InputData[[#This Row],[DATE]],"MMM")</f>
        <v>May</v>
      </c>
      <c r="Q348">
        <f>YEAR(InputData[[#This Row],[DATE]])</f>
        <v>2022</v>
      </c>
    </row>
    <row r="349" spans="1:17" x14ac:dyDescent="0.2">
      <c r="A349" s="3">
        <v>44685</v>
      </c>
      <c r="B349" s="4" t="s">
        <v>47</v>
      </c>
      <c r="C349" s="5">
        <v>10</v>
      </c>
      <c r="D349" s="5" t="s">
        <v>108</v>
      </c>
      <c r="E349" s="5" t="s">
        <v>106</v>
      </c>
      <c r="F349" s="6">
        <v>0</v>
      </c>
      <c r="G349" t="str">
        <f>_xlfn.XLOOKUP(InputData[[#This Row],[PRODUCT ID]],MasterData[PRODUCT ID],MasterData[PRODUCT],,0)</f>
        <v>Product20</v>
      </c>
      <c r="H349" t="str">
        <f>_xlfn.XLOOKUP(B349,MasterData[PRODUCT ID],MasterData[CATEGORY],,0)</f>
        <v>Category03</v>
      </c>
      <c r="I349" t="str">
        <f>_xlfn.XLOOKUP(InputData[[#This Row],[PRODUCT ID]],MasterData[PRODUCT ID],MasterData[UOM],"",0)</f>
        <v>Lt</v>
      </c>
      <c r="J349">
        <f>_xlfn.XLOOKUP(InputData[[#This Row],[PRODUCT ID]],MasterData[PRODUCT ID],MasterData[BUYING PRIZE],"",0)</f>
        <v>61</v>
      </c>
      <c r="K349">
        <f>_xlfn.XLOOKUP(InputData[[#This Row],[PRODUCT ID]],MasterData[PRODUCT ID],MasterData[SELLING PRICE],"",0)</f>
        <v>76.25</v>
      </c>
      <c r="L349">
        <f>SUM(InputData[[#This Row],[BUYING PRIZE]]*InputData[[#This Row],[QUANTITY]])</f>
        <v>610</v>
      </c>
      <c r="M349">
        <f>SUM(InputData[[#This Row],[SELLING PRICE]]*InputData[[#This Row],[QUANTITY]])</f>
        <v>762.5</v>
      </c>
      <c r="N349">
        <f>SUM(InputData[[#This Row],[TOTAL SELLING VALUE]]-InputData[[#This Row],[TOTAL BUYING VALUE]])</f>
        <v>152.5</v>
      </c>
      <c r="O349">
        <f>DAY(InputData[[#This Row],[DATE]])</f>
        <v>4</v>
      </c>
      <c r="P349" t="str">
        <f>TEXT(InputData[[#This Row],[DATE]],"MMM")</f>
        <v>May</v>
      </c>
      <c r="Q349">
        <f>YEAR(InputData[[#This Row],[DATE]])</f>
        <v>2022</v>
      </c>
    </row>
    <row r="350" spans="1:17" x14ac:dyDescent="0.2">
      <c r="A350" s="3">
        <v>44687</v>
      </c>
      <c r="B350" s="4" t="s">
        <v>77</v>
      </c>
      <c r="C350" s="5">
        <v>7</v>
      </c>
      <c r="D350" s="5" t="s">
        <v>108</v>
      </c>
      <c r="E350" s="5" t="s">
        <v>106</v>
      </c>
      <c r="F350" s="6">
        <v>0</v>
      </c>
      <c r="G350" t="str">
        <f>_xlfn.XLOOKUP(InputData[[#This Row],[PRODUCT ID]],MasterData[PRODUCT ID],MasterData[PRODUCT],,0)</f>
        <v>Product34</v>
      </c>
      <c r="H350" t="str">
        <f>_xlfn.XLOOKUP(B350,MasterData[PRODUCT ID],MasterData[CATEGORY],,0)</f>
        <v>Category04</v>
      </c>
      <c r="I350" t="str">
        <f>_xlfn.XLOOKUP(InputData[[#This Row],[PRODUCT ID]],MasterData[PRODUCT ID],MasterData[UOM],"",0)</f>
        <v>Lt</v>
      </c>
      <c r="J350">
        <f>_xlfn.XLOOKUP(InputData[[#This Row],[PRODUCT ID]],MasterData[PRODUCT ID],MasterData[BUYING PRIZE],"",0)</f>
        <v>55</v>
      </c>
      <c r="K350">
        <f>_xlfn.XLOOKUP(InputData[[#This Row],[PRODUCT ID]],MasterData[PRODUCT ID],MasterData[SELLING PRICE],"",0)</f>
        <v>58.3</v>
      </c>
      <c r="L350">
        <f>SUM(InputData[[#This Row],[BUYING PRIZE]]*InputData[[#This Row],[QUANTITY]])</f>
        <v>385</v>
      </c>
      <c r="M350">
        <f>SUM(InputData[[#This Row],[SELLING PRICE]]*InputData[[#This Row],[QUANTITY]])</f>
        <v>408.09999999999997</v>
      </c>
      <c r="N350">
        <f>SUM(InputData[[#This Row],[TOTAL SELLING VALUE]]-InputData[[#This Row],[TOTAL BUYING VALUE]])</f>
        <v>23.099999999999966</v>
      </c>
      <c r="O350">
        <f>DAY(InputData[[#This Row],[DATE]])</f>
        <v>6</v>
      </c>
      <c r="P350" t="str">
        <f>TEXT(InputData[[#This Row],[DATE]],"MMM")</f>
        <v>May</v>
      </c>
      <c r="Q350">
        <f>YEAR(InputData[[#This Row],[DATE]])</f>
        <v>2022</v>
      </c>
    </row>
    <row r="351" spans="1:17" x14ac:dyDescent="0.2">
      <c r="A351" s="3">
        <v>44688</v>
      </c>
      <c r="B351" s="4" t="s">
        <v>37</v>
      </c>
      <c r="C351" s="5">
        <v>4</v>
      </c>
      <c r="D351" s="5" t="s">
        <v>106</v>
      </c>
      <c r="E351" s="5" t="s">
        <v>107</v>
      </c>
      <c r="F351" s="6">
        <v>0</v>
      </c>
      <c r="G351" t="str">
        <f>_xlfn.XLOOKUP(InputData[[#This Row],[PRODUCT ID]],MasterData[PRODUCT ID],MasterData[PRODUCT],,0)</f>
        <v>Product15</v>
      </c>
      <c r="H351" t="str">
        <f>_xlfn.XLOOKUP(B351,MasterData[PRODUCT ID],MasterData[CATEGORY],,0)</f>
        <v>Category02</v>
      </c>
      <c r="I351" t="str">
        <f>_xlfn.XLOOKUP(InputData[[#This Row],[PRODUCT ID]],MasterData[PRODUCT ID],MasterData[UOM],"",0)</f>
        <v>No.</v>
      </c>
      <c r="J351">
        <f>_xlfn.XLOOKUP(InputData[[#This Row],[PRODUCT ID]],MasterData[PRODUCT ID],MasterData[BUYING PRIZE],"",0)</f>
        <v>12</v>
      </c>
      <c r="K351">
        <f>_xlfn.XLOOKUP(InputData[[#This Row],[PRODUCT ID]],MasterData[PRODUCT ID],MasterData[SELLING PRICE],"",0)</f>
        <v>15.719999999999999</v>
      </c>
      <c r="L351">
        <f>SUM(InputData[[#This Row],[BUYING PRIZE]]*InputData[[#This Row],[QUANTITY]])</f>
        <v>48</v>
      </c>
      <c r="M351">
        <f>SUM(InputData[[#This Row],[SELLING PRICE]]*InputData[[#This Row],[QUANTITY]])</f>
        <v>62.879999999999995</v>
      </c>
      <c r="N351">
        <f>SUM(InputData[[#This Row],[TOTAL SELLING VALUE]]-InputData[[#This Row],[TOTAL BUYING VALUE]])</f>
        <v>14.879999999999995</v>
      </c>
      <c r="O351">
        <f>DAY(InputData[[#This Row],[DATE]])</f>
        <v>7</v>
      </c>
      <c r="P351" t="str">
        <f>TEXT(InputData[[#This Row],[DATE]],"MMM")</f>
        <v>May</v>
      </c>
      <c r="Q351">
        <f>YEAR(InputData[[#This Row],[DATE]])</f>
        <v>2022</v>
      </c>
    </row>
    <row r="352" spans="1:17" x14ac:dyDescent="0.2">
      <c r="A352" s="3">
        <v>44688</v>
      </c>
      <c r="B352" s="4" t="s">
        <v>63</v>
      </c>
      <c r="C352" s="5">
        <v>1</v>
      </c>
      <c r="D352" s="5" t="s">
        <v>106</v>
      </c>
      <c r="E352" s="5" t="s">
        <v>106</v>
      </c>
      <c r="F352" s="6">
        <v>0</v>
      </c>
      <c r="G352" t="str">
        <f>_xlfn.XLOOKUP(InputData[[#This Row],[PRODUCT ID]],MasterData[PRODUCT ID],MasterData[PRODUCT],,0)</f>
        <v>Product27</v>
      </c>
      <c r="H352" t="str">
        <f>_xlfn.XLOOKUP(B352,MasterData[PRODUCT ID],MasterData[CATEGORY],,0)</f>
        <v>Category04</v>
      </c>
      <c r="I352" t="str">
        <f>_xlfn.XLOOKUP(InputData[[#This Row],[PRODUCT ID]],MasterData[PRODUCT ID],MasterData[UOM],"",0)</f>
        <v>Lt</v>
      </c>
      <c r="J352">
        <f>_xlfn.XLOOKUP(InputData[[#This Row],[PRODUCT ID]],MasterData[PRODUCT ID],MasterData[BUYING PRIZE],"",0)</f>
        <v>48</v>
      </c>
      <c r="K352">
        <f>_xlfn.XLOOKUP(InputData[[#This Row],[PRODUCT ID]],MasterData[PRODUCT ID],MasterData[SELLING PRICE],"",0)</f>
        <v>57.120000000000005</v>
      </c>
      <c r="L352">
        <f>SUM(InputData[[#This Row],[BUYING PRIZE]]*InputData[[#This Row],[QUANTITY]])</f>
        <v>48</v>
      </c>
      <c r="M352">
        <f>SUM(InputData[[#This Row],[SELLING PRICE]]*InputData[[#This Row],[QUANTITY]])</f>
        <v>57.120000000000005</v>
      </c>
      <c r="N352">
        <f>SUM(InputData[[#This Row],[TOTAL SELLING VALUE]]-InputData[[#This Row],[TOTAL BUYING VALUE]])</f>
        <v>9.1200000000000045</v>
      </c>
      <c r="O352">
        <f>DAY(InputData[[#This Row],[DATE]])</f>
        <v>7</v>
      </c>
      <c r="P352" t="str">
        <f>TEXT(InputData[[#This Row],[DATE]],"MMM")</f>
        <v>May</v>
      </c>
      <c r="Q352">
        <f>YEAR(InputData[[#This Row],[DATE]])</f>
        <v>2022</v>
      </c>
    </row>
    <row r="353" spans="1:17" x14ac:dyDescent="0.2">
      <c r="A353" s="3">
        <v>44689</v>
      </c>
      <c r="B353" s="4" t="s">
        <v>52</v>
      </c>
      <c r="C353" s="5">
        <v>7</v>
      </c>
      <c r="D353" s="5" t="s">
        <v>106</v>
      </c>
      <c r="E353" s="5" t="s">
        <v>106</v>
      </c>
      <c r="F353" s="6">
        <v>0</v>
      </c>
      <c r="G353" t="str">
        <f>_xlfn.XLOOKUP(InputData[[#This Row],[PRODUCT ID]],MasterData[PRODUCT ID],MasterData[PRODUCT],,0)</f>
        <v>Product22</v>
      </c>
      <c r="H353" t="str">
        <f>_xlfn.XLOOKUP(B353,MasterData[PRODUCT ID],MasterData[CATEGORY],,0)</f>
        <v>Category03</v>
      </c>
      <c r="I353" t="str">
        <f>_xlfn.XLOOKUP(InputData[[#This Row],[PRODUCT ID]],MasterData[PRODUCT ID],MasterData[UOM],"",0)</f>
        <v>Ft</v>
      </c>
      <c r="J353">
        <f>_xlfn.XLOOKUP(InputData[[#This Row],[PRODUCT ID]],MasterData[PRODUCT ID],MasterData[BUYING PRIZE],"",0)</f>
        <v>121</v>
      </c>
      <c r="K353">
        <f>_xlfn.XLOOKUP(InputData[[#This Row],[PRODUCT ID]],MasterData[PRODUCT ID],MasterData[SELLING PRICE],"",0)</f>
        <v>141.57</v>
      </c>
      <c r="L353">
        <f>SUM(InputData[[#This Row],[BUYING PRIZE]]*InputData[[#This Row],[QUANTITY]])</f>
        <v>847</v>
      </c>
      <c r="M353">
        <f>SUM(InputData[[#This Row],[SELLING PRICE]]*InputData[[#This Row],[QUANTITY]])</f>
        <v>990.99</v>
      </c>
      <c r="N353">
        <f>SUM(InputData[[#This Row],[TOTAL SELLING VALUE]]-InputData[[#This Row],[TOTAL BUYING VALUE]])</f>
        <v>143.99</v>
      </c>
      <c r="O353">
        <f>DAY(InputData[[#This Row],[DATE]])</f>
        <v>8</v>
      </c>
      <c r="P353" t="str">
        <f>TEXT(InputData[[#This Row],[DATE]],"MMM")</f>
        <v>May</v>
      </c>
      <c r="Q353">
        <f>YEAR(InputData[[#This Row],[DATE]])</f>
        <v>2022</v>
      </c>
    </row>
    <row r="354" spans="1:17" x14ac:dyDescent="0.2">
      <c r="A354" s="3">
        <v>44690</v>
      </c>
      <c r="B354" s="4" t="s">
        <v>41</v>
      </c>
      <c r="C354" s="5">
        <v>12</v>
      </c>
      <c r="D354" s="5" t="s">
        <v>105</v>
      </c>
      <c r="E354" s="5" t="s">
        <v>107</v>
      </c>
      <c r="F354" s="6">
        <v>0</v>
      </c>
      <c r="G354" t="str">
        <f>_xlfn.XLOOKUP(InputData[[#This Row],[PRODUCT ID]],MasterData[PRODUCT ID],MasterData[PRODUCT],,0)</f>
        <v>Product17</v>
      </c>
      <c r="H354" t="str">
        <f>_xlfn.XLOOKUP(B354,MasterData[PRODUCT ID],MasterData[CATEGORY],,0)</f>
        <v>Category02</v>
      </c>
      <c r="I354" t="str">
        <f>_xlfn.XLOOKUP(InputData[[#This Row],[PRODUCT ID]],MasterData[PRODUCT ID],MasterData[UOM],"",0)</f>
        <v>Ft</v>
      </c>
      <c r="J354">
        <f>_xlfn.XLOOKUP(InputData[[#This Row],[PRODUCT ID]],MasterData[PRODUCT ID],MasterData[BUYING PRIZE],"",0)</f>
        <v>134</v>
      </c>
      <c r="K354">
        <f>_xlfn.XLOOKUP(InputData[[#This Row],[PRODUCT ID]],MasterData[PRODUCT ID],MasterData[SELLING PRICE],"",0)</f>
        <v>156.78</v>
      </c>
      <c r="L354">
        <f>SUM(InputData[[#This Row],[BUYING PRIZE]]*InputData[[#This Row],[QUANTITY]])</f>
        <v>1608</v>
      </c>
      <c r="M354">
        <f>SUM(InputData[[#This Row],[SELLING PRICE]]*InputData[[#This Row],[QUANTITY]])</f>
        <v>1881.3600000000001</v>
      </c>
      <c r="N354">
        <f>SUM(InputData[[#This Row],[TOTAL SELLING VALUE]]-InputData[[#This Row],[TOTAL BUYING VALUE]])</f>
        <v>273.36000000000013</v>
      </c>
      <c r="O354">
        <f>DAY(InputData[[#This Row],[DATE]])</f>
        <v>9</v>
      </c>
      <c r="P354" t="str">
        <f>TEXT(InputData[[#This Row],[DATE]],"MMM")</f>
        <v>May</v>
      </c>
      <c r="Q354">
        <f>YEAR(InputData[[#This Row],[DATE]])</f>
        <v>2022</v>
      </c>
    </row>
    <row r="355" spans="1:17" x14ac:dyDescent="0.2">
      <c r="A355" s="3">
        <v>44691</v>
      </c>
      <c r="B355" s="4" t="s">
        <v>24</v>
      </c>
      <c r="C355" s="5">
        <v>6</v>
      </c>
      <c r="D355" s="5" t="s">
        <v>108</v>
      </c>
      <c r="E355" s="5" t="s">
        <v>106</v>
      </c>
      <c r="F355" s="6">
        <v>0</v>
      </c>
      <c r="G355" t="str">
        <f>_xlfn.XLOOKUP(InputData[[#This Row],[PRODUCT ID]],MasterData[PRODUCT ID],MasterData[PRODUCT],,0)</f>
        <v>Product09</v>
      </c>
      <c r="H355" t="str">
        <f>_xlfn.XLOOKUP(B355,MasterData[PRODUCT ID],MasterData[CATEGORY],,0)</f>
        <v>Category01</v>
      </c>
      <c r="I355" t="str">
        <f>_xlfn.XLOOKUP(InputData[[#This Row],[PRODUCT ID]],MasterData[PRODUCT ID],MasterData[UOM],"",0)</f>
        <v>No.</v>
      </c>
      <c r="J355">
        <f>_xlfn.XLOOKUP(InputData[[#This Row],[PRODUCT ID]],MasterData[PRODUCT ID],MasterData[BUYING PRIZE],"",0)</f>
        <v>6</v>
      </c>
      <c r="K355">
        <f>_xlfn.XLOOKUP(InputData[[#This Row],[PRODUCT ID]],MasterData[PRODUCT ID],MasterData[SELLING PRICE],"",0)</f>
        <v>7.8599999999999994</v>
      </c>
      <c r="L355">
        <f>SUM(InputData[[#This Row],[BUYING PRIZE]]*InputData[[#This Row],[QUANTITY]])</f>
        <v>36</v>
      </c>
      <c r="M355">
        <f>SUM(InputData[[#This Row],[SELLING PRICE]]*InputData[[#This Row],[QUANTITY]])</f>
        <v>47.16</v>
      </c>
      <c r="N355">
        <f>SUM(InputData[[#This Row],[TOTAL SELLING VALUE]]-InputData[[#This Row],[TOTAL BUYING VALUE]])</f>
        <v>11.159999999999997</v>
      </c>
      <c r="O355">
        <f>DAY(InputData[[#This Row],[DATE]])</f>
        <v>10</v>
      </c>
      <c r="P355" t="str">
        <f>TEXT(InputData[[#This Row],[DATE]],"MMM")</f>
        <v>May</v>
      </c>
      <c r="Q355">
        <f>YEAR(InputData[[#This Row],[DATE]])</f>
        <v>2022</v>
      </c>
    </row>
    <row r="356" spans="1:17" x14ac:dyDescent="0.2">
      <c r="A356" s="3">
        <v>44693</v>
      </c>
      <c r="B356" s="4" t="s">
        <v>29</v>
      </c>
      <c r="C356" s="5">
        <v>7</v>
      </c>
      <c r="D356" s="5" t="s">
        <v>106</v>
      </c>
      <c r="E356" s="5" t="s">
        <v>107</v>
      </c>
      <c r="F356" s="6">
        <v>0</v>
      </c>
      <c r="G356" t="str">
        <f>_xlfn.XLOOKUP(InputData[[#This Row],[PRODUCT ID]],MasterData[PRODUCT ID],MasterData[PRODUCT],,0)</f>
        <v>Product11</v>
      </c>
      <c r="H356" t="str">
        <f>_xlfn.XLOOKUP(B356,MasterData[PRODUCT ID],MasterData[CATEGORY],,0)</f>
        <v>Category02</v>
      </c>
      <c r="I356" t="str">
        <f>_xlfn.XLOOKUP(InputData[[#This Row],[PRODUCT ID]],MasterData[PRODUCT ID],MasterData[UOM],"",0)</f>
        <v>Lt</v>
      </c>
      <c r="J356">
        <f>_xlfn.XLOOKUP(InputData[[#This Row],[PRODUCT ID]],MasterData[PRODUCT ID],MasterData[BUYING PRIZE],"",0)</f>
        <v>44</v>
      </c>
      <c r="K356">
        <f>_xlfn.XLOOKUP(InputData[[#This Row],[PRODUCT ID]],MasterData[PRODUCT ID],MasterData[SELLING PRICE],"",0)</f>
        <v>48.4</v>
      </c>
      <c r="L356">
        <f>SUM(InputData[[#This Row],[BUYING PRIZE]]*InputData[[#This Row],[QUANTITY]])</f>
        <v>308</v>
      </c>
      <c r="M356">
        <f>SUM(InputData[[#This Row],[SELLING PRICE]]*InputData[[#This Row],[QUANTITY]])</f>
        <v>338.8</v>
      </c>
      <c r="N356">
        <f>SUM(InputData[[#This Row],[TOTAL SELLING VALUE]]-InputData[[#This Row],[TOTAL BUYING VALUE]])</f>
        <v>30.800000000000011</v>
      </c>
      <c r="O356">
        <f>DAY(InputData[[#This Row],[DATE]])</f>
        <v>12</v>
      </c>
      <c r="P356" t="str">
        <f>TEXT(InputData[[#This Row],[DATE]],"MMM")</f>
        <v>May</v>
      </c>
      <c r="Q356">
        <f>YEAR(InputData[[#This Row],[DATE]])</f>
        <v>2022</v>
      </c>
    </row>
    <row r="357" spans="1:17" x14ac:dyDescent="0.2">
      <c r="A357" s="3">
        <v>44694</v>
      </c>
      <c r="B357" s="4" t="s">
        <v>31</v>
      </c>
      <c r="C357" s="5">
        <v>5</v>
      </c>
      <c r="D357" s="5" t="s">
        <v>108</v>
      </c>
      <c r="E357" s="5" t="s">
        <v>106</v>
      </c>
      <c r="F357" s="6">
        <v>0</v>
      </c>
      <c r="G357" t="str">
        <f>_xlfn.XLOOKUP(InputData[[#This Row],[PRODUCT ID]],MasterData[PRODUCT ID],MasterData[PRODUCT],,0)</f>
        <v>Product12</v>
      </c>
      <c r="H357" t="str">
        <f>_xlfn.XLOOKUP(B357,MasterData[PRODUCT ID],MasterData[CATEGORY],,0)</f>
        <v>Category02</v>
      </c>
      <c r="I357" t="str">
        <f>_xlfn.XLOOKUP(InputData[[#This Row],[PRODUCT ID]],MasterData[PRODUCT ID],MasterData[UOM],"",0)</f>
        <v>Kg</v>
      </c>
      <c r="J357">
        <f>_xlfn.XLOOKUP(InputData[[#This Row],[PRODUCT ID]],MasterData[PRODUCT ID],MasterData[BUYING PRIZE],"",0)</f>
        <v>73</v>
      </c>
      <c r="K357">
        <f>_xlfn.XLOOKUP(InputData[[#This Row],[PRODUCT ID]],MasterData[PRODUCT ID],MasterData[SELLING PRICE],"",0)</f>
        <v>94.17</v>
      </c>
      <c r="L357">
        <f>SUM(InputData[[#This Row],[BUYING PRIZE]]*InputData[[#This Row],[QUANTITY]])</f>
        <v>365</v>
      </c>
      <c r="M357">
        <f>SUM(InputData[[#This Row],[SELLING PRICE]]*InputData[[#This Row],[QUANTITY]])</f>
        <v>470.85</v>
      </c>
      <c r="N357">
        <f>SUM(InputData[[#This Row],[TOTAL SELLING VALUE]]-InputData[[#This Row],[TOTAL BUYING VALUE]])</f>
        <v>105.85000000000002</v>
      </c>
      <c r="O357">
        <f>DAY(InputData[[#This Row],[DATE]])</f>
        <v>13</v>
      </c>
      <c r="P357" t="str">
        <f>TEXT(InputData[[#This Row],[DATE]],"MMM")</f>
        <v>May</v>
      </c>
      <c r="Q357">
        <f>YEAR(InputData[[#This Row],[DATE]])</f>
        <v>2022</v>
      </c>
    </row>
    <row r="358" spans="1:17" x14ac:dyDescent="0.2">
      <c r="A358" s="3">
        <v>44695</v>
      </c>
      <c r="B358" s="4" t="s">
        <v>22</v>
      </c>
      <c r="C358" s="5">
        <v>14</v>
      </c>
      <c r="D358" s="5" t="s">
        <v>108</v>
      </c>
      <c r="E358" s="5" t="s">
        <v>107</v>
      </c>
      <c r="F358" s="6">
        <v>0</v>
      </c>
      <c r="G358" t="str">
        <f>_xlfn.XLOOKUP(InputData[[#This Row],[PRODUCT ID]],MasterData[PRODUCT ID],MasterData[PRODUCT],,0)</f>
        <v>Product08</v>
      </c>
      <c r="H358" t="str">
        <f>_xlfn.XLOOKUP(B358,MasterData[PRODUCT ID],MasterData[CATEGORY],,0)</f>
        <v>Category01</v>
      </c>
      <c r="I358" t="str">
        <f>_xlfn.XLOOKUP(InputData[[#This Row],[PRODUCT ID]],MasterData[PRODUCT ID],MasterData[UOM],"",0)</f>
        <v>Kg</v>
      </c>
      <c r="J358">
        <f>_xlfn.XLOOKUP(InputData[[#This Row],[PRODUCT ID]],MasterData[PRODUCT ID],MasterData[BUYING PRIZE],"",0)</f>
        <v>83</v>
      </c>
      <c r="K358">
        <f>_xlfn.XLOOKUP(InputData[[#This Row],[PRODUCT ID]],MasterData[PRODUCT ID],MasterData[SELLING PRICE],"",0)</f>
        <v>94.62</v>
      </c>
      <c r="L358">
        <f>SUM(InputData[[#This Row],[BUYING PRIZE]]*InputData[[#This Row],[QUANTITY]])</f>
        <v>1162</v>
      </c>
      <c r="M358">
        <f>SUM(InputData[[#This Row],[SELLING PRICE]]*InputData[[#This Row],[QUANTITY]])</f>
        <v>1324.68</v>
      </c>
      <c r="N358">
        <f>SUM(InputData[[#This Row],[TOTAL SELLING VALUE]]-InputData[[#This Row],[TOTAL BUYING VALUE]])</f>
        <v>162.68000000000006</v>
      </c>
      <c r="O358">
        <f>DAY(InputData[[#This Row],[DATE]])</f>
        <v>14</v>
      </c>
      <c r="P358" t="str">
        <f>TEXT(InputData[[#This Row],[DATE]],"MMM")</f>
        <v>May</v>
      </c>
      <c r="Q358">
        <f>YEAR(InputData[[#This Row],[DATE]])</f>
        <v>2022</v>
      </c>
    </row>
    <row r="359" spans="1:17" x14ac:dyDescent="0.2">
      <c r="A359" s="3">
        <v>44696</v>
      </c>
      <c r="B359" s="4" t="s">
        <v>47</v>
      </c>
      <c r="C359" s="5">
        <v>5</v>
      </c>
      <c r="D359" s="5" t="s">
        <v>106</v>
      </c>
      <c r="E359" s="5" t="s">
        <v>106</v>
      </c>
      <c r="F359" s="6">
        <v>0</v>
      </c>
      <c r="G359" t="str">
        <f>_xlfn.XLOOKUP(InputData[[#This Row],[PRODUCT ID]],MasterData[PRODUCT ID],MasterData[PRODUCT],,0)</f>
        <v>Product20</v>
      </c>
      <c r="H359" t="str">
        <f>_xlfn.XLOOKUP(B359,MasterData[PRODUCT ID],MasterData[CATEGORY],,0)</f>
        <v>Category03</v>
      </c>
      <c r="I359" t="str">
        <f>_xlfn.XLOOKUP(InputData[[#This Row],[PRODUCT ID]],MasterData[PRODUCT ID],MasterData[UOM],"",0)</f>
        <v>Lt</v>
      </c>
      <c r="J359">
        <f>_xlfn.XLOOKUP(InputData[[#This Row],[PRODUCT ID]],MasterData[PRODUCT ID],MasterData[BUYING PRIZE],"",0)</f>
        <v>61</v>
      </c>
      <c r="K359">
        <f>_xlfn.XLOOKUP(InputData[[#This Row],[PRODUCT ID]],MasterData[PRODUCT ID],MasterData[SELLING PRICE],"",0)</f>
        <v>76.25</v>
      </c>
      <c r="L359">
        <f>SUM(InputData[[#This Row],[BUYING PRIZE]]*InputData[[#This Row],[QUANTITY]])</f>
        <v>305</v>
      </c>
      <c r="M359">
        <f>SUM(InputData[[#This Row],[SELLING PRICE]]*InputData[[#This Row],[QUANTITY]])</f>
        <v>381.25</v>
      </c>
      <c r="N359">
        <f>SUM(InputData[[#This Row],[TOTAL SELLING VALUE]]-InputData[[#This Row],[TOTAL BUYING VALUE]])</f>
        <v>76.25</v>
      </c>
      <c r="O359">
        <f>DAY(InputData[[#This Row],[DATE]])</f>
        <v>15</v>
      </c>
      <c r="P359" t="str">
        <f>TEXT(InputData[[#This Row],[DATE]],"MMM")</f>
        <v>May</v>
      </c>
      <c r="Q359">
        <f>YEAR(InputData[[#This Row],[DATE]])</f>
        <v>2022</v>
      </c>
    </row>
    <row r="360" spans="1:17" x14ac:dyDescent="0.2">
      <c r="A360" s="3">
        <v>44697</v>
      </c>
      <c r="B360" s="4" t="s">
        <v>26</v>
      </c>
      <c r="C360" s="5">
        <v>13</v>
      </c>
      <c r="D360" s="5" t="s">
        <v>108</v>
      </c>
      <c r="E360" s="5" t="s">
        <v>107</v>
      </c>
      <c r="F360" s="6">
        <v>0</v>
      </c>
      <c r="G360" t="str">
        <f>_xlfn.XLOOKUP(InputData[[#This Row],[PRODUCT ID]],MasterData[PRODUCT ID],MasterData[PRODUCT],,0)</f>
        <v>Product10</v>
      </c>
      <c r="H360" t="str">
        <f>_xlfn.XLOOKUP(B360,MasterData[PRODUCT ID],MasterData[CATEGORY],,0)</f>
        <v>Category02</v>
      </c>
      <c r="I360" t="str">
        <f>_xlfn.XLOOKUP(InputData[[#This Row],[PRODUCT ID]],MasterData[PRODUCT ID],MasterData[UOM],"",0)</f>
        <v>Ft</v>
      </c>
      <c r="J360">
        <f>_xlfn.XLOOKUP(InputData[[#This Row],[PRODUCT ID]],MasterData[PRODUCT ID],MasterData[BUYING PRIZE],"",0)</f>
        <v>148</v>
      </c>
      <c r="K360">
        <f>_xlfn.XLOOKUP(InputData[[#This Row],[PRODUCT ID]],MasterData[PRODUCT ID],MasterData[SELLING PRICE],"",0)</f>
        <v>164.28</v>
      </c>
      <c r="L360">
        <f>SUM(InputData[[#This Row],[BUYING PRIZE]]*InputData[[#This Row],[QUANTITY]])</f>
        <v>1924</v>
      </c>
      <c r="M360">
        <f>SUM(InputData[[#This Row],[SELLING PRICE]]*InputData[[#This Row],[QUANTITY]])</f>
        <v>2135.64</v>
      </c>
      <c r="N360">
        <f>SUM(InputData[[#This Row],[TOTAL SELLING VALUE]]-InputData[[#This Row],[TOTAL BUYING VALUE]])</f>
        <v>211.63999999999987</v>
      </c>
      <c r="O360">
        <f>DAY(InputData[[#This Row],[DATE]])</f>
        <v>16</v>
      </c>
      <c r="P360" t="str">
        <f>TEXT(InputData[[#This Row],[DATE]],"MMM")</f>
        <v>May</v>
      </c>
      <c r="Q360">
        <f>YEAR(InputData[[#This Row],[DATE]])</f>
        <v>2022</v>
      </c>
    </row>
    <row r="361" spans="1:17" x14ac:dyDescent="0.2">
      <c r="A361" s="3">
        <v>44697</v>
      </c>
      <c r="B361" s="4" t="s">
        <v>71</v>
      </c>
      <c r="C361" s="5">
        <v>13</v>
      </c>
      <c r="D361" s="5" t="s">
        <v>106</v>
      </c>
      <c r="E361" s="5" t="s">
        <v>106</v>
      </c>
      <c r="F361" s="6">
        <v>0</v>
      </c>
      <c r="G361" t="str">
        <f>_xlfn.XLOOKUP(InputData[[#This Row],[PRODUCT ID]],MasterData[PRODUCT ID],MasterData[PRODUCT],,0)</f>
        <v>Product31</v>
      </c>
      <c r="H361" t="str">
        <f>_xlfn.XLOOKUP(B361,MasterData[PRODUCT ID],MasterData[CATEGORY],,0)</f>
        <v>Category04</v>
      </c>
      <c r="I361" t="str">
        <f>_xlfn.XLOOKUP(InputData[[#This Row],[PRODUCT ID]],MasterData[PRODUCT ID],MasterData[UOM],"",0)</f>
        <v>Kg</v>
      </c>
      <c r="J361">
        <f>_xlfn.XLOOKUP(InputData[[#This Row],[PRODUCT ID]],MasterData[PRODUCT ID],MasterData[BUYING PRIZE],"",0)</f>
        <v>93</v>
      </c>
      <c r="K361">
        <f>_xlfn.XLOOKUP(InputData[[#This Row],[PRODUCT ID]],MasterData[PRODUCT ID],MasterData[SELLING PRICE],"",0)</f>
        <v>104.16</v>
      </c>
      <c r="L361">
        <f>SUM(InputData[[#This Row],[BUYING PRIZE]]*InputData[[#This Row],[QUANTITY]])</f>
        <v>1209</v>
      </c>
      <c r="M361">
        <f>SUM(InputData[[#This Row],[SELLING PRICE]]*InputData[[#This Row],[QUANTITY]])</f>
        <v>1354.08</v>
      </c>
      <c r="N361">
        <f>SUM(InputData[[#This Row],[TOTAL SELLING VALUE]]-InputData[[#This Row],[TOTAL BUYING VALUE]])</f>
        <v>145.07999999999993</v>
      </c>
      <c r="O361">
        <f>DAY(InputData[[#This Row],[DATE]])</f>
        <v>16</v>
      </c>
      <c r="P361" t="str">
        <f>TEXT(InputData[[#This Row],[DATE]],"MMM")</f>
        <v>May</v>
      </c>
      <c r="Q361">
        <f>YEAR(InputData[[#This Row],[DATE]])</f>
        <v>2022</v>
      </c>
    </row>
    <row r="362" spans="1:17" x14ac:dyDescent="0.2">
      <c r="A362" s="3">
        <v>44698</v>
      </c>
      <c r="B362" s="4" t="s">
        <v>63</v>
      </c>
      <c r="C362" s="5">
        <v>8</v>
      </c>
      <c r="D362" s="5" t="s">
        <v>108</v>
      </c>
      <c r="E362" s="5" t="s">
        <v>107</v>
      </c>
      <c r="F362" s="6">
        <v>0</v>
      </c>
      <c r="G362" t="str">
        <f>_xlfn.XLOOKUP(InputData[[#This Row],[PRODUCT ID]],MasterData[PRODUCT ID],MasterData[PRODUCT],,0)</f>
        <v>Product27</v>
      </c>
      <c r="H362" t="str">
        <f>_xlfn.XLOOKUP(B362,MasterData[PRODUCT ID],MasterData[CATEGORY],,0)</f>
        <v>Category04</v>
      </c>
      <c r="I362" t="str">
        <f>_xlfn.XLOOKUP(InputData[[#This Row],[PRODUCT ID]],MasterData[PRODUCT ID],MasterData[UOM],"",0)</f>
        <v>Lt</v>
      </c>
      <c r="J362">
        <f>_xlfn.XLOOKUP(InputData[[#This Row],[PRODUCT ID]],MasterData[PRODUCT ID],MasterData[BUYING PRIZE],"",0)</f>
        <v>48</v>
      </c>
      <c r="K362">
        <f>_xlfn.XLOOKUP(InputData[[#This Row],[PRODUCT ID]],MasterData[PRODUCT ID],MasterData[SELLING PRICE],"",0)</f>
        <v>57.120000000000005</v>
      </c>
      <c r="L362">
        <f>SUM(InputData[[#This Row],[BUYING PRIZE]]*InputData[[#This Row],[QUANTITY]])</f>
        <v>384</v>
      </c>
      <c r="M362">
        <f>SUM(InputData[[#This Row],[SELLING PRICE]]*InputData[[#This Row],[QUANTITY]])</f>
        <v>456.96000000000004</v>
      </c>
      <c r="N362">
        <f>SUM(InputData[[#This Row],[TOTAL SELLING VALUE]]-InputData[[#This Row],[TOTAL BUYING VALUE]])</f>
        <v>72.960000000000036</v>
      </c>
      <c r="O362">
        <f>DAY(InputData[[#This Row],[DATE]])</f>
        <v>17</v>
      </c>
      <c r="P362" t="str">
        <f>TEXT(InputData[[#This Row],[DATE]],"MMM")</f>
        <v>May</v>
      </c>
      <c r="Q362">
        <f>YEAR(InputData[[#This Row],[DATE]])</f>
        <v>2022</v>
      </c>
    </row>
    <row r="363" spans="1:17" x14ac:dyDescent="0.2">
      <c r="A363" s="3">
        <v>44699</v>
      </c>
      <c r="B363" s="4" t="s">
        <v>63</v>
      </c>
      <c r="C363" s="5">
        <v>4</v>
      </c>
      <c r="D363" s="5" t="s">
        <v>105</v>
      </c>
      <c r="E363" s="5" t="s">
        <v>106</v>
      </c>
      <c r="F363" s="6">
        <v>0</v>
      </c>
      <c r="G363" t="str">
        <f>_xlfn.XLOOKUP(InputData[[#This Row],[PRODUCT ID]],MasterData[PRODUCT ID],MasterData[PRODUCT],,0)</f>
        <v>Product27</v>
      </c>
      <c r="H363" t="str">
        <f>_xlfn.XLOOKUP(B363,MasterData[PRODUCT ID],MasterData[CATEGORY],,0)</f>
        <v>Category04</v>
      </c>
      <c r="I363" t="str">
        <f>_xlfn.XLOOKUP(InputData[[#This Row],[PRODUCT ID]],MasterData[PRODUCT ID],MasterData[UOM],"",0)</f>
        <v>Lt</v>
      </c>
      <c r="J363">
        <f>_xlfn.XLOOKUP(InputData[[#This Row],[PRODUCT ID]],MasterData[PRODUCT ID],MasterData[BUYING PRIZE],"",0)</f>
        <v>48</v>
      </c>
      <c r="K363">
        <f>_xlfn.XLOOKUP(InputData[[#This Row],[PRODUCT ID]],MasterData[PRODUCT ID],MasterData[SELLING PRICE],"",0)</f>
        <v>57.120000000000005</v>
      </c>
      <c r="L363">
        <f>SUM(InputData[[#This Row],[BUYING PRIZE]]*InputData[[#This Row],[QUANTITY]])</f>
        <v>192</v>
      </c>
      <c r="M363">
        <f>SUM(InputData[[#This Row],[SELLING PRICE]]*InputData[[#This Row],[QUANTITY]])</f>
        <v>228.48000000000002</v>
      </c>
      <c r="N363">
        <f>SUM(InputData[[#This Row],[TOTAL SELLING VALUE]]-InputData[[#This Row],[TOTAL BUYING VALUE]])</f>
        <v>36.480000000000018</v>
      </c>
      <c r="O363">
        <f>DAY(InputData[[#This Row],[DATE]])</f>
        <v>18</v>
      </c>
      <c r="P363" t="str">
        <f>TEXT(InputData[[#This Row],[DATE]],"MMM")</f>
        <v>May</v>
      </c>
      <c r="Q363">
        <f>YEAR(InputData[[#This Row],[DATE]])</f>
        <v>2022</v>
      </c>
    </row>
    <row r="364" spans="1:17" x14ac:dyDescent="0.2">
      <c r="A364" s="3">
        <v>44699</v>
      </c>
      <c r="B364" s="4" t="s">
        <v>86</v>
      </c>
      <c r="C364" s="5">
        <v>8</v>
      </c>
      <c r="D364" s="5" t="s">
        <v>105</v>
      </c>
      <c r="E364" s="5" t="s">
        <v>106</v>
      </c>
      <c r="F364" s="6">
        <v>0</v>
      </c>
      <c r="G364" t="str">
        <f>_xlfn.XLOOKUP(InputData[[#This Row],[PRODUCT ID]],MasterData[PRODUCT ID],MasterData[PRODUCT],,0)</f>
        <v>Product38</v>
      </c>
      <c r="H364" t="str">
        <f>_xlfn.XLOOKUP(B364,MasterData[PRODUCT ID],MasterData[CATEGORY],,0)</f>
        <v>Category05</v>
      </c>
      <c r="I364" t="str">
        <f>_xlfn.XLOOKUP(InputData[[#This Row],[PRODUCT ID]],MasterData[PRODUCT ID],MasterData[UOM],"",0)</f>
        <v>Kg</v>
      </c>
      <c r="J364">
        <f>_xlfn.XLOOKUP(InputData[[#This Row],[PRODUCT ID]],MasterData[PRODUCT ID],MasterData[BUYING PRIZE],"",0)</f>
        <v>72</v>
      </c>
      <c r="K364">
        <f>_xlfn.XLOOKUP(InputData[[#This Row],[PRODUCT ID]],MasterData[PRODUCT ID],MasterData[SELLING PRICE],"",0)</f>
        <v>79.92</v>
      </c>
      <c r="L364">
        <f>SUM(InputData[[#This Row],[BUYING PRIZE]]*InputData[[#This Row],[QUANTITY]])</f>
        <v>576</v>
      </c>
      <c r="M364">
        <f>SUM(InputData[[#This Row],[SELLING PRICE]]*InputData[[#This Row],[QUANTITY]])</f>
        <v>639.36</v>
      </c>
      <c r="N364">
        <f>SUM(InputData[[#This Row],[TOTAL SELLING VALUE]]-InputData[[#This Row],[TOTAL BUYING VALUE]])</f>
        <v>63.360000000000014</v>
      </c>
      <c r="O364">
        <f>DAY(InputData[[#This Row],[DATE]])</f>
        <v>18</v>
      </c>
      <c r="P364" t="str">
        <f>TEXT(InputData[[#This Row],[DATE]],"MMM")</f>
        <v>May</v>
      </c>
      <c r="Q364">
        <f>YEAR(InputData[[#This Row],[DATE]])</f>
        <v>2022</v>
      </c>
    </row>
    <row r="365" spans="1:17" x14ac:dyDescent="0.2">
      <c r="A365" s="3">
        <v>44701</v>
      </c>
      <c r="B365" s="4" t="s">
        <v>98</v>
      </c>
      <c r="C365" s="5">
        <v>15</v>
      </c>
      <c r="D365" s="5" t="s">
        <v>106</v>
      </c>
      <c r="E365" s="5" t="s">
        <v>107</v>
      </c>
      <c r="F365" s="6">
        <v>0</v>
      </c>
      <c r="G365" t="str">
        <f>_xlfn.XLOOKUP(InputData[[#This Row],[PRODUCT ID]],MasterData[PRODUCT ID],MasterData[PRODUCT],,0)</f>
        <v>Product44</v>
      </c>
      <c r="H365" t="str">
        <f>_xlfn.XLOOKUP(B365,MasterData[PRODUCT ID],MasterData[CATEGORY],,0)</f>
        <v>Category05</v>
      </c>
      <c r="I365" t="str">
        <f>_xlfn.XLOOKUP(InputData[[#This Row],[PRODUCT ID]],MasterData[PRODUCT ID],MasterData[UOM],"",0)</f>
        <v>Kg</v>
      </c>
      <c r="J365">
        <f>_xlfn.XLOOKUP(InputData[[#This Row],[PRODUCT ID]],MasterData[PRODUCT ID],MasterData[BUYING PRIZE],"",0)</f>
        <v>76</v>
      </c>
      <c r="K365">
        <f>_xlfn.XLOOKUP(InputData[[#This Row],[PRODUCT ID]],MasterData[PRODUCT ID],MasterData[SELLING PRICE],"",0)</f>
        <v>82.08</v>
      </c>
      <c r="L365">
        <f>SUM(InputData[[#This Row],[BUYING PRIZE]]*InputData[[#This Row],[QUANTITY]])</f>
        <v>1140</v>
      </c>
      <c r="M365">
        <f>SUM(InputData[[#This Row],[SELLING PRICE]]*InputData[[#This Row],[QUANTITY]])</f>
        <v>1231.2</v>
      </c>
      <c r="N365">
        <f>SUM(InputData[[#This Row],[TOTAL SELLING VALUE]]-InputData[[#This Row],[TOTAL BUYING VALUE]])</f>
        <v>91.200000000000045</v>
      </c>
      <c r="O365">
        <f>DAY(InputData[[#This Row],[DATE]])</f>
        <v>20</v>
      </c>
      <c r="P365" t="str">
        <f>TEXT(InputData[[#This Row],[DATE]],"MMM")</f>
        <v>May</v>
      </c>
      <c r="Q365">
        <f>YEAR(InputData[[#This Row],[DATE]])</f>
        <v>2022</v>
      </c>
    </row>
    <row r="366" spans="1:17" x14ac:dyDescent="0.2">
      <c r="A366" s="3">
        <v>44703</v>
      </c>
      <c r="B366" s="4" t="s">
        <v>37</v>
      </c>
      <c r="C366" s="5">
        <v>12</v>
      </c>
      <c r="D366" s="5" t="s">
        <v>108</v>
      </c>
      <c r="E366" s="5" t="s">
        <v>106</v>
      </c>
      <c r="F366" s="6">
        <v>0</v>
      </c>
      <c r="G366" t="str">
        <f>_xlfn.XLOOKUP(InputData[[#This Row],[PRODUCT ID]],MasterData[PRODUCT ID],MasterData[PRODUCT],,0)</f>
        <v>Product15</v>
      </c>
      <c r="H366" t="str">
        <f>_xlfn.XLOOKUP(B366,MasterData[PRODUCT ID],MasterData[CATEGORY],,0)</f>
        <v>Category02</v>
      </c>
      <c r="I366" t="str">
        <f>_xlfn.XLOOKUP(InputData[[#This Row],[PRODUCT ID]],MasterData[PRODUCT ID],MasterData[UOM],"",0)</f>
        <v>No.</v>
      </c>
      <c r="J366">
        <f>_xlfn.XLOOKUP(InputData[[#This Row],[PRODUCT ID]],MasterData[PRODUCT ID],MasterData[BUYING PRIZE],"",0)</f>
        <v>12</v>
      </c>
      <c r="K366">
        <f>_xlfn.XLOOKUP(InputData[[#This Row],[PRODUCT ID]],MasterData[PRODUCT ID],MasterData[SELLING PRICE],"",0)</f>
        <v>15.719999999999999</v>
      </c>
      <c r="L366">
        <f>SUM(InputData[[#This Row],[BUYING PRIZE]]*InputData[[#This Row],[QUANTITY]])</f>
        <v>144</v>
      </c>
      <c r="M366">
        <f>SUM(InputData[[#This Row],[SELLING PRICE]]*InputData[[#This Row],[QUANTITY]])</f>
        <v>188.64</v>
      </c>
      <c r="N366">
        <f>SUM(InputData[[#This Row],[TOTAL SELLING VALUE]]-InputData[[#This Row],[TOTAL BUYING VALUE]])</f>
        <v>44.639999999999986</v>
      </c>
      <c r="O366">
        <f>DAY(InputData[[#This Row],[DATE]])</f>
        <v>22</v>
      </c>
      <c r="P366" t="str">
        <f>TEXT(InputData[[#This Row],[DATE]],"MMM")</f>
        <v>May</v>
      </c>
      <c r="Q366">
        <f>YEAR(InputData[[#This Row],[DATE]])</f>
        <v>2022</v>
      </c>
    </row>
    <row r="367" spans="1:17" x14ac:dyDescent="0.2">
      <c r="A367" s="3">
        <v>44706</v>
      </c>
      <c r="B367" s="4" t="s">
        <v>10</v>
      </c>
      <c r="C367" s="5">
        <v>7</v>
      </c>
      <c r="D367" s="5" t="s">
        <v>106</v>
      </c>
      <c r="E367" s="5" t="s">
        <v>106</v>
      </c>
      <c r="F367" s="6">
        <v>0</v>
      </c>
      <c r="G367" t="str">
        <f>_xlfn.XLOOKUP(InputData[[#This Row],[PRODUCT ID]],MasterData[PRODUCT ID],MasterData[PRODUCT],,0)</f>
        <v>Product02</v>
      </c>
      <c r="H367" t="str">
        <f>_xlfn.XLOOKUP(B367,MasterData[PRODUCT ID],MasterData[CATEGORY],,0)</f>
        <v>Category01</v>
      </c>
      <c r="I367" t="str">
        <f>_xlfn.XLOOKUP(InputData[[#This Row],[PRODUCT ID]],MasterData[PRODUCT ID],MasterData[UOM],"",0)</f>
        <v>Kg</v>
      </c>
      <c r="J367">
        <f>_xlfn.XLOOKUP(InputData[[#This Row],[PRODUCT ID]],MasterData[PRODUCT ID],MasterData[BUYING PRIZE],"",0)</f>
        <v>105</v>
      </c>
      <c r="K367">
        <f>_xlfn.XLOOKUP(InputData[[#This Row],[PRODUCT ID]],MasterData[PRODUCT ID],MasterData[SELLING PRICE],"",0)</f>
        <v>142.80000000000001</v>
      </c>
      <c r="L367">
        <f>SUM(InputData[[#This Row],[BUYING PRIZE]]*InputData[[#This Row],[QUANTITY]])</f>
        <v>735</v>
      </c>
      <c r="M367">
        <f>SUM(InputData[[#This Row],[SELLING PRICE]]*InputData[[#This Row],[QUANTITY]])</f>
        <v>999.60000000000014</v>
      </c>
      <c r="N367">
        <f>SUM(InputData[[#This Row],[TOTAL SELLING VALUE]]-InputData[[#This Row],[TOTAL BUYING VALUE]])</f>
        <v>264.60000000000014</v>
      </c>
      <c r="O367">
        <f>DAY(InputData[[#This Row],[DATE]])</f>
        <v>25</v>
      </c>
      <c r="P367" t="str">
        <f>TEXT(InputData[[#This Row],[DATE]],"MMM")</f>
        <v>May</v>
      </c>
      <c r="Q367">
        <f>YEAR(InputData[[#This Row],[DATE]])</f>
        <v>2022</v>
      </c>
    </row>
    <row r="368" spans="1:17" x14ac:dyDescent="0.2">
      <c r="A368" s="3">
        <v>44707</v>
      </c>
      <c r="B368" s="4" t="s">
        <v>65</v>
      </c>
      <c r="C368" s="5">
        <v>2</v>
      </c>
      <c r="D368" s="5" t="s">
        <v>108</v>
      </c>
      <c r="E368" s="5" t="s">
        <v>106</v>
      </c>
      <c r="F368" s="6">
        <v>0</v>
      </c>
      <c r="G368" t="str">
        <f>_xlfn.XLOOKUP(InputData[[#This Row],[PRODUCT ID]],MasterData[PRODUCT ID],MasterData[PRODUCT],,0)</f>
        <v>Product28</v>
      </c>
      <c r="H368" t="str">
        <f>_xlfn.XLOOKUP(B368,MasterData[PRODUCT ID],MasterData[CATEGORY],,0)</f>
        <v>Category04</v>
      </c>
      <c r="I368" t="str">
        <f>_xlfn.XLOOKUP(InputData[[#This Row],[PRODUCT ID]],MasterData[PRODUCT ID],MasterData[UOM],"",0)</f>
        <v>No.</v>
      </c>
      <c r="J368">
        <f>_xlfn.XLOOKUP(InputData[[#This Row],[PRODUCT ID]],MasterData[PRODUCT ID],MasterData[BUYING PRIZE],"",0)</f>
        <v>37</v>
      </c>
      <c r="K368">
        <f>_xlfn.XLOOKUP(InputData[[#This Row],[PRODUCT ID]],MasterData[PRODUCT ID],MasterData[SELLING PRICE],"",0)</f>
        <v>41.81</v>
      </c>
      <c r="L368">
        <f>SUM(InputData[[#This Row],[BUYING PRIZE]]*InputData[[#This Row],[QUANTITY]])</f>
        <v>74</v>
      </c>
      <c r="M368">
        <f>SUM(InputData[[#This Row],[SELLING PRICE]]*InputData[[#This Row],[QUANTITY]])</f>
        <v>83.62</v>
      </c>
      <c r="N368">
        <f>SUM(InputData[[#This Row],[TOTAL SELLING VALUE]]-InputData[[#This Row],[TOTAL BUYING VALUE]])</f>
        <v>9.6200000000000045</v>
      </c>
      <c r="O368">
        <f>DAY(InputData[[#This Row],[DATE]])</f>
        <v>26</v>
      </c>
      <c r="P368" t="str">
        <f>TEXT(InputData[[#This Row],[DATE]],"MMM")</f>
        <v>May</v>
      </c>
      <c r="Q368">
        <f>YEAR(InputData[[#This Row],[DATE]])</f>
        <v>2022</v>
      </c>
    </row>
    <row r="369" spans="1:17" x14ac:dyDescent="0.2">
      <c r="A369" s="3">
        <v>44707</v>
      </c>
      <c r="B369" s="4" t="s">
        <v>63</v>
      </c>
      <c r="C369" s="5">
        <v>2</v>
      </c>
      <c r="D369" s="5" t="s">
        <v>106</v>
      </c>
      <c r="E369" s="5" t="s">
        <v>106</v>
      </c>
      <c r="F369" s="6">
        <v>0</v>
      </c>
      <c r="G369" t="str">
        <f>_xlfn.XLOOKUP(InputData[[#This Row],[PRODUCT ID]],MasterData[PRODUCT ID],MasterData[PRODUCT],,0)</f>
        <v>Product27</v>
      </c>
      <c r="H369" t="str">
        <f>_xlfn.XLOOKUP(B369,MasterData[PRODUCT ID],MasterData[CATEGORY],,0)</f>
        <v>Category04</v>
      </c>
      <c r="I369" t="str">
        <f>_xlfn.XLOOKUP(InputData[[#This Row],[PRODUCT ID]],MasterData[PRODUCT ID],MasterData[UOM],"",0)</f>
        <v>Lt</v>
      </c>
      <c r="J369">
        <f>_xlfn.XLOOKUP(InputData[[#This Row],[PRODUCT ID]],MasterData[PRODUCT ID],MasterData[BUYING PRIZE],"",0)</f>
        <v>48</v>
      </c>
      <c r="K369">
        <f>_xlfn.XLOOKUP(InputData[[#This Row],[PRODUCT ID]],MasterData[PRODUCT ID],MasterData[SELLING PRICE],"",0)</f>
        <v>57.120000000000005</v>
      </c>
      <c r="L369">
        <f>SUM(InputData[[#This Row],[BUYING PRIZE]]*InputData[[#This Row],[QUANTITY]])</f>
        <v>96</v>
      </c>
      <c r="M369">
        <f>SUM(InputData[[#This Row],[SELLING PRICE]]*InputData[[#This Row],[QUANTITY]])</f>
        <v>114.24000000000001</v>
      </c>
      <c r="N369">
        <f>SUM(InputData[[#This Row],[TOTAL SELLING VALUE]]-InputData[[#This Row],[TOTAL BUYING VALUE]])</f>
        <v>18.240000000000009</v>
      </c>
      <c r="O369">
        <f>DAY(InputData[[#This Row],[DATE]])</f>
        <v>26</v>
      </c>
      <c r="P369" t="str">
        <f>TEXT(InputData[[#This Row],[DATE]],"MMM")</f>
        <v>May</v>
      </c>
      <c r="Q369">
        <f>YEAR(InputData[[#This Row],[DATE]])</f>
        <v>2022</v>
      </c>
    </row>
    <row r="370" spans="1:17" x14ac:dyDescent="0.2">
      <c r="A370" s="3">
        <v>44709</v>
      </c>
      <c r="B370" s="4" t="s">
        <v>92</v>
      </c>
      <c r="C370" s="5">
        <v>10</v>
      </c>
      <c r="D370" s="5" t="s">
        <v>105</v>
      </c>
      <c r="E370" s="5" t="s">
        <v>107</v>
      </c>
      <c r="F370" s="6">
        <v>0</v>
      </c>
      <c r="G370" t="str">
        <f>_xlfn.XLOOKUP(InputData[[#This Row],[PRODUCT ID]],MasterData[PRODUCT ID],MasterData[PRODUCT],,0)</f>
        <v>Product41</v>
      </c>
      <c r="H370" t="str">
        <f>_xlfn.XLOOKUP(B370,MasterData[PRODUCT ID],MasterData[CATEGORY],,0)</f>
        <v>Category05</v>
      </c>
      <c r="I370" t="str">
        <f>_xlfn.XLOOKUP(InputData[[#This Row],[PRODUCT ID]],MasterData[PRODUCT ID],MasterData[UOM],"",0)</f>
        <v>Ft</v>
      </c>
      <c r="J370">
        <f>_xlfn.XLOOKUP(InputData[[#This Row],[PRODUCT ID]],MasterData[PRODUCT ID],MasterData[BUYING PRIZE],"",0)</f>
        <v>138</v>
      </c>
      <c r="K370">
        <f>_xlfn.XLOOKUP(InputData[[#This Row],[PRODUCT ID]],MasterData[PRODUCT ID],MasterData[SELLING PRICE],"",0)</f>
        <v>173.88</v>
      </c>
      <c r="L370">
        <f>SUM(InputData[[#This Row],[BUYING PRIZE]]*InputData[[#This Row],[QUANTITY]])</f>
        <v>1380</v>
      </c>
      <c r="M370">
        <f>SUM(InputData[[#This Row],[SELLING PRICE]]*InputData[[#This Row],[QUANTITY]])</f>
        <v>1738.8</v>
      </c>
      <c r="N370">
        <f>SUM(InputData[[#This Row],[TOTAL SELLING VALUE]]-InputData[[#This Row],[TOTAL BUYING VALUE]])</f>
        <v>358.79999999999995</v>
      </c>
      <c r="O370">
        <f>DAY(InputData[[#This Row],[DATE]])</f>
        <v>28</v>
      </c>
      <c r="P370" t="str">
        <f>TEXT(InputData[[#This Row],[DATE]],"MMM")</f>
        <v>May</v>
      </c>
      <c r="Q370">
        <f>YEAR(InputData[[#This Row],[DATE]])</f>
        <v>2022</v>
      </c>
    </row>
    <row r="371" spans="1:17" x14ac:dyDescent="0.2">
      <c r="A371" s="3">
        <v>44709</v>
      </c>
      <c r="B371" s="4" t="s">
        <v>22</v>
      </c>
      <c r="C371" s="5">
        <v>5</v>
      </c>
      <c r="D371" s="5" t="s">
        <v>105</v>
      </c>
      <c r="E371" s="5" t="s">
        <v>106</v>
      </c>
      <c r="F371" s="6">
        <v>0</v>
      </c>
      <c r="G371" t="str">
        <f>_xlfn.XLOOKUP(InputData[[#This Row],[PRODUCT ID]],MasterData[PRODUCT ID],MasterData[PRODUCT],,0)</f>
        <v>Product08</v>
      </c>
      <c r="H371" t="str">
        <f>_xlfn.XLOOKUP(B371,MasterData[PRODUCT ID],MasterData[CATEGORY],,0)</f>
        <v>Category01</v>
      </c>
      <c r="I371" t="str">
        <f>_xlfn.XLOOKUP(InputData[[#This Row],[PRODUCT ID]],MasterData[PRODUCT ID],MasterData[UOM],"",0)</f>
        <v>Kg</v>
      </c>
      <c r="J371">
        <f>_xlfn.XLOOKUP(InputData[[#This Row],[PRODUCT ID]],MasterData[PRODUCT ID],MasterData[BUYING PRIZE],"",0)</f>
        <v>83</v>
      </c>
      <c r="K371">
        <f>_xlfn.XLOOKUP(InputData[[#This Row],[PRODUCT ID]],MasterData[PRODUCT ID],MasterData[SELLING PRICE],"",0)</f>
        <v>94.62</v>
      </c>
      <c r="L371">
        <f>SUM(InputData[[#This Row],[BUYING PRIZE]]*InputData[[#This Row],[QUANTITY]])</f>
        <v>415</v>
      </c>
      <c r="M371">
        <f>SUM(InputData[[#This Row],[SELLING PRICE]]*InputData[[#This Row],[QUANTITY]])</f>
        <v>473.1</v>
      </c>
      <c r="N371">
        <f>SUM(InputData[[#This Row],[TOTAL SELLING VALUE]]-InputData[[#This Row],[TOTAL BUYING VALUE]])</f>
        <v>58.100000000000023</v>
      </c>
      <c r="O371">
        <f>DAY(InputData[[#This Row],[DATE]])</f>
        <v>28</v>
      </c>
      <c r="P371" t="str">
        <f>TEXT(InputData[[#This Row],[DATE]],"MMM")</f>
        <v>May</v>
      </c>
      <c r="Q371">
        <f>YEAR(InputData[[#This Row],[DATE]])</f>
        <v>2022</v>
      </c>
    </row>
    <row r="372" spans="1:17" x14ac:dyDescent="0.2">
      <c r="A372" s="3">
        <v>44709</v>
      </c>
      <c r="B372" s="4" t="s">
        <v>26</v>
      </c>
      <c r="C372" s="5">
        <v>9</v>
      </c>
      <c r="D372" s="5" t="s">
        <v>106</v>
      </c>
      <c r="E372" s="5" t="s">
        <v>107</v>
      </c>
      <c r="F372" s="6">
        <v>0</v>
      </c>
      <c r="G372" t="str">
        <f>_xlfn.XLOOKUP(InputData[[#This Row],[PRODUCT ID]],MasterData[PRODUCT ID],MasterData[PRODUCT],,0)</f>
        <v>Product10</v>
      </c>
      <c r="H372" t="str">
        <f>_xlfn.XLOOKUP(B372,MasterData[PRODUCT ID],MasterData[CATEGORY],,0)</f>
        <v>Category02</v>
      </c>
      <c r="I372" t="str">
        <f>_xlfn.XLOOKUP(InputData[[#This Row],[PRODUCT ID]],MasterData[PRODUCT ID],MasterData[UOM],"",0)</f>
        <v>Ft</v>
      </c>
      <c r="J372">
        <f>_xlfn.XLOOKUP(InputData[[#This Row],[PRODUCT ID]],MasterData[PRODUCT ID],MasterData[BUYING PRIZE],"",0)</f>
        <v>148</v>
      </c>
      <c r="K372">
        <f>_xlfn.XLOOKUP(InputData[[#This Row],[PRODUCT ID]],MasterData[PRODUCT ID],MasterData[SELLING PRICE],"",0)</f>
        <v>164.28</v>
      </c>
      <c r="L372">
        <f>SUM(InputData[[#This Row],[BUYING PRIZE]]*InputData[[#This Row],[QUANTITY]])</f>
        <v>1332</v>
      </c>
      <c r="M372">
        <f>SUM(InputData[[#This Row],[SELLING PRICE]]*InputData[[#This Row],[QUANTITY]])</f>
        <v>1478.52</v>
      </c>
      <c r="N372">
        <f>SUM(InputData[[#This Row],[TOTAL SELLING VALUE]]-InputData[[#This Row],[TOTAL BUYING VALUE]])</f>
        <v>146.51999999999998</v>
      </c>
      <c r="O372">
        <f>DAY(InputData[[#This Row],[DATE]])</f>
        <v>28</v>
      </c>
      <c r="P372" t="str">
        <f>TEXT(InputData[[#This Row],[DATE]],"MMM")</f>
        <v>May</v>
      </c>
      <c r="Q372">
        <f>YEAR(InputData[[#This Row],[DATE]])</f>
        <v>2022</v>
      </c>
    </row>
    <row r="373" spans="1:17" x14ac:dyDescent="0.2">
      <c r="A373" s="3">
        <v>44709</v>
      </c>
      <c r="B373" s="4" t="s">
        <v>14</v>
      </c>
      <c r="C373" s="5">
        <v>12</v>
      </c>
      <c r="D373" s="5" t="s">
        <v>106</v>
      </c>
      <c r="E373" s="5" t="s">
        <v>106</v>
      </c>
      <c r="F373" s="6">
        <v>0</v>
      </c>
      <c r="G373" t="str">
        <f>_xlfn.XLOOKUP(InputData[[#This Row],[PRODUCT ID]],MasterData[PRODUCT ID],MasterData[PRODUCT],,0)</f>
        <v>Product04</v>
      </c>
      <c r="H373" t="str">
        <f>_xlfn.XLOOKUP(B373,MasterData[PRODUCT ID],MasterData[CATEGORY],,0)</f>
        <v>Category01</v>
      </c>
      <c r="I373" t="str">
        <f>_xlfn.XLOOKUP(InputData[[#This Row],[PRODUCT ID]],MasterData[PRODUCT ID],MasterData[UOM],"",0)</f>
        <v>Lt</v>
      </c>
      <c r="J373">
        <f>_xlfn.XLOOKUP(InputData[[#This Row],[PRODUCT ID]],MasterData[PRODUCT ID],MasterData[BUYING PRIZE],"",0)</f>
        <v>44</v>
      </c>
      <c r="K373">
        <f>_xlfn.XLOOKUP(InputData[[#This Row],[PRODUCT ID]],MasterData[PRODUCT ID],MasterData[SELLING PRICE],"",0)</f>
        <v>48.84</v>
      </c>
      <c r="L373">
        <f>SUM(InputData[[#This Row],[BUYING PRIZE]]*InputData[[#This Row],[QUANTITY]])</f>
        <v>528</v>
      </c>
      <c r="M373">
        <f>SUM(InputData[[#This Row],[SELLING PRICE]]*InputData[[#This Row],[QUANTITY]])</f>
        <v>586.08000000000004</v>
      </c>
      <c r="N373">
        <f>SUM(InputData[[#This Row],[TOTAL SELLING VALUE]]-InputData[[#This Row],[TOTAL BUYING VALUE]])</f>
        <v>58.080000000000041</v>
      </c>
      <c r="O373">
        <f>DAY(InputData[[#This Row],[DATE]])</f>
        <v>28</v>
      </c>
      <c r="P373" t="str">
        <f>TEXT(InputData[[#This Row],[DATE]],"MMM")</f>
        <v>May</v>
      </c>
      <c r="Q373">
        <f>YEAR(InputData[[#This Row],[DATE]])</f>
        <v>2022</v>
      </c>
    </row>
    <row r="374" spans="1:17" x14ac:dyDescent="0.2">
      <c r="A374" s="3">
        <v>44709</v>
      </c>
      <c r="B374" s="4" t="s">
        <v>47</v>
      </c>
      <c r="C374" s="5">
        <v>14</v>
      </c>
      <c r="D374" s="5" t="s">
        <v>108</v>
      </c>
      <c r="E374" s="5" t="s">
        <v>107</v>
      </c>
      <c r="F374" s="6">
        <v>0</v>
      </c>
      <c r="G374" t="str">
        <f>_xlfn.XLOOKUP(InputData[[#This Row],[PRODUCT ID]],MasterData[PRODUCT ID],MasterData[PRODUCT],,0)</f>
        <v>Product20</v>
      </c>
      <c r="H374" t="str">
        <f>_xlfn.XLOOKUP(B374,MasterData[PRODUCT ID],MasterData[CATEGORY],,0)</f>
        <v>Category03</v>
      </c>
      <c r="I374" t="str">
        <f>_xlfn.XLOOKUP(InputData[[#This Row],[PRODUCT ID]],MasterData[PRODUCT ID],MasterData[UOM],"",0)</f>
        <v>Lt</v>
      </c>
      <c r="J374">
        <f>_xlfn.XLOOKUP(InputData[[#This Row],[PRODUCT ID]],MasterData[PRODUCT ID],MasterData[BUYING PRIZE],"",0)</f>
        <v>61</v>
      </c>
      <c r="K374">
        <f>_xlfn.XLOOKUP(InputData[[#This Row],[PRODUCT ID]],MasterData[PRODUCT ID],MasterData[SELLING PRICE],"",0)</f>
        <v>76.25</v>
      </c>
      <c r="L374">
        <f>SUM(InputData[[#This Row],[BUYING PRIZE]]*InputData[[#This Row],[QUANTITY]])</f>
        <v>854</v>
      </c>
      <c r="M374">
        <f>SUM(InputData[[#This Row],[SELLING PRICE]]*InputData[[#This Row],[QUANTITY]])</f>
        <v>1067.5</v>
      </c>
      <c r="N374">
        <f>SUM(InputData[[#This Row],[TOTAL SELLING VALUE]]-InputData[[#This Row],[TOTAL BUYING VALUE]])</f>
        <v>213.5</v>
      </c>
      <c r="O374">
        <f>DAY(InputData[[#This Row],[DATE]])</f>
        <v>28</v>
      </c>
      <c r="P374" t="str">
        <f>TEXT(InputData[[#This Row],[DATE]],"MMM")</f>
        <v>May</v>
      </c>
      <c r="Q374">
        <f>YEAR(InputData[[#This Row],[DATE]])</f>
        <v>2022</v>
      </c>
    </row>
    <row r="375" spans="1:17" x14ac:dyDescent="0.2">
      <c r="A375" s="3">
        <v>44711</v>
      </c>
      <c r="B375" s="4" t="s">
        <v>98</v>
      </c>
      <c r="C375" s="5">
        <v>9</v>
      </c>
      <c r="D375" s="5" t="s">
        <v>108</v>
      </c>
      <c r="E375" s="5" t="s">
        <v>106</v>
      </c>
      <c r="F375" s="6">
        <v>0</v>
      </c>
      <c r="G375" t="str">
        <f>_xlfn.XLOOKUP(InputData[[#This Row],[PRODUCT ID]],MasterData[PRODUCT ID],MasterData[PRODUCT],,0)</f>
        <v>Product44</v>
      </c>
      <c r="H375" t="str">
        <f>_xlfn.XLOOKUP(B375,MasterData[PRODUCT ID],MasterData[CATEGORY],,0)</f>
        <v>Category05</v>
      </c>
      <c r="I375" t="str">
        <f>_xlfn.XLOOKUP(InputData[[#This Row],[PRODUCT ID]],MasterData[PRODUCT ID],MasterData[UOM],"",0)</f>
        <v>Kg</v>
      </c>
      <c r="J375">
        <f>_xlfn.XLOOKUP(InputData[[#This Row],[PRODUCT ID]],MasterData[PRODUCT ID],MasterData[BUYING PRIZE],"",0)</f>
        <v>76</v>
      </c>
      <c r="K375">
        <f>_xlfn.XLOOKUP(InputData[[#This Row],[PRODUCT ID]],MasterData[PRODUCT ID],MasterData[SELLING PRICE],"",0)</f>
        <v>82.08</v>
      </c>
      <c r="L375">
        <f>SUM(InputData[[#This Row],[BUYING PRIZE]]*InputData[[#This Row],[QUANTITY]])</f>
        <v>684</v>
      </c>
      <c r="M375">
        <f>SUM(InputData[[#This Row],[SELLING PRICE]]*InputData[[#This Row],[QUANTITY]])</f>
        <v>738.72</v>
      </c>
      <c r="N375">
        <f>SUM(InputData[[#This Row],[TOTAL SELLING VALUE]]-InputData[[#This Row],[TOTAL BUYING VALUE]])</f>
        <v>54.720000000000027</v>
      </c>
      <c r="O375">
        <f>DAY(InputData[[#This Row],[DATE]])</f>
        <v>30</v>
      </c>
      <c r="P375" t="str">
        <f>TEXT(InputData[[#This Row],[DATE]],"MMM")</f>
        <v>May</v>
      </c>
      <c r="Q375">
        <f>YEAR(InputData[[#This Row],[DATE]])</f>
        <v>2022</v>
      </c>
    </row>
    <row r="376" spans="1:17" x14ac:dyDescent="0.2">
      <c r="A376" s="3">
        <v>44711</v>
      </c>
      <c r="B376" s="4" t="s">
        <v>16</v>
      </c>
      <c r="C376" s="5">
        <v>4</v>
      </c>
      <c r="D376" s="5" t="s">
        <v>105</v>
      </c>
      <c r="E376" s="5" t="s">
        <v>107</v>
      </c>
      <c r="F376" s="6">
        <v>0</v>
      </c>
      <c r="G376" t="str">
        <f>_xlfn.XLOOKUP(InputData[[#This Row],[PRODUCT ID]],MasterData[PRODUCT ID],MasterData[PRODUCT],,0)</f>
        <v>Product05</v>
      </c>
      <c r="H376" t="str">
        <f>_xlfn.XLOOKUP(B376,MasterData[PRODUCT ID],MasterData[CATEGORY],,0)</f>
        <v>Category01</v>
      </c>
      <c r="I376" t="str">
        <f>_xlfn.XLOOKUP(InputData[[#This Row],[PRODUCT ID]],MasterData[PRODUCT ID],MasterData[UOM],"",0)</f>
        <v>Ft</v>
      </c>
      <c r="J376">
        <f>_xlfn.XLOOKUP(InputData[[#This Row],[PRODUCT ID]],MasterData[PRODUCT ID],MasterData[BUYING PRIZE],"",0)</f>
        <v>133</v>
      </c>
      <c r="K376">
        <f>_xlfn.XLOOKUP(InputData[[#This Row],[PRODUCT ID]],MasterData[PRODUCT ID],MasterData[SELLING PRICE],"",0)</f>
        <v>155.61000000000001</v>
      </c>
      <c r="L376">
        <f>SUM(InputData[[#This Row],[BUYING PRIZE]]*InputData[[#This Row],[QUANTITY]])</f>
        <v>532</v>
      </c>
      <c r="M376">
        <f>SUM(InputData[[#This Row],[SELLING PRICE]]*InputData[[#This Row],[QUANTITY]])</f>
        <v>622.44000000000005</v>
      </c>
      <c r="N376">
        <f>SUM(InputData[[#This Row],[TOTAL SELLING VALUE]]-InputData[[#This Row],[TOTAL BUYING VALUE]])</f>
        <v>90.440000000000055</v>
      </c>
      <c r="O376">
        <f>DAY(InputData[[#This Row],[DATE]])</f>
        <v>30</v>
      </c>
      <c r="P376" t="str">
        <f>TEXT(InputData[[#This Row],[DATE]],"MMM")</f>
        <v>May</v>
      </c>
      <c r="Q376">
        <f>YEAR(InputData[[#This Row],[DATE]])</f>
        <v>2022</v>
      </c>
    </row>
    <row r="377" spans="1:17" x14ac:dyDescent="0.2">
      <c r="A377" s="3">
        <v>44711</v>
      </c>
      <c r="B377" s="4" t="s">
        <v>75</v>
      </c>
      <c r="C377" s="5">
        <v>3</v>
      </c>
      <c r="D377" s="5" t="s">
        <v>106</v>
      </c>
      <c r="E377" s="5" t="s">
        <v>107</v>
      </c>
      <c r="F377" s="6">
        <v>0</v>
      </c>
      <c r="G377" t="str">
        <f>_xlfn.XLOOKUP(InputData[[#This Row],[PRODUCT ID]],MasterData[PRODUCT ID],MasterData[PRODUCT],,0)</f>
        <v>Product33</v>
      </c>
      <c r="H377" t="str">
        <f>_xlfn.XLOOKUP(B377,MasterData[PRODUCT ID],MasterData[CATEGORY],,0)</f>
        <v>Category04</v>
      </c>
      <c r="I377" t="str">
        <f>_xlfn.XLOOKUP(InputData[[#This Row],[PRODUCT ID]],MasterData[PRODUCT ID],MasterData[UOM],"",0)</f>
        <v>Kg</v>
      </c>
      <c r="J377">
        <f>_xlfn.XLOOKUP(InputData[[#This Row],[PRODUCT ID]],MasterData[PRODUCT ID],MasterData[BUYING PRIZE],"",0)</f>
        <v>95</v>
      </c>
      <c r="K377">
        <f>_xlfn.XLOOKUP(InputData[[#This Row],[PRODUCT ID]],MasterData[PRODUCT ID],MasterData[SELLING PRICE],"",0)</f>
        <v>119.7</v>
      </c>
      <c r="L377">
        <f>SUM(InputData[[#This Row],[BUYING PRIZE]]*InputData[[#This Row],[QUANTITY]])</f>
        <v>285</v>
      </c>
      <c r="M377">
        <f>SUM(InputData[[#This Row],[SELLING PRICE]]*InputData[[#This Row],[QUANTITY]])</f>
        <v>359.1</v>
      </c>
      <c r="N377">
        <f>SUM(InputData[[#This Row],[TOTAL SELLING VALUE]]-InputData[[#This Row],[TOTAL BUYING VALUE]])</f>
        <v>74.100000000000023</v>
      </c>
      <c r="O377">
        <f>DAY(InputData[[#This Row],[DATE]])</f>
        <v>30</v>
      </c>
      <c r="P377" t="str">
        <f>TEXT(InputData[[#This Row],[DATE]],"MMM")</f>
        <v>May</v>
      </c>
      <c r="Q377">
        <f>YEAR(InputData[[#This Row],[DATE]])</f>
        <v>2022</v>
      </c>
    </row>
    <row r="378" spans="1:17" x14ac:dyDescent="0.2">
      <c r="A378" s="3">
        <v>44715</v>
      </c>
      <c r="B378" s="4" t="s">
        <v>22</v>
      </c>
      <c r="C378" s="5">
        <v>14</v>
      </c>
      <c r="D378" s="5" t="s">
        <v>106</v>
      </c>
      <c r="E378" s="5" t="s">
        <v>106</v>
      </c>
      <c r="F378" s="6">
        <v>0</v>
      </c>
      <c r="G378" t="str">
        <f>_xlfn.XLOOKUP(InputData[[#This Row],[PRODUCT ID]],MasterData[PRODUCT ID],MasterData[PRODUCT],,0)</f>
        <v>Product08</v>
      </c>
      <c r="H378" t="str">
        <f>_xlfn.XLOOKUP(B378,MasterData[PRODUCT ID],MasterData[CATEGORY],,0)</f>
        <v>Category01</v>
      </c>
      <c r="I378" t="str">
        <f>_xlfn.XLOOKUP(InputData[[#This Row],[PRODUCT ID]],MasterData[PRODUCT ID],MasterData[UOM],"",0)</f>
        <v>Kg</v>
      </c>
      <c r="J378">
        <f>_xlfn.XLOOKUP(InputData[[#This Row],[PRODUCT ID]],MasterData[PRODUCT ID],MasterData[BUYING PRIZE],"",0)</f>
        <v>83</v>
      </c>
      <c r="K378">
        <f>_xlfn.XLOOKUP(InputData[[#This Row],[PRODUCT ID]],MasterData[PRODUCT ID],MasterData[SELLING PRICE],"",0)</f>
        <v>94.62</v>
      </c>
      <c r="L378">
        <f>SUM(InputData[[#This Row],[BUYING PRIZE]]*InputData[[#This Row],[QUANTITY]])</f>
        <v>1162</v>
      </c>
      <c r="M378">
        <f>SUM(InputData[[#This Row],[SELLING PRICE]]*InputData[[#This Row],[QUANTITY]])</f>
        <v>1324.68</v>
      </c>
      <c r="N378">
        <f>SUM(InputData[[#This Row],[TOTAL SELLING VALUE]]-InputData[[#This Row],[TOTAL BUYING VALUE]])</f>
        <v>162.68000000000006</v>
      </c>
      <c r="O378">
        <f>DAY(InputData[[#This Row],[DATE]])</f>
        <v>3</v>
      </c>
      <c r="P378" t="str">
        <f>TEXT(InputData[[#This Row],[DATE]],"MMM")</f>
        <v>Jun</v>
      </c>
      <c r="Q378">
        <f>YEAR(InputData[[#This Row],[DATE]])</f>
        <v>2022</v>
      </c>
    </row>
    <row r="379" spans="1:17" x14ac:dyDescent="0.2">
      <c r="A379" s="3">
        <v>44722</v>
      </c>
      <c r="B379" s="4" t="s">
        <v>65</v>
      </c>
      <c r="C379" s="5">
        <v>8</v>
      </c>
      <c r="D379" s="5" t="s">
        <v>105</v>
      </c>
      <c r="E379" s="5" t="s">
        <v>106</v>
      </c>
      <c r="F379" s="6">
        <v>0</v>
      </c>
      <c r="G379" t="str">
        <f>_xlfn.XLOOKUP(InputData[[#This Row],[PRODUCT ID]],MasterData[PRODUCT ID],MasterData[PRODUCT],,0)</f>
        <v>Product28</v>
      </c>
      <c r="H379" t="str">
        <f>_xlfn.XLOOKUP(B379,MasterData[PRODUCT ID],MasterData[CATEGORY],,0)</f>
        <v>Category04</v>
      </c>
      <c r="I379" t="str">
        <f>_xlfn.XLOOKUP(InputData[[#This Row],[PRODUCT ID]],MasterData[PRODUCT ID],MasterData[UOM],"",0)</f>
        <v>No.</v>
      </c>
      <c r="J379">
        <f>_xlfn.XLOOKUP(InputData[[#This Row],[PRODUCT ID]],MasterData[PRODUCT ID],MasterData[BUYING PRIZE],"",0)</f>
        <v>37</v>
      </c>
      <c r="K379">
        <f>_xlfn.XLOOKUP(InputData[[#This Row],[PRODUCT ID]],MasterData[PRODUCT ID],MasterData[SELLING PRICE],"",0)</f>
        <v>41.81</v>
      </c>
      <c r="L379">
        <f>SUM(InputData[[#This Row],[BUYING PRIZE]]*InputData[[#This Row],[QUANTITY]])</f>
        <v>296</v>
      </c>
      <c r="M379">
        <f>SUM(InputData[[#This Row],[SELLING PRICE]]*InputData[[#This Row],[QUANTITY]])</f>
        <v>334.48</v>
      </c>
      <c r="N379">
        <f>SUM(InputData[[#This Row],[TOTAL SELLING VALUE]]-InputData[[#This Row],[TOTAL BUYING VALUE]])</f>
        <v>38.480000000000018</v>
      </c>
      <c r="O379">
        <f>DAY(InputData[[#This Row],[DATE]])</f>
        <v>10</v>
      </c>
      <c r="P379" t="str">
        <f>TEXT(InputData[[#This Row],[DATE]],"MMM")</f>
        <v>Jun</v>
      </c>
      <c r="Q379">
        <f>YEAR(InputData[[#This Row],[DATE]])</f>
        <v>2022</v>
      </c>
    </row>
    <row r="380" spans="1:17" x14ac:dyDescent="0.2">
      <c r="A380" s="3">
        <v>44723</v>
      </c>
      <c r="B380" s="4" t="s">
        <v>88</v>
      </c>
      <c r="C380" s="5">
        <v>13</v>
      </c>
      <c r="D380" s="5" t="s">
        <v>106</v>
      </c>
      <c r="E380" s="5" t="s">
        <v>107</v>
      </c>
      <c r="F380" s="6">
        <v>0</v>
      </c>
      <c r="G380" t="str">
        <f>_xlfn.XLOOKUP(InputData[[#This Row],[PRODUCT ID]],MasterData[PRODUCT ID],MasterData[PRODUCT],,0)</f>
        <v>Product39</v>
      </c>
      <c r="H380" t="str">
        <f>_xlfn.XLOOKUP(B380,MasterData[PRODUCT ID],MasterData[CATEGORY],,0)</f>
        <v>Category05</v>
      </c>
      <c r="I380" t="str">
        <f>_xlfn.XLOOKUP(InputData[[#This Row],[PRODUCT ID]],MasterData[PRODUCT ID],MasterData[UOM],"",0)</f>
        <v>No.</v>
      </c>
      <c r="J380">
        <f>_xlfn.XLOOKUP(InputData[[#This Row],[PRODUCT ID]],MasterData[PRODUCT ID],MasterData[BUYING PRIZE],"",0)</f>
        <v>37</v>
      </c>
      <c r="K380">
        <f>_xlfn.XLOOKUP(InputData[[#This Row],[PRODUCT ID]],MasterData[PRODUCT ID],MasterData[SELLING PRICE],"",0)</f>
        <v>42.55</v>
      </c>
      <c r="L380">
        <f>SUM(InputData[[#This Row],[BUYING PRIZE]]*InputData[[#This Row],[QUANTITY]])</f>
        <v>481</v>
      </c>
      <c r="M380">
        <f>SUM(InputData[[#This Row],[SELLING PRICE]]*InputData[[#This Row],[QUANTITY]])</f>
        <v>553.15</v>
      </c>
      <c r="N380">
        <f>SUM(InputData[[#This Row],[TOTAL SELLING VALUE]]-InputData[[#This Row],[TOTAL BUYING VALUE]])</f>
        <v>72.149999999999977</v>
      </c>
      <c r="O380">
        <f>DAY(InputData[[#This Row],[DATE]])</f>
        <v>11</v>
      </c>
      <c r="P380" t="str">
        <f>TEXT(InputData[[#This Row],[DATE]],"MMM")</f>
        <v>Jun</v>
      </c>
      <c r="Q380">
        <f>YEAR(InputData[[#This Row],[DATE]])</f>
        <v>2022</v>
      </c>
    </row>
    <row r="381" spans="1:17" x14ac:dyDescent="0.2">
      <c r="A381" s="3">
        <v>44723</v>
      </c>
      <c r="B381" s="4" t="s">
        <v>50</v>
      </c>
      <c r="C381" s="5">
        <v>6</v>
      </c>
      <c r="D381" s="5" t="s">
        <v>108</v>
      </c>
      <c r="E381" s="5" t="s">
        <v>106</v>
      </c>
      <c r="F381" s="6">
        <v>0</v>
      </c>
      <c r="G381" t="str">
        <f>_xlfn.XLOOKUP(InputData[[#This Row],[PRODUCT ID]],MasterData[PRODUCT ID],MasterData[PRODUCT],,0)</f>
        <v>Product21</v>
      </c>
      <c r="H381" t="str">
        <f>_xlfn.XLOOKUP(B381,MasterData[PRODUCT ID],MasterData[CATEGORY],,0)</f>
        <v>Category03</v>
      </c>
      <c r="I381" t="str">
        <f>_xlfn.XLOOKUP(InputData[[#This Row],[PRODUCT ID]],MasterData[PRODUCT ID],MasterData[UOM],"",0)</f>
        <v>Ft</v>
      </c>
      <c r="J381">
        <f>_xlfn.XLOOKUP(InputData[[#This Row],[PRODUCT ID]],MasterData[PRODUCT ID],MasterData[BUYING PRIZE],"",0)</f>
        <v>126</v>
      </c>
      <c r="K381">
        <f>_xlfn.XLOOKUP(InputData[[#This Row],[PRODUCT ID]],MasterData[PRODUCT ID],MasterData[SELLING PRICE],"",0)</f>
        <v>162.54</v>
      </c>
      <c r="L381">
        <f>SUM(InputData[[#This Row],[BUYING PRIZE]]*InputData[[#This Row],[QUANTITY]])</f>
        <v>756</v>
      </c>
      <c r="M381">
        <f>SUM(InputData[[#This Row],[SELLING PRICE]]*InputData[[#This Row],[QUANTITY]])</f>
        <v>975.24</v>
      </c>
      <c r="N381">
        <f>SUM(InputData[[#This Row],[TOTAL SELLING VALUE]]-InputData[[#This Row],[TOTAL BUYING VALUE]])</f>
        <v>219.24</v>
      </c>
      <c r="O381">
        <f>DAY(InputData[[#This Row],[DATE]])</f>
        <v>11</v>
      </c>
      <c r="P381" t="str">
        <f>TEXT(InputData[[#This Row],[DATE]],"MMM")</f>
        <v>Jun</v>
      </c>
      <c r="Q381">
        <f>YEAR(InputData[[#This Row],[DATE]])</f>
        <v>2022</v>
      </c>
    </row>
    <row r="382" spans="1:17" x14ac:dyDescent="0.2">
      <c r="A382" s="3">
        <v>44725</v>
      </c>
      <c r="B382" s="4" t="s">
        <v>60</v>
      </c>
      <c r="C382" s="5">
        <v>6</v>
      </c>
      <c r="D382" s="5" t="s">
        <v>108</v>
      </c>
      <c r="E382" s="5" t="s">
        <v>107</v>
      </c>
      <c r="F382" s="6">
        <v>0</v>
      </c>
      <c r="G382" t="str">
        <f>_xlfn.XLOOKUP(InputData[[#This Row],[PRODUCT ID]],MasterData[PRODUCT ID],MasterData[PRODUCT],,0)</f>
        <v>Product26</v>
      </c>
      <c r="H382" t="str">
        <f>_xlfn.XLOOKUP(B382,MasterData[PRODUCT ID],MasterData[CATEGORY],,0)</f>
        <v>Category04</v>
      </c>
      <c r="I382" t="str">
        <f>_xlfn.XLOOKUP(InputData[[#This Row],[PRODUCT ID]],MasterData[PRODUCT ID],MasterData[UOM],"",0)</f>
        <v>No.</v>
      </c>
      <c r="J382">
        <f>_xlfn.XLOOKUP(InputData[[#This Row],[PRODUCT ID]],MasterData[PRODUCT ID],MasterData[BUYING PRIZE],"",0)</f>
        <v>18</v>
      </c>
      <c r="K382">
        <f>_xlfn.XLOOKUP(InputData[[#This Row],[PRODUCT ID]],MasterData[PRODUCT ID],MasterData[SELLING PRICE],"",0)</f>
        <v>24.66</v>
      </c>
      <c r="L382">
        <f>SUM(InputData[[#This Row],[BUYING PRIZE]]*InputData[[#This Row],[QUANTITY]])</f>
        <v>108</v>
      </c>
      <c r="M382">
        <f>SUM(InputData[[#This Row],[SELLING PRICE]]*InputData[[#This Row],[QUANTITY]])</f>
        <v>147.96</v>
      </c>
      <c r="N382">
        <f>SUM(InputData[[#This Row],[TOTAL SELLING VALUE]]-InputData[[#This Row],[TOTAL BUYING VALUE]])</f>
        <v>39.960000000000008</v>
      </c>
      <c r="O382">
        <f>DAY(InputData[[#This Row],[DATE]])</f>
        <v>13</v>
      </c>
      <c r="P382" t="str">
        <f>TEXT(InputData[[#This Row],[DATE]],"MMM")</f>
        <v>Jun</v>
      </c>
      <c r="Q382">
        <f>YEAR(InputData[[#This Row],[DATE]])</f>
        <v>2022</v>
      </c>
    </row>
    <row r="383" spans="1:17" x14ac:dyDescent="0.2">
      <c r="A383" s="3">
        <v>44727</v>
      </c>
      <c r="B383" s="4" t="s">
        <v>94</v>
      </c>
      <c r="C383" s="5">
        <v>15</v>
      </c>
      <c r="D383" s="5" t="s">
        <v>105</v>
      </c>
      <c r="E383" s="5" t="s">
        <v>106</v>
      </c>
      <c r="F383" s="6">
        <v>0</v>
      </c>
      <c r="G383" t="str">
        <f>_xlfn.XLOOKUP(InputData[[#This Row],[PRODUCT ID]],MasterData[PRODUCT ID],MasterData[PRODUCT],,0)</f>
        <v>Product42</v>
      </c>
      <c r="H383" t="str">
        <f>_xlfn.XLOOKUP(B383,MasterData[PRODUCT ID],MasterData[CATEGORY],,0)</f>
        <v>Category05</v>
      </c>
      <c r="I383" t="str">
        <f>_xlfn.XLOOKUP(InputData[[#This Row],[PRODUCT ID]],MasterData[PRODUCT ID],MasterData[UOM],"",0)</f>
        <v>Ft</v>
      </c>
      <c r="J383">
        <f>_xlfn.XLOOKUP(InputData[[#This Row],[PRODUCT ID]],MasterData[PRODUCT ID],MasterData[BUYING PRIZE],"",0)</f>
        <v>120</v>
      </c>
      <c r="K383">
        <f>_xlfn.XLOOKUP(InputData[[#This Row],[PRODUCT ID]],MasterData[PRODUCT ID],MasterData[SELLING PRICE],"",0)</f>
        <v>162</v>
      </c>
      <c r="L383">
        <f>SUM(InputData[[#This Row],[BUYING PRIZE]]*InputData[[#This Row],[QUANTITY]])</f>
        <v>1800</v>
      </c>
      <c r="M383">
        <f>SUM(InputData[[#This Row],[SELLING PRICE]]*InputData[[#This Row],[QUANTITY]])</f>
        <v>2430</v>
      </c>
      <c r="N383">
        <f>SUM(InputData[[#This Row],[TOTAL SELLING VALUE]]-InputData[[#This Row],[TOTAL BUYING VALUE]])</f>
        <v>630</v>
      </c>
      <c r="O383">
        <f>DAY(InputData[[#This Row],[DATE]])</f>
        <v>15</v>
      </c>
      <c r="P383" t="str">
        <f>TEXT(InputData[[#This Row],[DATE]],"MMM")</f>
        <v>Jun</v>
      </c>
      <c r="Q383">
        <f>YEAR(InputData[[#This Row],[DATE]])</f>
        <v>2022</v>
      </c>
    </row>
    <row r="384" spans="1:17" x14ac:dyDescent="0.2">
      <c r="A384" s="3">
        <v>44728</v>
      </c>
      <c r="B384" s="4" t="s">
        <v>67</v>
      </c>
      <c r="C384" s="5">
        <v>15</v>
      </c>
      <c r="D384" s="5" t="s">
        <v>106</v>
      </c>
      <c r="E384" s="5" t="s">
        <v>107</v>
      </c>
      <c r="F384" s="6">
        <v>0</v>
      </c>
      <c r="G384" t="str">
        <f>_xlfn.XLOOKUP(InputData[[#This Row],[PRODUCT ID]],MasterData[PRODUCT ID],MasterData[PRODUCT],,0)</f>
        <v>Product29</v>
      </c>
      <c r="H384" t="str">
        <f>_xlfn.XLOOKUP(B384,MasterData[PRODUCT ID],MasterData[CATEGORY],,0)</f>
        <v>Category04</v>
      </c>
      <c r="I384" t="str">
        <f>_xlfn.XLOOKUP(InputData[[#This Row],[PRODUCT ID]],MasterData[PRODUCT ID],MasterData[UOM],"",0)</f>
        <v>Lt</v>
      </c>
      <c r="J384">
        <f>_xlfn.XLOOKUP(InputData[[#This Row],[PRODUCT ID]],MasterData[PRODUCT ID],MasterData[BUYING PRIZE],"",0)</f>
        <v>47</v>
      </c>
      <c r="K384">
        <f>_xlfn.XLOOKUP(InputData[[#This Row],[PRODUCT ID]],MasterData[PRODUCT ID],MasterData[SELLING PRICE],"",0)</f>
        <v>53.11</v>
      </c>
      <c r="L384">
        <f>SUM(InputData[[#This Row],[BUYING PRIZE]]*InputData[[#This Row],[QUANTITY]])</f>
        <v>705</v>
      </c>
      <c r="M384">
        <f>SUM(InputData[[#This Row],[SELLING PRICE]]*InputData[[#This Row],[QUANTITY]])</f>
        <v>796.65</v>
      </c>
      <c r="N384">
        <f>SUM(InputData[[#This Row],[TOTAL SELLING VALUE]]-InputData[[#This Row],[TOTAL BUYING VALUE]])</f>
        <v>91.649999999999977</v>
      </c>
      <c r="O384">
        <f>DAY(InputData[[#This Row],[DATE]])</f>
        <v>16</v>
      </c>
      <c r="P384" t="str">
        <f>TEXT(InputData[[#This Row],[DATE]],"MMM")</f>
        <v>Jun</v>
      </c>
      <c r="Q384">
        <f>YEAR(InputData[[#This Row],[DATE]])</f>
        <v>2022</v>
      </c>
    </row>
    <row r="385" spans="1:17" x14ac:dyDescent="0.2">
      <c r="A385" s="3">
        <v>44731</v>
      </c>
      <c r="B385" s="4" t="s">
        <v>10</v>
      </c>
      <c r="C385" s="5">
        <v>8</v>
      </c>
      <c r="D385" s="5" t="s">
        <v>108</v>
      </c>
      <c r="E385" s="5" t="s">
        <v>107</v>
      </c>
      <c r="F385" s="6">
        <v>0</v>
      </c>
      <c r="G385" t="str">
        <f>_xlfn.XLOOKUP(InputData[[#This Row],[PRODUCT ID]],MasterData[PRODUCT ID],MasterData[PRODUCT],,0)</f>
        <v>Product02</v>
      </c>
      <c r="H385" t="str">
        <f>_xlfn.XLOOKUP(B385,MasterData[PRODUCT ID],MasterData[CATEGORY],,0)</f>
        <v>Category01</v>
      </c>
      <c r="I385" t="str">
        <f>_xlfn.XLOOKUP(InputData[[#This Row],[PRODUCT ID]],MasterData[PRODUCT ID],MasterData[UOM],"",0)</f>
        <v>Kg</v>
      </c>
      <c r="J385">
        <f>_xlfn.XLOOKUP(InputData[[#This Row],[PRODUCT ID]],MasterData[PRODUCT ID],MasterData[BUYING PRIZE],"",0)</f>
        <v>105</v>
      </c>
      <c r="K385">
        <f>_xlfn.XLOOKUP(InputData[[#This Row],[PRODUCT ID]],MasterData[PRODUCT ID],MasterData[SELLING PRICE],"",0)</f>
        <v>142.80000000000001</v>
      </c>
      <c r="L385">
        <f>SUM(InputData[[#This Row],[BUYING PRIZE]]*InputData[[#This Row],[QUANTITY]])</f>
        <v>840</v>
      </c>
      <c r="M385">
        <f>SUM(InputData[[#This Row],[SELLING PRICE]]*InputData[[#This Row],[QUANTITY]])</f>
        <v>1142.4000000000001</v>
      </c>
      <c r="N385">
        <f>SUM(InputData[[#This Row],[TOTAL SELLING VALUE]]-InputData[[#This Row],[TOTAL BUYING VALUE]])</f>
        <v>302.40000000000009</v>
      </c>
      <c r="O385">
        <f>DAY(InputData[[#This Row],[DATE]])</f>
        <v>19</v>
      </c>
      <c r="P385" t="str">
        <f>TEXT(InputData[[#This Row],[DATE]],"MMM")</f>
        <v>Jun</v>
      </c>
      <c r="Q385">
        <f>YEAR(InputData[[#This Row],[DATE]])</f>
        <v>2022</v>
      </c>
    </row>
    <row r="386" spans="1:17" x14ac:dyDescent="0.2">
      <c r="A386" s="3">
        <v>44733</v>
      </c>
      <c r="B386" s="4" t="s">
        <v>41</v>
      </c>
      <c r="C386" s="5">
        <v>14</v>
      </c>
      <c r="D386" s="5" t="s">
        <v>108</v>
      </c>
      <c r="E386" s="5" t="s">
        <v>107</v>
      </c>
      <c r="F386" s="6">
        <v>0</v>
      </c>
      <c r="G386" t="str">
        <f>_xlfn.XLOOKUP(InputData[[#This Row],[PRODUCT ID]],MasterData[PRODUCT ID],MasterData[PRODUCT],,0)</f>
        <v>Product17</v>
      </c>
      <c r="H386" t="str">
        <f>_xlfn.XLOOKUP(B386,MasterData[PRODUCT ID],MasterData[CATEGORY],,0)</f>
        <v>Category02</v>
      </c>
      <c r="I386" t="str">
        <f>_xlfn.XLOOKUP(InputData[[#This Row],[PRODUCT ID]],MasterData[PRODUCT ID],MasterData[UOM],"",0)</f>
        <v>Ft</v>
      </c>
      <c r="J386">
        <f>_xlfn.XLOOKUP(InputData[[#This Row],[PRODUCT ID]],MasterData[PRODUCT ID],MasterData[BUYING PRIZE],"",0)</f>
        <v>134</v>
      </c>
      <c r="K386">
        <f>_xlfn.XLOOKUP(InputData[[#This Row],[PRODUCT ID]],MasterData[PRODUCT ID],MasterData[SELLING PRICE],"",0)</f>
        <v>156.78</v>
      </c>
      <c r="L386">
        <f>SUM(InputData[[#This Row],[BUYING PRIZE]]*InputData[[#This Row],[QUANTITY]])</f>
        <v>1876</v>
      </c>
      <c r="M386">
        <f>SUM(InputData[[#This Row],[SELLING PRICE]]*InputData[[#This Row],[QUANTITY]])</f>
        <v>2194.92</v>
      </c>
      <c r="N386">
        <f>SUM(InputData[[#This Row],[TOTAL SELLING VALUE]]-InputData[[#This Row],[TOTAL BUYING VALUE]])</f>
        <v>318.92000000000007</v>
      </c>
      <c r="O386">
        <f>DAY(InputData[[#This Row],[DATE]])</f>
        <v>21</v>
      </c>
      <c r="P386" t="str">
        <f>TEXT(InputData[[#This Row],[DATE]],"MMM")</f>
        <v>Jun</v>
      </c>
      <c r="Q386">
        <f>YEAR(InputData[[#This Row],[DATE]])</f>
        <v>2022</v>
      </c>
    </row>
    <row r="387" spans="1:17" x14ac:dyDescent="0.2">
      <c r="A387" s="3">
        <v>44734</v>
      </c>
      <c r="B387" s="4" t="s">
        <v>90</v>
      </c>
      <c r="C387" s="5">
        <v>10</v>
      </c>
      <c r="D387" s="5" t="s">
        <v>106</v>
      </c>
      <c r="E387" s="5" t="s">
        <v>107</v>
      </c>
      <c r="F387" s="6">
        <v>0</v>
      </c>
      <c r="G387" t="str">
        <f>_xlfn.XLOOKUP(InputData[[#This Row],[PRODUCT ID]],MasterData[PRODUCT ID],MasterData[PRODUCT],,0)</f>
        <v>Product40</v>
      </c>
      <c r="H387" t="str">
        <f>_xlfn.XLOOKUP(B387,MasterData[PRODUCT ID],MasterData[CATEGORY],,0)</f>
        <v>Category05</v>
      </c>
      <c r="I387" t="str">
        <f>_xlfn.XLOOKUP(InputData[[#This Row],[PRODUCT ID]],MasterData[PRODUCT ID],MasterData[UOM],"",0)</f>
        <v>Kg</v>
      </c>
      <c r="J387">
        <f>_xlfn.XLOOKUP(InputData[[#This Row],[PRODUCT ID]],MasterData[PRODUCT ID],MasterData[BUYING PRIZE],"",0)</f>
        <v>90</v>
      </c>
      <c r="K387">
        <f>_xlfn.XLOOKUP(InputData[[#This Row],[PRODUCT ID]],MasterData[PRODUCT ID],MasterData[SELLING PRICE],"",0)</f>
        <v>115.2</v>
      </c>
      <c r="L387">
        <f>SUM(InputData[[#This Row],[BUYING PRIZE]]*InputData[[#This Row],[QUANTITY]])</f>
        <v>900</v>
      </c>
      <c r="M387">
        <f>SUM(InputData[[#This Row],[SELLING PRICE]]*InputData[[#This Row],[QUANTITY]])</f>
        <v>1152</v>
      </c>
      <c r="N387">
        <f>SUM(InputData[[#This Row],[TOTAL SELLING VALUE]]-InputData[[#This Row],[TOTAL BUYING VALUE]])</f>
        <v>252</v>
      </c>
      <c r="O387">
        <f>DAY(InputData[[#This Row],[DATE]])</f>
        <v>22</v>
      </c>
      <c r="P387" t="str">
        <f>TEXT(InputData[[#This Row],[DATE]],"MMM")</f>
        <v>Jun</v>
      </c>
      <c r="Q387">
        <f>YEAR(InputData[[#This Row],[DATE]])</f>
        <v>2022</v>
      </c>
    </row>
    <row r="388" spans="1:17" x14ac:dyDescent="0.2">
      <c r="A388" s="3">
        <v>44734</v>
      </c>
      <c r="B388" s="4" t="s">
        <v>6</v>
      </c>
      <c r="C388" s="5">
        <v>4</v>
      </c>
      <c r="D388" s="5" t="s">
        <v>108</v>
      </c>
      <c r="E388" s="5" t="s">
        <v>107</v>
      </c>
      <c r="F388" s="6">
        <v>0</v>
      </c>
      <c r="G388" t="str">
        <f>_xlfn.XLOOKUP(InputData[[#This Row],[PRODUCT ID]],MasterData[PRODUCT ID],MasterData[PRODUCT],,0)</f>
        <v>Product01</v>
      </c>
      <c r="H388" t="str">
        <f>_xlfn.XLOOKUP(B388,MasterData[PRODUCT ID],MasterData[CATEGORY],,0)</f>
        <v>Category01</v>
      </c>
      <c r="I388" t="str">
        <f>_xlfn.XLOOKUP(InputData[[#This Row],[PRODUCT ID]],MasterData[PRODUCT ID],MasterData[UOM],"",0)</f>
        <v>Kg</v>
      </c>
      <c r="J388">
        <f>_xlfn.XLOOKUP(InputData[[#This Row],[PRODUCT ID]],MasterData[PRODUCT ID],MasterData[BUYING PRIZE],"",0)</f>
        <v>98</v>
      </c>
      <c r="K388">
        <f>_xlfn.XLOOKUP(InputData[[#This Row],[PRODUCT ID]],MasterData[PRODUCT ID],MasterData[SELLING PRICE],"",0)</f>
        <v>103.88</v>
      </c>
      <c r="L388">
        <f>SUM(InputData[[#This Row],[BUYING PRIZE]]*InputData[[#This Row],[QUANTITY]])</f>
        <v>392</v>
      </c>
      <c r="M388">
        <f>SUM(InputData[[#This Row],[SELLING PRICE]]*InputData[[#This Row],[QUANTITY]])</f>
        <v>415.52</v>
      </c>
      <c r="N388">
        <f>SUM(InputData[[#This Row],[TOTAL SELLING VALUE]]-InputData[[#This Row],[TOTAL BUYING VALUE]])</f>
        <v>23.519999999999982</v>
      </c>
      <c r="O388">
        <f>DAY(InputData[[#This Row],[DATE]])</f>
        <v>22</v>
      </c>
      <c r="P388" t="str">
        <f>TEXT(InputData[[#This Row],[DATE]],"MMM")</f>
        <v>Jun</v>
      </c>
      <c r="Q388">
        <f>YEAR(InputData[[#This Row],[DATE]])</f>
        <v>2022</v>
      </c>
    </row>
    <row r="389" spans="1:17" x14ac:dyDescent="0.2">
      <c r="A389" s="3">
        <v>44735</v>
      </c>
      <c r="B389" s="4" t="s">
        <v>14</v>
      </c>
      <c r="C389" s="5">
        <v>8</v>
      </c>
      <c r="D389" s="5" t="s">
        <v>108</v>
      </c>
      <c r="E389" s="5" t="s">
        <v>106</v>
      </c>
      <c r="F389" s="6">
        <v>0</v>
      </c>
      <c r="G389" t="str">
        <f>_xlfn.XLOOKUP(InputData[[#This Row],[PRODUCT ID]],MasterData[PRODUCT ID],MasterData[PRODUCT],,0)</f>
        <v>Product04</v>
      </c>
      <c r="H389" t="str">
        <f>_xlfn.XLOOKUP(B389,MasterData[PRODUCT ID],MasterData[CATEGORY],,0)</f>
        <v>Category01</v>
      </c>
      <c r="I389" t="str">
        <f>_xlfn.XLOOKUP(InputData[[#This Row],[PRODUCT ID]],MasterData[PRODUCT ID],MasterData[UOM],"",0)</f>
        <v>Lt</v>
      </c>
      <c r="J389">
        <f>_xlfn.XLOOKUP(InputData[[#This Row],[PRODUCT ID]],MasterData[PRODUCT ID],MasterData[BUYING PRIZE],"",0)</f>
        <v>44</v>
      </c>
      <c r="K389">
        <f>_xlfn.XLOOKUP(InputData[[#This Row],[PRODUCT ID]],MasterData[PRODUCT ID],MasterData[SELLING PRICE],"",0)</f>
        <v>48.84</v>
      </c>
      <c r="L389">
        <f>SUM(InputData[[#This Row],[BUYING PRIZE]]*InputData[[#This Row],[QUANTITY]])</f>
        <v>352</v>
      </c>
      <c r="M389">
        <f>SUM(InputData[[#This Row],[SELLING PRICE]]*InputData[[#This Row],[QUANTITY]])</f>
        <v>390.72</v>
      </c>
      <c r="N389">
        <f>SUM(InputData[[#This Row],[TOTAL SELLING VALUE]]-InputData[[#This Row],[TOTAL BUYING VALUE]])</f>
        <v>38.720000000000027</v>
      </c>
      <c r="O389">
        <f>DAY(InputData[[#This Row],[DATE]])</f>
        <v>23</v>
      </c>
      <c r="P389" t="str">
        <f>TEXT(InputData[[#This Row],[DATE]],"MMM")</f>
        <v>Jun</v>
      </c>
      <c r="Q389">
        <f>YEAR(InputData[[#This Row],[DATE]])</f>
        <v>2022</v>
      </c>
    </row>
    <row r="390" spans="1:17" x14ac:dyDescent="0.2">
      <c r="A390" s="3">
        <v>44736</v>
      </c>
      <c r="B390" s="4" t="s">
        <v>43</v>
      </c>
      <c r="C390" s="5">
        <v>7</v>
      </c>
      <c r="D390" s="5" t="s">
        <v>108</v>
      </c>
      <c r="E390" s="5" t="s">
        <v>107</v>
      </c>
      <c r="F390" s="6">
        <v>0</v>
      </c>
      <c r="G390" t="str">
        <f>_xlfn.XLOOKUP(InputData[[#This Row],[PRODUCT ID]],MasterData[PRODUCT ID],MasterData[PRODUCT],,0)</f>
        <v>Product18</v>
      </c>
      <c r="H390" t="str">
        <f>_xlfn.XLOOKUP(B390,MasterData[PRODUCT ID],MasterData[CATEGORY],,0)</f>
        <v>Category02</v>
      </c>
      <c r="I390" t="str">
        <f>_xlfn.XLOOKUP(InputData[[#This Row],[PRODUCT ID]],MasterData[PRODUCT ID],MasterData[UOM],"",0)</f>
        <v>No.</v>
      </c>
      <c r="J390">
        <f>_xlfn.XLOOKUP(InputData[[#This Row],[PRODUCT ID]],MasterData[PRODUCT ID],MasterData[BUYING PRIZE],"",0)</f>
        <v>37</v>
      </c>
      <c r="K390">
        <f>_xlfn.XLOOKUP(InputData[[#This Row],[PRODUCT ID]],MasterData[PRODUCT ID],MasterData[SELLING PRICE],"",0)</f>
        <v>49.21</v>
      </c>
      <c r="L390">
        <f>SUM(InputData[[#This Row],[BUYING PRIZE]]*InputData[[#This Row],[QUANTITY]])</f>
        <v>259</v>
      </c>
      <c r="M390">
        <f>SUM(InputData[[#This Row],[SELLING PRICE]]*InputData[[#This Row],[QUANTITY]])</f>
        <v>344.47</v>
      </c>
      <c r="N390">
        <f>SUM(InputData[[#This Row],[TOTAL SELLING VALUE]]-InputData[[#This Row],[TOTAL BUYING VALUE]])</f>
        <v>85.470000000000027</v>
      </c>
      <c r="O390">
        <f>DAY(InputData[[#This Row],[DATE]])</f>
        <v>24</v>
      </c>
      <c r="P390" t="str">
        <f>TEXT(InputData[[#This Row],[DATE]],"MMM")</f>
        <v>Jun</v>
      </c>
      <c r="Q390">
        <f>YEAR(InputData[[#This Row],[DATE]])</f>
        <v>2022</v>
      </c>
    </row>
    <row r="391" spans="1:17" x14ac:dyDescent="0.2">
      <c r="A391" s="3">
        <v>44737</v>
      </c>
      <c r="B391" s="4" t="s">
        <v>31</v>
      </c>
      <c r="C391" s="5">
        <v>7</v>
      </c>
      <c r="D391" s="5" t="s">
        <v>106</v>
      </c>
      <c r="E391" s="5" t="s">
        <v>106</v>
      </c>
      <c r="F391" s="6">
        <v>0</v>
      </c>
      <c r="G391" t="str">
        <f>_xlfn.XLOOKUP(InputData[[#This Row],[PRODUCT ID]],MasterData[PRODUCT ID],MasterData[PRODUCT],,0)</f>
        <v>Product12</v>
      </c>
      <c r="H391" t="str">
        <f>_xlfn.XLOOKUP(B391,MasterData[PRODUCT ID],MasterData[CATEGORY],,0)</f>
        <v>Category02</v>
      </c>
      <c r="I391" t="str">
        <f>_xlfn.XLOOKUP(InputData[[#This Row],[PRODUCT ID]],MasterData[PRODUCT ID],MasterData[UOM],"",0)</f>
        <v>Kg</v>
      </c>
      <c r="J391">
        <f>_xlfn.XLOOKUP(InputData[[#This Row],[PRODUCT ID]],MasterData[PRODUCT ID],MasterData[BUYING PRIZE],"",0)</f>
        <v>73</v>
      </c>
      <c r="K391">
        <f>_xlfn.XLOOKUP(InputData[[#This Row],[PRODUCT ID]],MasterData[PRODUCT ID],MasterData[SELLING PRICE],"",0)</f>
        <v>94.17</v>
      </c>
      <c r="L391">
        <f>SUM(InputData[[#This Row],[BUYING PRIZE]]*InputData[[#This Row],[QUANTITY]])</f>
        <v>511</v>
      </c>
      <c r="M391">
        <f>SUM(InputData[[#This Row],[SELLING PRICE]]*InputData[[#This Row],[QUANTITY]])</f>
        <v>659.19</v>
      </c>
      <c r="N391">
        <f>SUM(InputData[[#This Row],[TOTAL SELLING VALUE]]-InputData[[#This Row],[TOTAL BUYING VALUE]])</f>
        <v>148.19000000000005</v>
      </c>
      <c r="O391">
        <f>DAY(InputData[[#This Row],[DATE]])</f>
        <v>25</v>
      </c>
      <c r="P391" t="str">
        <f>TEXT(InputData[[#This Row],[DATE]],"MMM")</f>
        <v>Jun</v>
      </c>
      <c r="Q391">
        <f>YEAR(InputData[[#This Row],[DATE]])</f>
        <v>2022</v>
      </c>
    </row>
    <row r="392" spans="1:17" x14ac:dyDescent="0.2">
      <c r="A392" s="3">
        <v>44738</v>
      </c>
      <c r="B392" s="4" t="s">
        <v>77</v>
      </c>
      <c r="C392" s="5">
        <v>4</v>
      </c>
      <c r="D392" s="5" t="s">
        <v>108</v>
      </c>
      <c r="E392" s="5" t="s">
        <v>107</v>
      </c>
      <c r="F392" s="6">
        <v>0</v>
      </c>
      <c r="G392" t="str">
        <f>_xlfn.XLOOKUP(InputData[[#This Row],[PRODUCT ID]],MasterData[PRODUCT ID],MasterData[PRODUCT],,0)</f>
        <v>Product34</v>
      </c>
      <c r="H392" t="str">
        <f>_xlfn.XLOOKUP(B392,MasterData[PRODUCT ID],MasterData[CATEGORY],,0)</f>
        <v>Category04</v>
      </c>
      <c r="I392" t="str">
        <f>_xlfn.XLOOKUP(InputData[[#This Row],[PRODUCT ID]],MasterData[PRODUCT ID],MasterData[UOM],"",0)</f>
        <v>Lt</v>
      </c>
      <c r="J392">
        <f>_xlfn.XLOOKUP(InputData[[#This Row],[PRODUCT ID]],MasterData[PRODUCT ID],MasterData[BUYING PRIZE],"",0)</f>
        <v>55</v>
      </c>
      <c r="K392">
        <f>_xlfn.XLOOKUP(InputData[[#This Row],[PRODUCT ID]],MasterData[PRODUCT ID],MasterData[SELLING PRICE],"",0)</f>
        <v>58.3</v>
      </c>
      <c r="L392">
        <f>SUM(InputData[[#This Row],[BUYING PRIZE]]*InputData[[#This Row],[QUANTITY]])</f>
        <v>220</v>
      </c>
      <c r="M392">
        <f>SUM(InputData[[#This Row],[SELLING PRICE]]*InputData[[#This Row],[QUANTITY]])</f>
        <v>233.2</v>
      </c>
      <c r="N392">
        <f>SUM(InputData[[#This Row],[TOTAL SELLING VALUE]]-InputData[[#This Row],[TOTAL BUYING VALUE]])</f>
        <v>13.199999999999989</v>
      </c>
      <c r="O392">
        <f>DAY(InputData[[#This Row],[DATE]])</f>
        <v>26</v>
      </c>
      <c r="P392" t="str">
        <f>TEXT(InputData[[#This Row],[DATE]],"MMM")</f>
        <v>Jun</v>
      </c>
      <c r="Q392">
        <f>YEAR(InputData[[#This Row],[DATE]])</f>
        <v>2022</v>
      </c>
    </row>
    <row r="393" spans="1:17" x14ac:dyDescent="0.2">
      <c r="A393" s="3">
        <v>44738</v>
      </c>
      <c r="B393" s="4" t="s">
        <v>96</v>
      </c>
      <c r="C393" s="5">
        <v>12</v>
      </c>
      <c r="D393" s="5" t="s">
        <v>108</v>
      </c>
      <c r="E393" s="5" t="s">
        <v>106</v>
      </c>
      <c r="F393" s="6">
        <v>0</v>
      </c>
      <c r="G393" t="str">
        <f>_xlfn.XLOOKUP(InputData[[#This Row],[PRODUCT ID]],MasterData[PRODUCT ID],MasterData[PRODUCT],,0)</f>
        <v>Product43</v>
      </c>
      <c r="H393" t="str">
        <f>_xlfn.XLOOKUP(B393,MasterData[PRODUCT ID],MasterData[CATEGORY],,0)</f>
        <v>Category05</v>
      </c>
      <c r="I393" t="str">
        <f>_xlfn.XLOOKUP(InputData[[#This Row],[PRODUCT ID]],MasterData[PRODUCT ID],MasterData[UOM],"",0)</f>
        <v>Kg</v>
      </c>
      <c r="J393">
        <f>_xlfn.XLOOKUP(InputData[[#This Row],[PRODUCT ID]],MasterData[PRODUCT ID],MasterData[BUYING PRIZE],"",0)</f>
        <v>67</v>
      </c>
      <c r="K393">
        <f>_xlfn.XLOOKUP(InputData[[#This Row],[PRODUCT ID]],MasterData[PRODUCT ID],MasterData[SELLING PRICE],"",0)</f>
        <v>83.08</v>
      </c>
      <c r="L393">
        <f>SUM(InputData[[#This Row],[BUYING PRIZE]]*InputData[[#This Row],[QUANTITY]])</f>
        <v>804</v>
      </c>
      <c r="M393">
        <f>SUM(InputData[[#This Row],[SELLING PRICE]]*InputData[[#This Row],[QUANTITY]])</f>
        <v>996.96</v>
      </c>
      <c r="N393">
        <f>SUM(InputData[[#This Row],[TOTAL SELLING VALUE]]-InputData[[#This Row],[TOTAL BUYING VALUE]])</f>
        <v>192.96000000000004</v>
      </c>
      <c r="O393">
        <f>DAY(InputData[[#This Row],[DATE]])</f>
        <v>26</v>
      </c>
      <c r="P393" t="str">
        <f>TEXT(InputData[[#This Row],[DATE]],"MMM")</f>
        <v>Jun</v>
      </c>
      <c r="Q393">
        <f>YEAR(InputData[[#This Row],[DATE]])</f>
        <v>2022</v>
      </c>
    </row>
    <row r="394" spans="1:17" x14ac:dyDescent="0.2">
      <c r="A394" s="3">
        <v>44745</v>
      </c>
      <c r="B394" s="4" t="s">
        <v>75</v>
      </c>
      <c r="C394" s="5">
        <v>15</v>
      </c>
      <c r="D394" s="5" t="s">
        <v>108</v>
      </c>
      <c r="E394" s="5" t="s">
        <v>107</v>
      </c>
      <c r="F394" s="6">
        <v>0</v>
      </c>
      <c r="G394" t="str">
        <f>_xlfn.XLOOKUP(InputData[[#This Row],[PRODUCT ID]],MasterData[PRODUCT ID],MasterData[PRODUCT],,0)</f>
        <v>Product33</v>
      </c>
      <c r="H394" t="str">
        <f>_xlfn.XLOOKUP(B394,MasterData[PRODUCT ID],MasterData[CATEGORY],,0)</f>
        <v>Category04</v>
      </c>
      <c r="I394" t="str">
        <f>_xlfn.XLOOKUP(InputData[[#This Row],[PRODUCT ID]],MasterData[PRODUCT ID],MasterData[UOM],"",0)</f>
        <v>Kg</v>
      </c>
      <c r="J394">
        <f>_xlfn.XLOOKUP(InputData[[#This Row],[PRODUCT ID]],MasterData[PRODUCT ID],MasterData[BUYING PRIZE],"",0)</f>
        <v>95</v>
      </c>
      <c r="K394">
        <f>_xlfn.XLOOKUP(InputData[[#This Row],[PRODUCT ID]],MasterData[PRODUCT ID],MasterData[SELLING PRICE],"",0)</f>
        <v>119.7</v>
      </c>
      <c r="L394">
        <f>SUM(InputData[[#This Row],[BUYING PRIZE]]*InputData[[#This Row],[QUANTITY]])</f>
        <v>1425</v>
      </c>
      <c r="M394">
        <f>SUM(InputData[[#This Row],[SELLING PRICE]]*InputData[[#This Row],[QUANTITY]])</f>
        <v>1795.5</v>
      </c>
      <c r="N394">
        <f>SUM(InputData[[#This Row],[TOTAL SELLING VALUE]]-InputData[[#This Row],[TOTAL BUYING VALUE]])</f>
        <v>370.5</v>
      </c>
      <c r="O394">
        <f>DAY(InputData[[#This Row],[DATE]])</f>
        <v>3</v>
      </c>
      <c r="P394" t="str">
        <f>TEXT(InputData[[#This Row],[DATE]],"MMM")</f>
        <v>Jul</v>
      </c>
      <c r="Q394">
        <f>YEAR(InputData[[#This Row],[DATE]])</f>
        <v>2022</v>
      </c>
    </row>
    <row r="395" spans="1:17" x14ac:dyDescent="0.2">
      <c r="A395" s="3">
        <v>44746</v>
      </c>
      <c r="B395" s="4" t="s">
        <v>20</v>
      </c>
      <c r="C395" s="5">
        <v>7</v>
      </c>
      <c r="D395" s="5" t="s">
        <v>108</v>
      </c>
      <c r="E395" s="5" t="s">
        <v>106</v>
      </c>
      <c r="F395" s="6">
        <v>0</v>
      </c>
      <c r="G395" t="str">
        <f>_xlfn.XLOOKUP(InputData[[#This Row],[PRODUCT ID]],MasterData[PRODUCT ID],MasterData[PRODUCT],,0)</f>
        <v>Product07</v>
      </c>
      <c r="H395" t="str">
        <f>_xlfn.XLOOKUP(B395,MasterData[PRODUCT ID],MasterData[CATEGORY],,0)</f>
        <v>Category01</v>
      </c>
      <c r="I395" t="str">
        <f>_xlfn.XLOOKUP(InputData[[#This Row],[PRODUCT ID]],MasterData[PRODUCT ID],MasterData[UOM],"",0)</f>
        <v>Lt</v>
      </c>
      <c r="J395">
        <f>_xlfn.XLOOKUP(InputData[[#This Row],[PRODUCT ID]],MasterData[PRODUCT ID],MasterData[BUYING PRIZE],"",0)</f>
        <v>43</v>
      </c>
      <c r="K395">
        <f>_xlfn.XLOOKUP(InputData[[#This Row],[PRODUCT ID]],MasterData[PRODUCT ID],MasterData[SELLING PRICE],"",0)</f>
        <v>47.730000000000004</v>
      </c>
      <c r="L395">
        <f>SUM(InputData[[#This Row],[BUYING PRIZE]]*InputData[[#This Row],[QUANTITY]])</f>
        <v>301</v>
      </c>
      <c r="M395">
        <f>SUM(InputData[[#This Row],[SELLING PRICE]]*InputData[[#This Row],[QUANTITY]])</f>
        <v>334.11</v>
      </c>
      <c r="N395">
        <f>SUM(InputData[[#This Row],[TOTAL SELLING VALUE]]-InputData[[#This Row],[TOTAL BUYING VALUE]])</f>
        <v>33.110000000000014</v>
      </c>
      <c r="O395">
        <f>DAY(InputData[[#This Row],[DATE]])</f>
        <v>4</v>
      </c>
      <c r="P395" t="str">
        <f>TEXT(InputData[[#This Row],[DATE]],"MMM")</f>
        <v>Jul</v>
      </c>
      <c r="Q395">
        <f>YEAR(InputData[[#This Row],[DATE]])</f>
        <v>2022</v>
      </c>
    </row>
    <row r="396" spans="1:17" x14ac:dyDescent="0.2">
      <c r="A396" s="3">
        <v>44747</v>
      </c>
      <c r="B396" s="4" t="s">
        <v>58</v>
      </c>
      <c r="C396" s="5">
        <v>7</v>
      </c>
      <c r="D396" s="5" t="s">
        <v>106</v>
      </c>
      <c r="E396" s="5" t="s">
        <v>107</v>
      </c>
      <c r="F396" s="6">
        <v>0</v>
      </c>
      <c r="G396" t="str">
        <f>_xlfn.XLOOKUP(InputData[[#This Row],[PRODUCT ID]],MasterData[PRODUCT ID],MasterData[PRODUCT],,0)</f>
        <v>Product25</v>
      </c>
      <c r="H396" t="str">
        <f>_xlfn.XLOOKUP(B396,MasterData[PRODUCT ID],MasterData[CATEGORY],,0)</f>
        <v>Category03</v>
      </c>
      <c r="I396" t="str">
        <f>_xlfn.XLOOKUP(InputData[[#This Row],[PRODUCT ID]],MasterData[PRODUCT ID],MasterData[UOM],"",0)</f>
        <v>No.</v>
      </c>
      <c r="J396">
        <f>_xlfn.XLOOKUP(InputData[[#This Row],[PRODUCT ID]],MasterData[PRODUCT ID],MasterData[BUYING PRIZE],"",0)</f>
        <v>7</v>
      </c>
      <c r="K396">
        <f>_xlfn.XLOOKUP(InputData[[#This Row],[PRODUCT ID]],MasterData[PRODUCT ID],MasterData[SELLING PRICE],"",0)</f>
        <v>8.33</v>
      </c>
      <c r="L396">
        <f>SUM(InputData[[#This Row],[BUYING PRIZE]]*InputData[[#This Row],[QUANTITY]])</f>
        <v>49</v>
      </c>
      <c r="M396">
        <f>SUM(InputData[[#This Row],[SELLING PRICE]]*InputData[[#This Row],[QUANTITY]])</f>
        <v>58.31</v>
      </c>
      <c r="N396">
        <f>SUM(InputData[[#This Row],[TOTAL SELLING VALUE]]-InputData[[#This Row],[TOTAL BUYING VALUE]])</f>
        <v>9.3100000000000023</v>
      </c>
      <c r="O396">
        <f>DAY(InputData[[#This Row],[DATE]])</f>
        <v>5</v>
      </c>
      <c r="P396" t="str">
        <f>TEXT(InputData[[#This Row],[DATE]],"MMM")</f>
        <v>Jul</v>
      </c>
      <c r="Q396">
        <f>YEAR(InputData[[#This Row],[DATE]])</f>
        <v>2022</v>
      </c>
    </row>
    <row r="397" spans="1:17" x14ac:dyDescent="0.2">
      <c r="A397" s="3">
        <v>44747</v>
      </c>
      <c r="B397" s="4" t="s">
        <v>37</v>
      </c>
      <c r="C397" s="5">
        <v>8</v>
      </c>
      <c r="D397" s="5" t="s">
        <v>108</v>
      </c>
      <c r="E397" s="5" t="s">
        <v>106</v>
      </c>
      <c r="F397" s="6">
        <v>0</v>
      </c>
      <c r="G397" t="str">
        <f>_xlfn.XLOOKUP(InputData[[#This Row],[PRODUCT ID]],MasterData[PRODUCT ID],MasterData[PRODUCT],,0)</f>
        <v>Product15</v>
      </c>
      <c r="H397" t="str">
        <f>_xlfn.XLOOKUP(B397,MasterData[PRODUCT ID],MasterData[CATEGORY],,0)</f>
        <v>Category02</v>
      </c>
      <c r="I397" t="str">
        <f>_xlfn.XLOOKUP(InputData[[#This Row],[PRODUCT ID]],MasterData[PRODUCT ID],MasterData[UOM],"",0)</f>
        <v>No.</v>
      </c>
      <c r="J397">
        <f>_xlfn.XLOOKUP(InputData[[#This Row],[PRODUCT ID]],MasterData[PRODUCT ID],MasterData[BUYING PRIZE],"",0)</f>
        <v>12</v>
      </c>
      <c r="K397">
        <f>_xlfn.XLOOKUP(InputData[[#This Row],[PRODUCT ID]],MasterData[PRODUCT ID],MasterData[SELLING PRICE],"",0)</f>
        <v>15.719999999999999</v>
      </c>
      <c r="L397">
        <f>SUM(InputData[[#This Row],[BUYING PRIZE]]*InputData[[#This Row],[QUANTITY]])</f>
        <v>96</v>
      </c>
      <c r="M397">
        <f>SUM(InputData[[#This Row],[SELLING PRICE]]*InputData[[#This Row],[QUANTITY]])</f>
        <v>125.75999999999999</v>
      </c>
      <c r="N397">
        <f>SUM(InputData[[#This Row],[TOTAL SELLING VALUE]]-InputData[[#This Row],[TOTAL BUYING VALUE]])</f>
        <v>29.759999999999991</v>
      </c>
      <c r="O397">
        <f>DAY(InputData[[#This Row],[DATE]])</f>
        <v>5</v>
      </c>
      <c r="P397" t="str">
        <f>TEXT(InputData[[#This Row],[DATE]],"MMM")</f>
        <v>Jul</v>
      </c>
      <c r="Q397">
        <f>YEAR(InputData[[#This Row],[DATE]])</f>
        <v>2022</v>
      </c>
    </row>
    <row r="398" spans="1:17" x14ac:dyDescent="0.2">
      <c r="A398" s="3">
        <v>44748</v>
      </c>
      <c r="B398" s="4" t="s">
        <v>92</v>
      </c>
      <c r="C398" s="5">
        <v>2</v>
      </c>
      <c r="D398" s="5" t="s">
        <v>108</v>
      </c>
      <c r="E398" s="5" t="s">
        <v>107</v>
      </c>
      <c r="F398" s="6">
        <v>0</v>
      </c>
      <c r="G398" t="str">
        <f>_xlfn.XLOOKUP(InputData[[#This Row],[PRODUCT ID]],MasterData[PRODUCT ID],MasterData[PRODUCT],,0)</f>
        <v>Product41</v>
      </c>
      <c r="H398" t="str">
        <f>_xlfn.XLOOKUP(B398,MasterData[PRODUCT ID],MasterData[CATEGORY],,0)</f>
        <v>Category05</v>
      </c>
      <c r="I398" t="str">
        <f>_xlfn.XLOOKUP(InputData[[#This Row],[PRODUCT ID]],MasterData[PRODUCT ID],MasterData[UOM],"",0)</f>
        <v>Ft</v>
      </c>
      <c r="J398">
        <f>_xlfn.XLOOKUP(InputData[[#This Row],[PRODUCT ID]],MasterData[PRODUCT ID],MasterData[BUYING PRIZE],"",0)</f>
        <v>138</v>
      </c>
      <c r="K398">
        <f>_xlfn.XLOOKUP(InputData[[#This Row],[PRODUCT ID]],MasterData[PRODUCT ID],MasterData[SELLING PRICE],"",0)</f>
        <v>173.88</v>
      </c>
      <c r="L398">
        <f>SUM(InputData[[#This Row],[BUYING PRIZE]]*InputData[[#This Row],[QUANTITY]])</f>
        <v>276</v>
      </c>
      <c r="M398">
        <f>SUM(InputData[[#This Row],[SELLING PRICE]]*InputData[[#This Row],[QUANTITY]])</f>
        <v>347.76</v>
      </c>
      <c r="N398">
        <f>SUM(InputData[[#This Row],[TOTAL SELLING VALUE]]-InputData[[#This Row],[TOTAL BUYING VALUE]])</f>
        <v>71.759999999999991</v>
      </c>
      <c r="O398">
        <f>DAY(InputData[[#This Row],[DATE]])</f>
        <v>6</v>
      </c>
      <c r="P398" t="str">
        <f>TEXT(InputData[[#This Row],[DATE]],"MMM")</f>
        <v>Jul</v>
      </c>
      <c r="Q398">
        <f>YEAR(InputData[[#This Row],[DATE]])</f>
        <v>2022</v>
      </c>
    </row>
    <row r="399" spans="1:17" x14ac:dyDescent="0.2">
      <c r="A399" s="3">
        <v>44750</v>
      </c>
      <c r="B399" s="4" t="s">
        <v>43</v>
      </c>
      <c r="C399" s="5">
        <v>2</v>
      </c>
      <c r="D399" s="5" t="s">
        <v>108</v>
      </c>
      <c r="E399" s="5" t="s">
        <v>106</v>
      </c>
      <c r="F399" s="6">
        <v>0</v>
      </c>
      <c r="G399" t="str">
        <f>_xlfn.XLOOKUP(InputData[[#This Row],[PRODUCT ID]],MasterData[PRODUCT ID],MasterData[PRODUCT],,0)</f>
        <v>Product18</v>
      </c>
      <c r="H399" t="str">
        <f>_xlfn.XLOOKUP(B399,MasterData[PRODUCT ID],MasterData[CATEGORY],,0)</f>
        <v>Category02</v>
      </c>
      <c r="I399" t="str">
        <f>_xlfn.XLOOKUP(InputData[[#This Row],[PRODUCT ID]],MasterData[PRODUCT ID],MasterData[UOM],"",0)</f>
        <v>No.</v>
      </c>
      <c r="J399">
        <f>_xlfn.XLOOKUP(InputData[[#This Row],[PRODUCT ID]],MasterData[PRODUCT ID],MasterData[BUYING PRIZE],"",0)</f>
        <v>37</v>
      </c>
      <c r="K399">
        <f>_xlfn.XLOOKUP(InputData[[#This Row],[PRODUCT ID]],MasterData[PRODUCT ID],MasterData[SELLING PRICE],"",0)</f>
        <v>49.21</v>
      </c>
      <c r="L399">
        <f>SUM(InputData[[#This Row],[BUYING PRIZE]]*InputData[[#This Row],[QUANTITY]])</f>
        <v>74</v>
      </c>
      <c r="M399">
        <f>SUM(InputData[[#This Row],[SELLING PRICE]]*InputData[[#This Row],[QUANTITY]])</f>
        <v>98.42</v>
      </c>
      <c r="N399">
        <f>SUM(InputData[[#This Row],[TOTAL SELLING VALUE]]-InputData[[#This Row],[TOTAL BUYING VALUE]])</f>
        <v>24.42</v>
      </c>
      <c r="O399">
        <f>DAY(InputData[[#This Row],[DATE]])</f>
        <v>8</v>
      </c>
      <c r="P399" t="str">
        <f>TEXT(InputData[[#This Row],[DATE]],"MMM")</f>
        <v>Jul</v>
      </c>
      <c r="Q399">
        <f>YEAR(InputData[[#This Row],[DATE]])</f>
        <v>2022</v>
      </c>
    </row>
    <row r="400" spans="1:17" x14ac:dyDescent="0.2">
      <c r="A400" s="3">
        <v>44752</v>
      </c>
      <c r="B400" s="4" t="s">
        <v>73</v>
      </c>
      <c r="C400" s="5">
        <v>12</v>
      </c>
      <c r="D400" s="5" t="s">
        <v>106</v>
      </c>
      <c r="E400" s="5" t="s">
        <v>107</v>
      </c>
      <c r="F400" s="6">
        <v>0</v>
      </c>
      <c r="G400" t="str">
        <f>_xlfn.XLOOKUP(InputData[[#This Row],[PRODUCT ID]],MasterData[PRODUCT ID],MasterData[PRODUCT],,0)</f>
        <v>Product32</v>
      </c>
      <c r="H400" t="str">
        <f>_xlfn.XLOOKUP(B400,MasterData[PRODUCT ID],MasterData[CATEGORY],,0)</f>
        <v>Category04</v>
      </c>
      <c r="I400" t="str">
        <f>_xlfn.XLOOKUP(InputData[[#This Row],[PRODUCT ID]],MasterData[PRODUCT ID],MasterData[UOM],"",0)</f>
        <v>Kg</v>
      </c>
      <c r="J400">
        <f>_xlfn.XLOOKUP(InputData[[#This Row],[PRODUCT ID]],MasterData[PRODUCT ID],MasterData[BUYING PRIZE],"",0)</f>
        <v>89</v>
      </c>
      <c r="K400">
        <f>_xlfn.XLOOKUP(InputData[[#This Row],[PRODUCT ID]],MasterData[PRODUCT ID],MasterData[SELLING PRICE],"",0)</f>
        <v>117.48</v>
      </c>
      <c r="L400">
        <f>SUM(InputData[[#This Row],[BUYING PRIZE]]*InputData[[#This Row],[QUANTITY]])</f>
        <v>1068</v>
      </c>
      <c r="M400">
        <f>SUM(InputData[[#This Row],[SELLING PRICE]]*InputData[[#This Row],[QUANTITY]])</f>
        <v>1409.76</v>
      </c>
      <c r="N400">
        <f>SUM(InputData[[#This Row],[TOTAL SELLING VALUE]]-InputData[[#This Row],[TOTAL BUYING VALUE]])</f>
        <v>341.76</v>
      </c>
      <c r="O400">
        <f>DAY(InputData[[#This Row],[DATE]])</f>
        <v>10</v>
      </c>
      <c r="P400" t="str">
        <f>TEXT(InputData[[#This Row],[DATE]],"MMM")</f>
        <v>Jul</v>
      </c>
      <c r="Q400">
        <f>YEAR(InputData[[#This Row],[DATE]])</f>
        <v>2022</v>
      </c>
    </row>
    <row r="401" spans="1:17" x14ac:dyDescent="0.2">
      <c r="A401" s="3">
        <v>44754</v>
      </c>
      <c r="B401" s="4" t="s">
        <v>65</v>
      </c>
      <c r="C401" s="5">
        <v>12</v>
      </c>
      <c r="D401" s="5" t="s">
        <v>108</v>
      </c>
      <c r="E401" s="5" t="s">
        <v>107</v>
      </c>
      <c r="F401" s="6">
        <v>0</v>
      </c>
      <c r="G401" t="str">
        <f>_xlfn.XLOOKUP(InputData[[#This Row],[PRODUCT ID]],MasterData[PRODUCT ID],MasterData[PRODUCT],,0)</f>
        <v>Product28</v>
      </c>
      <c r="H401" t="str">
        <f>_xlfn.XLOOKUP(B401,MasterData[PRODUCT ID],MasterData[CATEGORY],,0)</f>
        <v>Category04</v>
      </c>
      <c r="I401" t="str">
        <f>_xlfn.XLOOKUP(InputData[[#This Row],[PRODUCT ID]],MasterData[PRODUCT ID],MasterData[UOM],"",0)</f>
        <v>No.</v>
      </c>
      <c r="J401">
        <f>_xlfn.XLOOKUP(InputData[[#This Row],[PRODUCT ID]],MasterData[PRODUCT ID],MasterData[BUYING PRIZE],"",0)</f>
        <v>37</v>
      </c>
      <c r="K401">
        <f>_xlfn.XLOOKUP(InputData[[#This Row],[PRODUCT ID]],MasterData[PRODUCT ID],MasterData[SELLING PRICE],"",0)</f>
        <v>41.81</v>
      </c>
      <c r="L401">
        <f>SUM(InputData[[#This Row],[BUYING PRIZE]]*InputData[[#This Row],[QUANTITY]])</f>
        <v>444</v>
      </c>
      <c r="M401">
        <f>SUM(InputData[[#This Row],[SELLING PRICE]]*InputData[[#This Row],[QUANTITY]])</f>
        <v>501.72</v>
      </c>
      <c r="N401">
        <f>SUM(InputData[[#This Row],[TOTAL SELLING VALUE]]-InputData[[#This Row],[TOTAL BUYING VALUE]])</f>
        <v>57.720000000000027</v>
      </c>
      <c r="O401">
        <f>DAY(InputData[[#This Row],[DATE]])</f>
        <v>12</v>
      </c>
      <c r="P401" t="str">
        <f>TEXT(InputData[[#This Row],[DATE]],"MMM")</f>
        <v>Jul</v>
      </c>
      <c r="Q401">
        <f>YEAR(InputData[[#This Row],[DATE]])</f>
        <v>2022</v>
      </c>
    </row>
    <row r="402" spans="1:17" x14ac:dyDescent="0.2">
      <c r="A402" s="3">
        <v>44755</v>
      </c>
      <c r="B402" s="4" t="s">
        <v>58</v>
      </c>
      <c r="C402" s="5">
        <v>7</v>
      </c>
      <c r="D402" s="5" t="s">
        <v>108</v>
      </c>
      <c r="E402" s="5" t="s">
        <v>106</v>
      </c>
      <c r="F402" s="6">
        <v>0</v>
      </c>
      <c r="G402" t="str">
        <f>_xlfn.XLOOKUP(InputData[[#This Row],[PRODUCT ID]],MasterData[PRODUCT ID],MasterData[PRODUCT],,0)</f>
        <v>Product25</v>
      </c>
      <c r="H402" t="str">
        <f>_xlfn.XLOOKUP(B402,MasterData[PRODUCT ID],MasterData[CATEGORY],,0)</f>
        <v>Category03</v>
      </c>
      <c r="I402" t="str">
        <f>_xlfn.XLOOKUP(InputData[[#This Row],[PRODUCT ID]],MasterData[PRODUCT ID],MasterData[UOM],"",0)</f>
        <v>No.</v>
      </c>
      <c r="J402">
        <f>_xlfn.XLOOKUP(InputData[[#This Row],[PRODUCT ID]],MasterData[PRODUCT ID],MasterData[BUYING PRIZE],"",0)</f>
        <v>7</v>
      </c>
      <c r="K402">
        <f>_xlfn.XLOOKUP(InputData[[#This Row],[PRODUCT ID]],MasterData[PRODUCT ID],MasterData[SELLING PRICE],"",0)</f>
        <v>8.33</v>
      </c>
      <c r="L402">
        <f>SUM(InputData[[#This Row],[BUYING PRIZE]]*InputData[[#This Row],[QUANTITY]])</f>
        <v>49</v>
      </c>
      <c r="M402">
        <f>SUM(InputData[[#This Row],[SELLING PRICE]]*InputData[[#This Row],[QUANTITY]])</f>
        <v>58.31</v>
      </c>
      <c r="N402">
        <f>SUM(InputData[[#This Row],[TOTAL SELLING VALUE]]-InputData[[#This Row],[TOTAL BUYING VALUE]])</f>
        <v>9.3100000000000023</v>
      </c>
      <c r="O402">
        <f>DAY(InputData[[#This Row],[DATE]])</f>
        <v>13</v>
      </c>
      <c r="P402" t="str">
        <f>TEXT(InputData[[#This Row],[DATE]],"MMM")</f>
        <v>Jul</v>
      </c>
      <c r="Q402">
        <f>YEAR(InputData[[#This Row],[DATE]])</f>
        <v>2022</v>
      </c>
    </row>
    <row r="403" spans="1:17" x14ac:dyDescent="0.2">
      <c r="A403" s="3">
        <v>44756</v>
      </c>
      <c r="B403" s="4" t="s">
        <v>75</v>
      </c>
      <c r="C403" s="5">
        <v>9</v>
      </c>
      <c r="D403" s="5" t="s">
        <v>108</v>
      </c>
      <c r="E403" s="5" t="s">
        <v>106</v>
      </c>
      <c r="F403" s="6">
        <v>0</v>
      </c>
      <c r="G403" t="str">
        <f>_xlfn.XLOOKUP(InputData[[#This Row],[PRODUCT ID]],MasterData[PRODUCT ID],MasterData[PRODUCT],,0)</f>
        <v>Product33</v>
      </c>
      <c r="H403" t="str">
        <f>_xlfn.XLOOKUP(B403,MasterData[PRODUCT ID],MasterData[CATEGORY],,0)</f>
        <v>Category04</v>
      </c>
      <c r="I403" t="str">
        <f>_xlfn.XLOOKUP(InputData[[#This Row],[PRODUCT ID]],MasterData[PRODUCT ID],MasterData[UOM],"",0)</f>
        <v>Kg</v>
      </c>
      <c r="J403">
        <f>_xlfn.XLOOKUP(InputData[[#This Row],[PRODUCT ID]],MasterData[PRODUCT ID],MasterData[BUYING PRIZE],"",0)</f>
        <v>95</v>
      </c>
      <c r="K403">
        <f>_xlfn.XLOOKUP(InputData[[#This Row],[PRODUCT ID]],MasterData[PRODUCT ID],MasterData[SELLING PRICE],"",0)</f>
        <v>119.7</v>
      </c>
      <c r="L403">
        <f>SUM(InputData[[#This Row],[BUYING PRIZE]]*InputData[[#This Row],[QUANTITY]])</f>
        <v>855</v>
      </c>
      <c r="M403">
        <f>SUM(InputData[[#This Row],[SELLING PRICE]]*InputData[[#This Row],[QUANTITY]])</f>
        <v>1077.3</v>
      </c>
      <c r="N403">
        <f>SUM(InputData[[#This Row],[TOTAL SELLING VALUE]]-InputData[[#This Row],[TOTAL BUYING VALUE]])</f>
        <v>222.29999999999995</v>
      </c>
      <c r="O403">
        <f>DAY(InputData[[#This Row],[DATE]])</f>
        <v>14</v>
      </c>
      <c r="P403" t="str">
        <f>TEXT(InputData[[#This Row],[DATE]],"MMM")</f>
        <v>Jul</v>
      </c>
      <c r="Q403">
        <f>YEAR(InputData[[#This Row],[DATE]])</f>
        <v>2022</v>
      </c>
    </row>
    <row r="404" spans="1:17" x14ac:dyDescent="0.2">
      <c r="A404" s="3">
        <v>44757</v>
      </c>
      <c r="B404" s="4" t="s">
        <v>14</v>
      </c>
      <c r="C404" s="5">
        <v>2</v>
      </c>
      <c r="D404" s="5" t="s">
        <v>106</v>
      </c>
      <c r="E404" s="5" t="s">
        <v>106</v>
      </c>
      <c r="F404" s="6">
        <v>0</v>
      </c>
      <c r="G404" t="str">
        <f>_xlfn.XLOOKUP(InputData[[#This Row],[PRODUCT ID]],MasterData[PRODUCT ID],MasterData[PRODUCT],,0)</f>
        <v>Product04</v>
      </c>
      <c r="H404" t="str">
        <f>_xlfn.XLOOKUP(B404,MasterData[PRODUCT ID],MasterData[CATEGORY],,0)</f>
        <v>Category01</v>
      </c>
      <c r="I404" t="str">
        <f>_xlfn.XLOOKUP(InputData[[#This Row],[PRODUCT ID]],MasterData[PRODUCT ID],MasterData[UOM],"",0)</f>
        <v>Lt</v>
      </c>
      <c r="J404">
        <f>_xlfn.XLOOKUP(InputData[[#This Row],[PRODUCT ID]],MasterData[PRODUCT ID],MasterData[BUYING PRIZE],"",0)</f>
        <v>44</v>
      </c>
      <c r="K404">
        <f>_xlfn.XLOOKUP(InputData[[#This Row],[PRODUCT ID]],MasterData[PRODUCT ID],MasterData[SELLING PRICE],"",0)</f>
        <v>48.84</v>
      </c>
      <c r="L404">
        <f>SUM(InputData[[#This Row],[BUYING PRIZE]]*InputData[[#This Row],[QUANTITY]])</f>
        <v>88</v>
      </c>
      <c r="M404">
        <f>SUM(InputData[[#This Row],[SELLING PRICE]]*InputData[[#This Row],[QUANTITY]])</f>
        <v>97.68</v>
      </c>
      <c r="N404">
        <f>SUM(InputData[[#This Row],[TOTAL SELLING VALUE]]-InputData[[#This Row],[TOTAL BUYING VALUE]])</f>
        <v>9.6800000000000068</v>
      </c>
      <c r="O404">
        <f>DAY(InputData[[#This Row],[DATE]])</f>
        <v>15</v>
      </c>
      <c r="P404" t="str">
        <f>TEXT(InputData[[#This Row],[DATE]],"MMM")</f>
        <v>Jul</v>
      </c>
      <c r="Q404">
        <f>YEAR(InputData[[#This Row],[DATE]])</f>
        <v>2022</v>
      </c>
    </row>
    <row r="405" spans="1:17" x14ac:dyDescent="0.2">
      <c r="A405" s="3">
        <v>44759</v>
      </c>
      <c r="B405" s="4" t="s">
        <v>92</v>
      </c>
      <c r="C405" s="5">
        <v>8</v>
      </c>
      <c r="D405" s="5" t="s">
        <v>106</v>
      </c>
      <c r="E405" s="5" t="s">
        <v>107</v>
      </c>
      <c r="F405" s="6">
        <v>0</v>
      </c>
      <c r="G405" t="str">
        <f>_xlfn.XLOOKUP(InputData[[#This Row],[PRODUCT ID]],MasterData[PRODUCT ID],MasterData[PRODUCT],,0)</f>
        <v>Product41</v>
      </c>
      <c r="H405" t="str">
        <f>_xlfn.XLOOKUP(B405,MasterData[PRODUCT ID],MasterData[CATEGORY],,0)</f>
        <v>Category05</v>
      </c>
      <c r="I405" t="str">
        <f>_xlfn.XLOOKUP(InputData[[#This Row],[PRODUCT ID]],MasterData[PRODUCT ID],MasterData[UOM],"",0)</f>
        <v>Ft</v>
      </c>
      <c r="J405">
        <f>_xlfn.XLOOKUP(InputData[[#This Row],[PRODUCT ID]],MasterData[PRODUCT ID],MasterData[BUYING PRIZE],"",0)</f>
        <v>138</v>
      </c>
      <c r="K405">
        <f>_xlfn.XLOOKUP(InputData[[#This Row],[PRODUCT ID]],MasterData[PRODUCT ID],MasterData[SELLING PRICE],"",0)</f>
        <v>173.88</v>
      </c>
      <c r="L405">
        <f>SUM(InputData[[#This Row],[BUYING PRIZE]]*InputData[[#This Row],[QUANTITY]])</f>
        <v>1104</v>
      </c>
      <c r="M405">
        <f>SUM(InputData[[#This Row],[SELLING PRICE]]*InputData[[#This Row],[QUANTITY]])</f>
        <v>1391.04</v>
      </c>
      <c r="N405">
        <f>SUM(InputData[[#This Row],[TOTAL SELLING VALUE]]-InputData[[#This Row],[TOTAL BUYING VALUE]])</f>
        <v>287.03999999999996</v>
      </c>
      <c r="O405">
        <f>DAY(InputData[[#This Row],[DATE]])</f>
        <v>17</v>
      </c>
      <c r="P405" t="str">
        <f>TEXT(InputData[[#This Row],[DATE]],"MMM")</f>
        <v>Jul</v>
      </c>
      <c r="Q405">
        <f>YEAR(InputData[[#This Row],[DATE]])</f>
        <v>2022</v>
      </c>
    </row>
    <row r="406" spans="1:17" x14ac:dyDescent="0.2">
      <c r="A406" s="3">
        <v>44760</v>
      </c>
      <c r="B406" s="4" t="s">
        <v>26</v>
      </c>
      <c r="C406" s="5">
        <v>12</v>
      </c>
      <c r="D406" s="5" t="s">
        <v>108</v>
      </c>
      <c r="E406" s="5" t="s">
        <v>106</v>
      </c>
      <c r="F406" s="6">
        <v>0</v>
      </c>
      <c r="G406" t="str">
        <f>_xlfn.XLOOKUP(InputData[[#This Row],[PRODUCT ID]],MasterData[PRODUCT ID],MasterData[PRODUCT],,0)</f>
        <v>Product10</v>
      </c>
      <c r="H406" t="str">
        <f>_xlfn.XLOOKUP(B406,MasterData[PRODUCT ID],MasterData[CATEGORY],,0)</f>
        <v>Category02</v>
      </c>
      <c r="I406" t="str">
        <f>_xlfn.XLOOKUP(InputData[[#This Row],[PRODUCT ID]],MasterData[PRODUCT ID],MasterData[UOM],"",0)</f>
        <v>Ft</v>
      </c>
      <c r="J406">
        <f>_xlfn.XLOOKUP(InputData[[#This Row],[PRODUCT ID]],MasterData[PRODUCT ID],MasterData[BUYING PRIZE],"",0)</f>
        <v>148</v>
      </c>
      <c r="K406">
        <f>_xlfn.XLOOKUP(InputData[[#This Row],[PRODUCT ID]],MasterData[PRODUCT ID],MasterData[SELLING PRICE],"",0)</f>
        <v>164.28</v>
      </c>
      <c r="L406">
        <f>SUM(InputData[[#This Row],[BUYING PRIZE]]*InputData[[#This Row],[QUANTITY]])</f>
        <v>1776</v>
      </c>
      <c r="M406">
        <f>SUM(InputData[[#This Row],[SELLING PRICE]]*InputData[[#This Row],[QUANTITY]])</f>
        <v>1971.3600000000001</v>
      </c>
      <c r="N406">
        <f>SUM(InputData[[#This Row],[TOTAL SELLING VALUE]]-InputData[[#This Row],[TOTAL BUYING VALUE]])</f>
        <v>195.36000000000013</v>
      </c>
      <c r="O406">
        <f>DAY(InputData[[#This Row],[DATE]])</f>
        <v>18</v>
      </c>
      <c r="P406" t="str">
        <f>TEXT(InputData[[#This Row],[DATE]],"MMM")</f>
        <v>Jul</v>
      </c>
      <c r="Q406">
        <f>YEAR(InputData[[#This Row],[DATE]])</f>
        <v>2022</v>
      </c>
    </row>
    <row r="407" spans="1:17" x14ac:dyDescent="0.2">
      <c r="A407" s="3">
        <v>44762</v>
      </c>
      <c r="B407" s="4" t="s">
        <v>94</v>
      </c>
      <c r="C407" s="5">
        <v>8</v>
      </c>
      <c r="D407" s="5" t="s">
        <v>105</v>
      </c>
      <c r="E407" s="5" t="s">
        <v>106</v>
      </c>
      <c r="F407" s="6">
        <v>0</v>
      </c>
      <c r="G407" t="str">
        <f>_xlfn.XLOOKUP(InputData[[#This Row],[PRODUCT ID]],MasterData[PRODUCT ID],MasterData[PRODUCT],,0)</f>
        <v>Product42</v>
      </c>
      <c r="H407" t="str">
        <f>_xlfn.XLOOKUP(B407,MasterData[PRODUCT ID],MasterData[CATEGORY],,0)</f>
        <v>Category05</v>
      </c>
      <c r="I407" t="str">
        <f>_xlfn.XLOOKUP(InputData[[#This Row],[PRODUCT ID]],MasterData[PRODUCT ID],MasterData[UOM],"",0)</f>
        <v>Ft</v>
      </c>
      <c r="J407">
        <f>_xlfn.XLOOKUP(InputData[[#This Row],[PRODUCT ID]],MasterData[PRODUCT ID],MasterData[BUYING PRIZE],"",0)</f>
        <v>120</v>
      </c>
      <c r="K407">
        <f>_xlfn.XLOOKUP(InputData[[#This Row],[PRODUCT ID]],MasterData[PRODUCT ID],MasterData[SELLING PRICE],"",0)</f>
        <v>162</v>
      </c>
      <c r="L407">
        <f>SUM(InputData[[#This Row],[BUYING PRIZE]]*InputData[[#This Row],[QUANTITY]])</f>
        <v>960</v>
      </c>
      <c r="M407">
        <f>SUM(InputData[[#This Row],[SELLING PRICE]]*InputData[[#This Row],[QUANTITY]])</f>
        <v>1296</v>
      </c>
      <c r="N407">
        <f>SUM(InputData[[#This Row],[TOTAL SELLING VALUE]]-InputData[[#This Row],[TOTAL BUYING VALUE]])</f>
        <v>336</v>
      </c>
      <c r="O407">
        <f>DAY(InputData[[#This Row],[DATE]])</f>
        <v>20</v>
      </c>
      <c r="P407" t="str">
        <f>TEXT(InputData[[#This Row],[DATE]],"MMM")</f>
        <v>Jul</v>
      </c>
      <c r="Q407">
        <f>YEAR(InputData[[#This Row],[DATE]])</f>
        <v>2022</v>
      </c>
    </row>
    <row r="408" spans="1:17" x14ac:dyDescent="0.2">
      <c r="A408" s="3">
        <v>44764</v>
      </c>
      <c r="B408" s="4" t="s">
        <v>77</v>
      </c>
      <c r="C408" s="5">
        <v>6</v>
      </c>
      <c r="D408" s="5" t="s">
        <v>108</v>
      </c>
      <c r="E408" s="5" t="s">
        <v>107</v>
      </c>
      <c r="F408" s="6">
        <v>0</v>
      </c>
      <c r="G408" t="str">
        <f>_xlfn.XLOOKUP(InputData[[#This Row],[PRODUCT ID]],MasterData[PRODUCT ID],MasterData[PRODUCT],,0)</f>
        <v>Product34</v>
      </c>
      <c r="H408" t="str">
        <f>_xlfn.XLOOKUP(B408,MasterData[PRODUCT ID],MasterData[CATEGORY],,0)</f>
        <v>Category04</v>
      </c>
      <c r="I408" t="str">
        <f>_xlfn.XLOOKUP(InputData[[#This Row],[PRODUCT ID]],MasterData[PRODUCT ID],MasterData[UOM],"",0)</f>
        <v>Lt</v>
      </c>
      <c r="J408">
        <f>_xlfn.XLOOKUP(InputData[[#This Row],[PRODUCT ID]],MasterData[PRODUCT ID],MasterData[BUYING PRIZE],"",0)</f>
        <v>55</v>
      </c>
      <c r="K408">
        <f>_xlfn.XLOOKUP(InputData[[#This Row],[PRODUCT ID]],MasterData[PRODUCT ID],MasterData[SELLING PRICE],"",0)</f>
        <v>58.3</v>
      </c>
      <c r="L408">
        <f>SUM(InputData[[#This Row],[BUYING PRIZE]]*InputData[[#This Row],[QUANTITY]])</f>
        <v>330</v>
      </c>
      <c r="M408">
        <f>SUM(InputData[[#This Row],[SELLING PRICE]]*InputData[[#This Row],[QUANTITY]])</f>
        <v>349.79999999999995</v>
      </c>
      <c r="N408">
        <f>SUM(InputData[[#This Row],[TOTAL SELLING VALUE]]-InputData[[#This Row],[TOTAL BUYING VALUE]])</f>
        <v>19.799999999999955</v>
      </c>
      <c r="O408">
        <f>DAY(InputData[[#This Row],[DATE]])</f>
        <v>22</v>
      </c>
      <c r="P408" t="str">
        <f>TEXT(InputData[[#This Row],[DATE]],"MMM")</f>
        <v>Jul</v>
      </c>
      <c r="Q408">
        <f>YEAR(InputData[[#This Row],[DATE]])</f>
        <v>2022</v>
      </c>
    </row>
    <row r="409" spans="1:17" x14ac:dyDescent="0.2">
      <c r="A409" s="3">
        <v>44765</v>
      </c>
      <c r="B409" s="4" t="s">
        <v>43</v>
      </c>
      <c r="C409" s="5">
        <v>2</v>
      </c>
      <c r="D409" s="5" t="s">
        <v>106</v>
      </c>
      <c r="E409" s="5" t="s">
        <v>106</v>
      </c>
      <c r="F409" s="6">
        <v>0</v>
      </c>
      <c r="G409" t="str">
        <f>_xlfn.XLOOKUP(InputData[[#This Row],[PRODUCT ID]],MasterData[PRODUCT ID],MasterData[PRODUCT],,0)</f>
        <v>Product18</v>
      </c>
      <c r="H409" t="str">
        <f>_xlfn.XLOOKUP(B409,MasterData[PRODUCT ID],MasterData[CATEGORY],,0)</f>
        <v>Category02</v>
      </c>
      <c r="I409" t="str">
        <f>_xlfn.XLOOKUP(InputData[[#This Row],[PRODUCT ID]],MasterData[PRODUCT ID],MasterData[UOM],"",0)</f>
        <v>No.</v>
      </c>
      <c r="J409">
        <f>_xlfn.XLOOKUP(InputData[[#This Row],[PRODUCT ID]],MasterData[PRODUCT ID],MasterData[BUYING PRIZE],"",0)</f>
        <v>37</v>
      </c>
      <c r="K409">
        <f>_xlfn.XLOOKUP(InputData[[#This Row],[PRODUCT ID]],MasterData[PRODUCT ID],MasterData[SELLING PRICE],"",0)</f>
        <v>49.21</v>
      </c>
      <c r="L409">
        <f>SUM(InputData[[#This Row],[BUYING PRIZE]]*InputData[[#This Row],[QUANTITY]])</f>
        <v>74</v>
      </c>
      <c r="M409">
        <f>SUM(InputData[[#This Row],[SELLING PRICE]]*InputData[[#This Row],[QUANTITY]])</f>
        <v>98.42</v>
      </c>
      <c r="N409">
        <f>SUM(InputData[[#This Row],[TOTAL SELLING VALUE]]-InputData[[#This Row],[TOTAL BUYING VALUE]])</f>
        <v>24.42</v>
      </c>
      <c r="O409">
        <f>DAY(InputData[[#This Row],[DATE]])</f>
        <v>23</v>
      </c>
      <c r="P409" t="str">
        <f>TEXT(InputData[[#This Row],[DATE]],"MMM")</f>
        <v>Jul</v>
      </c>
      <c r="Q409">
        <f>YEAR(InputData[[#This Row],[DATE]])</f>
        <v>2022</v>
      </c>
    </row>
    <row r="410" spans="1:17" x14ac:dyDescent="0.2">
      <c r="A410" s="3">
        <v>44766</v>
      </c>
      <c r="B410" s="4" t="s">
        <v>18</v>
      </c>
      <c r="C410" s="5">
        <v>14</v>
      </c>
      <c r="D410" s="5" t="s">
        <v>108</v>
      </c>
      <c r="E410" s="5" t="s">
        <v>107</v>
      </c>
      <c r="F410" s="6">
        <v>0</v>
      </c>
      <c r="G410" t="str">
        <f>_xlfn.XLOOKUP(InputData[[#This Row],[PRODUCT ID]],MasterData[PRODUCT ID],MasterData[PRODUCT],,0)</f>
        <v>Product06</v>
      </c>
      <c r="H410" t="str">
        <f>_xlfn.XLOOKUP(B410,MasterData[PRODUCT ID],MasterData[CATEGORY],,0)</f>
        <v>Category01</v>
      </c>
      <c r="I410" t="str">
        <f>_xlfn.XLOOKUP(InputData[[#This Row],[PRODUCT ID]],MasterData[PRODUCT ID],MasterData[UOM],"",0)</f>
        <v>Kg</v>
      </c>
      <c r="J410">
        <f>_xlfn.XLOOKUP(InputData[[#This Row],[PRODUCT ID]],MasterData[PRODUCT ID],MasterData[BUYING PRIZE],"",0)</f>
        <v>75</v>
      </c>
      <c r="K410">
        <f>_xlfn.XLOOKUP(InputData[[#This Row],[PRODUCT ID]],MasterData[PRODUCT ID],MasterData[SELLING PRICE],"",0)</f>
        <v>85.5</v>
      </c>
      <c r="L410">
        <f>SUM(InputData[[#This Row],[BUYING PRIZE]]*InputData[[#This Row],[QUANTITY]])</f>
        <v>1050</v>
      </c>
      <c r="M410">
        <f>SUM(InputData[[#This Row],[SELLING PRICE]]*InputData[[#This Row],[QUANTITY]])</f>
        <v>1197</v>
      </c>
      <c r="N410">
        <f>SUM(InputData[[#This Row],[TOTAL SELLING VALUE]]-InputData[[#This Row],[TOTAL BUYING VALUE]])</f>
        <v>147</v>
      </c>
      <c r="O410">
        <f>DAY(InputData[[#This Row],[DATE]])</f>
        <v>24</v>
      </c>
      <c r="P410" t="str">
        <f>TEXT(InputData[[#This Row],[DATE]],"MMM")</f>
        <v>Jul</v>
      </c>
      <c r="Q410">
        <f>YEAR(InputData[[#This Row],[DATE]])</f>
        <v>2022</v>
      </c>
    </row>
    <row r="411" spans="1:17" x14ac:dyDescent="0.2">
      <c r="A411" s="3">
        <v>44766</v>
      </c>
      <c r="B411" s="4" t="s">
        <v>63</v>
      </c>
      <c r="C411" s="5">
        <v>1</v>
      </c>
      <c r="D411" s="5" t="s">
        <v>106</v>
      </c>
      <c r="E411" s="5" t="s">
        <v>106</v>
      </c>
      <c r="F411" s="6">
        <v>0</v>
      </c>
      <c r="G411" t="str">
        <f>_xlfn.XLOOKUP(InputData[[#This Row],[PRODUCT ID]],MasterData[PRODUCT ID],MasterData[PRODUCT],,0)</f>
        <v>Product27</v>
      </c>
      <c r="H411" t="str">
        <f>_xlfn.XLOOKUP(B411,MasterData[PRODUCT ID],MasterData[CATEGORY],,0)</f>
        <v>Category04</v>
      </c>
      <c r="I411" t="str">
        <f>_xlfn.XLOOKUP(InputData[[#This Row],[PRODUCT ID]],MasterData[PRODUCT ID],MasterData[UOM],"",0)</f>
        <v>Lt</v>
      </c>
      <c r="J411">
        <f>_xlfn.XLOOKUP(InputData[[#This Row],[PRODUCT ID]],MasterData[PRODUCT ID],MasterData[BUYING PRIZE],"",0)</f>
        <v>48</v>
      </c>
      <c r="K411">
        <f>_xlfn.XLOOKUP(InputData[[#This Row],[PRODUCT ID]],MasterData[PRODUCT ID],MasterData[SELLING PRICE],"",0)</f>
        <v>57.120000000000005</v>
      </c>
      <c r="L411">
        <f>SUM(InputData[[#This Row],[BUYING PRIZE]]*InputData[[#This Row],[QUANTITY]])</f>
        <v>48</v>
      </c>
      <c r="M411">
        <f>SUM(InputData[[#This Row],[SELLING PRICE]]*InputData[[#This Row],[QUANTITY]])</f>
        <v>57.120000000000005</v>
      </c>
      <c r="N411">
        <f>SUM(InputData[[#This Row],[TOTAL SELLING VALUE]]-InputData[[#This Row],[TOTAL BUYING VALUE]])</f>
        <v>9.1200000000000045</v>
      </c>
      <c r="O411">
        <f>DAY(InputData[[#This Row],[DATE]])</f>
        <v>24</v>
      </c>
      <c r="P411" t="str">
        <f>TEXT(InputData[[#This Row],[DATE]],"MMM")</f>
        <v>Jul</v>
      </c>
      <c r="Q411">
        <f>YEAR(InputData[[#This Row],[DATE]])</f>
        <v>2022</v>
      </c>
    </row>
    <row r="412" spans="1:17" x14ac:dyDescent="0.2">
      <c r="A412" s="3">
        <v>44767</v>
      </c>
      <c r="B412" s="4" t="s">
        <v>98</v>
      </c>
      <c r="C412" s="5">
        <v>2</v>
      </c>
      <c r="D412" s="5" t="s">
        <v>108</v>
      </c>
      <c r="E412" s="5" t="s">
        <v>107</v>
      </c>
      <c r="F412" s="6">
        <v>0</v>
      </c>
      <c r="G412" t="str">
        <f>_xlfn.XLOOKUP(InputData[[#This Row],[PRODUCT ID]],MasterData[PRODUCT ID],MasterData[PRODUCT],,0)</f>
        <v>Product44</v>
      </c>
      <c r="H412" t="str">
        <f>_xlfn.XLOOKUP(B412,MasterData[PRODUCT ID],MasterData[CATEGORY],,0)</f>
        <v>Category05</v>
      </c>
      <c r="I412" t="str">
        <f>_xlfn.XLOOKUP(InputData[[#This Row],[PRODUCT ID]],MasterData[PRODUCT ID],MasterData[UOM],"",0)</f>
        <v>Kg</v>
      </c>
      <c r="J412">
        <f>_xlfn.XLOOKUP(InputData[[#This Row],[PRODUCT ID]],MasterData[PRODUCT ID],MasterData[BUYING PRIZE],"",0)</f>
        <v>76</v>
      </c>
      <c r="K412">
        <f>_xlfn.XLOOKUP(InputData[[#This Row],[PRODUCT ID]],MasterData[PRODUCT ID],MasterData[SELLING PRICE],"",0)</f>
        <v>82.08</v>
      </c>
      <c r="L412">
        <f>SUM(InputData[[#This Row],[BUYING PRIZE]]*InputData[[#This Row],[QUANTITY]])</f>
        <v>152</v>
      </c>
      <c r="M412">
        <f>SUM(InputData[[#This Row],[SELLING PRICE]]*InputData[[#This Row],[QUANTITY]])</f>
        <v>164.16</v>
      </c>
      <c r="N412">
        <f>SUM(InputData[[#This Row],[TOTAL SELLING VALUE]]-InputData[[#This Row],[TOTAL BUYING VALUE]])</f>
        <v>12.159999999999997</v>
      </c>
      <c r="O412">
        <f>DAY(InputData[[#This Row],[DATE]])</f>
        <v>25</v>
      </c>
      <c r="P412" t="str">
        <f>TEXT(InputData[[#This Row],[DATE]],"MMM")</f>
        <v>Jul</v>
      </c>
      <c r="Q412">
        <f>YEAR(InputData[[#This Row],[DATE]])</f>
        <v>2022</v>
      </c>
    </row>
    <row r="413" spans="1:17" x14ac:dyDescent="0.2">
      <c r="A413" s="3">
        <v>44767</v>
      </c>
      <c r="B413" s="4" t="s">
        <v>41</v>
      </c>
      <c r="C413" s="5">
        <v>12</v>
      </c>
      <c r="D413" s="5" t="s">
        <v>108</v>
      </c>
      <c r="E413" s="5" t="s">
        <v>107</v>
      </c>
      <c r="F413" s="6">
        <v>0</v>
      </c>
      <c r="G413" t="str">
        <f>_xlfn.XLOOKUP(InputData[[#This Row],[PRODUCT ID]],MasterData[PRODUCT ID],MasterData[PRODUCT],,0)</f>
        <v>Product17</v>
      </c>
      <c r="H413" t="str">
        <f>_xlfn.XLOOKUP(B413,MasterData[PRODUCT ID],MasterData[CATEGORY],,0)</f>
        <v>Category02</v>
      </c>
      <c r="I413" t="str">
        <f>_xlfn.XLOOKUP(InputData[[#This Row],[PRODUCT ID]],MasterData[PRODUCT ID],MasterData[UOM],"",0)</f>
        <v>Ft</v>
      </c>
      <c r="J413">
        <f>_xlfn.XLOOKUP(InputData[[#This Row],[PRODUCT ID]],MasterData[PRODUCT ID],MasterData[BUYING PRIZE],"",0)</f>
        <v>134</v>
      </c>
      <c r="K413">
        <f>_xlfn.XLOOKUP(InputData[[#This Row],[PRODUCT ID]],MasterData[PRODUCT ID],MasterData[SELLING PRICE],"",0)</f>
        <v>156.78</v>
      </c>
      <c r="L413">
        <f>SUM(InputData[[#This Row],[BUYING PRIZE]]*InputData[[#This Row],[QUANTITY]])</f>
        <v>1608</v>
      </c>
      <c r="M413">
        <f>SUM(InputData[[#This Row],[SELLING PRICE]]*InputData[[#This Row],[QUANTITY]])</f>
        <v>1881.3600000000001</v>
      </c>
      <c r="N413">
        <f>SUM(InputData[[#This Row],[TOTAL SELLING VALUE]]-InputData[[#This Row],[TOTAL BUYING VALUE]])</f>
        <v>273.36000000000013</v>
      </c>
      <c r="O413">
        <f>DAY(InputData[[#This Row],[DATE]])</f>
        <v>25</v>
      </c>
      <c r="P413" t="str">
        <f>TEXT(InputData[[#This Row],[DATE]],"MMM")</f>
        <v>Jul</v>
      </c>
      <c r="Q413">
        <f>YEAR(InputData[[#This Row],[DATE]])</f>
        <v>2022</v>
      </c>
    </row>
    <row r="414" spans="1:17" x14ac:dyDescent="0.2">
      <c r="A414" s="3">
        <v>44767</v>
      </c>
      <c r="B414" s="4" t="s">
        <v>12</v>
      </c>
      <c r="C414" s="5">
        <v>13</v>
      </c>
      <c r="D414" s="5" t="s">
        <v>106</v>
      </c>
      <c r="E414" s="5" t="s">
        <v>107</v>
      </c>
      <c r="F414" s="6">
        <v>0</v>
      </c>
      <c r="G414" t="str">
        <f>_xlfn.XLOOKUP(InputData[[#This Row],[PRODUCT ID]],MasterData[PRODUCT ID],MasterData[PRODUCT],,0)</f>
        <v>Product03</v>
      </c>
      <c r="H414" t="str">
        <f>_xlfn.XLOOKUP(B414,MasterData[PRODUCT ID],MasterData[CATEGORY],,0)</f>
        <v>Category01</v>
      </c>
      <c r="I414" t="str">
        <f>_xlfn.XLOOKUP(InputData[[#This Row],[PRODUCT ID]],MasterData[PRODUCT ID],MasterData[UOM],"",0)</f>
        <v>Kg</v>
      </c>
      <c r="J414">
        <f>_xlfn.XLOOKUP(InputData[[#This Row],[PRODUCT ID]],MasterData[PRODUCT ID],MasterData[BUYING PRIZE],"",0)</f>
        <v>71</v>
      </c>
      <c r="K414">
        <f>_xlfn.XLOOKUP(InputData[[#This Row],[PRODUCT ID]],MasterData[PRODUCT ID],MasterData[SELLING PRICE],"",0)</f>
        <v>80.94</v>
      </c>
      <c r="L414">
        <f>SUM(InputData[[#This Row],[BUYING PRIZE]]*InputData[[#This Row],[QUANTITY]])</f>
        <v>923</v>
      </c>
      <c r="M414">
        <f>SUM(InputData[[#This Row],[SELLING PRICE]]*InputData[[#This Row],[QUANTITY]])</f>
        <v>1052.22</v>
      </c>
      <c r="N414">
        <f>SUM(InputData[[#This Row],[TOTAL SELLING VALUE]]-InputData[[#This Row],[TOTAL BUYING VALUE]])</f>
        <v>129.22000000000003</v>
      </c>
      <c r="O414">
        <f>DAY(InputData[[#This Row],[DATE]])</f>
        <v>25</v>
      </c>
      <c r="P414" t="str">
        <f>TEXT(InputData[[#This Row],[DATE]],"MMM")</f>
        <v>Jul</v>
      </c>
      <c r="Q414">
        <f>YEAR(InputData[[#This Row],[DATE]])</f>
        <v>2022</v>
      </c>
    </row>
    <row r="415" spans="1:17" x14ac:dyDescent="0.2">
      <c r="A415" s="3">
        <v>44768</v>
      </c>
      <c r="B415" s="4" t="s">
        <v>12</v>
      </c>
      <c r="C415" s="5">
        <v>10</v>
      </c>
      <c r="D415" s="5" t="s">
        <v>106</v>
      </c>
      <c r="E415" s="5" t="s">
        <v>106</v>
      </c>
      <c r="F415" s="6">
        <v>0</v>
      </c>
      <c r="G415" t="str">
        <f>_xlfn.XLOOKUP(InputData[[#This Row],[PRODUCT ID]],MasterData[PRODUCT ID],MasterData[PRODUCT],,0)</f>
        <v>Product03</v>
      </c>
      <c r="H415" t="str">
        <f>_xlfn.XLOOKUP(B415,MasterData[PRODUCT ID],MasterData[CATEGORY],,0)</f>
        <v>Category01</v>
      </c>
      <c r="I415" t="str">
        <f>_xlfn.XLOOKUP(InputData[[#This Row],[PRODUCT ID]],MasterData[PRODUCT ID],MasterData[UOM],"",0)</f>
        <v>Kg</v>
      </c>
      <c r="J415">
        <f>_xlfn.XLOOKUP(InputData[[#This Row],[PRODUCT ID]],MasterData[PRODUCT ID],MasterData[BUYING PRIZE],"",0)</f>
        <v>71</v>
      </c>
      <c r="K415">
        <f>_xlfn.XLOOKUP(InputData[[#This Row],[PRODUCT ID]],MasterData[PRODUCT ID],MasterData[SELLING PRICE],"",0)</f>
        <v>80.94</v>
      </c>
      <c r="L415">
        <f>SUM(InputData[[#This Row],[BUYING PRIZE]]*InputData[[#This Row],[QUANTITY]])</f>
        <v>710</v>
      </c>
      <c r="M415">
        <f>SUM(InputData[[#This Row],[SELLING PRICE]]*InputData[[#This Row],[QUANTITY]])</f>
        <v>809.4</v>
      </c>
      <c r="N415">
        <f>SUM(InputData[[#This Row],[TOTAL SELLING VALUE]]-InputData[[#This Row],[TOTAL BUYING VALUE]])</f>
        <v>99.399999999999977</v>
      </c>
      <c r="O415">
        <f>DAY(InputData[[#This Row],[DATE]])</f>
        <v>26</v>
      </c>
      <c r="P415" t="str">
        <f>TEXT(InputData[[#This Row],[DATE]],"MMM")</f>
        <v>Jul</v>
      </c>
      <c r="Q415">
        <f>YEAR(InputData[[#This Row],[DATE]])</f>
        <v>2022</v>
      </c>
    </row>
    <row r="416" spans="1:17" x14ac:dyDescent="0.2">
      <c r="A416" s="3">
        <v>44768</v>
      </c>
      <c r="B416" s="4" t="s">
        <v>60</v>
      </c>
      <c r="C416" s="5">
        <v>1</v>
      </c>
      <c r="D416" s="5" t="s">
        <v>106</v>
      </c>
      <c r="E416" s="5" t="s">
        <v>107</v>
      </c>
      <c r="F416" s="6">
        <v>0</v>
      </c>
      <c r="G416" t="str">
        <f>_xlfn.XLOOKUP(InputData[[#This Row],[PRODUCT ID]],MasterData[PRODUCT ID],MasterData[PRODUCT],,0)</f>
        <v>Product26</v>
      </c>
      <c r="H416" t="str">
        <f>_xlfn.XLOOKUP(B416,MasterData[PRODUCT ID],MasterData[CATEGORY],,0)</f>
        <v>Category04</v>
      </c>
      <c r="I416" t="str">
        <f>_xlfn.XLOOKUP(InputData[[#This Row],[PRODUCT ID]],MasterData[PRODUCT ID],MasterData[UOM],"",0)</f>
        <v>No.</v>
      </c>
      <c r="J416">
        <f>_xlfn.XLOOKUP(InputData[[#This Row],[PRODUCT ID]],MasterData[PRODUCT ID],MasterData[BUYING PRIZE],"",0)</f>
        <v>18</v>
      </c>
      <c r="K416">
        <f>_xlfn.XLOOKUP(InputData[[#This Row],[PRODUCT ID]],MasterData[PRODUCT ID],MasterData[SELLING PRICE],"",0)</f>
        <v>24.66</v>
      </c>
      <c r="L416">
        <f>SUM(InputData[[#This Row],[BUYING PRIZE]]*InputData[[#This Row],[QUANTITY]])</f>
        <v>18</v>
      </c>
      <c r="M416">
        <f>SUM(InputData[[#This Row],[SELLING PRICE]]*InputData[[#This Row],[QUANTITY]])</f>
        <v>24.66</v>
      </c>
      <c r="N416">
        <f>SUM(InputData[[#This Row],[TOTAL SELLING VALUE]]-InputData[[#This Row],[TOTAL BUYING VALUE]])</f>
        <v>6.66</v>
      </c>
      <c r="O416">
        <f>DAY(InputData[[#This Row],[DATE]])</f>
        <v>26</v>
      </c>
      <c r="P416" t="str">
        <f>TEXT(InputData[[#This Row],[DATE]],"MMM")</f>
        <v>Jul</v>
      </c>
      <c r="Q416">
        <f>YEAR(InputData[[#This Row],[DATE]])</f>
        <v>2022</v>
      </c>
    </row>
    <row r="417" spans="1:17" x14ac:dyDescent="0.2">
      <c r="A417" s="3">
        <v>44776</v>
      </c>
      <c r="B417" s="4" t="s">
        <v>31</v>
      </c>
      <c r="C417" s="5">
        <v>5</v>
      </c>
      <c r="D417" s="5" t="s">
        <v>108</v>
      </c>
      <c r="E417" s="5" t="s">
        <v>107</v>
      </c>
      <c r="F417" s="6">
        <v>0</v>
      </c>
      <c r="G417" t="str">
        <f>_xlfn.XLOOKUP(InputData[[#This Row],[PRODUCT ID]],MasterData[PRODUCT ID],MasterData[PRODUCT],,0)</f>
        <v>Product12</v>
      </c>
      <c r="H417" t="str">
        <f>_xlfn.XLOOKUP(B417,MasterData[PRODUCT ID],MasterData[CATEGORY],,0)</f>
        <v>Category02</v>
      </c>
      <c r="I417" t="str">
        <f>_xlfn.XLOOKUP(InputData[[#This Row],[PRODUCT ID]],MasterData[PRODUCT ID],MasterData[UOM],"",0)</f>
        <v>Kg</v>
      </c>
      <c r="J417">
        <f>_xlfn.XLOOKUP(InputData[[#This Row],[PRODUCT ID]],MasterData[PRODUCT ID],MasterData[BUYING PRIZE],"",0)</f>
        <v>73</v>
      </c>
      <c r="K417">
        <f>_xlfn.XLOOKUP(InputData[[#This Row],[PRODUCT ID]],MasterData[PRODUCT ID],MasterData[SELLING PRICE],"",0)</f>
        <v>94.17</v>
      </c>
      <c r="L417">
        <f>SUM(InputData[[#This Row],[BUYING PRIZE]]*InputData[[#This Row],[QUANTITY]])</f>
        <v>365</v>
      </c>
      <c r="M417">
        <f>SUM(InputData[[#This Row],[SELLING PRICE]]*InputData[[#This Row],[QUANTITY]])</f>
        <v>470.85</v>
      </c>
      <c r="N417">
        <f>SUM(InputData[[#This Row],[TOTAL SELLING VALUE]]-InputData[[#This Row],[TOTAL BUYING VALUE]])</f>
        <v>105.85000000000002</v>
      </c>
      <c r="O417">
        <f>DAY(InputData[[#This Row],[DATE]])</f>
        <v>3</v>
      </c>
      <c r="P417" t="str">
        <f>TEXT(InputData[[#This Row],[DATE]],"MMM")</f>
        <v>Aug</v>
      </c>
      <c r="Q417">
        <f>YEAR(InputData[[#This Row],[DATE]])</f>
        <v>2022</v>
      </c>
    </row>
    <row r="418" spans="1:17" x14ac:dyDescent="0.2">
      <c r="A418" s="3">
        <v>44779</v>
      </c>
      <c r="B418" s="4" t="s">
        <v>39</v>
      </c>
      <c r="C418" s="5">
        <v>9</v>
      </c>
      <c r="D418" s="5" t="s">
        <v>106</v>
      </c>
      <c r="E418" s="5" t="s">
        <v>106</v>
      </c>
      <c r="F418" s="6">
        <v>0</v>
      </c>
      <c r="G418" t="str">
        <f>_xlfn.XLOOKUP(InputData[[#This Row],[PRODUCT ID]],MasterData[PRODUCT ID],MasterData[PRODUCT],,0)</f>
        <v>Product16</v>
      </c>
      <c r="H418" t="str">
        <f>_xlfn.XLOOKUP(B418,MasterData[PRODUCT ID],MasterData[CATEGORY],,0)</f>
        <v>Category02</v>
      </c>
      <c r="I418" t="str">
        <f>_xlfn.XLOOKUP(InputData[[#This Row],[PRODUCT ID]],MasterData[PRODUCT ID],MasterData[UOM],"",0)</f>
        <v>No.</v>
      </c>
      <c r="J418">
        <f>_xlfn.XLOOKUP(InputData[[#This Row],[PRODUCT ID]],MasterData[PRODUCT ID],MasterData[BUYING PRIZE],"",0)</f>
        <v>13</v>
      </c>
      <c r="K418">
        <f>_xlfn.XLOOKUP(InputData[[#This Row],[PRODUCT ID]],MasterData[PRODUCT ID],MasterData[SELLING PRICE],"",0)</f>
        <v>16.64</v>
      </c>
      <c r="L418">
        <f>SUM(InputData[[#This Row],[BUYING PRIZE]]*InputData[[#This Row],[QUANTITY]])</f>
        <v>117</v>
      </c>
      <c r="M418">
        <f>SUM(InputData[[#This Row],[SELLING PRICE]]*InputData[[#This Row],[QUANTITY]])</f>
        <v>149.76</v>
      </c>
      <c r="N418">
        <f>SUM(InputData[[#This Row],[TOTAL SELLING VALUE]]-InputData[[#This Row],[TOTAL BUYING VALUE]])</f>
        <v>32.759999999999991</v>
      </c>
      <c r="O418">
        <f>DAY(InputData[[#This Row],[DATE]])</f>
        <v>6</v>
      </c>
      <c r="P418" t="str">
        <f>TEXT(InputData[[#This Row],[DATE]],"MMM")</f>
        <v>Aug</v>
      </c>
      <c r="Q418">
        <f>YEAR(InputData[[#This Row],[DATE]])</f>
        <v>2022</v>
      </c>
    </row>
    <row r="419" spans="1:17" x14ac:dyDescent="0.2">
      <c r="A419" s="3">
        <v>44781</v>
      </c>
      <c r="B419" s="4" t="s">
        <v>39</v>
      </c>
      <c r="C419" s="5">
        <v>2</v>
      </c>
      <c r="D419" s="5" t="s">
        <v>108</v>
      </c>
      <c r="E419" s="5" t="s">
        <v>106</v>
      </c>
      <c r="F419" s="6">
        <v>0</v>
      </c>
      <c r="G419" t="str">
        <f>_xlfn.XLOOKUP(InputData[[#This Row],[PRODUCT ID]],MasterData[PRODUCT ID],MasterData[PRODUCT],,0)</f>
        <v>Product16</v>
      </c>
      <c r="H419" t="str">
        <f>_xlfn.XLOOKUP(B419,MasterData[PRODUCT ID],MasterData[CATEGORY],,0)</f>
        <v>Category02</v>
      </c>
      <c r="I419" t="str">
        <f>_xlfn.XLOOKUP(InputData[[#This Row],[PRODUCT ID]],MasterData[PRODUCT ID],MasterData[UOM],"",0)</f>
        <v>No.</v>
      </c>
      <c r="J419">
        <f>_xlfn.XLOOKUP(InputData[[#This Row],[PRODUCT ID]],MasterData[PRODUCT ID],MasterData[BUYING PRIZE],"",0)</f>
        <v>13</v>
      </c>
      <c r="K419">
        <f>_xlfn.XLOOKUP(InputData[[#This Row],[PRODUCT ID]],MasterData[PRODUCT ID],MasterData[SELLING PRICE],"",0)</f>
        <v>16.64</v>
      </c>
      <c r="L419">
        <f>SUM(InputData[[#This Row],[BUYING PRIZE]]*InputData[[#This Row],[QUANTITY]])</f>
        <v>26</v>
      </c>
      <c r="M419">
        <f>SUM(InputData[[#This Row],[SELLING PRICE]]*InputData[[#This Row],[QUANTITY]])</f>
        <v>33.28</v>
      </c>
      <c r="N419">
        <f>SUM(InputData[[#This Row],[TOTAL SELLING VALUE]]-InputData[[#This Row],[TOTAL BUYING VALUE]])</f>
        <v>7.2800000000000011</v>
      </c>
      <c r="O419">
        <f>DAY(InputData[[#This Row],[DATE]])</f>
        <v>8</v>
      </c>
      <c r="P419" t="str">
        <f>TEXT(InputData[[#This Row],[DATE]],"MMM")</f>
        <v>Aug</v>
      </c>
      <c r="Q419">
        <f>YEAR(InputData[[#This Row],[DATE]])</f>
        <v>2022</v>
      </c>
    </row>
    <row r="420" spans="1:17" x14ac:dyDescent="0.2">
      <c r="A420" s="3">
        <v>44781</v>
      </c>
      <c r="B420" s="4" t="s">
        <v>73</v>
      </c>
      <c r="C420" s="5">
        <v>12</v>
      </c>
      <c r="D420" s="5" t="s">
        <v>108</v>
      </c>
      <c r="E420" s="5" t="s">
        <v>107</v>
      </c>
      <c r="F420" s="6">
        <v>0</v>
      </c>
      <c r="G420" t="str">
        <f>_xlfn.XLOOKUP(InputData[[#This Row],[PRODUCT ID]],MasterData[PRODUCT ID],MasterData[PRODUCT],,0)</f>
        <v>Product32</v>
      </c>
      <c r="H420" t="str">
        <f>_xlfn.XLOOKUP(B420,MasterData[PRODUCT ID],MasterData[CATEGORY],,0)</f>
        <v>Category04</v>
      </c>
      <c r="I420" t="str">
        <f>_xlfn.XLOOKUP(InputData[[#This Row],[PRODUCT ID]],MasterData[PRODUCT ID],MasterData[UOM],"",0)</f>
        <v>Kg</v>
      </c>
      <c r="J420">
        <f>_xlfn.XLOOKUP(InputData[[#This Row],[PRODUCT ID]],MasterData[PRODUCT ID],MasterData[BUYING PRIZE],"",0)</f>
        <v>89</v>
      </c>
      <c r="K420">
        <f>_xlfn.XLOOKUP(InputData[[#This Row],[PRODUCT ID]],MasterData[PRODUCT ID],MasterData[SELLING PRICE],"",0)</f>
        <v>117.48</v>
      </c>
      <c r="L420">
        <f>SUM(InputData[[#This Row],[BUYING PRIZE]]*InputData[[#This Row],[QUANTITY]])</f>
        <v>1068</v>
      </c>
      <c r="M420">
        <f>SUM(InputData[[#This Row],[SELLING PRICE]]*InputData[[#This Row],[QUANTITY]])</f>
        <v>1409.76</v>
      </c>
      <c r="N420">
        <f>SUM(InputData[[#This Row],[TOTAL SELLING VALUE]]-InputData[[#This Row],[TOTAL BUYING VALUE]])</f>
        <v>341.76</v>
      </c>
      <c r="O420">
        <f>DAY(InputData[[#This Row],[DATE]])</f>
        <v>8</v>
      </c>
      <c r="P420" t="str">
        <f>TEXT(InputData[[#This Row],[DATE]],"MMM")</f>
        <v>Aug</v>
      </c>
      <c r="Q420">
        <f>YEAR(InputData[[#This Row],[DATE]])</f>
        <v>2022</v>
      </c>
    </row>
    <row r="421" spans="1:17" x14ac:dyDescent="0.2">
      <c r="A421" s="3">
        <v>44781</v>
      </c>
      <c r="B421" s="4" t="s">
        <v>50</v>
      </c>
      <c r="C421" s="5">
        <v>11</v>
      </c>
      <c r="D421" s="5" t="s">
        <v>108</v>
      </c>
      <c r="E421" s="5" t="s">
        <v>107</v>
      </c>
      <c r="F421" s="6">
        <v>0</v>
      </c>
      <c r="G421" t="str">
        <f>_xlfn.XLOOKUP(InputData[[#This Row],[PRODUCT ID]],MasterData[PRODUCT ID],MasterData[PRODUCT],,0)</f>
        <v>Product21</v>
      </c>
      <c r="H421" t="str">
        <f>_xlfn.XLOOKUP(B421,MasterData[PRODUCT ID],MasterData[CATEGORY],,0)</f>
        <v>Category03</v>
      </c>
      <c r="I421" t="str">
        <f>_xlfn.XLOOKUP(InputData[[#This Row],[PRODUCT ID]],MasterData[PRODUCT ID],MasterData[UOM],"",0)</f>
        <v>Ft</v>
      </c>
      <c r="J421">
        <f>_xlfn.XLOOKUP(InputData[[#This Row],[PRODUCT ID]],MasterData[PRODUCT ID],MasterData[BUYING PRIZE],"",0)</f>
        <v>126</v>
      </c>
      <c r="K421">
        <f>_xlfn.XLOOKUP(InputData[[#This Row],[PRODUCT ID]],MasterData[PRODUCT ID],MasterData[SELLING PRICE],"",0)</f>
        <v>162.54</v>
      </c>
      <c r="L421">
        <f>SUM(InputData[[#This Row],[BUYING PRIZE]]*InputData[[#This Row],[QUANTITY]])</f>
        <v>1386</v>
      </c>
      <c r="M421">
        <f>SUM(InputData[[#This Row],[SELLING PRICE]]*InputData[[#This Row],[QUANTITY]])</f>
        <v>1787.9399999999998</v>
      </c>
      <c r="N421">
        <f>SUM(InputData[[#This Row],[TOTAL SELLING VALUE]]-InputData[[#This Row],[TOTAL BUYING VALUE]])</f>
        <v>401.93999999999983</v>
      </c>
      <c r="O421">
        <f>DAY(InputData[[#This Row],[DATE]])</f>
        <v>8</v>
      </c>
      <c r="P421" t="str">
        <f>TEXT(InputData[[#This Row],[DATE]],"MMM")</f>
        <v>Aug</v>
      </c>
      <c r="Q421">
        <f>YEAR(InputData[[#This Row],[DATE]])</f>
        <v>2022</v>
      </c>
    </row>
    <row r="422" spans="1:17" x14ac:dyDescent="0.2">
      <c r="A422" s="3">
        <v>44787</v>
      </c>
      <c r="B422" s="4" t="s">
        <v>69</v>
      </c>
      <c r="C422" s="5">
        <v>14</v>
      </c>
      <c r="D422" s="5" t="s">
        <v>108</v>
      </c>
      <c r="E422" s="5" t="s">
        <v>107</v>
      </c>
      <c r="F422" s="6">
        <v>0</v>
      </c>
      <c r="G422" t="str">
        <f>_xlfn.XLOOKUP(InputData[[#This Row],[PRODUCT ID]],MasterData[PRODUCT ID],MasterData[PRODUCT],,0)</f>
        <v>Product30</v>
      </c>
      <c r="H422" t="str">
        <f>_xlfn.XLOOKUP(B422,MasterData[PRODUCT ID],MasterData[CATEGORY],,0)</f>
        <v>Category04</v>
      </c>
      <c r="I422" t="str">
        <f>_xlfn.XLOOKUP(InputData[[#This Row],[PRODUCT ID]],MasterData[PRODUCT ID],MasterData[UOM],"",0)</f>
        <v>Ft</v>
      </c>
      <c r="J422">
        <f>_xlfn.XLOOKUP(InputData[[#This Row],[PRODUCT ID]],MasterData[PRODUCT ID],MasterData[BUYING PRIZE],"",0)</f>
        <v>148</v>
      </c>
      <c r="K422">
        <f>_xlfn.XLOOKUP(InputData[[#This Row],[PRODUCT ID]],MasterData[PRODUCT ID],MasterData[SELLING PRICE],"",0)</f>
        <v>201.28</v>
      </c>
      <c r="L422">
        <f>SUM(InputData[[#This Row],[BUYING PRIZE]]*InputData[[#This Row],[QUANTITY]])</f>
        <v>2072</v>
      </c>
      <c r="M422">
        <f>SUM(InputData[[#This Row],[SELLING PRICE]]*InputData[[#This Row],[QUANTITY]])</f>
        <v>2817.92</v>
      </c>
      <c r="N422">
        <f>SUM(InputData[[#This Row],[TOTAL SELLING VALUE]]-InputData[[#This Row],[TOTAL BUYING VALUE]])</f>
        <v>745.92000000000007</v>
      </c>
      <c r="O422">
        <f>DAY(InputData[[#This Row],[DATE]])</f>
        <v>14</v>
      </c>
      <c r="P422" t="str">
        <f>TEXT(InputData[[#This Row],[DATE]],"MMM")</f>
        <v>Aug</v>
      </c>
      <c r="Q422">
        <f>YEAR(InputData[[#This Row],[DATE]])</f>
        <v>2022</v>
      </c>
    </row>
    <row r="423" spans="1:17" x14ac:dyDescent="0.2">
      <c r="A423" s="3">
        <v>44788</v>
      </c>
      <c r="B423" s="4" t="s">
        <v>29</v>
      </c>
      <c r="C423" s="5">
        <v>10</v>
      </c>
      <c r="D423" s="5" t="s">
        <v>105</v>
      </c>
      <c r="E423" s="5" t="s">
        <v>107</v>
      </c>
      <c r="F423" s="6">
        <v>0</v>
      </c>
      <c r="G423" t="str">
        <f>_xlfn.XLOOKUP(InputData[[#This Row],[PRODUCT ID]],MasterData[PRODUCT ID],MasterData[PRODUCT],,0)</f>
        <v>Product11</v>
      </c>
      <c r="H423" t="str">
        <f>_xlfn.XLOOKUP(B423,MasterData[PRODUCT ID],MasterData[CATEGORY],,0)</f>
        <v>Category02</v>
      </c>
      <c r="I423" t="str">
        <f>_xlfn.XLOOKUP(InputData[[#This Row],[PRODUCT ID]],MasterData[PRODUCT ID],MasterData[UOM],"",0)</f>
        <v>Lt</v>
      </c>
      <c r="J423">
        <f>_xlfn.XLOOKUP(InputData[[#This Row],[PRODUCT ID]],MasterData[PRODUCT ID],MasterData[BUYING PRIZE],"",0)</f>
        <v>44</v>
      </c>
      <c r="K423">
        <f>_xlfn.XLOOKUP(InputData[[#This Row],[PRODUCT ID]],MasterData[PRODUCT ID],MasterData[SELLING PRICE],"",0)</f>
        <v>48.4</v>
      </c>
      <c r="L423">
        <f>SUM(InputData[[#This Row],[BUYING PRIZE]]*InputData[[#This Row],[QUANTITY]])</f>
        <v>440</v>
      </c>
      <c r="M423">
        <f>SUM(InputData[[#This Row],[SELLING PRICE]]*InputData[[#This Row],[QUANTITY]])</f>
        <v>484</v>
      </c>
      <c r="N423">
        <f>SUM(InputData[[#This Row],[TOTAL SELLING VALUE]]-InputData[[#This Row],[TOTAL BUYING VALUE]])</f>
        <v>44</v>
      </c>
      <c r="O423">
        <f>DAY(InputData[[#This Row],[DATE]])</f>
        <v>15</v>
      </c>
      <c r="P423" t="str">
        <f>TEXT(InputData[[#This Row],[DATE]],"MMM")</f>
        <v>Aug</v>
      </c>
      <c r="Q423">
        <f>YEAR(InputData[[#This Row],[DATE]])</f>
        <v>2022</v>
      </c>
    </row>
    <row r="424" spans="1:17" x14ac:dyDescent="0.2">
      <c r="A424" s="3">
        <v>44788</v>
      </c>
      <c r="B424" s="4" t="s">
        <v>37</v>
      </c>
      <c r="C424" s="5">
        <v>7</v>
      </c>
      <c r="D424" s="5" t="s">
        <v>108</v>
      </c>
      <c r="E424" s="5" t="s">
        <v>106</v>
      </c>
      <c r="F424" s="6">
        <v>0</v>
      </c>
      <c r="G424" t="str">
        <f>_xlfn.XLOOKUP(InputData[[#This Row],[PRODUCT ID]],MasterData[PRODUCT ID],MasterData[PRODUCT],,0)</f>
        <v>Product15</v>
      </c>
      <c r="H424" t="str">
        <f>_xlfn.XLOOKUP(B424,MasterData[PRODUCT ID],MasterData[CATEGORY],,0)</f>
        <v>Category02</v>
      </c>
      <c r="I424" t="str">
        <f>_xlfn.XLOOKUP(InputData[[#This Row],[PRODUCT ID]],MasterData[PRODUCT ID],MasterData[UOM],"",0)</f>
        <v>No.</v>
      </c>
      <c r="J424">
        <f>_xlfn.XLOOKUP(InputData[[#This Row],[PRODUCT ID]],MasterData[PRODUCT ID],MasterData[BUYING PRIZE],"",0)</f>
        <v>12</v>
      </c>
      <c r="K424">
        <f>_xlfn.XLOOKUP(InputData[[#This Row],[PRODUCT ID]],MasterData[PRODUCT ID],MasterData[SELLING PRICE],"",0)</f>
        <v>15.719999999999999</v>
      </c>
      <c r="L424">
        <f>SUM(InputData[[#This Row],[BUYING PRIZE]]*InputData[[#This Row],[QUANTITY]])</f>
        <v>84</v>
      </c>
      <c r="M424">
        <f>SUM(InputData[[#This Row],[SELLING PRICE]]*InputData[[#This Row],[QUANTITY]])</f>
        <v>110.03999999999999</v>
      </c>
      <c r="N424">
        <f>SUM(InputData[[#This Row],[TOTAL SELLING VALUE]]-InputData[[#This Row],[TOTAL BUYING VALUE]])</f>
        <v>26.039999999999992</v>
      </c>
      <c r="O424">
        <f>DAY(InputData[[#This Row],[DATE]])</f>
        <v>15</v>
      </c>
      <c r="P424" t="str">
        <f>TEXT(InputData[[#This Row],[DATE]],"MMM")</f>
        <v>Aug</v>
      </c>
      <c r="Q424">
        <f>YEAR(InputData[[#This Row],[DATE]])</f>
        <v>2022</v>
      </c>
    </row>
    <row r="425" spans="1:17" x14ac:dyDescent="0.2">
      <c r="A425" s="3">
        <v>44791</v>
      </c>
      <c r="B425" s="4" t="s">
        <v>67</v>
      </c>
      <c r="C425" s="5">
        <v>8</v>
      </c>
      <c r="D425" s="5" t="s">
        <v>106</v>
      </c>
      <c r="E425" s="5" t="s">
        <v>106</v>
      </c>
      <c r="F425" s="6">
        <v>0</v>
      </c>
      <c r="G425" t="str">
        <f>_xlfn.XLOOKUP(InputData[[#This Row],[PRODUCT ID]],MasterData[PRODUCT ID],MasterData[PRODUCT],,0)</f>
        <v>Product29</v>
      </c>
      <c r="H425" t="str">
        <f>_xlfn.XLOOKUP(B425,MasterData[PRODUCT ID],MasterData[CATEGORY],,0)</f>
        <v>Category04</v>
      </c>
      <c r="I425" t="str">
        <f>_xlfn.XLOOKUP(InputData[[#This Row],[PRODUCT ID]],MasterData[PRODUCT ID],MasterData[UOM],"",0)</f>
        <v>Lt</v>
      </c>
      <c r="J425">
        <f>_xlfn.XLOOKUP(InputData[[#This Row],[PRODUCT ID]],MasterData[PRODUCT ID],MasterData[BUYING PRIZE],"",0)</f>
        <v>47</v>
      </c>
      <c r="K425">
        <f>_xlfn.XLOOKUP(InputData[[#This Row],[PRODUCT ID]],MasterData[PRODUCT ID],MasterData[SELLING PRICE],"",0)</f>
        <v>53.11</v>
      </c>
      <c r="L425">
        <f>SUM(InputData[[#This Row],[BUYING PRIZE]]*InputData[[#This Row],[QUANTITY]])</f>
        <v>376</v>
      </c>
      <c r="M425">
        <f>SUM(InputData[[#This Row],[SELLING PRICE]]*InputData[[#This Row],[QUANTITY]])</f>
        <v>424.88</v>
      </c>
      <c r="N425">
        <f>SUM(InputData[[#This Row],[TOTAL SELLING VALUE]]-InputData[[#This Row],[TOTAL BUYING VALUE]])</f>
        <v>48.879999999999995</v>
      </c>
      <c r="O425">
        <f>DAY(InputData[[#This Row],[DATE]])</f>
        <v>18</v>
      </c>
      <c r="P425" t="str">
        <f>TEXT(InputData[[#This Row],[DATE]],"MMM")</f>
        <v>Aug</v>
      </c>
      <c r="Q425">
        <f>YEAR(InputData[[#This Row],[DATE]])</f>
        <v>2022</v>
      </c>
    </row>
    <row r="426" spans="1:17" x14ac:dyDescent="0.2">
      <c r="A426" s="3">
        <v>44791</v>
      </c>
      <c r="B426" s="4" t="s">
        <v>26</v>
      </c>
      <c r="C426" s="5">
        <v>2</v>
      </c>
      <c r="D426" s="5" t="s">
        <v>106</v>
      </c>
      <c r="E426" s="5" t="s">
        <v>107</v>
      </c>
      <c r="F426" s="6">
        <v>0</v>
      </c>
      <c r="G426" t="str">
        <f>_xlfn.XLOOKUP(InputData[[#This Row],[PRODUCT ID]],MasterData[PRODUCT ID],MasterData[PRODUCT],,0)</f>
        <v>Product10</v>
      </c>
      <c r="H426" t="str">
        <f>_xlfn.XLOOKUP(B426,MasterData[PRODUCT ID],MasterData[CATEGORY],,0)</f>
        <v>Category02</v>
      </c>
      <c r="I426" t="str">
        <f>_xlfn.XLOOKUP(InputData[[#This Row],[PRODUCT ID]],MasterData[PRODUCT ID],MasterData[UOM],"",0)</f>
        <v>Ft</v>
      </c>
      <c r="J426">
        <f>_xlfn.XLOOKUP(InputData[[#This Row],[PRODUCT ID]],MasterData[PRODUCT ID],MasterData[BUYING PRIZE],"",0)</f>
        <v>148</v>
      </c>
      <c r="K426">
        <f>_xlfn.XLOOKUP(InputData[[#This Row],[PRODUCT ID]],MasterData[PRODUCT ID],MasterData[SELLING PRICE],"",0)</f>
        <v>164.28</v>
      </c>
      <c r="L426">
        <f>SUM(InputData[[#This Row],[BUYING PRIZE]]*InputData[[#This Row],[QUANTITY]])</f>
        <v>296</v>
      </c>
      <c r="M426">
        <f>SUM(InputData[[#This Row],[SELLING PRICE]]*InputData[[#This Row],[QUANTITY]])</f>
        <v>328.56</v>
      </c>
      <c r="N426">
        <f>SUM(InputData[[#This Row],[TOTAL SELLING VALUE]]-InputData[[#This Row],[TOTAL BUYING VALUE]])</f>
        <v>32.56</v>
      </c>
      <c r="O426">
        <f>DAY(InputData[[#This Row],[DATE]])</f>
        <v>18</v>
      </c>
      <c r="P426" t="str">
        <f>TEXT(InputData[[#This Row],[DATE]],"MMM")</f>
        <v>Aug</v>
      </c>
      <c r="Q426">
        <f>YEAR(InputData[[#This Row],[DATE]])</f>
        <v>2022</v>
      </c>
    </row>
    <row r="427" spans="1:17" x14ac:dyDescent="0.2">
      <c r="A427" s="3">
        <v>44792</v>
      </c>
      <c r="B427" s="4" t="s">
        <v>20</v>
      </c>
      <c r="C427" s="5">
        <v>3</v>
      </c>
      <c r="D427" s="5" t="s">
        <v>106</v>
      </c>
      <c r="E427" s="5" t="s">
        <v>106</v>
      </c>
      <c r="F427" s="6">
        <v>0</v>
      </c>
      <c r="G427" t="str">
        <f>_xlfn.XLOOKUP(InputData[[#This Row],[PRODUCT ID]],MasterData[PRODUCT ID],MasterData[PRODUCT],,0)</f>
        <v>Product07</v>
      </c>
      <c r="H427" t="str">
        <f>_xlfn.XLOOKUP(B427,MasterData[PRODUCT ID],MasterData[CATEGORY],,0)</f>
        <v>Category01</v>
      </c>
      <c r="I427" t="str">
        <f>_xlfn.XLOOKUP(InputData[[#This Row],[PRODUCT ID]],MasterData[PRODUCT ID],MasterData[UOM],"",0)</f>
        <v>Lt</v>
      </c>
      <c r="J427">
        <f>_xlfn.XLOOKUP(InputData[[#This Row],[PRODUCT ID]],MasterData[PRODUCT ID],MasterData[BUYING PRIZE],"",0)</f>
        <v>43</v>
      </c>
      <c r="K427">
        <f>_xlfn.XLOOKUP(InputData[[#This Row],[PRODUCT ID]],MasterData[PRODUCT ID],MasterData[SELLING PRICE],"",0)</f>
        <v>47.730000000000004</v>
      </c>
      <c r="L427">
        <f>SUM(InputData[[#This Row],[BUYING PRIZE]]*InputData[[#This Row],[QUANTITY]])</f>
        <v>129</v>
      </c>
      <c r="M427">
        <f>SUM(InputData[[#This Row],[SELLING PRICE]]*InputData[[#This Row],[QUANTITY]])</f>
        <v>143.19</v>
      </c>
      <c r="N427">
        <f>SUM(InputData[[#This Row],[TOTAL SELLING VALUE]]-InputData[[#This Row],[TOTAL BUYING VALUE]])</f>
        <v>14.189999999999998</v>
      </c>
      <c r="O427">
        <f>DAY(InputData[[#This Row],[DATE]])</f>
        <v>19</v>
      </c>
      <c r="P427" t="str">
        <f>TEXT(InputData[[#This Row],[DATE]],"MMM")</f>
        <v>Aug</v>
      </c>
      <c r="Q427">
        <f>YEAR(InputData[[#This Row],[DATE]])</f>
        <v>2022</v>
      </c>
    </row>
    <row r="428" spans="1:17" x14ac:dyDescent="0.2">
      <c r="A428" s="3">
        <v>44793</v>
      </c>
      <c r="B428" s="4" t="s">
        <v>54</v>
      </c>
      <c r="C428" s="5">
        <v>13</v>
      </c>
      <c r="D428" s="5" t="s">
        <v>108</v>
      </c>
      <c r="E428" s="5" t="s">
        <v>106</v>
      </c>
      <c r="F428" s="6">
        <v>0</v>
      </c>
      <c r="G428" t="str">
        <f>_xlfn.XLOOKUP(InputData[[#This Row],[PRODUCT ID]],MasterData[PRODUCT ID],MasterData[PRODUCT],,0)</f>
        <v>Product23</v>
      </c>
      <c r="H428" t="str">
        <f>_xlfn.XLOOKUP(B428,MasterData[PRODUCT ID],MasterData[CATEGORY],,0)</f>
        <v>Category03</v>
      </c>
      <c r="I428" t="str">
        <f>_xlfn.XLOOKUP(InputData[[#This Row],[PRODUCT ID]],MasterData[PRODUCT ID],MasterData[UOM],"",0)</f>
        <v>Ft</v>
      </c>
      <c r="J428">
        <f>_xlfn.XLOOKUP(InputData[[#This Row],[PRODUCT ID]],MasterData[PRODUCT ID],MasterData[BUYING PRIZE],"",0)</f>
        <v>141</v>
      </c>
      <c r="K428">
        <f>_xlfn.XLOOKUP(InputData[[#This Row],[PRODUCT ID]],MasterData[PRODUCT ID],MasterData[SELLING PRICE],"",0)</f>
        <v>149.46</v>
      </c>
      <c r="L428">
        <f>SUM(InputData[[#This Row],[BUYING PRIZE]]*InputData[[#This Row],[QUANTITY]])</f>
        <v>1833</v>
      </c>
      <c r="M428">
        <f>SUM(InputData[[#This Row],[SELLING PRICE]]*InputData[[#This Row],[QUANTITY]])</f>
        <v>1942.98</v>
      </c>
      <c r="N428">
        <f>SUM(InputData[[#This Row],[TOTAL SELLING VALUE]]-InputData[[#This Row],[TOTAL BUYING VALUE]])</f>
        <v>109.98000000000002</v>
      </c>
      <c r="O428">
        <f>DAY(InputData[[#This Row],[DATE]])</f>
        <v>20</v>
      </c>
      <c r="P428" t="str">
        <f>TEXT(InputData[[#This Row],[DATE]],"MMM")</f>
        <v>Aug</v>
      </c>
      <c r="Q428">
        <f>YEAR(InputData[[#This Row],[DATE]])</f>
        <v>2022</v>
      </c>
    </row>
    <row r="429" spans="1:17" x14ac:dyDescent="0.2">
      <c r="A429" s="3">
        <v>44793</v>
      </c>
      <c r="B429" s="4" t="s">
        <v>75</v>
      </c>
      <c r="C429" s="5">
        <v>14</v>
      </c>
      <c r="D429" s="5" t="s">
        <v>108</v>
      </c>
      <c r="E429" s="5" t="s">
        <v>106</v>
      </c>
      <c r="F429" s="6">
        <v>0</v>
      </c>
      <c r="G429" t="str">
        <f>_xlfn.XLOOKUP(InputData[[#This Row],[PRODUCT ID]],MasterData[PRODUCT ID],MasterData[PRODUCT],,0)</f>
        <v>Product33</v>
      </c>
      <c r="H429" t="str">
        <f>_xlfn.XLOOKUP(B429,MasterData[PRODUCT ID],MasterData[CATEGORY],,0)</f>
        <v>Category04</v>
      </c>
      <c r="I429" t="str">
        <f>_xlfn.XLOOKUP(InputData[[#This Row],[PRODUCT ID]],MasterData[PRODUCT ID],MasterData[UOM],"",0)</f>
        <v>Kg</v>
      </c>
      <c r="J429">
        <f>_xlfn.XLOOKUP(InputData[[#This Row],[PRODUCT ID]],MasterData[PRODUCT ID],MasterData[BUYING PRIZE],"",0)</f>
        <v>95</v>
      </c>
      <c r="K429">
        <f>_xlfn.XLOOKUP(InputData[[#This Row],[PRODUCT ID]],MasterData[PRODUCT ID],MasterData[SELLING PRICE],"",0)</f>
        <v>119.7</v>
      </c>
      <c r="L429">
        <f>SUM(InputData[[#This Row],[BUYING PRIZE]]*InputData[[#This Row],[QUANTITY]])</f>
        <v>1330</v>
      </c>
      <c r="M429">
        <f>SUM(InputData[[#This Row],[SELLING PRICE]]*InputData[[#This Row],[QUANTITY]])</f>
        <v>1675.8</v>
      </c>
      <c r="N429">
        <f>SUM(InputData[[#This Row],[TOTAL SELLING VALUE]]-InputData[[#This Row],[TOTAL BUYING VALUE]])</f>
        <v>345.79999999999995</v>
      </c>
      <c r="O429">
        <f>DAY(InputData[[#This Row],[DATE]])</f>
        <v>20</v>
      </c>
      <c r="P429" t="str">
        <f>TEXT(InputData[[#This Row],[DATE]],"MMM")</f>
        <v>Aug</v>
      </c>
      <c r="Q429">
        <f>YEAR(InputData[[#This Row],[DATE]])</f>
        <v>2022</v>
      </c>
    </row>
    <row r="430" spans="1:17" x14ac:dyDescent="0.2">
      <c r="A430" s="3">
        <v>44794</v>
      </c>
      <c r="B430" s="4" t="s">
        <v>39</v>
      </c>
      <c r="C430" s="5">
        <v>4</v>
      </c>
      <c r="D430" s="5" t="s">
        <v>108</v>
      </c>
      <c r="E430" s="5" t="s">
        <v>106</v>
      </c>
      <c r="F430" s="6">
        <v>0</v>
      </c>
      <c r="G430" t="str">
        <f>_xlfn.XLOOKUP(InputData[[#This Row],[PRODUCT ID]],MasterData[PRODUCT ID],MasterData[PRODUCT],,0)</f>
        <v>Product16</v>
      </c>
      <c r="H430" t="str">
        <f>_xlfn.XLOOKUP(B430,MasterData[PRODUCT ID],MasterData[CATEGORY],,0)</f>
        <v>Category02</v>
      </c>
      <c r="I430" t="str">
        <f>_xlfn.XLOOKUP(InputData[[#This Row],[PRODUCT ID]],MasterData[PRODUCT ID],MasterData[UOM],"",0)</f>
        <v>No.</v>
      </c>
      <c r="J430">
        <f>_xlfn.XLOOKUP(InputData[[#This Row],[PRODUCT ID]],MasterData[PRODUCT ID],MasterData[BUYING PRIZE],"",0)</f>
        <v>13</v>
      </c>
      <c r="K430">
        <f>_xlfn.XLOOKUP(InputData[[#This Row],[PRODUCT ID]],MasterData[PRODUCT ID],MasterData[SELLING PRICE],"",0)</f>
        <v>16.64</v>
      </c>
      <c r="L430">
        <f>SUM(InputData[[#This Row],[BUYING PRIZE]]*InputData[[#This Row],[QUANTITY]])</f>
        <v>52</v>
      </c>
      <c r="M430">
        <f>SUM(InputData[[#This Row],[SELLING PRICE]]*InputData[[#This Row],[QUANTITY]])</f>
        <v>66.56</v>
      </c>
      <c r="N430">
        <f>SUM(InputData[[#This Row],[TOTAL SELLING VALUE]]-InputData[[#This Row],[TOTAL BUYING VALUE]])</f>
        <v>14.560000000000002</v>
      </c>
      <c r="O430">
        <f>DAY(InputData[[#This Row],[DATE]])</f>
        <v>21</v>
      </c>
      <c r="P430" t="str">
        <f>TEXT(InputData[[#This Row],[DATE]],"MMM")</f>
        <v>Aug</v>
      </c>
      <c r="Q430">
        <f>YEAR(InputData[[#This Row],[DATE]])</f>
        <v>2022</v>
      </c>
    </row>
    <row r="431" spans="1:17" x14ac:dyDescent="0.2">
      <c r="A431" s="3">
        <v>44796</v>
      </c>
      <c r="B431" s="4" t="s">
        <v>98</v>
      </c>
      <c r="C431" s="5">
        <v>11</v>
      </c>
      <c r="D431" s="5" t="s">
        <v>106</v>
      </c>
      <c r="E431" s="5" t="s">
        <v>106</v>
      </c>
      <c r="F431" s="6">
        <v>0</v>
      </c>
      <c r="G431" t="str">
        <f>_xlfn.XLOOKUP(InputData[[#This Row],[PRODUCT ID]],MasterData[PRODUCT ID],MasterData[PRODUCT],,0)</f>
        <v>Product44</v>
      </c>
      <c r="H431" t="str">
        <f>_xlfn.XLOOKUP(B431,MasterData[PRODUCT ID],MasterData[CATEGORY],,0)</f>
        <v>Category05</v>
      </c>
      <c r="I431" t="str">
        <f>_xlfn.XLOOKUP(InputData[[#This Row],[PRODUCT ID]],MasterData[PRODUCT ID],MasterData[UOM],"",0)</f>
        <v>Kg</v>
      </c>
      <c r="J431">
        <f>_xlfn.XLOOKUP(InputData[[#This Row],[PRODUCT ID]],MasterData[PRODUCT ID],MasterData[BUYING PRIZE],"",0)</f>
        <v>76</v>
      </c>
      <c r="K431">
        <f>_xlfn.XLOOKUP(InputData[[#This Row],[PRODUCT ID]],MasterData[PRODUCT ID],MasterData[SELLING PRICE],"",0)</f>
        <v>82.08</v>
      </c>
      <c r="L431">
        <f>SUM(InputData[[#This Row],[BUYING PRIZE]]*InputData[[#This Row],[QUANTITY]])</f>
        <v>836</v>
      </c>
      <c r="M431">
        <f>SUM(InputData[[#This Row],[SELLING PRICE]]*InputData[[#This Row],[QUANTITY]])</f>
        <v>902.88</v>
      </c>
      <c r="N431">
        <f>SUM(InputData[[#This Row],[TOTAL SELLING VALUE]]-InputData[[#This Row],[TOTAL BUYING VALUE]])</f>
        <v>66.88</v>
      </c>
      <c r="O431">
        <f>DAY(InputData[[#This Row],[DATE]])</f>
        <v>23</v>
      </c>
      <c r="P431" t="str">
        <f>TEXT(InputData[[#This Row],[DATE]],"MMM")</f>
        <v>Aug</v>
      </c>
      <c r="Q431">
        <f>YEAR(InputData[[#This Row],[DATE]])</f>
        <v>2022</v>
      </c>
    </row>
    <row r="432" spans="1:17" x14ac:dyDescent="0.2">
      <c r="A432" s="3">
        <v>44796</v>
      </c>
      <c r="B432" s="4" t="s">
        <v>67</v>
      </c>
      <c r="C432" s="5">
        <v>14</v>
      </c>
      <c r="D432" s="5" t="s">
        <v>108</v>
      </c>
      <c r="E432" s="5" t="s">
        <v>107</v>
      </c>
      <c r="F432" s="6">
        <v>0</v>
      </c>
      <c r="G432" t="str">
        <f>_xlfn.XLOOKUP(InputData[[#This Row],[PRODUCT ID]],MasterData[PRODUCT ID],MasterData[PRODUCT],,0)</f>
        <v>Product29</v>
      </c>
      <c r="H432" t="str">
        <f>_xlfn.XLOOKUP(B432,MasterData[PRODUCT ID],MasterData[CATEGORY],,0)</f>
        <v>Category04</v>
      </c>
      <c r="I432" t="str">
        <f>_xlfn.XLOOKUP(InputData[[#This Row],[PRODUCT ID]],MasterData[PRODUCT ID],MasterData[UOM],"",0)</f>
        <v>Lt</v>
      </c>
      <c r="J432">
        <f>_xlfn.XLOOKUP(InputData[[#This Row],[PRODUCT ID]],MasterData[PRODUCT ID],MasterData[BUYING PRIZE],"",0)</f>
        <v>47</v>
      </c>
      <c r="K432">
        <f>_xlfn.XLOOKUP(InputData[[#This Row],[PRODUCT ID]],MasterData[PRODUCT ID],MasterData[SELLING PRICE],"",0)</f>
        <v>53.11</v>
      </c>
      <c r="L432">
        <f>SUM(InputData[[#This Row],[BUYING PRIZE]]*InputData[[#This Row],[QUANTITY]])</f>
        <v>658</v>
      </c>
      <c r="M432">
        <f>SUM(InputData[[#This Row],[SELLING PRICE]]*InputData[[#This Row],[QUANTITY]])</f>
        <v>743.54</v>
      </c>
      <c r="N432">
        <f>SUM(InputData[[#This Row],[TOTAL SELLING VALUE]]-InputData[[#This Row],[TOTAL BUYING VALUE]])</f>
        <v>85.539999999999964</v>
      </c>
      <c r="O432">
        <f>DAY(InputData[[#This Row],[DATE]])</f>
        <v>23</v>
      </c>
      <c r="P432" t="str">
        <f>TEXT(InputData[[#This Row],[DATE]],"MMM")</f>
        <v>Aug</v>
      </c>
      <c r="Q432">
        <f>YEAR(InputData[[#This Row],[DATE]])</f>
        <v>2022</v>
      </c>
    </row>
    <row r="433" spans="1:17" x14ac:dyDescent="0.2">
      <c r="A433" s="3">
        <v>44797</v>
      </c>
      <c r="B433" s="4" t="s">
        <v>16</v>
      </c>
      <c r="C433" s="5">
        <v>5</v>
      </c>
      <c r="D433" s="5" t="s">
        <v>108</v>
      </c>
      <c r="E433" s="5" t="s">
        <v>107</v>
      </c>
      <c r="F433" s="6">
        <v>0</v>
      </c>
      <c r="G433" t="str">
        <f>_xlfn.XLOOKUP(InputData[[#This Row],[PRODUCT ID]],MasterData[PRODUCT ID],MasterData[PRODUCT],,0)</f>
        <v>Product05</v>
      </c>
      <c r="H433" t="str">
        <f>_xlfn.XLOOKUP(B433,MasterData[PRODUCT ID],MasterData[CATEGORY],,0)</f>
        <v>Category01</v>
      </c>
      <c r="I433" t="str">
        <f>_xlfn.XLOOKUP(InputData[[#This Row],[PRODUCT ID]],MasterData[PRODUCT ID],MasterData[UOM],"",0)</f>
        <v>Ft</v>
      </c>
      <c r="J433">
        <f>_xlfn.XLOOKUP(InputData[[#This Row],[PRODUCT ID]],MasterData[PRODUCT ID],MasterData[BUYING PRIZE],"",0)</f>
        <v>133</v>
      </c>
      <c r="K433">
        <f>_xlfn.XLOOKUP(InputData[[#This Row],[PRODUCT ID]],MasterData[PRODUCT ID],MasterData[SELLING PRICE],"",0)</f>
        <v>155.61000000000001</v>
      </c>
      <c r="L433">
        <f>SUM(InputData[[#This Row],[BUYING PRIZE]]*InputData[[#This Row],[QUANTITY]])</f>
        <v>665</v>
      </c>
      <c r="M433">
        <f>SUM(InputData[[#This Row],[SELLING PRICE]]*InputData[[#This Row],[QUANTITY]])</f>
        <v>778.05000000000007</v>
      </c>
      <c r="N433">
        <f>SUM(InputData[[#This Row],[TOTAL SELLING VALUE]]-InputData[[#This Row],[TOTAL BUYING VALUE]])</f>
        <v>113.05000000000007</v>
      </c>
      <c r="O433">
        <f>DAY(InputData[[#This Row],[DATE]])</f>
        <v>24</v>
      </c>
      <c r="P433" t="str">
        <f>TEXT(InputData[[#This Row],[DATE]],"MMM")</f>
        <v>Aug</v>
      </c>
      <c r="Q433">
        <f>YEAR(InputData[[#This Row],[DATE]])</f>
        <v>2022</v>
      </c>
    </row>
    <row r="434" spans="1:17" x14ac:dyDescent="0.2">
      <c r="A434" s="3">
        <v>44799</v>
      </c>
      <c r="B434" s="4" t="s">
        <v>45</v>
      </c>
      <c r="C434" s="5">
        <v>13</v>
      </c>
      <c r="D434" s="5" t="s">
        <v>105</v>
      </c>
      <c r="E434" s="5" t="s">
        <v>107</v>
      </c>
      <c r="F434" s="6">
        <v>0</v>
      </c>
      <c r="G434" t="str">
        <f>_xlfn.XLOOKUP(InputData[[#This Row],[PRODUCT ID]],MasterData[PRODUCT ID],MasterData[PRODUCT],,0)</f>
        <v>Product19</v>
      </c>
      <c r="H434" t="str">
        <f>_xlfn.XLOOKUP(B434,MasterData[PRODUCT ID],MasterData[CATEGORY],,0)</f>
        <v>Category02</v>
      </c>
      <c r="I434" t="str">
        <f>_xlfn.XLOOKUP(InputData[[#This Row],[PRODUCT ID]],MasterData[PRODUCT ID],MasterData[UOM],"",0)</f>
        <v>Ft</v>
      </c>
      <c r="J434">
        <f>_xlfn.XLOOKUP(InputData[[#This Row],[PRODUCT ID]],MasterData[PRODUCT ID],MasterData[BUYING PRIZE],"",0)</f>
        <v>150</v>
      </c>
      <c r="K434">
        <f>_xlfn.XLOOKUP(InputData[[#This Row],[PRODUCT ID]],MasterData[PRODUCT ID],MasterData[SELLING PRICE],"",0)</f>
        <v>210</v>
      </c>
      <c r="L434">
        <f>SUM(InputData[[#This Row],[BUYING PRIZE]]*InputData[[#This Row],[QUANTITY]])</f>
        <v>1950</v>
      </c>
      <c r="M434">
        <f>SUM(InputData[[#This Row],[SELLING PRICE]]*InputData[[#This Row],[QUANTITY]])</f>
        <v>2730</v>
      </c>
      <c r="N434">
        <f>SUM(InputData[[#This Row],[TOTAL SELLING VALUE]]-InputData[[#This Row],[TOTAL BUYING VALUE]])</f>
        <v>780</v>
      </c>
      <c r="O434">
        <f>DAY(InputData[[#This Row],[DATE]])</f>
        <v>26</v>
      </c>
      <c r="P434" t="str">
        <f>TEXT(InputData[[#This Row],[DATE]],"MMM")</f>
        <v>Aug</v>
      </c>
      <c r="Q434">
        <f>YEAR(InputData[[#This Row],[DATE]])</f>
        <v>2022</v>
      </c>
    </row>
    <row r="435" spans="1:17" x14ac:dyDescent="0.2">
      <c r="A435" s="3">
        <v>44799</v>
      </c>
      <c r="B435" s="4" t="s">
        <v>83</v>
      </c>
      <c r="C435" s="5">
        <v>8</v>
      </c>
      <c r="D435" s="5" t="s">
        <v>106</v>
      </c>
      <c r="E435" s="5" t="s">
        <v>106</v>
      </c>
      <c r="F435" s="6">
        <v>0</v>
      </c>
      <c r="G435" t="str">
        <f>_xlfn.XLOOKUP(InputData[[#This Row],[PRODUCT ID]],MasterData[PRODUCT ID],MasterData[PRODUCT],,0)</f>
        <v>Product37</v>
      </c>
      <c r="H435" t="str">
        <f>_xlfn.XLOOKUP(B435,MasterData[PRODUCT ID],MasterData[CATEGORY],,0)</f>
        <v>Category05</v>
      </c>
      <c r="I435" t="str">
        <f>_xlfn.XLOOKUP(InputData[[#This Row],[PRODUCT ID]],MasterData[PRODUCT ID],MasterData[UOM],"",0)</f>
        <v>Kg</v>
      </c>
      <c r="J435">
        <f>_xlfn.XLOOKUP(InputData[[#This Row],[PRODUCT ID]],MasterData[PRODUCT ID],MasterData[BUYING PRIZE],"",0)</f>
        <v>67</v>
      </c>
      <c r="K435">
        <f>_xlfn.XLOOKUP(InputData[[#This Row],[PRODUCT ID]],MasterData[PRODUCT ID],MasterData[SELLING PRICE],"",0)</f>
        <v>85.76</v>
      </c>
      <c r="L435">
        <f>SUM(InputData[[#This Row],[BUYING PRIZE]]*InputData[[#This Row],[QUANTITY]])</f>
        <v>536</v>
      </c>
      <c r="M435">
        <f>SUM(InputData[[#This Row],[SELLING PRICE]]*InputData[[#This Row],[QUANTITY]])</f>
        <v>686.08</v>
      </c>
      <c r="N435">
        <f>SUM(InputData[[#This Row],[TOTAL SELLING VALUE]]-InputData[[#This Row],[TOTAL BUYING VALUE]])</f>
        <v>150.08000000000004</v>
      </c>
      <c r="O435">
        <f>DAY(InputData[[#This Row],[DATE]])</f>
        <v>26</v>
      </c>
      <c r="P435" t="str">
        <f>TEXT(InputData[[#This Row],[DATE]],"MMM")</f>
        <v>Aug</v>
      </c>
      <c r="Q435">
        <f>YEAR(InputData[[#This Row],[DATE]])</f>
        <v>2022</v>
      </c>
    </row>
    <row r="436" spans="1:17" x14ac:dyDescent="0.2">
      <c r="A436" s="3">
        <v>44800</v>
      </c>
      <c r="B436" s="4" t="s">
        <v>88</v>
      </c>
      <c r="C436" s="5">
        <v>15</v>
      </c>
      <c r="D436" s="5" t="s">
        <v>105</v>
      </c>
      <c r="E436" s="5" t="s">
        <v>106</v>
      </c>
      <c r="F436" s="6">
        <v>0</v>
      </c>
      <c r="G436" t="str">
        <f>_xlfn.XLOOKUP(InputData[[#This Row],[PRODUCT ID]],MasterData[PRODUCT ID],MasterData[PRODUCT],,0)</f>
        <v>Product39</v>
      </c>
      <c r="H436" t="str">
        <f>_xlfn.XLOOKUP(B436,MasterData[PRODUCT ID],MasterData[CATEGORY],,0)</f>
        <v>Category05</v>
      </c>
      <c r="I436" t="str">
        <f>_xlfn.XLOOKUP(InputData[[#This Row],[PRODUCT ID]],MasterData[PRODUCT ID],MasterData[UOM],"",0)</f>
        <v>No.</v>
      </c>
      <c r="J436">
        <f>_xlfn.XLOOKUP(InputData[[#This Row],[PRODUCT ID]],MasterData[PRODUCT ID],MasterData[BUYING PRIZE],"",0)</f>
        <v>37</v>
      </c>
      <c r="K436">
        <f>_xlfn.XLOOKUP(InputData[[#This Row],[PRODUCT ID]],MasterData[PRODUCT ID],MasterData[SELLING PRICE],"",0)</f>
        <v>42.55</v>
      </c>
      <c r="L436">
        <f>SUM(InputData[[#This Row],[BUYING PRIZE]]*InputData[[#This Row],[QUANTITY]])</f>
        <v>555</v>
      </c>
      <c r="M436">
        <f>SUM(InputData[[#This Row],[SELLING PRICE]]*InputData[[#This Row],[QUANTITY]])</f>
        <v>638.25</v>
      </c>
      <c r="N436">
        <f>SUM(InputData[[#This Row],[TOTAL SELLING VALUE]]-InputData[[#This Row],[TOTAL BUYING VALUE]])</f>
        <v>83.25</v>
      </c>
      <c r="O436">
        <f>DAY(InputData[[#This Row],[DATE]])</f>
        <v>27</v>
      </c>
      <c r="P436" t="str">
        <f>TEXT(InputData[[#This Row],[DATE]],"MMM")</f>
        <v>Aug</v>
      </c>
      <c r="Q436">
        <f>YEAR(InputData[[#This Row],[DATE]])</f>
        <v>2022</v>
      </c>
    </row>
    <row r="437" spans="1:17" x14ac:dyDescent="0.2">
      <c r="A437" s="3">
        <v>44801</v>
      </c>
      <c r="B437" s="4" t="s">
        <v>16</v>
      </c>
      <c r="C437" s="5">
        <v>9</v>
      </c>
      <c r="D437" s="5" t="s">
        <v>106</v>
      </c>
      <c r="E437" s="5" t="s">
        <v>106</v>
      </c>
      <c r="F437" s="6">
        <v>0</v>
      </c>
      <c r="G437" t="str">
        <f>_xlfn.XLOOKUP(InputData[[#This Row],[PRODUCT ID]],MasterData[PRODUCT ID],MasterData[PRODUCT],,0)</f>
        <v>Product05</v>
      </c>
      <c r="H437" t="str">
        <f>_xlfn.XLOOKUP(B437,MasterData[PRODUCT ID],MasterData[CATEGORY],,0)</f>
        <v>Category01</v>
      </c>
      <c r="I437" t="str">
        <f>_xlfn.XLOOKUP(InputData[[#This Row],[PRODUCT ID]],MasterData[PRODUCT ID],MasterData[UOM],"",0)</f>
        <v>Ft</v>
      </c>
      <c r="J437">
        <f>_xlfn.XLOOKUP(InputData[[#This Row],[PRODUCT ID]],MasterData[PRODUCT ID],MasterData[BUYING PRIZE],"",0)</f>
        <v>133</v>
      </c>
      <c r="K437">
        <f>_xlfn.XLOOKUP(InputData[[#This Row],[PRODUCT ID]],MasterData[PRODUCT ID],MasterData[SELLING PRICE],"",0)</f>
        <v>155.61000000000001</v>
      </c>
      <c r="L437">
        <f>SUM(InputData[[#This Row],[BUYING PRIZE]]*InputData[[#This Row],[QUANTITY]])</f>
        <v>1197</v>
      </c>
      <c r="M437">
        <f>SUM(InputData[[#This Row],[SELLING PRICE]]*InputData[[#This Row],[QUANTITY]])</f>
        <v>1400.4900000000002</v>
      </c>
      <c r="N437">
        <f>SUM(InputData[[#This Row],[TOTAL SELLING VALUE]]-InputData[[#This Row],[TOTAL BUYING VALUE]])</f>
        <v>203.49000000000024</v>
      </c>
      <c r="O437">
        <f>DAY(InputData[[#This Row],[DATE]])</f>
        <v>28</v>
      </c>
      <c r="P437" t="str">
        <f>TEXT(InputData[[#This Row],[DATE]],"MMM")</f>
        <v>Aug</v>
      </c>
      <c r="Q437">
        <f>YEAR(InputData[[#This Row],[DATE]])</f>
        <v>2022</v>
      </c>
    </row>
    <row r="438" spans="1:17" x14ac:dyDescent="0.2">
      <c r="A438" s="3">
        <v>44801</v>
      </c>
      <c r="B438" s="4" t="s">
        <v>88</v>
      </c>
      <c r="C438" s="5">
        <v>5</v>
      </c>
      <c r="D438" s="5" t="s">
        <v>108</v>
      </c>
      <c r="E438" s="5" t="s">
        <v>106</v>
      </c>
      <c r="F438" s="6">
        <v>0</v>
      </c>
      <c r="G438" t="str">
        <f>_xlfn.XLOOKUP(InputData[[#This Row],[PRODUCT ID]],MasterData[PRODUCT ID],MasterData[PRODUCT],,0)</f>
        <v>Product39</v>
      </c>
      <c r="H438" t="str">
        <f>_xlfn.XLOOKUP(B438,MasterData[PRODUCT ID],MasterData[CATEGORY],,0)</f>
        <v>Category05</v>
      </c>
      <c r="I438" t="str">
        <f>_xlfn.XLOOKUP(InputData[[#This Row],[PRODUCT ID]],MasterData[PRODUCT ID],MasterData[UOM],"",0)</f>
        <v>No.</v>
      </c>
      <c r="J438">
        <f>_xlfn.XLOOKUP(InputData[[#This Row],[PRODUCT ID]],MasterData[PRODUCT ID],MasterData[BUYING PRIZE],"",0)</f>
        <v>37</v>
      </c>
      <c r="K438">
        <f>_xlfn.XLOOKUP(InputData[[#This Row],[PRODUCT ID]],MasterData[PRODUCT ID],MasterData[SELLING PRICE],"",0)</f>
        <v>42.55</v>
      </c>
      <c r="L438">
        <f>SUM(InputData[[#This Row],[BUYING PRIZE]]*InputData[[#This Row],[QUANTITY]])</f>
        <v>185</v>
      </c>
      <c r="M438">
        <f>SUM(InputData[[#This Row],[SELLING PRICE]]*InputData[[#This Row],[QUANTITY]])</f>
        <v>212.75</v>
      </c>
      <c r="N438">
        <f>SUM(InputData[[#This Row],[TOTAL SELLING VALUE]]-InputData[[#This Row],[TOTAL BUYING VALUE]])</f>
        <v>27.75</v>
      </c>
      <c r="O438">
        <f>DAY(InputData[[#This Row],[DATE]])</f>
        <v>28</v>
      </c>
      <c r="P438" t="str">
        <f>TEXT(InputData[[#This Row],[DATE]],"MMM")</f>
        <v>Aug</v>
      </c>
      <c r="Q438">
        <f>YEAR(InputData[[#This Row],[DATE]])</f>
        <v>2022</v>
      </c>
    </row>
    <row r="439" spans="1:17" x14ac:dyDescent="0.2">
      <c r="A439" s="3">
        <v>44803</v>
      </c>
      <c r="B439" s="4" t="s">
        <v>18</v>
      </c>
      <c r="C439" s="5">
        <v>6</v>
      </c>
      <c r="D439" s="5" t="s">
        <v>106</v>
      </c>
      <c r="E439" s="5" t="s">
        <v>107</v>
      </c>
      <c r="F439" s="6">
        <v>0</v>
      </c>
      <c r="G439" t="str">
        <f>_xlfn.XLOOKUP(InputData[[#This Row],[PRODUCT ID]],MasterData[PRODUCT ID],MasterData[PRODUCT],,0)</f>
        <v>Product06</v>
      </c>
      <c r="H439" t="str">
        <f>_xlfn.XLOOKUP(B439,MasterData[PRODUCT ID],MasterData[CATEGORY],,0)</f>
        <v>Category01</v>
      </c>
      <c r="I439" t="str">
        <f>_xlfn.XLOOKUP(InputData[[#This Row],[PRODUCT ID]],MasterData[PRODUCT ID],MasterData[UOM],"",0)</f>
        <v>Kg</v>
      </c>
      <c r="J439">
        <f>_xlfn.XLOOKUP(InputData[[#This Row],[PRODUCT ID]],MasterData[PRODUCT ID],MasterData[BUYING PRIZE],"",0)</f>
        <v>75</v>
      </c>
      <c r="K439">
        <f>_xlfn.XLOOKUP(InputData[[#This Row],[PRODUCT ID]],MasterData[PRODUCT ID],MasterData[SELLING PRICE],"",0)</f>
        <v>85.5</v>
      </c>
      <c r="L439">
        <f>SUM(InputData[[#This Row],[BUYING PRIZE]]*InputData[[#This Row],[QUANTITY]])</f>
        <v>450</v>
      </c>
      <c r="M439">
        <f>SUM(InputData[[#This Row],[SELLING PRICE]]*InputData[[#This Row],[QUANTITY]])</f>
        <v>513</v>
      </c>
      <c r="N439">
        <f>SUM(InputData[[#This Row],[TOTAL SELLING VALUE]]-InputData[[#This Row],[TOTAL BUYING VALUE]])</f>
        <v>63</v>
      </c>
      <c r="O439">
        <f>DAY(InputData[[#This Row],[DATE]])</f>
        <v>30</v>
      </c>
      <c r="P439" t="str">
        <f>TEXT(InputData[[#This Row],[DATE]],"MMM")</f>
        <v>Aug</v>
      </c>
      <c r="Q439">
        <f>YEAR(InputData[[#This Row],[DATE]])</f>
        <v>2022</v>
      </c>
    </row>
    <row r="440" spans="1:17" x14ac:dyDescent="0.2">
      <c r="A440" s="3">
        <v>44803</v>
      </c>
      <c r="B440" s="4" t="s">
        <v>96</v>
      </c>
      <c r="C440" s="5">
        <v>6</v>
      </c>
      <c r="D440" s="5" t="s">
        <v>108</v>
      </c>
      <c r="E440" s="5" t="s">
        <v>107</v>
      </c>
      <c r="F440" s="6">
        <v>0</v>
      </c>
      <c r="G440" t="str">
        <f>_xlfn.XLOOKUP(InputData[[#This Row],[PRODUCT ID]],MasterData[PRODUCT ID],MasterData[PRODUCT],,0)</f>
        <v>Product43</v>
      </c>
      <c r="H440" t="str">
        <f>_xlfn.XLOOKUP(B440,MasterData[PRODUCT ID],MasterData[CATEGORY],,0)</f>
        <v>Category05</v>
      </c>
      <c r="I440" t="str">
        <f>_xlfn.XLOOKUP(InputData[[#This Row],[PRODUCT ID]],MasterData[PRODUCT ID],MasterData[UOM],"",0)</f>
        <v>Kg</v>
      </c>
      <c r="J440">
        <f>_xlfn.XLOOKUP(InputData[[#This Row],[PRODUCT ID]],MasterData[PRODUCT ID],MasterData[BUYING PRIZE],"",0)</f>
        <v>67</v>
      </c>
      <c r="K440">
        <f>_xlfn.XLOOKUP(InputData[[#This Row],[PRODUCT ID]],MasterData[PRODUCT ID],MasterData[SELLING PRICE],"",0)</f>
        <v>83.08</v>
      </c>
      <c r="L440">
        <f>SUM(InputData[[#This Row],[BUYING PRIZE]]*InputData[[#This Row],[QUANTITY]])</f>
        <v>402</v>
      </c>
      <c r="M440">
        <f>SUM(InputData[[#This Row],[SELLING PRICE]]*InputData[[#This Row],[QUANTITY]])</f>
        <v>498.48</v>
      </c>
      <c r="N440">
        <f>SUM(InputData[[#This Row],[TOTAL SELLING VALUE]]-InputData[[#This Row],[TOTAL BUYING VALUE]])</f>
        <v>96.480000000000018</v>
      </c>
      <c r="O440">
        <f>DAY(InputData[[#This Row],[DATE]])</f>
        <v>30</v>
      </c>
      <c r="P440" t="str">
        <f>TEXT(InputData[[#This Row],[DATE]],"MMM")</f>
        <v>Aug</v>
      </c>
      <c r="Q440">
        <f>YEAR(InputData[[#This Row],[DATE]])</f>
        <v>2022</v>
      </c>
    </row>
    <row r="441" spans="1:17" x14ac:dyDescent="0.2">
      <c r="A441" s="3">
        <v>44803</v>
      </c>
      <c r="B441" s="4" t="s">
        <v>58</v>
      </c>
      <c r="C441" s="5">
        <v>5</v>
      </c>
      <c r="D441" s="5" t="s">
        <v>108</v>
      </c>
      <c r="E441" s="5" t="s">
        <v>107</v>
      </c>
      <c r="F441" s="6">
        <v>0</v>
      </c>
      <c r="G441" t="str">
        <f>_xlfn.XLOOKUP(InputData[[#This Row],[PRODUCT ID]],MasterData[PRODUCT ID],MasterData[PRODUCT],,0)</f>
        <v>Product25</v>
      </c>
      <c r="H441" t="str">
        <f>_xlfn.XLOOKUP(B441,MasterData[PRODUCT ID],MasterData[CATEGORY],,0)</f>
        <v>Category03</v>
      </c>
      <c r="I441" t="str">
        <f>_xlfn.XLOOKUP(InputData[[#This Row],[PRODUCT ID]],MasterData[PRODUCT ID],MasterData[UOM],"",0)</f>
        <v>No.</v>
      </c>
      <c r="J441">
        <f>_xlfn.XLOOKUP(InputData[[#This Row],[PRODUCT ID]],MasterData[PRODUCT ID],MasterData[BUYING PRIZE],"",0)</f>
        <v>7</v>
      </c>
      <c r="K441">
        <f>_xlfn.XLOOKUP(InputData[[#This Row],[PRODUCT ID]],MasterData[PRODUCT ID],MasterData[SELLING PRICE],"",0)</f>
        <v>8.33</v>
      </c>
      <c r="L441">
        <f>SUM(InputData[[#This Row],[BUYING PRIZE]]*InputData[[#This Row],[QUANTITY]])</f>
        <v>35</v>
      </c>
      <c r="M441">
        <f>SUM(InputData[[#This Row],[SELLING PRICE]]*InputData[[#This Row],[QUANTITY]])</f>
        <v>41.65</v>
      </c>
      <c r="N441">
        <f>SUM(InputData[[#This Row],[TOTAL SELLING VALUE]]-InputData[[#This Row],[TOTAL BUYING VALUE]])</f>
        <v>6.6499999999999986</v>
      </c>
      <c r="O441">
        <f>DAY(InputData[[#This Row],[DATE]])</f>
        <v>30</v>
      </c>
      <c r="P441" t="str">
        <f>TEXT(InputData[[#This Row],[DATE]],"MMM")</f>
        <v>Aug</v>
      </c>
      <c r="Q441">
        <f>YEAR(InputData[[#This Row],[DATE]])</f>
        <v>2022</v>
      </c>
    </row>
    <row r="442" spans="1:17" x14ac:dyDescent="0.2">
      <c r="A442" s="3">
        <v>44804</v>
      </c>
      <c r="B442" s="4" t="s">
        <v>37</v>
      </c>
      <c r="C442" s="5">
        <v>13</v>
      </c>
      <c r="D442" s="5" t="s">
        <v>108</v>
      </c>
      <c r="E442" s="5" t="s">
        <v>107</v>
      </c>
      <c r="F442" s="6">
        <v>0</v>
      </c>
      <c r="G442" t="str">
        <f>_xlfn.XLOOKUP(InputData[[#This Row],[PRODUCT ID]],MasterData[PRODUCT ID],MasterData[PRODUCT],,0)</f>
        <v>Product15</v>
      </c>
      <c r="H442" t="str">
        <f>_xlfn.XLOOKUP(B442,MasterData[PRODUCT ID],MasterData[CATEGORY],,0)</f>
        <v>Category02</v>
      </c>
      <c r="I442" t="str">
        <f>_xlfn.XLOOKUP(InputData[[#This Row],[PRODUCT ID]],MasterData[PRODUCT ID],MasterData[UOM],"",0)</f>
        <v>No.</v>
      </c>
      <c r="J442">
        <f>_xlfn.XLOOKUP(InputData[[#This Row],[PRODUCT ID]],MasterData[PRODUCT ID],MasterData[BUYING PRIZE],"",0)</f>
        <v>12</v>
      </c>
      <c r="K442">
        <f>_xlfn.XLOOKUP(InputData[[#This Row],[PRODUCT ID]],MasterData[PRODUCT ID],MasterData[SELLING PRICE],"",0)</f>
        <v>15.719999999999999</v>
      </c>
      <c r="L442">
        <f>SUM(InputData[[#This Row],[BUYING PRIZE]]*InputData[[#This Row],[QUANTITY]])</f>
        <v>156</v>
      </c>
      <c r="M442">
        <f>SUM(InputData[[#This Row],[SELLING PRICE]]*InputData[[#This Row],[QUANTITY]])</f>
        <v>204.35999999999999</v>
      </c>
      <c r="N442">
        <f>SUM(InputData[[#This Row],[TOTAL SELLING VALUE]]-InputData[[#This Row],[TOTAL BUYING VALUE]])</f>
        <v>48.359999999999985</v>
      </c>
      <c r="O442">
        <f>DAY(InputData[[#This Row],[DATE]])</f>
        <v>31</v>
      </c>
      <c r="P442" t="str">
        <f>TEXT(InputData[[#This Row],[DATE]],"MMM")</f>
        <v>Aug</v>
      </c>
      <c r="Q442">
        <f>YEAR(InputData[[#This Row],[DATE]])</f>
        <v>2022</v>
      </c>
    </row>
    <row r="443" spans="1:17" x14ac:dyDescent="0.2">
      <c r="A443" s="3">
        <v>44808</v>
      </c>
      <c r="B443" s="4" t="s">
        <v>10</v>
      </c>
      <c r="C443" s="5">
        <v>1</v>
      </c>
      <c r="D443" s="5" t="s">
        <v>108</v>
      </c>
      <c r="E443" s="5" t="s">
        <v>107</v>
      </c>
      <c r="F443" s="6">
        <v>0</v>
      </c>
      <c r="G443" t="str">
        <f>_xlfn.XLOOKUP(InputData[[#This Row],[PRODUCT ID]],MasterData[PRODUCT ID],MasterData[PRODUCT],,0)</f>
        <v>Product02</v>
      </c>
      <c r="H443" t="str">
        <f>_xlfn.XLOOKUP(B443,MasterData[PRODUCT ID],MasterData[CATEGORY],,0)</f>
        <v>Category01</v>
      </c>
      <c r="I443" t="str">
        <f>_xlfn.XLOOKUP(InputData[[#This Row],[PRODUCT ID]],MasterData[PRODUCT ID],MasterData[UOM],"",0)</f>
        <v>Kg</v>
      </c>
      <c r="J443">
        <f>_xlfn.XLOOKUP(InputData[[#This Row],[PRODUCT ID]],MasterData[PRODUCT ID],MasterData[BUYING PRIZE],"",0)</f>
        <v>105</v>
      </c>
      <c r="K443">
        <f>_xlfn.XLOOKUP(InputData[[#This Row],[PRODUCT ID]],MasterData[PRODUCT ID],MasterData[SELLING PRICE],"",0)</f>
        <v>142.80000000000001</v>
      </c>
      <c r="L443">
        <f>SUM(InputData[[#This Row],[BUYING PRIZE]]*InputData[[#This Row],[QUANTITY]])</f>
        <v>105</v>
      </c>
      <c r="M443">
        <f>SUM(InputData[[#This Row],[SELLING PRICE]]*InputData[[#This Row],[QUANTITY]])</f>
        <v>142.80000000000001</v>
      </c>
      <c r="N443">
        <f>SUM(InputData[[#This Row],[TOTAL SELLING VALUE]]-InputData[[#This Row],[TOTAL BUYING VALUE]])</f>
        <v>37.800000000000011</v>
      </c>
      <c r="O443">
        <f>DAY(InputData[[#This Row],[DATE]])</f>
        <v>4</v>
      </c>
      <c r="P443" t="str">
        <f>TEXT(InputData[[#This Row],[DATE]],"MMM")</f>
        <v>Sep</v>
      </c>
      <c r="Q443">
        <f>YEAR(InputData[[#This Row],[DATE]])</f>
        <v>2022</v>
      </c>
    </row>
    <row r="444" spans="1:17" x14ac:dyDescent="0.2">
      <c r="A444" s="3">
        <v>44810</v>
      </c>
      <c r="B444" s="4" t="s">
        <v>16</v>
      </c>
      <c r="C444" s="5">
        <v>12</v>
      </c>
      <c r="D444" s="5" t="s">
        <v>105</v>
      </c>
      <c r="E444" s="5" t="s">
        <v>106</v>
      </c>
      <c r="F444" s="6">
        <v>0</v>
      </c>
      <c r="G444" t="str">
        <f>_xlfn.XLOOKUP(InputData[[#This Row],[PRODUCT ID]],MasterData[PRODUCT ID],MasterData[PRODUCT],,0)</f>
        <v>Product05</v>
      </c>
      <c r="H444" t="str">
        <f>_xlfn.XLOOKUP(B444,MasterData[PRODUCT ID],MasterData[CATEGORY],,0)</f>
        <v>Category01</v>
      </c>
      <c r="I444" t="str">
        <f>_xlfn.XLOOKUP(InputData[[#This Row],[PRODUCT ID]],MasterData[PRODUCT ID],MasterData[UOM],"",0)</f>
        <v>Ft</v>
      </c>
      <c r="J444">
        <f>_xlfn.XLOOKUP(InputData[[#This Row],[PRODUCT ID]],MasterData[PRODUCT ID],MasterData[BUYING PRIZE],"",0)</f>
        <v>133</v>
      </c>
      <c r="K444">
        <f>_xlfn.XLOOKUP(InputData[[#This Row],[PRODUCT ID]],MasterData[PRODUCT ID],MasterData[SELLING PRICE],"",0)</f>
        <v>155.61000000000001</v>
      </c>
      <c r="L444">
        <f>SUM(InputData[[#This Row],[BUYING PRIZE]]*InputData[[#This Row],[QUANTITY]])</f>
        <v>1596</v>
      </c>
      <c r="M444">
        <f>SUM(InputData[[#This Row],[SELLING PRICE]]*InputData[[#This Row],[QUANTITY]])</f>
        <v>1867.3200000000002</v>
      </c>
      <c r="N444">
        <f>SUM(InputData[[#This Row],[TOTAL SELLING VALUE]]-InputData[[#This Row],[TOTAL BUYING VALUE]])</f>
        <v>271.32000000000016</v>
      </c>
      <c r="O444">
        <f>DAY(InputData[[#This Row],[DATE]])</f>
        <v>6</v>
      </c>
      <c r="P444" t="str">
        <f>TEXT(InputData[[#This Row],[DATE]],"MMM")</f>
        <v>Sep</v>
      </c>
      <c r="Q444">
        <f>YEAR(InputData[[#This Row],[DATE]])</f>
        <v>2022</v>
      </c>
    </row>
    <row r="445" spans="1:17" x14ac:dyDescent="0.2">
      <c r="A445" s="3">
        <v>44813</v>
      </c>
      <c r="B445" s="4" t="s">
        <v>92</v>
      </c>
      <c r="C445" s="5">
        <v>9</v>
      </c>
      <c r="D445" s="5" t="s">
        <v>108</v>
      </c>
      <c r="E445" s="5" t="s">
        <v>106</v>
      </c>
      <c r="F445" s="6">
        <v>0</v>
      </c>
      <c r="G445" t="str">
        <f>_xlfn.XLOOKUP(InputData[[#This Row],[PRODUCT ID]],MasterData[PRODUCT ID],MasterData[PRODUCT],,0)</f>
        <v>Product41</v>
      </c>
      <c r="H445" t="str">
        <f>_xlfn.XLOOKUP(B445,MasterData[PRODUCT ID],MasterData[CATEGORY],,0)</f>
        <v>Category05</v>
      </c>
      <c r="I445" t="str">
        <f>_xlfn.XLOOKUP(InputData[[#This Row],[PRODUCT ID]],MasterData[PRODUCT ID],MasterData[UOM],"",0)</f>
        <v>Ft</v>
      </c>
      <c r="J445">
        <f>_xlfn.XLOOKUP(InputData[[#This Row],[PRODUCT ID]],MasterData[PRODUCT ID],MasterData[BUYING PRIZE],"",0)</f>
        <v>138</v>
      </c>
      <c r="K445">
        <f>_xlfn.XLOOKUP(InputData[[#This Row],[PRODUCT ID]],MasterData[PRODUCT ID],MasterData[SELLING PRICE],"",0)</f>
        <v>173.88</v>
      </c>
      <c r="L445">
        <f>SUM(InputData[[#This Row],[BUYING PRIZE]]*InputData[[#This Row],[QUANTITY]])</f>
        <v>1242</v>
      </c>
      <c r="M445">
        <f>SUM(InputData[[#This Row],[SELLING PRICE]]*InputData[[#This Row],[QUANTITY]])</f>
        <v>1564.92</v>
      </c>
      <c r="N445">
        <f>SUM(InputData[[#This Row],[TOTAL SELLING VALUE]]-InputData[[#This Row],[TOTAL BUYING VALUE]])</f>
        <v>322.92000000000007</v>
      </c>
      <c r="O445">
        <f>DAY(InputData[[#This Row],[DATE]])</f>
        <v>9</v>
      </c>
      <c r="P445" t="str">
        <f>TEXT(InputData[[#This Row],[DATE]],"MMM")</f>
        <v>Sep</v>
      </c>
      <c r="Q445">
        <f>YEAR(InputData[[#This Row],[DATE]])</f>
        <v>2022</v>
      </c>
    </row>
    <row r="446" spans="1:17" x14ac:dyDescent="0.2">
      <c r="A446" s="3">
        <v>44813</v>
      </c>
      <c r="B446" s="4" t="s">
        <v>12</v>
      </c>
      <c r="C446" s="5">
        <v>3</v>
      </c>
      <c r="D446" s="5" t="s">
        <v>108</v>
      </c>
      <c r="E446" s="5" t="s">
        <v>106</v>
      </c>
      <c r="F446" s="6">
        <v>0</v>
      </c>
      <c r="G446" t="str">
        <f>_xlfn.XLOOKUP(InputData[[#This Row],[PRODUCT ID]],MasterData[PRODUCT ID],MasterData[PRODUCT],,0)</f>
        <v>Product03</v>
      </c>
      <c r="H446" t="str">
        <f>_xlfn.XLOOKUP(B446,MasterData[PRODUCT ID],MasterData[CATEGORY],,0)</f>
        <v>Category01</v>
      </c>
      <c r="I446" t="str">
        <f>_xlfn.XLOOKUP(InputData[[#This Row],[PRODUCT ID]],MasterData[PRODUCT ID],MasterData[UOM],"",0)</f>
        <v>Kg</v>
      </c>
      <c r="J446">
        <f>_xlfn.XLOOKUP(InputData[[#This Row],[PRODUCT ID]],MasterData[PRODUCT ID],MasterData[BUYING PRIZE],"",0)</f>
        <v>71</v>
      </c>
      <c r="K446">
        <f>_xlfn.XLOOKUP(InputData[[#This Row],[PRODUCT ID]],MasterData[PRODUCT ID],MasterData[SELLING PRICE],"",0)</f>
        <v>80.94</v>
      </c>
      <c r="L446">
        <f>SUM(InputData[[#This Row],[BUYING PRIZE]]*InputData[[#This Row],[QUANTITY]])</f>
        <v>213</v>
      </c>
      <c r="M446">
        <f>SUM(InputData[[#This Row],[SELLING PRICE]]*InputData[[#This Row],[QUANTITY]])</f>
        <v>242.82</v>
      </c>
      <c r="N446">
        <f>SUM(InputData[[#This Row],[TOTAL SELLING VALUE]]-InputData[[#This Row],[TOTAL BUYING VALUE]])</f>
        <v>29.819999999999993</v>
      </c>
      <c r="O446">
        <f>DAY(InputData[[#This Row],[DATE]])</f>
        <v>9</v>
      </c>
      <c r="P446" t="str">
        <f>TEXT(InputData[[#This Row],[DATE]],"MMM")</f>
        <v>Sep</v>
      </c>
      <c r="Q446">
        <f>YEAR(InputData[[#This Row],[DATE]])</f>
        <v>2022</v>
      </c>
    </row>
    <row r="447" spans="1:17" x14ac:dyDescent="0.2">
      <c r="A447" s="3">
        <v>44814</v>
      </c>
      <c r="B447" s="4" t="s">
        <v>79</v>
      </c>
      <c r="C447" s="5">
        <v>15</v>
      </c>
      <c r="D447" s="5" t="s">
        <v>106</v>
      </c>
      <c r="E447" s="5" t="s">
        <v>107</v>
      </c>
      <c r="F447" s="6">
        <v>0</v>
      </c>
      <c r="G447" t="str">
        <f>_xlfn.XLOOKUP(InputData[[#This Row],[PRODUCT ID]],MasterData[PRODUCT ID],MasterData[PRODUCT],,0)</f>
        <v>Product35</v>
      </c>
      <c r="H447" t="str">
        <f>_xlfn.XLOOKUP(B447,MasterData[PRODUCT ID],MasterData[CATEGORY],,0)</f>
        <v>Category04</v>
      </c>
      <c r="I447" t="str">
        <f>_xlfn.XLOOKUP(InputData[[#This Row],[PRODUCT ID]],MasterData[PRODUCT ID],MasterData[UOM],"",0)</f>
        <v>No.</v>
      </c>
      <c r="J447">
        <f>_xlfn.XLOOKUP(InputData[[#This Row],[PRODUCT ID]],MasterData[PRODUCT ID],MasterData[BUYING PRIZE],"",0)</f>
        <v>5</v>
      </c>
      <c r="K447">
        <f>_xlfn.XLOOKUP(InputData[[#This Row],[PRODUCT ID]],MasterData[PRODUCT ID],MasterData[SELLING PRICE],"",0)</f>
        <v>6.7</v>
      </c>
      <c r="L447">
        <f>SUM(InputData[[#This Row],[BUYING PRIZE]]*InputData[[#This Row],[QUANTITY]])</f>
        <v>75</v>
      </c>
      <c r="M447">
        <f>SUM(InputData[[#This Row],[SELLING PRICE]]*InputData[[#This Row],[QUANTITY]])</f>
        <v>100.5</v>
      </c>
      <c r="N447">
        <f>SUM(InputData[[#This Row],[TOTAL SELLING VALUE]]-InputData[[#This Row],[TOTAL BUYING VALUE]])</f>
        <v>25.5</v>
      </c>
      <c r="O447">
        <f>DAY(InputData[[#This Row],[DATE]])</f>
        <v>10</v>
      </c>
      <c r="P447" t="str">
        <f>TEXT(InputData[[#This Row],[DATE]],"MMM")</f>
        <v>Sep</v>
      </c>
      <c r="Q447">
        <f>YEAR(InputData[[#This Row],[DATE]])</f>
        <v>2022</v>
      </c>
    </row>
    <row r="448" spans="1:17" x14ac:dyDescent="0.2">
      <c r="A448" s="3">
        <v>44814</v>
      </c>
      <c r="B448" s="4" t="s">
        <v>86</v>
      </c>
      <c r="C448" s="5">
        <v>4</v>
      </c>
      <c r="D448" s="5" t="s">
        <v>108</v>
      </c>
      <c r="E448" s="5" t="s">
        <v>107</v>
      </c>
      <c r="F448" s="6">
        <v>0</v>
      </c>
      <c r="G448" t="str">
        <f>_xlfn.XLOOKUP(InputData[[#This Row],[PRODUCT ID]],MasterData[PRODUCT ID],MasterData[PRODUCT],,0)</f>
        <v>Product38</v>
      </c>
      <c r="H448" t="str">
        <f>_xlfn.XLOOKUP(B448,MasterData[PRODUCT ID],MasterData[CATEGORY],,0)</f>
        <v>Category05</v>
      </c>
      <c r="I448" t="str">
        <f>_xlfn.XLOOKUP(InputData[[#This Row],[PRODUCT ID]],MasterData[PRODUCT ID],MasterData[UOM],"",0)</f>
        <v>Kg</v>
      </c>
      <c r="J448">
        <f>_xlfn.XLOOKUP(InputData[[#This Row],[PRODUCT ID]],MasterData[PRODUCT ID],MasterData[BUYING PRIZE],"",0)</f>
        <v>72</v>
      </c>
      <c r="K448">
        <f>_xlfn.XLOOKUP(InputData[[#This Row],[PRODUCT ID]],MasterData[PRODUCT ID],MasterData[SELLING PRICE],"",0)</f>
        <v>79.92</v>
      </c>
      <c r="L448">
        <f>SUM(InputData[[#This Row],[BUYING PRIZE]]*InputData[[#This Row],[QUANTITY]])</f>
        <v>288</v>
      </c>
      <c r="M448">
        <f>SUM(InputData[[#This Row],[SELLING PRICE]]*InputData[[#This Row],[QUANTITY]])</f>
        <v>319.68</v>
      </c>
      <c r="N448">
        <f>SUM(InputData[[#This Row],[TOTAL SELLING VALUE]]-InputData[[#This Row],[TOTAL BUYING VALUE]])</f>
        <v>31.680000000000007</v>
      </c>
      <c r="O448">
        <f>DAY(InputData[[#This Row],[DATE]])</f>
        <v>10</v>
      </c>
      <c r="P448" t="str">
        <f>TEXT(InputData[[#This Row],[DATE]],"MMM")</f>
        <v>Sep</v>
      </c>
      <c r="Q448">
        <f>YEAR(InputData[[#This Row],[DATE]])</f>
        <v>2022</v>
      </c>
    </row>
    <row r="449" spans="1:17" x14ac:dyDescent="0.2">
      <c r="A449" s="3">
        <v>44818</v>
      </c>
      <c r="B449" s="4" t="s">
        <v>67</v>
      </c>
      <c r="C449" s="5">
        <v>3</v>
      </c>
      <c r="D449" s="5" t="s">
        <v>108</v>
      </c>
      <c r="E449" s="5" t="s">
        <v>107</v>
      </c>
      <c r="F449" s="6">
        <v>0</v>
      </c>
      <c r="G449" t="str">
        <f>_xlfn.XLOOKUP(InputData[[#This Row],[PRODUCT ID]],MasterData[PRODUCT ID],MasterData[PRODUCT],,0)</f>
        <v>Product29</v>
      </c>
      <c r="H449" t="str">
        <f>_xlfn.XLOOKUP(B449,MasterData[PRODUCT ID],MasterData[CATEGORY],,0)</f>
        <v>Category04</v>
      </c>
      <c r="I449" t="str">
        <f>_xlfn.XLOOKUP(InputData[[#This Row],[PRODUCT ID]],MasterData[PRODUCT ID],MasterData[UOM],"",0)</f>
        <v>Lt</v>
      </c>
      <c r="J449">
        <f>_xlfn.XLOOKUP(InputData[[#This Row],[PRODUCT ID]],MasterData[PRODUCT ID],MasterData[BUYING PRIZE],"",0)</f>
        <v>47</v>
      </c>
      <c r="K449">
        <f>_xlfn.XLOOKUP(InputData[[#This Row],[PRODUCT ID]],MasterData[PRODUCT ID],MasterData[SELLING PRICE],"",0)</f>
        <v>53.11</v>
      </c>
      <c r="L449">
        <f>SUM(InputData[[#This Row],[BUYING PRIZE]]*InputData[[#This Row],[QUANTITY]])</f>
        <v>141</v>
      </c>
      <c r="M449">
        <f>SUM(InputData[[#This Row],[SELLING PRICE]]*InputData[[#This Row],[QUANTITY]])</f>
        <v>159.32999999999998</v>
      </c>
      <c r="N449">
        <f>SUM(InputData[[#This Row],[TOTAL SELLING VALUE]]-InputData[[#This Row],[TOTAL BUYING VALUE]])</f>
        <v>18.329999999999984</v>
      </c>
      <c r="O449">
        <f>DAY(InputData[[#This Row],[DATE]])</f>
        <v>14</v>
      </c>
      <c r="P449" t="str">
        <f>TEXT(InputData[[#This Row],[DATE]],"MMM")</f>
        <v>Sep</v>
      </c>
      <c r="Q449">
        <f>YEAR(InputData[[#This Row],[DATE]])</f>
        <v>2022</v>
      </c>
    </row>
    <row r="450" spans="1:17" x14ac:dyDescent="0.2">
      <c r="A450" s="3">
        <v>44819</v>
      </c>
      <c r="B450" s="4" t="s">
        <v>83</v>
      </c>
      <c r="C450" s="5">
        <v>15</v>
      </c>
      <c r="D450" s="5" t="s">
        <v>106</v>
      </c>
      <c r="E450" s="5" t="s">
        <v>106</v>
      </c>
      <c r="F450" s="6">
        <v>0</v>
      </c>
      <c r="G450" t="str">
        <f>_xlfn.XLOOKUP(InputData[[#This Row],[PRODUCT ID]],MasterData[PRODUCT ID],MasterData[PRODUCT],,0)</f>
        <v>Product37</v>
      </c>
      <c r="H450" t="str">
        <f>_xlfn.XLOOKUP(B450,MasterData[PRODUCT ID],MasterData[CATEGORY],,0)</f>
        <v>Category05</v>
      </c>
      <c r="I450" t="str">
        <f>_xlfn.XLOOKUP(InputData[[#This Row],[PRODUCT ID]],MasterData[PRODUCT ID],MasterData[UOM],"",0)</f>
        <v>Kg</v>
      </c>
      <c r="J450">
        <f>_xlfn.XLOOKUP(InputData[[#This Row],[PRODUCT ID]],MasterData[PRODUCT ID],MasterData[BUYING PRIZE],"",0)</f>
        <v>67</v>
      </c>
      <c r="K450">
        <f>_xlfn.XLOOKUP(InputData[[#This Row],[PRODUCT ID]],MasterData[PRODUCT ID],MasterData[SELLING PRICE],"",0)</f>
        <v>85.76</v>
      </c>
      <c r="L450">
        <f>SUM(InputData[[#This Row],[BUYING PRIZE]]*InputData[[#This Row],[QUANTITY]])</f>
        <v>1005</v>
      </c>
      <c r="M450">
        <f>SUM(InputData[[#This Row],[SELLING PRICE]]*InputData[[#This Row],[QUANTITY]])</f>
        <v>1286.4000000000001</v>
      </c>
      <c r="N450">
        <f>SUM(InputData[[#This Row],[TOTAL SELLING VALUE]]-InputData[[#This Row],[TOTAL BUYING VALUE]])</f>
        <v>281.40000000000009</v>
      </c>
      <c r="O450">
        <f>DAY(InputData[[#This Row],[DATE]])</f>
        <v>15</v>
      </c>
      <c r="P450" t="str">
        <f>TEXT(InputData[[#This Row],[DATE]],"MMM")</f>
        <v>Sep</v>
      </c>
      <c r="Q450">
        <f>YEAR(InputData[[#This Row],[DATE]])</f>
        <v>2022</v>
      </c>
    </row>
    <row r="451" spans="1:17" x14ac:dyDescent="0.2">
      <c r="A451" s="3">
        <v>44822</v>
      </c>
      <c r="B451" s="4" t="s">
        <v>60</v>
      </c>
      <c r="C451" s="5">
        <v>14</v>
      </c>
      <c r="D451" s="5" t="s">
        <v>106</v>
      </c>
      <c r="E451" s="5" t="s">
        <v>107</v>
      </c>
      <c r="F451" s="6">
        <v>0</v>
      </c>
      <c r="G451" t="str">
        <f>_xlfn.XLOOKUP(InputData[[#This Row],[PRODUCT ID]],MasterData[PRODUCT ID],MasterData[PRODUCT],,0)</f>
        <v>Product26</v>
      </c>
      <c r="H451" t="str">
        <f>_xlfn.XLOOKUP(B451,MasterData[PRODUCT ID],MasterData[CATEGORY],,0)</f>
        <v>Category04</v>
      </c>
      <c r="I451" t="str">
        <f>_xlfn.XLOOKUP(InputData[[#This Row],[PRODUCT ID]],MasterData[PRODUCT ID],MasterData[UOM],"",0)</f>
        <v>No.</v>
      </c>
      <c r="J451">
        <f>_xlfn.XLOOKUP(InputData[[#This Row],[PRODUCT ID]],MasterData[PRODUCT ID],MasterData[BUYING PRIZE],"",0)</f>
        <v>18</v>
      </c>
      <c r="K451">
        <f>_xlfn.XLOOKUP(InputData[[#This Row],[PRODUCT ID]],MasterData[PRODUCT ID],MasterData[SELLING PRICE],"",0)</f>
        <v>24.66</v>
      </c>
      <c r="L451">
        <f>SUM(InputData[[#This Row],[BUYING PRIZE]]*InputData[[#This Row],[QUANTITY]])</f>
        <v>252</v>
      </c>
      <c r="M451">
        <f>SUM(InputData[[#This Row],[SELLING PRICE]]*InputData[[#This Row],[QUANTITY]])</f>
        <v>345.24</v>
      </c>
      <c r="N451">
        <f>SUM(InputData[[#This Row],[TOTAL SELLING VALUE]]-InputData[[#This Row],[TOTAL BUYING VALUE]])</f>
        <v>93.240000000000009</v>
      </c>
      <c r="O451">
        <f>DAY(InputData[[#This Row],[DATE]])</f>
        <v>18</v>
      </c>
      <c r="P451" t="str">
        <f>TEXT(InputData[[#This Row],[DATE]],"MMM")</f>
        <v>Sep</v>
      </c>
      <c r="Q451">
        <f>YEAR(InputData[[#This Row],[DATE]])</f>
        <v>2022</v>
      </c>
    </row>
    <row r="452" spans="1:17" x14ac:dyDescent="0.2">
      <c r="A452" s="3">
        <v>44823</v>
      </c>
      <c r="B452" s="4" t="s">
        <v>75</v>
      </c>
      <c r="C452" s="5">
        <v>8</v>
      </c>
      <c r="D452" s="5" t="s">
        <v>105</v>
      </c>
      <c r="E452" s="5" t="s">
        <v>107</v>
      </c>
      <c r="F452" s="6">
        <v>0</v>
      </c>
      <c r="G452" t="str">
        <f>_xlfn.XLOOKUP(InputData[[#This Row],[PRODUCT ID]],MasterData[PRODUCT ID],MasterData[PRODUCT],,0)</f>
        <v>Product33</v>
      </c>
      <c r="H452" t="str">
        <f>_xlfn.XLOOKUP(B452,MasterData[PRODUCT ID],MasterData[CATEGORY],,0)</f>
        <v>Category04</v>
      </c>
      <c r="I452" t="str">
        <f>_xlfn.XLOOKUP(InputData[[#This Row],[PRODUCT ID]],MasterData[PRODUCT ID],MasterData[UOM],"",0)</f>
        <v>Kg</v>
      </c>
      <c r="J452">
        <f>_xlfn.XLOOKUP(InputData[[#This Row],[PRODUCT ID]],MasterData[PRODUCT ID],MasterData[BUYING PRIZE],"",0)</f>
        <v>95</v>
      </c>
      <c r="K452">
        <f>_xlfn.XLOOKUP(InputData[[#This Row],[PRODUCT ID]],MasterData[PRODUCT ID],MasterData[SELLING PRICE],"",0)</f>
        <v>119.7</v>
      </c>
      <c r="L452">
        <f>SUM(InputData[[#This Row],[BUYING PRIZE]]*InputData[[#This Row],[QUANTITY]])</f>
        <v>760</v>
      </c>
      <c r="M452">
        <f>SUM(InputData[[#This Row],[SELLING PRICE]]*InputData[[#This Row],[QUANTITY]])</f>
        <v>957.6</v>
      </c>
      <c r="N452">
        <f>SUM(InputData[[#This Row],[TOTAL SELLING VALUE]]-InputData[[#This Row],[TOTAL BUYING VALUE]])</f>
        <v>197.60000000000002</v>
      </c>
      <c r="O452">
        <f>DAY(InputData[[#This Row],[DATE]])</f>
        <v>19</v>
      </c>
      <c r="P452" t="str">
        <f>TEXT(InputData[[#This Row],[DATE]],"MMM")</f>
        <v>Sep</v>
      </c>
      <c r="Q452">
        <f>YEAR(InputData[[#This Row],[DATE]])</f>
        <v>2022</v>
      </c>
    </row>
    <row r="453" spans="1:17" x14ac:dyDescent="0.2">
      <c r="A453" s="3">
        <v>44824</v>
      </c>
      <c r="B453" s="4" t="s">
        <v>75</v>
      </c>
      <c r="C453" s="5">
        <v>6</v>
      </c>
      <c r="D453" s="5" t="s">
        <v>108</v>
      </c>
      <c r="E453" s="5" t="s">
        <v>106</v>
      </c>
      <c r="F453" s="6">
        <v>0</v>
      </c>
      <c r="G453" t="str">
        <f>_xlfn.XLOOKUP(InputData[[#This Row],[PRODUCT ID]],MasterData[PRODUCT ID],MasterData[PRODUCT],,0)</f>
        <v>Product33</v>
      </c>
      <c r="H453" t="str">
        <f>_xlfn.XLOOKUP(B453,MasterData[PRODUCT ID],MasterData[CATEGORY],,0)</f>
        <v>Category04</v>
      </c>
      <c r="I453" t="str">
        <f>_xlfn.XLOOKUP(InputData[[#This Row],[PRODUCT ID]],MasterData[PRODUCT ID],MasterData[UOM],"",0)</f>
        <v>Kg</v>
      </c>
      <c r="J453">
        <f>_xlfn.XLOOKUP(InputData[[#This Row],[PRODUCT ID]],MasterData[PRODUCT ID],MasterData[BUYING PRIZE],"",0)</f>
        <v>95</v>
      </c>
      <c r="K453">
        <f>_xlfn.XLOOKUP(InputData[[#This Row],[PRODUCT ID]],MasterData[PRODUCT ID],MasterData[SELLING PRICE],"",0)</f>
        <v>119.7</v>
      </c>
      <c r="L453">
        <f>SUM(InputData[[#This Row],[BUYING PRIZE]]*InputData[[#This Row],[QUANTITY]])</f>
        <v>570</v>
      </c>
      <c r="M453">
        <f>SUM(InputData[[#This Row],[SELLING PRICE]]*InputData[[#This Row],[QUANTITY]])</f>
        <v>718.2</v>
      </c>
      <c r="N453">
        <f>SUM(InputData[[#This Row],[TOTAL SELLING VALUE]]-InputData[[#This Row],[TOTAL BUYING VALUE]])</f>
        <v>148.20000000000005</v>
      </c>
      <c r="O453">
        <f>DAY(InputData[[#This Row],[DATE]])</f>
        <v>20</v>
      </c>
      <c r="P453" t="str">
        <f>TEXT(InputData[[#This Row],[DATE]],"MMM")</f>
        <v>Sep</v>
      </c>
      <c r="Q453">
        <f>YEAR(InputData[[#This Row],[DATE]])</f>
        <v>2022</v>
      </c>
    </row>
    <row r="454" spans="1:17" x14ac:dyDescent="0.2">
      <c r="A454" s="3">
        <v>44824</v>
      </c>
      <c r="B454" s="4" t="s">
        <v>6</v>
      </c>
      <c r="C454" s="5">
        <v>10</v>
      </c>
      <c r="D454" s="5" t="s">
        <v>108</v>
      </c>
      <c r="E454" s="5" t="s">
        <v>106</v>
      </c>
      <c r="F454" s="6">
        <v>0</v>
      </c>
      <c r="G454" t="str">
        <f>_xlfn.XLOOKUP(InputData[[#This Row],[PRODUCT ID]],MasterData[PRODUCT ID],MasterData[PRODUCT],,0)</f>
        <v>Product01</v>
      </c>
      <c r="H454" t="str">
        <f>_xlfn.XLOOKUP(B454,MasterData[PRODUCT ID],MasterData[CATEGORY],,0)</f>
        <v>Category01</v>
      </c>
      <c r="I454" t="str">
        <f>_xlfn.XLOOKUP(InputData[[#This Row],[PRODUCT ID]],MasterData[PRODUCT ID],MasterData[UOM],"",0)</f>
        <v>Kg</v>
      </c>
      <c r="J454">
        <f>_xlfn.XLOOKUP(InputData[[#This Row],[PRODUCT ID]],MasterData[PRODUCT ID],MasterData[BUYING PRIZE],"",0)</f>
        <v>98</v>
      </c>
      <c r="K454">
        <f>_xlfn.XLOOKUP(InputData[[#This Row],[PRODUCT ID]],MasterData[PRODUCT ID],MasterData[SELLING PRICE],"",0)</f>
        <v>103.88</v>
      </c>
      <c r="L454">
        <f>SUM(InputData[[#This Row],[BUYING PRIZE]]*InputData[[#This Row],[QUANTITY]])</f>
        <v>980</v>
      </c>
      <c r="M454">
        <f>SUM(InputData[[#This Row],[SELLING PRICE]]*InputData[[#This Row],[QUANTITY]])</f>
        <v>1038.8</v>
      </c>
      <c r="N454">
        <f>SUM(InputData[[#This Row],[TOTAL SELLING VALUE]]-InputData[[#This Row],[TOTAL BUYING VALUE]])</f>
        <v>58.799999999999955</v>
      </c>
      <c r="O454">
        <f>DAY(InputData[[#This Row],[DATE]])</f>
        <v>20</v>
      </c>
      <c r="P454" t="str">
        <f>TEXT(InputData[[#This Row],[DATE]],"MMM")</f>
        <v>Sep</v>
      </c>
      <c r="Q454">
        <f>YEAR(InputData[[#This Row],[DATE]])</f>
        <v>2022</v>
      </c>
    </row>
    <row r="455" spans="1:17" x14ac:dyDescent="0.2">
      <c r="A455" s="3">
        <v>44825</v>
      </c>
      <c r="B455" s="4" t="s">
        <v>43</v>
      </c>
      <c r="C455" s="5">
        <v>14</v>
      </c>
      <c r="D455" s="5" t="s">
        <v>106</v>
      </c>
      <c r="E455" s="5" t="s">
        <v>106</v>
      </c>
      <c r="F455" s="6">
        <v>0</v>
      </c>
      <c r="G455" t="str">
        <f>_xlfn.XLOOKUP(InputData[[#This Row],[PRODUCT ID]],MasterData[PRODUCT ID],MasterData[PRODUCT],,0)</f>
        <v>Product18</v>
      </c>
      <c r="H455" t="str">
        <f>_xlfn.XLOOKUP(B455,MasterData[PRODUCT ID],MasterData[CATEGORY],,0)</f>
        <v>Category02</v>
      </c>
      <c r="I455" t="str">
        <f>_xlfn.XLOOKUP(InputData[[#This Row],[PRODUCT ID]],MasterData[PRODUCT ID],MasterData[UOM],"",0)</f>
        <v>No.</v>
      </c>
      <c r="J455">
        <f>_xlfn.XLOOKUP(InputData[[#This Row],[PRODUCT ID]],MasterData[PRODUCT ID],MasterData[BUYING PRIZE],"",0)</f>
        <v>37</v>
      </c>
      <c r="K455">
        <f>_xlfn.XLOOKUP(InputData[[#This Row],[PRODUCT ID]],MasterData[PRODUCT ID],MasterData[SELLING PRICE],"",0)</f>
        <v>49.21</v>
      </c>
      <c r="L455">
        <f>SUM(InputData[[#This Row],[BUYING PRIZE]]*InputData[[#This Row],[QUANTITY]])</f>
        <v>518</v>
      </c>
      <c r="M455">
        <f>SUM(InputData[[#This Row],[SELLING PRICE]]*InputData[[#This Row],[QUANTITY]])</f>
        <v>688.94</v>
      </c>
      <c r="N455">
        <f>SUM(InputData[[#This Row],[TOTAL SELLING VALUE]]-InputData[[#This Row],[TOTAL BUYING VALUE]])</f>
        <v>170.94000000000005</v>
      </c>
      <c r="O455">
        <f>DAY(InputData[[#This Row],[DATE]])</f>
        <v>21</v>
      </c>
      <c r="P455" t="str">
        <f>TEXT(InputData[[#This Row],[DATE]],"MMM")</f>
        <v>Sep</v>
      </c>
      <c r="Q455">
        <f>YEAR(InputData[[#This Row],[DATE]])</f>
        <v>2022</v>
      </c>
    </row>
    <row r="456" spans="1:17" x14ac:dyDescent="0.2">
      <c r="A456" s="3">
        <v>44825</v>
      </c>
      <c r="B456" s="4" t="s">
        <v>60</v>
      </c>
      <c r="C456" s="5">
        <v>5</v>
      </c>
      <c r="D456" s="5" t="s">
        <v>108</v>
      </c>
      <c r="E456" s="5" t="s">
        <v>107</v>
      </c>
      <c r="F456" s="6">
        <v>0</v>
      </c>
      <c r="G456" t="str">
        <f>_xlfn.XLOOKUP(InputData[[#This Row],[PRODUCT ID]],MasterData[PRODUCT ID],MasterData[PRODUCT],,0)</f>
        <v>Product26</v>
      </c>
      <c r="H456" t="str">
        <f>_xlfn.XLOOKUP(B456,MasterData[PRODUCT ID],MasterData[CATEGORY],,0)</f>
        <v>Category04</v>
      </c>
      <c r="I456" t="str">
        <f>_xlfn.XLOOKUP(InputData[[#This Row],[PRODUCT ID]],MasterData[PRODUCT ID],MasterData[UOM],"",0)</f>
        <v>No.</v>
      </c>
      <c r="J456">
        <f>_xlfn.XLOOKUP(InputData[[#This Row],[PRODUCT ID]],MasterData[PRODUCT ID],MasterData[BUYING PRIZE],"",0)</f>
        <v>18</v>
      </c>
      <c r="K456">
        <f>_xlfn.XLOOKUP(InputData[[#This Row],[PRODUCT ID]],MasterData[PRODUCT ID],MasterData[SELLING PRICE],"",0)</f>
        <v>24.66</v>
      </c>
      <c r="L456">
        <f>SUM(InputData[[#This Row],[BUYING PRIZE]]*InputData[[#This Row],[QUANTITY]])</f>
        <v>90</v>
      </c>
      <c r="M456">
        <f>SUM(InputData[[#This Row],[SELLING PRICE]]*InputData[[#This Row],[QUANTITY]])</f>
        <v>123.3</v>
      </c>
      <c r="N456">
        <f>SUM(InputData[[#This Row],[TOTAL SELLING VALUE]]-InputData[[#This Row],[TOTAL BUYING VALUE]])</f>
        <v>33.299999999999997</v>
      </c>
      <c r="O456">
        <f>DAY(InputData[[#This Row],[DATE]])</f>
        <v>21</v>
      </c>
      <c r="P456" t="str">
        <f>TEXT(InputData[[#This Row],[DATE]],"MMM")</f>
        <v>Sep</v>
      </c>
      <c r="Q456">
        <f>YEAR(InputData[[#This Row],[DATE]])</f>
        <v>2022</v>
      </c>
    </row>
    <row r="457" spans="1:17" x14ac:dyDescent="0.2">
      <c r="A457" s="3">
        <v>44826</v>
      </c>
      <c r="B457" s="4" t="s">
        <v>96</v>
      </c>
      <c r="C457" s="5">
        <v>12</v>
      </c>
      <c r="D457" s="5" t="s">
        <v>106</v>
      </c>
      <c r="E457" s="5" t="s">
        <v>106</v>
      </c>
      <c r="F457" s="6">
        <v>0</v>
      </c>
      <c r="G457" t="str">
        <f>_xlfn.XLOOKUP(InputData[[#This Row],[PRODUCT ID]],MasterData[PRODUCT ID],MasterData[PRODUCT],,0)</f>
        <v>Product43</v>
      </c>
      <c r="H457" t="str">
        <f>_xlfn.XLOOKUP(B457,MasterData[PRODUCT ID],MasterData[CATEGORY],,0)</f>
        <v>Category05</v>
      </c>
      <c r="I457" t="str">
        <f>_xlfn.XLOOKUP(InputData[[#This Row],[PRODUCT ID]],MasterData[PRODUCT ID],MasterData[UOM],"",0)</f>
        <v>Kg</v>
      </c>
      <c r="J457">
        <f>_xlfn.XLOOKUP(InputData[[#This Row],[PRODUCT ID]],MasterData[PRODUCT ID],MasterData[BUYING PRIZE],"",0)</f>
        <v>67</v>
      </c>
      <c r="K457">
        <f>_xlfn.XLOOKUP(InputData[[#This Row],[PRODUCT ID]],MasterData[PRODUCT ID],MasterData[SELLING PRICE],"",0)</f>
        <v>83.08</v>
      </c>
      <c r="L457">
        <f>SUM(InputData[[#This Row],[BUYING PRIZE]]*InputData[[#This Row],[QUANTITY]])</f>
        <v>804</v>
      </c>
      <c r="M457">
        <f>SUM(InputData[[#This Row],[SELLING PRICE]]*InputData[[#This Row],[QUANTITY]])</f>
        <v>996.96</v>
      </c>
      <c r="N457">
        <f>SUM(InputData[[#This Row],[TOTAL SELLING VALUE]]-InputData[[#This Row],[TOTAL BUYING VALUE]])</f>
        <v>192.96000000000004</v>
      </c>
      <c r="O457">
        <f>DAY(InputData[[#This Row],[DATE]])</f>
        <v>22</v>
      </c>
      <c r="P457" t="str">
        <f>TEXT(InputData[[#This Row],[DATE]],"MMM")</f>
        <v>Sep</v>
      </c>
      <c r="Q457">
        <f>YEAR(InputData[[#This Row],[DATE]])</f>
        <v>2022</v>
      </c>
    </row>
    <row r="458" spans="1:17" x14ac:dyDescent="0.2">
      <c r="A458" s="3">
        <v>44827</v>
      </c>
      <c r="B458" s="4" t="s">
        <v>31</v>
      </c>
      <c r="C458" s="5">
        <v>12</v>
      </c>
      <c r="D458" s="5" t="s">
        <v>108</v>
      </c>
      <c r="E458" s="5" t="s">
        <v>106</v>
      </c>
      <c r="F458" s="6">
        <v>0</v>
      </c>
      <c r="G458" t="str">
        <f>_xlfn.XLOOKUP(InputData[[#This Row],[PRODUCT ID]],MasterData[PRODUCT ID],MasterData[PRODUCT],,0)</f>
        <v>Product12</v>
      </c>
      <c r="H458" t="str">
        <f>_xlfn.XLOOKUP(B458,MasterData[PRODUCT ID],MasterData[CATEGORY],,0)</f>
        <v>Category02</v>
      </c>
      <c r="I458" t="str">
        <f>_xlfn.XLOOKUP(InputData[[#This Row],[PRODUCT ID]],MasterData[PRODUCT ID],MasterData[UOM],"",0)</f>
        <v>Kg</v>
      </c>
      <c r="J458">
        <f>_xlfn.XLOOKUP(InputData[[#This Row],[PRODUCT ID]],MasterData[PRODUCT ID],MasterData[BUYING PRIZE],"",0)</f>
        <v>73</v>
      </c>
      <c r="K458">
        <f>_xlfn.XLOOKUP(InputData[[#This Row],[PRODUCT ID]],MasterData[PRODUCT ID],MasterData[SELLING PRICE],"",0)</f>
        <v>94.17</v>
      </c>
      <c r="L458">
        <f>SUM(InputData[[#This Row],[BUYING PRIZE]]*InputData[[#This Row],[QUANTITY]])</f>
        <v>876</v>
      </c>
      <c r="M458">
        <f>SUM(InputData[[#This Row],[SELLING PRICE]]*InputData[[#This Row],[QUANTITY]])</f>
        <v>1130.04</v>
      </c>
      <c r="N458">
        <f>SUM(InputData[[#This Row],[TOTAL SELLING VALUE]]-InputData[[#This Row],[TOTAL BUYING VALUE]])</f>
        <v>254.03999999999996</v>
      </c>
      <c r="O458">
        <f>DAY(InputData[[#This Row],[DATE]])</f>
        <v>23</v>
      </c>
      <c r="P458" t="str">
        <f>TEXT(InputData[[#This Row],[DATE]],"MMM")</f>
        <v>Sep</v>
      </c>
      <c r="Q458">
        <f>YEAR(InputData[[#This Row],[DATE]])</f>
        <v>2022</v>
      </c>
    </row>
    <row r="459" spans="1:17" x14ac:dyDescent="0.2">
      <c r="A459" s="3">
        <v>44828</v>
      </c>
      <c r="B459" s="4" t="s">
        <v>73</v>
      </c>
      <c r="C459" s="5">
        <v>14</v>
      </c>
      <c r="D459" s="5" t="s">
        <v>108</v>
      </c>
      <c r="E459" s="5" t="s">
        <v>106</v>
      </c>
      <c r="F459" s="6">
        <v>0</v>
      </c>
      <c r="G459" t="str">
        <f>_xlfn.XLOOKUP(InputData[[#This Row],[PRODUCT ID]],MasterData[PRODUCT ID],MasterData[PRODUCT],,0)</f>
        <v>Product32</v>
      </c>
      <c r="H459" t="str">
        <f>_xlfn.XLOOKUP(B459,MasterData[PRODUCT ID],MasterData[CATEGORY],,0)</f>
        <v>Category04</v>
      </c>
      <c r="I459" t="str">
        <f>_xlfn.XLOOKUP(InputData[[#This Row],[PRODUCT ID]],MasterData[PRODUCT ID],MasterData[UOM],"",0)</f>
        <v>Kg</v>
      </c>
      <c r="J459">
        <f>_xlfn.XLOOKUP(InputData[[#This Row],[PRODUCT ID]],MasterData[PRODUCT ID],MasterData[BUYING PRIZE],"",0)</f>
        <v>89</v>
      </c>
      <c r="K459">
        <f>_xlfn.XLOOKUP(InputData[[#This Row],[PRODUCT ID]],MasterData[PRODUCT ID],MasterData[SELLING PRICE],"",0)</f>
        <v>117.48</v>
      </c>
      <c r="L459">
        <f>SUM(InputData[[#This Row],[BUYING PRIZE]]*InputData[[#This Row],[QUANTITY]])</f>
        <v>1246</v>
      </c>
      <c r="M459">
        <f>SUM(InputData[[#This Row],[SELLING PRICE]]*InputData[[#This Row],[QUANTITY]])</f>
        <v>1644.72</v>
      </c>
      <c r="N459">
        <f>SUM(InputData[[#This Row],[TOTAL SELLING VALUE]]-InputData[[#This Row],[TOTAL BUYING VALUE]])</f>
        <v>398.72</v>
      </c>
      <c r="O459">
        <f>DAY(InputData[[#This Row],[DATE]])</f>
        <v>24</v>
      </c>
      <c r="P459" t="str">
        <f>TEXT(InputData[[#This Row],[DATE]],"MMM")</f>
        <v>Sep</v>
      </c>
      <c r="Q459">
        <f>YEAR(InputData[[#This Row],[DATE]])</f>
        <v>2022</v>
      </c>
    </row>
    <row r="460" spans="1:17" x14ac:dyDescent="0.2">
      <c r="A460" s="3">
        <v>44828</v>
      </c>
      <c r="B460" s="4" t="s">
        <v>73</v>
      </c>
      <c r="C460" s="5">
        <v>8</v>
      </c>
      <c r="D460" s="5" t="s">
        <v>108</v>
      </c>
      <c r="E460" s="5" t="s">
        <v>107</v>
      </c>
      <c r="F460" s="6">
        <v>0</v>
      </c>
      <c r="G460" t="str">
        <f>_xlfn.XLOOKUP(InputData[[#This Row],[PRODUCT ID]],MasterData[PRODUCT ID],MasterData[PRODUCT],,0)</f>
        <v>Product32</v>
      </c>
      <c r="H460" t="str">
        <f>_xlfn.XLOOKUP(B460,MasterData[PRODUCT ID],MasterData[CATEGORY],,0)</f>
        <v>Category04</v>
      </c>
      <c r="I460" t="str">
        <f>_xlfn.XLOOKUP(InputData[[#This Row],[PRODUCT ID]],MasterData[PRODUCT ID],MasterData[UOM],"",0)</f>
        <v>Kg</v>
      </c>
      <c r="J460">
        <f>_xlfn.XLOOKUP(InputData[[#This Row],[PRODUCT ID]],MasterData[PRODUCT ID],MasterData[BUYING PRIZE],"",0)</f>
        <v>89</v>
      </c>
      <c r="K460">
        <f>_xlfn.XLOOKUP(InputData[[#This Row],[PRODUCT ID]],MasterData[PRODUCT ID],MasterData[SELLING PRICE],"",0)</f>
        <v>117.48</v>
      </c>
      <c r="L460">
        <f>SUM(InputData[[#This Row],[BUYING PRIZE]]*InputData[[#This Row],[QUANTITY]])</f>
        <v>712</v>
      </c>
      <c r="M460">
        <f>SUM(InputData[[#This Row],[SELLING PRICE]]*InputData[[#This Row],[QUANTITY]])</f>
        <v>939.84</v>
      </c>
      <c r="N460">
        <f>SUM(InputData[[#This Row],[TOTAL SELLING VALUE]]-InputData[[#This Row],[TOTAL BUYING VALUE]])</f>
        <v>227.84000000000003</v>
      </c>
      <c r="O460">
        <f>DAY(InputData[[#This Row],[DATE]])</f>
        <v>24</v>
      </c>
      <c r="P460" t="str">
        <f>TEXT(InputData[[#This Row],[DATE]],"MMM")</f>
        <v>Sep</v>
      </c>
      <c r="Q460">
        <f>YEAR(InputData[[#This Row],[DATE]])</f>
        <v>2022</v>
      </c>
    </row>
    <row r="461" spans="1:17" x14ac:dyDescent="0.2">
      <c r="A461" s="3">
        <v>44831</v>
      </c>
      <c r="B461" s="4" t="s">
        <v>81</v>
      </c>
      <c r="C461" s="5">
        <v>4</v>
      </c>
      <c r="D461" s="5" t="s">
        <v>108</v>
      </c>
      <c r="E461" s="5" t="s">
        <v>107</v>
      </c>
      <c r="F461" s="6">
        <v>0</v>
      </c>
      <c r="G461" t="str">
        <f>_xlfn.XLOOKUP(InputData[[#This Row],[PRODUCT ID]],MasterData[PRODUCT ID],MasterData[PRODUCT],,0)</f>
        <v>Product36</v>
      </c>
      <c r="H461" t="str">
        <f>_xlfn.XLOOKUP(B461,MasterData[PRODUCT ID],MasterData[CATEGORY],,0)</f>
        <v>Category04</v>
      </c>
      <c r="I461" t="str">
        <f>_xlfn.XLOOKUP(InputData[[#This Row],[PRODUCT ID]],MasterData[PRODUCT ID],MasterData[UOM],"",0)</f>
        <v>Kg</v>
      </c>
      <c r="J461">
        <f>_xlfn.XLOOKUP(InputData[[#This Row],[PRODUCT ID]],MasterData[PRODUCT ID],MasterData[BUYING PRIZE],"",0)</f>
        <v>90</v>
      </c>
      <c r="K461">
        <f>_xlfn.XLOOKUP(InputData[[#This Row],[PRODUCT ID]],MasterData[PRODUCT ID],MasterData[SELLING PRICE],"",0)</f>
        <v>96.3</v>
      </c>
      <c r="L461">
        <f>SUM(InputData[[#This Row],[BUYING PRIZE]]*InputData[[#This Row],[QUANTITY]])</f>
        <v>360</v>
      </c>
      <c r="M461">
        <f>SUM(InputData[[#This Row],[SELLING PRICE]]*InputData[[#This Row],[QUANTITY]])</f>
        <v>385.2</v>
      </c>
      <c r="N461">
        <f>SUM(InputData[[#This Row],[TOTAL SELLING VALUE]]-InputData[[#This Row],[TOTAL BUYING VALUE]])</f>
        <v>25.199999999999989</v>
      </c>
      <c r="O461">
        <f>DAY(InputData[[#This Row],[DATE]])</f>
        <v>27</v>
      </c>
      <c r="P461" t="str">
        <f>TEXT(InputData[[#This Row],[DATE]],"MMM")</f>
        <v>Sep</v>
      </c>
      <c r="Q461">
        <f>YEAR(InputData[[#This Row],[DATE]])</f>
        <v>2022</v>
      </c>
    </row>
    <row r="462" spans="1:17" x14ac:dyDescent="0.2">
      <c r="A462" s="3">
        <v>44831</v>
      </c>
      <c r="B462" s="4" t="s">
        <v>98</v>
      </c>
      <c r="C462" s="5">
        <v>9</v>
      </c>
      <c r="D462" s="5" t="s">
        <v>108</v>
      </c>
      <c r="E462" s="5" t="s">
        <v>107</v>
      </c>
      <c r="F462" s="6">
        <v>0</v>
      </c>
      <c r="G462" t="str">
        <f>_xlfn.XLOOKUP(InputData[[#This Row],[PRODUCT ID]],MasterData[PRODUCT ID],MasterData[PRODUCT],,0)</f>
        <v>Product44</v>
      </c>
      <c r="H462" t="str">
        <f>_xlfn.XLOOKUP(B462,MasterData[PRODUCT ID],MasterData[CATEGORY],,0)</f>
        <v>Category05</v>
      </c>
      <c r="I462" t="str">
        <f>_xlfn.XLOOKUP(InputData[[#This Row],[PRODUCT ID]],MasterData[PRODUCT ID],MasterData[UOM],"",0)</f>
        <v>Kg</v>
      </c>
      <c r="J462">
        <f>_xlfn.XLOOKUP(InputData[[#This Row],[PRODUCT ID]],MasterData[PRODUCT ID],MasterData[BUYING PRIZE],"",0)</f>
        <v>76</v>
      </c>
      <c r="K462">
        <f>_xlfn.XLOOKUP(InputData[[#This Row],[PRODUCT ID]],MasterData[PRODUCT ID],MasterData[SELLING PRICE],"",0)</f>
        <v>82.08</v>
      </c>
      <c r="L462">
        <f>SUM(InputData[[#This Row],[BUYING PRIZE]]*InputData[[#This Row],[QUANTITY]])</f>
        <v>684</v>
      </c>
      <c r="M462">
        <f>SUM(InputData[[#This Row],[SELLING PRICE]]*InputData[[#This Row],[QUANTITY]])</f>
        <v>738.72</v>
      </c>
      <c r="N462">
        <f>SUM(InputData[[#This Row],[TOTAL SELLING VALUE]]-InputData[[#This Row],[TOTAL BUYING VALUE]])</f>
        <v>54.720000000000027</v>
      </c>
      <c r="O462">
        <f>DAY(InputData[[#This Row],[DATE]])</f>
        <v>27</v>
      </c>
      <c r="P462" t="str">
        <f>TEXT(InputData[[#This Row],[DATE]],"MMM")</f>
        <v>Sep</v>
      </c>
      <c r="Q462">
        <f>YEAR(InputData[[#This Row],[DATE]])</f>
        <v>2022</v>
      </c>
    </row>
    <row r="463" spans="1:17" x14ac:dyDescent="0.2">
      <c r="A463" s="3">
        <v>44831</v>
      </c>
      <c r="B463" s="4" t="s">
        <v>86</v>
      </c>
      <c r="C463" s="5">
        <v>3</v>
      </c>
      <c r="D463" s="5" t="s">
        <v>105</v>
      </c>
      <c r="E463" s="5" t="s">
        <v>107</v>
      </c>
      <c r="F463" s="6">
        <v>0</v>
      </c>
      <c r="G463" t="str">
        <f>_xlfn.XLOOKUP(InputData[[#This Row],[PRODUCT ID]],MasterData[PRODUCT ID],MasterData[PRODUCT],,0)</f>
        <v>Product38</v>
      </c>
      <c r="H463" t="str">
        <f>_xlfn.XLOOKUP(B463,MasterData[PRODUCT ID],MasterData[CATEGORY],,0)</f>
        <v>Category05</v>
      </c>
      <c r="I463" t="str">
        <f>_xlfn.XLOOKUP(InputData[[#This Row],[PRODUCT ID]],MasterData[PRODUCT ID],MasterData[UOM],"",0)</f>
        <v>Kg</v>
      </c>
      <c r="J463">
        <f>_xlfn.XLOOKUP(InputData[[#This Row],[PRODUCT ID]],MasterData[PRODUCT ID],MasterData[BUYING PRIZE],"",0)</f>
        <v>72</v>
      </c>
      <c r="K463">
        <f>_xlfn.XLOOKUP(InputData[[#This Row],[PRODUCT ID]],MasterData[PRODUCT ID],MasterData[SELLING PRICE],"",0)</f>
        <v>79.92</v>
      </c>
      <c r="L463">
        <f>SUM(InputData[[#This Row],[BUYING PRIZE]]*InputData[[#This Row],[QUANTITY]])</f>
        <v>216</v>
      </c>
      <c r="M463">
        <f>SUM(InputData[[#This Row],[SELLING PRICE]]*InputData[[#This Row],[QUANTITY]])</f>
        <v>239.76</v>
      </c>
      <c r="N463">
        <f>SUM(InputData[[#This Row],[TOTAL SELLING VALUE]]-InputData[[#This Row],[TOTAL BUYING VALUE]])</f>
        <v>23.759999999999991</v>
      </c>
      <c r="O463">
        <f>DAY(InputData[[#This Row],[DATE]])</f>
        <v>27</v>
      </c>
      <c r="P463" t="str">
        <f>TEXT(InputData[[#This Row],[DATE]],"MMM")</f>
        <v>Sep</v>
      </c>
      <c r="Q463">
        <f>YEAR(InputData[[#This Row],[DATE]])</f>
        <v>2022</v>
      </c>
    </row>
    <row r="464" spans="1:17" x14ac:dyDescent="0.2">
      <c r="A464" s="3">
        <v>44833</v>
      </c>
      <c r="B464" s="4" t="s">
        <v>77</v>
      </c>
      <c r="C464" s="5">
        <v>13</v>
      </c>
      <c r="D464" s="5" t="s">
        <v>108</v>
      </c>
      <c r="E464" s="5" t="s">
        <v>106</v>
      </c>
      <c r="F464" s="6">
        <v>0</v>
      </c>
      <c r="G464" t="str">
        <f>_xlfn.XLOOKUP(InputData[[#This Row],[PRODUCT ID]],MasterData[PRODUCT ID],MasterData[PRODUCT],,0)</f>
        <v>Product34</v>
      </c>
      <c r="H464" t="str">
        <f>_xlfn.XLOOKUP(B464,MasterData[PRODUCT ID],MasterData[CATEGORY],,0)</f>
        <v>Category04</v>
      </c>
      <c r="I464" t="str">
        <f>_xlfn.XLOOKUP(InputData[[#This Row],[PRODUCT ID]],MasterData[PRODUCT ID],MasterData[UOM],"",0)</f>
        <v>Lt</v>
      </c>
      <c r="J464">
        <f>_xlfn.XLOOKUP(InputData[[#This Row],[PRODUCT ID]],MasterData[PRODUCT ID],MasterData[BUYING PRIZE],"",0)</f>
        <v>55</v>
      </c>
      <c r="K464">
        <f>_xlfn.XLOOKUP(InputData[[#This Row],[PRODUCT ID]],MasterData[PRODUCT ID],MasterData[SELLING PRICE],"",0)</f>
        <v>58.3</v>
      </c>
      <c r="L464">
        <f>SUM(InputData[[#This Row],[BUYING PRIZE]]*InputData[[#This Row],[QUANTITY]])</f>
        <v>715</v>
      </c>
      <c r="M464">
        <f>SUM(InputData[[#This Row],[SELLING PRICE]]*InputData[[#This Row],[QUANTITY]])</f>
        <v>757.9</v>
      </c>
      <c r="N464">
        <f>SUM(InputData[[#This Row],[TOTAL SELLING VALUE]]-InputData[[#This Row],[TOTAL BUYING VALUE]])</f>
        <v>42.899999999999977</v>
      </c>
      <c r="O464">
        <f>DAY(InputData[[#This Row],[DATE]])</f>
        <v>29</v>
      </c>
      <c r="P464" t="str">
        <f>TEXT(InputData[[#This Row],[DATE]],"MMM")</f>
        <v>Sep</v>
      </c>
      <c r="Q464">
        <f>YEAR(InputData[[#This Row],[DATE]])</f>
        <v>2022</v>
      </c>
    </row>
    <row r="465" spans="1:17" x14ac:dyDescent="0.2">
      <c r="A465" s="3">
        <v>44837</v>
      </c>
      <c r="B465" s="4" t="s">
        <v>29</v>
      </c>
      <c r="C465" s="5">
        <v>5</v>
      </c>
      <c r="D465" s="5" t="s">
        <v>108</v>
      </c>
      <c r="E465" s="5" t="s">
        <v>107</v>
      </c>
      <c r="F465" s="6">
        <v>0</v>
      </c>
      <c r="G465" t="str">
        <f>_xlfn.XLOOKUP(InputData[[#This Row],[PRODUCT ID]],MasterData[PRODUCT ID],MasterData[PRODUCT],,0)</f>
        <v>Product11</v>
      </c>
      <c r="H465" t="str">
        <f>_xlfn.XLOOKUP(B465,MasterData[PRODUCT ID],MasterData[CATEGORY],,0)</f>
        <v>Category02</v>
      </c>
      <c r="I465" t="str">
        <f>_xlfn.XLOOKUP(InputData[[#This Row],[PRODUCT ID]],MasterData[PRODUCT ID],MasterData[UOM],"",0)</f>
        <v>Lt</v>
      </c>
      <c r="J465">
        <f>_xlfn.XLOOKUP(InputData[[#This Row],[PRODUCT ID]],MasterData[PRODUCT ID],MasterData[BUYING PRIZE],"",0)</f>
        <v>44</v>
      </c>
      <c r="K465">
        <f>_xlfn.XLOOKUP(InputData[[#This Row],[PRODUCT ID]],MasterData[PRODUCT ID],MasterData[SELLING PRICE],"",0)</f>
        <v>48.4</v>
      </c>
      <c r="L465">
        <f>SUM(InputData[[#This Row],[BUYING PRIZE]]*InputData[[#This Row],[QUANTITY]])</f>
        <v>220</v>
      </c>
      <c r="M465">
        <f>SUM(InputData[[#This Row],[SELLING PRICE]]*InputData[[#This Row],[QUANTITY]])</f>
        <v>242</v>
      </c>
      <c r="N465">
        <f>SUM(InputData[[#This Row],[TOTAL SELLING VALUE]]-InputData[[#This Row],[TOTAL BUYING VALUE]])</f>
        <v>22</v>
      </c>
      <c r="O465">
        <f>DAY(InputData[[#This Row],[DATE]])</f>
        <v>3</v>
      </c>
      <c r="P465" t="str">
        <f>TEXT(InputData[[#This Row],[DATE]],"MMM")</f>
        <v>Oct</v>
      </c>
      <c r="Q465">
        <f>YEAR(InputData[[#This Row],[DATE]])</f>
        <v>2022</v>
      </c>
    </row>
    <row r="466" spans="1:17" x14ac:dyDescent="0.2">
      <c r="A466" s="3">
        <v>44838</v>
      </c>
      <c r="B466" s="4" t="s">
        <v>20</v>
      </c>
      <c r="C466" s="5">
        <v>15</v>
      </c>
      <c r="D466" s="5" t="s">
        <v>108</v>
      </c>
      <c r="E466" s="5" t="s">
        <v>106</v>
      </c>
      <c r="F466" s="6">
        <v>0</v>
      </c>
      <c r="G466" t="str">
        <f>_xlfn.XLOOKUP(InputData[[#This Row],[PRODUCT ID]],MasterData[PRODUCT ID],MasterData[PRODUCT],,0)</f>
        <v>Product07</v>
      </c>
      <c r="H466" t="str">
        <f>_xlfn.XLOOKUP(B466,MasterData[PRODUCT ID],MasterData[CATEGORY],,0)</f>
        <v>Category01</v>
      </c>
      <c r="I466" t="str">
        <f>_xlfn.XLOOKUP(InputData[[#This Row],[PRODUCT ID]],MasterData[PRODUCT ID],MasterData[UOM],"",0)</f>
        <v>Lt</v>
      </c>
      <c r="J466">
        <f>_xlfn.XLOOKUP(InputData[[#This Row],[PRODUCT ID]],MasterData[PRODUCT ID],MasterData[BUYING PRIZE],"",0)</f>
        <v>43</v>
      </c>
      <c r="K466">
        <f>_xlfn.XLOOKUP(InputData[[#This Row],[PRODUCT ID]],MasterData[PRODUCT ID],MasterData[SELLING PRICE],"",0)</f>
        <v>47.730000000000004</v>
      </c>
      <c r="L466">
        <f>SUM(InputData[[#This Row],[BUYING PRIZE]]*InputData[[#This Row],[QUANTITY]])</f>
        <v>645</v>
      </c>
      <c r="M466">
        <f>SUM(InputData[[#This Row],[SELLING PRICE]]*InputData[[#This Row],[QUANTITY]])</f>
        <v>715.95</v>
      </c>
      <c r="N466">
        <f>SUM(InputData[[#This Row],[TOTAL SELLING VALUE]]-InputData[[#This Row],[TOTAL BUYING VALUE]])</f>
        <v>70.950000000000045</v>
      </c>
      <c r="O466">
        <f>DAY(InputData[[#This Row],[DATE]])</f>
        <v>4</v>
      </c>
      <c r="P466" t="str">
        <f>TEXT(InputData[[#This Row],[DATE]],"MMM")</f>
        <v>Oct</v>
      </c>
      <c r="Q466">
        <f>YEAR(InputData[[#This Row],[DATE]])</f>
        <v>2022</v>
      </c>
    </row>
    <row r="467" spans="1:17" x14ac:dyDescent="0.2">
      <c r="A467" s="3">
        <v>44840</v>
      </c>
      <c r="B467" s="4" t="s">
        <v>79</v>
      </c>
      <c r="C467" s="5">
        <v>1</v>
      </c>
      <c r="D467" s="5" t="s">
        <v>108</v>
      </c>
      <c r="E467" s="5" t="s">
        <v>106</v>
      </c>
      <c r="F467" s="6">
        <v>0</v>
      </c>
      <c r="G467" t="str">
        <f>_xlfn.XLOOKUP(InputData[[#This Row],[PRODUCT ID]],MasterData[PRODUCT ID],MasterData[PRODUCT],,0)</f>
        <v>Product35</v>
      </c>
      <c r="H467" t="str">
        <f>_xlfn.XLOOKUP(B467,MasterData[PRODUCT ID],MasterData[CATEGORY],,0)</f>
        <v>Category04</v>
      </c>
      <c r="I467" t="str">
        <f>_xlfn.XLOOKUP(InputData[[#This Row],[PRODUCT ID]],MasterData[PRODUCT ID],MasterData[UOM],"",0)</f>
        <v>No.</v>
      </c>
      <c r="J467">
        <f>_xlfn.XLOOKUP(InputData[[#This Row],[PRODUCT ID]],MasterData[PRODUCT ID],MasterData[BUYING PRIZE],"",0)</f>
        <v>5</v>
      </c>
      <c r="K467">
        <f>_xlfn.XLOOKUP(InputData[[#This Row],[PRODUCT ID]],MasterData[PRODUCT ID],MasterData[SELLING PRICE],"",0)</f>
        <v>6.7</v>
      </c>
      <c r="L467">
        <f>SUM(InputData[[#This Row],[BUYING PRIZE]]*InputData[[#This Row],[QUANTITY]])</f>
        <v>5</v>
      </c>
      <c r="M467">
        <f>SUM(InputData[[#This Row],[SELLING PRICE]]*InputData[[#This Row],[QUANTITY]])</f>
        <v>6.7</v>
      </c>
      <c r="N467">
        <f>SUM(InputData[[#This Row],[TOTAL SELLING VALUE]]-InputData[[#This Row],[TOTAL BUYING VALUE]])</f>
        <v>1.7000000000000002</v>
      </c>
      <c r="O467">
        <f>DAY(InputData[[#This Row],[DATE]])</f>
        <v>6</v>
      </c>
      <c r="P467" t="str">
        <f>TEXT(InputData[[#This Row],[DATE]],"MMM")</f>
        <v>Oct</v>
      </c>
      <c r="Q467">
        <f>YEAR(InputData[[#This Row],[DATE]])</f>
        <v>2022</v>
      </c>
    </row>
    <row r="468" spans="1:17" x14ac:dyDescent="0.2">
      <c r="A468" s="3">
        <v>44843</v>
      </c>
      <c r="B468" s="4" t="s">
        <v>86</v>
      </c>
      <c r="C468" s="5">
        <v>14</v>
      </c>
      <c r="D468" s="5" t="s">
        <v>106</v>
      </c>
      <c r="E468" s="5" t="s">
        <v>106</v>
      </c>
      <c r="F468" s="6">
        <v>0</v>
      </c>
      <c r="G468" t="str">
        <f>_xlfn.XLOOKUP(InputData[[#This Row],[PRODUCT ID]],MasterData[PRODUCT ID],MasterData[PRODUCT],,0)</f>
        <v>Product38</v>
      </c>
      <c r="H468" t="str">
        <f>_xlfn.XLOOKUP(B468,MasterData[PRODUCT ID],MasterData[CATEGORY],,0)</f>
        <v>Category05</v>
      </c>
      <c r="I468" t="str">
        <f>_xlfn.XLOOKUP(InputData[[#This Row],[PRODUCT ID]],MasterData[PRODUCT ID],MasterData[UOM],"",0)</f>
        <v>Kg</v>
      </c>
      <c r="J468">
        <f>_xlfn.XLOOKUP(InputData[[#This Row],[PRODUCT ID]],MasterData[PRODUCT ID],MasterData[BUYING PRIZE],"",0)</f>
        <v>72</v>
      </c>
      <c r="K468">
        <f>_xlfn.XLOOKUP(InputData[[#This Row],[PRODUCT ID]],MasterData[PRODUCT ID],MasterData[SELLING PRICE],"",0)</f>
        <v>79.92</v>
      </c>
      <c r="L468">
        <f>SUM(InputData[[#This Row],[BUYING PRIZE]]*InputData[[#This Row],[QUANTITY]])</f>
        <v>1008</v>
      </c>
      <c r="M468">
        <f>SUM(InputData[[#This Row],[SELLING PRICE]]*InputData[[#This Row],[QUANTITY]])</f>
        <v>1118.8800000000001</v>
      </c>
      <c r="N468">
        <f>SUM(InputData[[#This Row],[TOTAL SELLING VALUE]]-InputData[[#This Row],[TOTAL BUYING VALUE]])</f>
        <v>110.88000000000011</v>
      </c>
      <c r="O468">
        <f>DAY(InputData[[#This Row],[DATE]])</f>
        <v>9</v>
      </c>
      <c r="P468" t="str">
        <f>TEXT(InputData[[#This Row],[DATE]],"MMM")</f>
        <v>Oct</v>
      </c>
      <c r="Q468">
        <f>YEAR(InputData[[#This Row],[DATE]])</f>
        <v>2022</v>
      </c>
    </row>
    <row r="469" spans="1:17" x14ac:dyDescent="0.2">
      <c r="A469" s="3">
        <v>44844</v>
      </c>
      <c r="B469" s="4" t="s">
        <v>45</v>
      </c>
      <c r="C469" s="5">
        <v>9</v>
      </c>
      <c r="D469" s="5" t="s">
        <v>108</v>
      </c>
      <c r="E469" s="5" t="s">
        <v>106</v>
      </c>
      <c r="F469" s="6">
        <v>0</v>
      </c>
      <c r="G469" t="str">
        <f>_xlfn.XLOOKUP(InputData[[#This Row],[PRODUCT ID]],MasterData[PRODUCT ID],MasterData[PRODUCT],,0)</f>
        <v>Product19</v>
      </c>
      <c r="H469" t="str">
        <f>_xlfn.XLOOKUP(B469,MasterData[PRODUCT ID],MasterData[CATEGORY],,0)</f>
        <v>Category02</v>
      </c>
      <c r="I469" t="str">
        <f>_xlfn.XLOOKUP(InputData[[#This Row],[PRODUCT ID]],MasterData[PRODUCT ID],MasterData[UOM],"",0)</f>
        <v>Ft</v>
      </c>
      <c r="J469">
        <f>_xlfn.XLOOKUP(InputData[[#This Row],[PRODUCT ID]],MasterData[PRODUCT ID],MasterData[BUYING PRIZE],"",0)</f>
        <v>150</v>
      </c>
      <c r="K469">
        <f>_xlfn.XLOOKUP(InputData[[#This Row],[PRODUCT ID]],MasterData[PRODUCT ID],MasterData[SELLING PRICE],"",0)</f>
        <v>210</v>
      </c>
      <c r="L469">
        <f>SUM(InputData[[#This Row],[BUYING PRIZE]]*InputData[[#This Row],[QUANTITY]])</f>
        <v>1350</v>
      </c>
      <c r="M469">
        <f>SUM(InputData[[#This Row],[SELLING PRICE]]*InputData[[#This Row],[QUANTITY]])</f>
        <v>1890</v>
      </c>
      <c r="N469">
        <f>SUM(InputData[[#This Row],[TOTAL SELLING VALUE]]-InputData[[#This Row],[TOTAL BUYING VALUE]])</f>
        <v>540</v>
      </c>
      <c r="O469">
        <f>DAY(InputData[[#This Row],[DATE]])</f>
        <v>10</v>
      </c>
      <c r="P469" t="str">
        <f>TEXT(InputData[[#This Row],[DATE]],"MMM")</f>
        <v>Oct</v>
      </c>
      <c r="Q469">
        <f>YEAR(InputData[[#This Row],[DATE]])</f>
        <v>2022</v>
      </c>
    </row>
    <row r="470" spans="1:17" x14ac:dyDescent="0.2">
      <c r="A470" s="3">
        <v>44844</v>
      </c>
      <c r="B470" s="4" t="s">
        <v>98</v>
      </c>
      <c r="C470" s="5">
        <v>12</v>
      </c>
      <c r="D470" s="5" t="s">
        <v>106</v>
      </c>
      <c r="E470" s="5" t="s">
        <v>106</v>
      </c>
      <c r="F470" s="6">
        <v>0</v>
      </c>
      <c r="G470" t="str">
        <f>_xlfn.XLOOKUP(InputData[[#This Row],[PRODUCT ID]],MasterData[PRODUCT ID],MasterData[PRODUCT],,0)</f>
        <v>Product44</v>
      </c>
      <c r="H470" t="str">
        <f>_xlfn.XLOOKUP(B470,MasterData[PRODUCT ID],MasterData[CATEGORY],,0)</f>
        <v>Category05</v>
      </c>
      <c r="I470" t="str">
        <f>_xlfn.XLOOKUP(InputData[[#This Row],[PRODUCT ID]],MasterData[PRODUCT ID],MasterData[UOM],"",0)</f>
        <v>Kg</v>
      </c>
      <c r="J470">
        <f>_xlfn.XLOOKUP(InputData[[#This Row],[PRODUCT ID]],MasterData[PRODUCT ID],MasterData[BUYING PRIZE],"",0)</f>
        <v>76</v>
      </c>
      <c r="K470">
        <f>_xlfn.XLOOKUP(InputData[[#This Row],[PRODUCT ID]],MasterData[PRODUCT ID],MasterData[SELLING PRICE],"",0)</f>
        <v>82.08</v>
      </c>
      <c r="L470">
        <f>SUM(InputData[[#This Row],[BUYING PRIZE]]*InputData[[#This Row],[QUANTITY]])</f>
        <v>912</v>
      </c>
      <c r="M470">
        <f>SUM(InputData[[#This Row],[SELLING PRICE]]*InputData[[#This Row],[QUANTITY]])</f>
        <v>984.96</v>
      </c>
      <c r="N470">
        <f>SUM(InputData[[#This Row],[TOTAL SELLING VALUE]]-InputData[[#This Row],[TOTAL BUYING VALUE]])</f>
        <v>72.960000000000036</v>
      </c>
      <c r="O470">
        <f>DAY(InputData[[#This Row],[DATE]])</f>
        <v>10</v>
      </c>
      <c r="P470" t="str">
        <f>TEXT(InputData[[#This Row],[DATE]],"MMM")</f>
        <v>Oct</v>
      </c>
      <c r="Q470">
        <f>YEAR(InputData[[#This Row],[DATE]])</f>
        <v>2022</v>
      </c>
    </row>
    <row r="471" spans="1:17" x14ac:dyDescent="0.2">
      <c r="A471" s="3">
        <v>44845</v>
      </c>
      <c r="B471" s="4" t="s">
        <v>22</v>
      </c>
      <c r="C471" s="5">
        <v>10</v>
      </c>
      <c r="D471" s="5" t="s">
        <v>108</v>
      </c>
      <c r="E471" s="5" t="s">
        <v>106</v>
      </c>
      <c r="F471" s="6">
        <v>0</v>
      </c>
      <c r="G471" t="str">
        <f>_xlfn.XLOOKUP(InputData[[#This Row],[PRODUCT ID]],MasterData[PRODUCT ID],MasterData[PRODUCT],,0)</f>
        <v>Product08</v>
      </c>
      <c r="H471" t="str">
        <f>_xlfn.XLOOKUP(B471,MasterData[PRODUCT ID],MasterData[CATEGORY],,0)</f>
        <v>Category01</v>
      </c>
      <c r="I471" t="str">
        <f>_xlfn.XLOOKUP(InputData[[#This Row],[PRODUCT ID]],MasterData[PRODUCT ID],MasterData[UOM],"",0)</f>
        <v>Kg</v>
      </c>
      <c r="J471">
        <f>_xlfn.XLOOKUP(InputData[[#This Row],[PRODUCT ID]],MasterData[PRODUCT ID],MasterData[BUYING PRIZE],"",0)</f>
        <v>83</v>
      </c>
      <c r="K471">
        <f>_xlfn.XLOOKUP(InputData[[#This Row],[PRODUCT ID]],MasterData[PRODUCT ID],MasterData[SELLING PRICE],"",0)</f>
        <v>94.62</v>
      </c>
      <c r="L471">
        <f>SUM(InputData[[#This Row],[BUYING PRIZE]]*InputData[[#This Row],[QUANTITY]])</f>
        <v>830</v>
      </c>
      <c r="M471">
        <f>SUM(InputData[[#This Row],[SELLING PRICE]]*InputData[[#This Row],[QUANTITY]])</f>
        <v>946.2</v>
      </c>
      <c r="N471">
        <f>SUM(InputData[[#This Row],[TOTAL SELLING VALUE]]-InputData[[#This Row],[TOTAL BUYING VALUE]])</f>
        <v>116.20000000000005</v>
      </c>
      <c r="O471">
        <f>DAY(InputData[[#This Row],[DATE]])</f>
        <v>11</v>
      </c>
      <c r="P471" t="str">
        <f>TEXT(InputData[[#This Row],[DATE]],"MMM")</f>
        <v>Oct</v>
      </c>
      <c r="Q471">
        <f>YEAR(InputData[[#This Row],[DATE]])</f>
        <v>2022</v>
      </c>
    </row>
    <row r="472" spans="1:17" x14ac:dyDescent="0.2">
      <c r="A472" s="3">
        <v>44847</v>
      </c>
      <c r="B472" s="4" t="s">
        <v>10</v>
      </c>
      <c r="C472" s="5">
        <v>15</v>
      </c>
      <c r="D472" s="5" t="s">
        <v>106</v>
      </c>
      <c r="E472" s="5" t="s">
        <v>106</v>
      </c>
      <c r="F472" s="6">
        <v>0</v>
      </c>
      <c r="G472" t="str">
        <f>_xlfn.XLOOKUP(InputData[[#This Row],[PRODUCT ID]],MasterData[PRODUCT ID],MasterData[PRODUCT],,0)</f>
        <v>Product02</v>
      </c>
      <c r="H472" t="str">
        <f>_xlfn.XLOOKUP(B472,MasterData[PRODUCT ID],MasterData[CATEGORY],,0)</f>
        <v>Category01</v>
      </c>
      <c r="I472" t="str">
        <f>_xlfn.XLOOKUP(InputData[[#This Row],[PRODUCT ID]],MasterData[PRODUCT ID],MasterData[UOM],"",0)</f>
        <v>Kg</v>
      </c>
      <c r="J472">
        <f>_xlfn.XLOOKUP(InputData[[#This Row],[PRODUCT ID]],MasterData[PRODUCT ID],MasterData[BUYING PRIZE],"",0)</f>
        <v>105</v>
      </c>
      <c r="K472">
        <f>_xlfn.XLOOKUP(InputData[[#This Row],[PRODUCT ID]],MasterData[PRODUCT ID],MasterData[SELLING PRICE],"",0)</f>
        <v>142.80000000000001</v>
      </c>
      <c r="L472">
        <f>SUM(InputData[[#This Row],[BUYING PRIZE]]*InputData[[#This Row],[QUANTITY]])</f>
        <v>1575</v>
      </c>
      <c r="M472">
        <f>SUM(InputData[[#This Row],[SELLING PRICE]]*InputData[[#This Row],[QUANTITY]])</f>
        <v>2142</v>
      </c>
      <c r="N472">
        <f>SUM(InputData[[#This Row],[TOTAL SELLING VALUE]]-InputData[[#This Row],[TOTAL BUYING VALUE]])</f>
        <v>567</v>
      </c>
      <c r="O472">
        <f>DAY(InputData[[#This Row],[DATE]])</f>
        <v>13</v>
      </c>
      <c r="P472" t="str">
        <f>TEXT(InputData[[#This Row],[DATE]],"MMM")</f>
        <v>Oct</v>
      </c>
      <c r="Q472">
        <f>YEAR(InputData[[#This Row],[DATE]])</f>
        <v>2022</v>
      </c>
    </row>
    <row r="473" spans="1:17" x14ac:dyDescent="0.2">
      <c r="A473" s="3">
        <v>44848</v>
      </c>
      <c r="B473" s="4" t="s">
        <v>98</v>
      </c>
      <c r="C473" s="5">
        <v>15</v>
      </c>
      <c r="D473" s="5" t="s">
        <v>105</v>
      </c>
      <c r="E473" s="5" t="s">
        <v>106</v>
      </c>
      <c r="F473" s="6">
        <v>0</v>
      </c>
      <c r="G473" t="str">
        <f>_xlfn.XLOOKUP(InputData[[#This Row],[PRODUCT ID]],MasterData[PRODUCT ID],MasterData[PRODUCT],,0)</f>
        <v>Product44</v>
      </c>
      <c r="H473" t="str">
        <f>_xlfn.XLOOKUP(B473,MasterData[PRODUCT ID],MasterData[CATEGORY],,0)</f>
        <v>Category05</v>
      </c>
      <c r="I473" t="str">
        <f>_xlfn.XLOOKUP(InputData[[#This Row],[PRODUCT ID]],MasterData[PRODUCT ID],MasterData[UOM],"",0)</f>
        <v>Kg</v>
      </c>
      <c r="J473">
        <f>_xlfn.XLOOKUP(InputData[[#This Row],[PRODUCT ID]],MasterData[PRODUCT ID],MasterData[BUYING PRIZE],"",0)</f>
        <v>76</v>
      </c>
      <c r="K473">
        <f>_xlfn.XLOOKUP(InputData[[#This Row],[PRODUCT ID]],MasterData[PRODUCT ID],MasterData[SELLING PRICE],"",0)</f>
        <v>82.08</v>
      </c>
      <c r="L473">
        <f>SUM(InputData[[#This Row],[BUYING PRIZE]]*InputData[[#This Row],[QUANTITY]])</f>
        <v>1140</v>
      </c>
      <c r="M473">
        <f>SUM(InputData[[#This Row],[SELLING PRICE]]*InputData[[#This Row],[QUANTITY]])</f>
        <v>1231.2</v>
      </c>
      <c r="N473">
        <f>SUM(InputData[[#This Row],[TOTAL SELLING VALUE]]-InputData[[#This Row],[TOTAL BUYING VALUE]])</f>
        <v>91.200000000000045</v>
      </c>
      <c r="O473">
        <f>DAY(InputData[[#This Row],[DATE]])</f>
        <v>14</v>
      </c>
      <c r="P473" t="str">
        <f>TEXT(InputData[[#This Row],[DATE]],"MMM")</f>
        <v>Oct</v>
      </c>
      <c r="Q473">
        <f>YEAR(InputData[[#This Row],[DATE]])</f>
        <v>2022</v>
      </c>
    </row>
    <row r="474" spans="1:17" x14ac:dyDescent="0.2">
      <c r="A474" s="3">
        <v>44849</v>
      </c>
      <c r="B474" s="4" t="s">
        <v>37</v>
      </c>
      <c r="C474" s="5">
        <v>10</v>
      </c>
      <c r="D474" s="5" t="s">
        <v>108</v>
      </c>
      <c r="E474" s="5" t="s">
        <v>107</v>
      </c>
      <c r="F474" s="6">
        <v>0</v>
      </c>
      <c r="G474" t="str">
        <f>_xlfn.XLOOKUP(InputData[[#This Row],[PRODUCT ID]],MasterData[PRODUCT ID],MasterData[PRODUCT],,0)</f>
        <v>Product15</v>
      </c>
      <c r="H474" t="str">
        <f>_xlfn.XLOOKUP(B474,MasterData[PRODUCT ID],MasterData[CATEGORY],,0)</f>
        <v>Category02</v>
      </c>
      <c r="I474" t="str">
        <f>_xlfn.XLOOKUP(InputData[[#This Row],[PRODUCT ID]],MasterData[PRODUCT ID],MasterData[UOM],"",0)</f>
        <v>No.</v>
      </c>
      <c r="J474">
        <f>_xlfn.XLOOKUP(InputData[[#This Row],[PRODUCT ID]],MasterData[PRODUCT ID],MasterData[BUYING PRIZE],"",0)</f>
        <v>12</v>
      </c>
      <c r="K474">
        <f>_xlfn.XLOOKUP(InputData[[#This Row],[PRODUCT ID]],MasterData[PRODUCT ID],MasterData[SELLING PRICE],"",0)</f>
        <v>15.719999999999999</v>
      </c>
      <c r="L474">
        <f>SUM(InputData[[#This Row],[BUYING PRIZE]]*InputData[[#This Row],[QUANTITY]])</f>
        <v>120</v>
      </c>
      <c r="M474">
        <f>SUM(InputData[[#This Row],[SELLING PRICE]]*InputData[[#This Row],[QUANTITY]])</f>
        <v>157.19999999999999</v>
      </c>
      <c r="N474">
        <f>SUM(InputData[[#This Row],[TOTAL SELLING VALUE]]-InputData[[#This Row],[TOTAL BUYING VALUE]])</f>
        <v>37.199999999999989</v>
      </c>
      <c r="O474">
        <f>DAY(InputData[[#This Row],[DATE]])</f>
        <v>15</v>
      </c>
      <c r="P474" t="str">
        <f>TEXT(InputData[[#This Row],[DATE]],"MMM")</f>
        <v>Oct</v>
      </c>
      <c r="Q474">
        <f>YEAR(InputData[[#This Row],[DATE]])</f>
        <v>2022</v>
      </c>
    </row>
    <row r="475" spans="1:17" x14ac:dyDescent="0.2">
      <c r="A475" s="3">
        <v>44850</v>
      </c>
      <c r="B475" s="4" t="s">
        <v>81</v>
      </c>
      <c r="C475" s="5">
        <v>3</v>
      </c>
      <c r="D475" s="5" t="s">
        <v>106</v>
      </c>
      <c r="E475" s="5" t="s">
        <v>106</v>
      </c>
      <c r="F475" s="6">
        <v>0</v>
      </c>
      <c r="G475" t="str">
        <f>_xlfn.XLOOKUP(InputData[[#This Row],[PRODUCT ID]],MasterData[PRODUCT ID],MasterData[PRODUCT],,0)</f>
        <v>Product36</v>
      </c>
      <c r="H475" t="str">
        <f>_xlfn.XLOOKUP(B475,MasterData[PRODUCT ID],MasterData[CATEGORY],,0)</f>
        <v>Category04</v>
      </c>
      <c r="I475" t="str">
        <f>_xlfn.XLOOKUP(InputData[[#This Row],[PRODUCT ID]],MasterData[PRODUCT ID],MasterData[UOM],"",0)</f>
        <v>Kg</v>
      </c>
      <c r="J475">
        <f>_xlfn.XLOOKUP(InputData[[#This Row],[PRODUCT ID]],MasterData[PRODUCT ID],MasterData[BUYING PRIZE],"",0)</f>
        <v>90</v>
      </c>
      <c r="K475">
        <f>_xlfn.XLOOKUP(InputData[[#This Row],[PRODUCT ID]],MasterData[PRODUCT ID],MasterData[SELLING PRICE],"",0)</f>
        <v>96.3</v>
      </c>
      <c r="L475">
        <f>SUM(InputData[[#This Row],[BUYING PRIZE]]*InputData[[#This Row],[QUANTITY]])</f>
        <v>270</v>
      </c>
      <c r="M475">
        <f>SUM(InputData[[#This Row],[SELLING PRICE]]*InputData[[#This Row],[QUANTITY]])</f>
        <v>288.89999999999998</v>
      </c>
      <c r="N475">
        <f>SUM(InputData[[#This Row],[TOTAL SELLING VALUE]]-InputData[[#This Row],[TOTAL BUYING VALUE]])</f>
        <v>18.899999999999977</v>
      </c>
      <c r="O475">
        <f>DAY(InputData[[#This Row],[DATE]])</f>
        <v>16</v>
      </c>
      <c r="P475" t="str">
        <f>TEXT(InputData[[#This Row],[DATE]],"MMM")</f>
        <v>Oct</v>
      </c>
      <c r="Q475">
        <f>YEAR(InputData[[#This Row],[DATE]])</f>
        <v>2022</v>
      </c>
    </row>
    <row r="476" spans="1:17" x14ac:dyDescent="0.2">
      <c r="A476" s="3">
        <v>44857</v>
      </c>
      <c r="B476" s="4" t="s">
        <v>56</v>
      </c>
      <c r="C476" s="5">
        <v>14</v>
      </c>
      <c r="D476" s="5" t="s">
        <v>106</v>
      </c>
      <c r="E476" s="5" t="s">
        <v>107</v>
      </c>
      <c r="F476" s="6">
        <v>0</v>
      </c>
      <c r="G476" t="str">
        <f>_xlfn.XLOOKUP(InputData[[#This Row],[PRODUCT ID]],MasterData[PRODUCT ID],MasterData[PRODUCT],,0)</f>
        <v>Product24</v>
      </c>
      <c r="H476" t="str">
        <f>_xlfn.XLOOKUP(B476,MasterData[PRODUCT ID],MasterData[CATEGORY],,0)</f>
        <v>Category03</v>
      </c>
      <c r="I476" t="str">
        <f>_xlfn.XLOOKUP(InputData[[#This Row],[PRODUCT ID]],MasterData[PRODUCT ID],MasterData[UOM],"",0)</f>
        <v>Ft</v>
      </c>
      <c r="J476">
        <f>_xlfn.XLOOKUP(InputData[[#This Row],[PRODUCT ID]],MasterData[PRODUCT ID],MasterData[BUYING PRIZE],"",0)</f>
        <v>144</v>
      </c>
      <c r="K476">
        <f>_xlfn.XLOOKUP(InputData[[#This Row],[PRODUCT ID]],MasterData[PRODUCT ID],MasterData[SELLING PRICE],"",0)</f>
        <v>156.96</v>
      </c>
      <c r="L476">
        <f>SUM(InputData[[#This Row],[BUYING PRIZE]]*InputData[[#This Row],[QUANTITY]])</f>
        <v>2016</v>
      </c>
      <c r="M476">
        <f>SUM(InputData[[#This Row],[SELLING PRICE]]*InputData[[#This Row],[QUANTITY]])</f>
        <v>2197.44</v>
      </c>
      <c r="N476">
        <f>SUM(InputData[[#This Row],[TOTAL SELLING VALUE]]-InputData[[#This Row],[TOTAL BUYING VALUE]])</f>
        <v>181.44000000000005</v>
      </c>
      <c r="O476">
        <f>DAY(InputData[[#This Row],[DATE]])</f>
        <v>23</v>
      </c>
      <c r="P476" t="str">
        <f>TEXT(InputData[[#This Row],[DATE]],"MMM")</f>
        <v>Oct</v>
      </c>
      <c r="Q476">
        <f>YEAR(InputData[[#This Row],[DATE]])</f>
        <v>2022</v>
      </c>
    </row>
    <row r="477" spans="1:17" x14ac:dyDescent="0.2">
      <c r="A477" s="3">
        <v>44864</v>
      </c>
      <c r="B477" s="4" t="s">
        <v>94</v>
      </c>
      <c r="C477" s="5">
        <v>3</v>
      </c>
      <c r="D477" s="5" t="s">
        <v>108</v>
      </c>
      <c r="E477" s="5" t="s">
        <v>107</v>
      </c>
      <c r="F477" s="6">
        <v>0</v>
      </c>
      <c r="G477" t="str">
        <f>_xlfn.XLOOKUP(InputData[[#This Row],[PRODUCT ID]],MasterData[PRODUCT ID],MasterData[PRODUCT],,0)</f>
        <v>Product42</v>
      </c>
      <c r="H477" t="str">
        <f>_xlfn.XLOOKUP(B477,MasterData[PRODUCT ID],MasterData[CATEGORY],,0)</f>
        <v>Category05</v>
      </c>
      <c r="I477" t="str">
        <f>_xlfn.XLOOKUP(InputData[[#This Row],[PRODUCT ID]],MasterData[PRODUCT ID],MasterData[UOM],"",0)</f>
        <v>Ft</v>
      </c>
      <c r="J477">
        <f>_xlfn.XLOOKUP(InputData[[#This Row],[PRODUCT ID]],MasterData[PRODUCT ID],MasterData[BUYING PRIZE],"",0)</f>
        <v>120</v>
      </c>
      <c r="K477">
        <f>_xlfn.XLOOKUP(InputData[[#This Row],[PRODUCT ID]],MasterData[PRODUCT ID],MasterData[SELLING PRICE],"",0)</f>
        <v>162</v>
      </c>
      <c r="L477">
        <f>SUM(InputData[[#This Row],[BUYING PRIZE]]*InputData[[#This Row],[QUANTITY]])</f>
        <v>360</v>
      </c>
      <c r="M477">
        <f>SUM(InputData[[#This Row],[SELLING PRICE]]*InputData[[#This Row],[QUANTITY]])</f>
        <v>486</v>
      </c>
      <c r="N477">
        <f>SUM(InputData[[#This Row],[TOTAL SELLING VALUE]]-InputData[[#This Row],[TOTAL BUYING VALUE]])</f>
        <v>126</v>
      </c>
      <c r="O477">
        <f>DAY(InputData[[#This Row],[DATE]])</f>
        <v>30</v>
      </c>
      <c r="P477" t="str">
        <f>TEXT(InputData[[#This Row],[DATE]],"MMM")</f>
        <v>Oct</v>
      </c>
      <c r="Q477">
        <f>YEAR(InputData[[#This Row],[DATE]])</f>
        <v>2022</v>
      </c>
    </row>
    <row r="478" spans="1:17" x14ac:dyDescent="0.2">
      <c r="A478" s="3">
        <v>44865</v>
      </c>
      <c r="B478" s="4" t="s">
        <v>86</v>
      </c>
      <c r="C478" s="5">
        <v>8</v>
      </c>
      <c r="D478" s="5" t="s">
        <v>108</v>
      </c>
      <c r="E478" s="5" t="s">
        <v>106</v>
      </c>
      <c r="F478" s="6">
        <v>0</v>
      </c>
      <c r="G478" t="str">
        <f>_xlfn.XLOOKUP(InputData[[#This Row],[PRODUCT ID]],MasterData[PRODUCT ID],MasterData[PRODUCT],,0)</f>
        <v>Product38</v>
      </c>
      <c r="H478" t="str">
        <f>_xlfn.XLOOKUP(B478,MasterData[PRODUCT ID],MasterData[CATEGORY],,0)</f>
        <v>Category05</v>
      </c>
      <c r="I478" t="str">
        <f>_xlfn.XLOOKUP(InputData[[#This Row],[PRODUCT ID]],MasterData[PRODUCT ID],MasterData[UOM],"",0)</f>
        <v>Kg</v>
      </c>
      <c r="J478">
        <f>_xlfn.XLOOKUP(InputData[[#This Row],[PRODUCT ID]],MasterData[PRODUCT ID],MasterData[BUYING PRIZE],"",0)</f>
        <v>72</v>
      </c>
      <c r="K478">
        <f>_xlfn.XLOOKUP(InputData[[#This Row],[PRODUCT ID]],MasterData[PRODUCT ID],MasterData[SELLING PRICE],"",0)</f>
        <v>79.92</v>
      </c>
      <c r="L478">
        <f>SUM(InputData[[#This Row],[BUYING PRIZE]]*InputData[[#This Row],[QUANTITY]])</f>
        <v>576</v>
      </c>
      <c r="M478">
        <f>SUM(InputData[[#This Row],[SELLING PRICE]]*InputData[[#This Row],[QUANTITY]])</f>
        <v>639.36</v>
      </c>
      <c r="N478">
        <f>SUM(InputData[[#This Row],[TOTAL SELLING VALUE]]-InputData[[#This Row],[TOTAL BUYING VALUE]])</f>
        <v>63.360000000000014</v>
      </c>
      <c r="O478">
        <f>DAY(InputData[[#This Row],[DATE]])</f>
        <v>31</v>
      </c>
      <c r="P478" t="str">
        <f>TEXT(InputData[[#This Row],[DATE]],"MMM")</f>
        <v>Oct</v>
      </c>
      <c r="Q478">
        <f>YEAR(InputData[[#This Row],[DATE]])</f>
        <v>2022</v>
      </c>
    </row>
    <row r="479" spans="1:17" x14ac:dyDescent="0.2">
      <c r="A479" s="3">
        <v>44866</v>
      </c>
      <c r="B479" s="4" t="s">
        <v>31</v>
      </c>
      <c r="C479" s="5">
        <v>15</v>
      </c>
      <c r="D479" s="5" t="s">
        <v>105</v>
      </c>
      <c r="E479" s="5" t="s">
        <v>106</v>
      </c>
      <c r="F479" s="6">
        <v>0</v>
      </c>
      <c r="G479" t="str">
        <f>_xlfn.XLOOKUP(InputData[[#This Row],[PRODUCT ID]],MasterData[PRODUCT ID],MasterData[PRODUCT],,0)</f>
        <v>Product12</v>
      </c>
      <c r="H479" t="str">
        <f>_xlfn.XLOOKUP(B479,MasterData[PRODUCT ID],MasterData[CATEGORY],,0)</f>
        <v>Category02</v>
      </c>
      <c r="I479" t="str">
        <f>_xlfn.XLOOKUP(InputData[[#This Row],[PRODUCT ID]],MasterData[PRODUCT ID],MasterData[UOM],"",0)</f>
        <v>Kg</v>
      </c>
      <c r="J479">
        <f>_xlfn.XLOOKUP(InputData[[#This Row],[PRODUCT ID]],MasterData[PRODUCT ID],MasterData[BUYING PRIZE],"",0)</f>
        <v>73</v>
      </c>
      <c r="K479">
        <f>_xlfn.XLOOKUP(InputData[[#This Row],[PRODUCT ID]],MasterData[PRODUCT ID],MasterData[SELLING PRICE],"",0)</f>
        <v>94.17</v>
      </c>
      <c r="L479">
        <f>SUM(InputData[[#This Row],[BUYING PRIZE]]*InputData[[#This Row],[QUANTITY]])</f>
        <v>1095</v>
      </c>
      <c r="M479">
        <f>SUM(InputData[[#This Row],[SELLING PRICE]]*InputData[[#This Row],[QUANTITY]])</f>
        <v>1412.55</v>
      </c>
      <c r="N479">
        <f>SUM(InputData[[#This Row],[TOTAL SELLING VALUE]]-InputData[[#This Row],[TOTAL BUYING VALUE]])</f>
        <v>317.54999999999995</v>
      </c>
      <c r="O479">
        <f>DAY(InputData[[#This Row],[DATE]])</f>
        <v>1</v>
      </c>
      <c r="P479" t="str">
        <f>TEXT(InputData[[#This Row],[DATE]],"MMM")</f>
        <v>Nov</v>
      </c>
      <c r="Q479">
        <f>YEAR(InputData[[#This Row],[DATE]])</f>
        <v>2022</v>
      </c>
    </row>
    <row r="480" spans="1:17" x14ac:dyDescent="0.2">
      <c r="A480" s="3">
        <v>44867</v>
      </c>
      <c r="B480" s="4" t="s">
        <v>37</v>
      </c>
      <c r="C480" s="5">
        <v>15</v>
      </c>
      <c r="D480" s="5" t="s">
        <v>105</v>
      </c>
      <c r="E480" s="5" t="s">
        <v>107</v>
      </c>
      <c r="F480" s="6">
        <v>0</v>
      </c>
      <c r="G480" t="str">
        <f>_xlfn.XLOOKUP(InputData[[#This Row],[PRODUCT ID]],MasterData[PRODUCT ID],MasterData[PRODUCT],,0)</f>
        <v>Product15</v>
      </c>
      <c r="H480" t="str">
        <f>_xlfn.XLOOKUP(B480,MasterData[PRODUCT ID],MasterData[CATEGORY],,0)</f>
        <v>Category02</v>
      </c>
      <c r="I480" t="str">
        <f>_xlfn.XLOOKUP(InputData[[#This Row],[PRODUCT ID]],MasterData[PRODUCT ID],MasterData[UOM],"",0)</f>
        <v>No.</v>
      </c>
      <c r="J480">
        <f>_xlfn.XLOOKUP(InputData[[#This Row],[PRODUCT ID]],MasterData[PRODUCT ID],MasterData[BUYING PRIZE],"",0)</f>
        <v>12</v>
      </c>
      <c r="K480">
        <f>_xlfn.XLOOKUP(InputData[[#This Row],[PRODUCT ID]],MasterData[PRODUCT ID],MasterData[SELLING PRICE],"",0)</f>
        <v>15.719999999999999</v>
      </c>
      <c r="L480">
        <f>SUM(InputData[[#This Row],[BUYING PRIZE]]*InputData[[#This Row],[QUANTITY]])</f>
        <v>180</v>
      </c>
      <c r="M480">
        <f>SUM(InputData[[#This Row],[SELLING PRICE]]*InputData[[#This Row],[QUANTITY]])</f>
        <v>235.79999999999998</v>
      </c>
      <c r="N480">
        <f>SUM(InputData[[#This Row],[TOTAL SELLING VALUE]]-InputData[[#This Row],[TOTAL BUYING VALUE]])</f>
        <v>55.799999999999983</v>
      </c>
      <c r="O480">
        <f>DAY(InputData[[#This Row],[DATE]])</f>
        <v>2</v>
      </c>
      <c r="P480" t="str">
        <f>TEXT(InputData[[#This Row],[DATE]],"MMM")</f>
        <v>Nov</v>
      </c>
      <c r="Q480">
        <f>YEAR(InputData[[#This Row],[DATE]])</f>
        <v>2022</v>
      </c>
    </row>
    <row r="481" spans="1:17" x14ac:dyDescent="0.2">
      <c r="A481" s="3">
        <v>44867</v>
      </c>
      <c r="B481" s="4" t="s">
        <v>69</v>
      </c>
      <c r="C481" s="5">
        <v>15</v>
      </c>
      <c r="D481" s="5" t="s">
        <v>108</v>
      </c>
      <c r="E481" s="5" t="s">
        <v>107</v>
      </c>
      <c r="F481" s="6">
        <v>0</v>
      </c>
      <c r="G481" t="str">
        <f>_xlfn.XLOOKUP(InputData[[#This Row],[PRODUCT ID]],MasterData[PRODUCT ID],MasterData[PRODUCT],,0)</f>
        <v>Product30</v>
      </c>
      <c r="H481" t="str">
        <f>_xlfn.XLOOKUP(B481,MasterData[PRODUCT ID],MasterData[CATEGORY],,0)</f>
        <v>Category04</v>
      </c>
      <c r="I481" t="str">
        <f>_xlfn.XLOOKUP(InputData[[#This Row],[PRODUCT ID]],MasterData[PRODUCT ID],MasterData[UOM],"",0)</f>
        <v>Ft</v>
      </c>
      <c r="J481">
        <f>_xlfn.XLOOKUP(InputData[[#This Row],[PRODUCT ID]],MasterData[PRODUCT ID],MasterData[BUYING PRIZE],"",0)</f>
        <v>148</v>
      </c>
      <c r="K481">
        <f>_xlfn.XLOOKUP(InputData[[#This Row],[PRODUCT ID]],MasterData[PRODUCT ID],MasterData[SELLING PRICE],"",0)</f>
        <v>201.28</v>
      </c>
      <c r="L481">
        <f>SUM(InputData[[#This Row],[BUYING PRIZE]]*InputData[[#This Row],[QUANTITY]])</f>
        <v>2220</v>
      </c>
      <c r="M481">
        <f>SUM(InputData[[#This Row],[SELLING PRICE]]*InputData[[#This Row],[QUANTITY]])</f>
        <v>3019.2</v>
      </c>
      <c r="N481">
        <f>SUM(InputData[[#This Row],[TOTAL SELLING VALUE]]-InputData[[#This Row],[TOTAL BUYING VALUE]])</f>
        <v>799.19999999999982</v>
      </c>
      <c r="O481">
        <f>DAY(InputData[[#This Row],[DATE]])</f>
        <v>2</v>
      </c>
      <c r="P481" t="str">
        <f>TEXT(InputData[[#This Row],[DATE]],"MMM")</f>
        <v>Nov</v>
      </c>
      <c r="Q481">
        <f>YEAR(InputData[[#This Row],[DATE]])</f>
        <v>2022</v>
      </c>
    </row>
    <row r="482" spans="1:17" x14ac:dyDescent="0.2">
      <c r="A482" s="3">
        <v>44867</v>
      </c>
      <c r="B482" s="4" t="s">
        <v>79</v>
      </c>
      <c r="C482" s="5">
        <v>5</v>
      </c>
      <c r="D482" s="5" t="s">
        <v>108</v>
      </c>
      <c r="E482" s="5" t="s">
        <v>107</v>
      </c>
      <c r="F482" s="6">
        <v>0</v>
      </c>
      <c r="G482" t="str">
        <f>_xlfn.XLOOKUP(InputData[[#This Row],[PRODUCT ID]],MasterData[PRODUCT ID],MasterData[PRODUCT],,0)</f>
        <v>Product35</v>
      </c>
      <c r="H482" t="str">
        <f>_xlfn.XLOOKUP(B482,MasterData[PRODUCT ID],MasterData[CATEGORY],,0)</f>
        <v>Category04</v>
      </c>
      <c r="I482" t="str">
        <f>_xlfn.XLOOKUP(InputData[[#This Row],[PRODUCT ID]],MasterData[PRODUCT ID],MasterData[UOM],"",0)</f>
        <v>No.</v>
      </c>
      <c r="J482">
        <f>_xlfn.XLOOKUP(InputData[[#This Row],[PRODUCT ID]],MasterData[PRODUCT ID],MasterData[BUYING PRIZE],"",0)</f>
        <v>5</v>
      </c>
      <c r="K482">
        <f>_xlfn.XLOOKUP(InputData[[#This Row],[PRODUCT ID]],MasterData[PRODUCT ID],MasterData[SELLING PRICE],"",0)</f>
        <v>6.7</v>
      </c>
      <c r="L482">
        <f>SUM(InputData[[#This Row],[BUYING PRIZE]]*InputData[[#This Row],[QUANTITY]])</f>
        <v>25</v>
      </c>
      <c r="M482">
        <f>SUM(InputData[[#This Row],[SELLING PRICE]]*InputData[[#This Row],[QUANTITY]])</f>
        <v>33.5</v>
      </c>
      <c r="N482">
        <f>SUM(InputData[[#This Row],[TOTAL SELLING VALUE]]-InputData[[#This Row],[TOTAL BUYING VALUE]])</f>
        <v>8.5</v>
      </c>
      <c r="O482">
        <f>DAY(InputData[[#This Row],[DATE]])</f>
        <v>2</v>
      </c>
      <c r="P482" t="str">
        <f>TEXT(InputData[[#This Row],[DATE]],"MMM")</f>
        <v>Nov</v>
      </c>
      <c r="Q482">
        <f>YEAR(InputData[[#This Row],[DATE]])</f>
        <v>2022</v>
      </c>
    </row>
    <row r="483" spans="1:17" x14ac:dyDescent="0.2">
      <c r="A483" s="3">
        <v>44868</v>
      </c>
      <c r="B483" s="4" t="s">
        <v>47</v>
      </c>
      <c r="C483" s="5">
        <v>11</v>
      </c>
      <c r="D483" s="5" t="s">
        <v>106</v>
      </c>
      <c r="E483" s="5" t="s">
        <v>106</v>
      </c>
      <c r="F483" s="6">
        <v>0</v>
      </c>
      <c r="G483" t="str">
        <f>_xlfn.XLOOKUP(InputData[[#This Row],[PRODUCT ID]],MasterData[PRODUCT ID],MasterData[PRODUCT],,0)</f>
        <v>Product20</v>
      </c>
      <c r="H483" t="str">
        <f>_xlfn.XLOOKUP(B483,MasterData[PRODUCT ID],MasterData[CATEGORY],,0)</f>
        <v>Category03</v>
      </c>
      <c r="I483" t="str">
        <f>_xlfn.XLOOKUP(InputData[[#This Row],[PRODUCT ID]],MasterData[PRODUCT ID],MasterData[UOM],"",0)</f>
        <v>Lt</v>
      </c>
      <c r="J483">
        <f>_xlfn.XLOOKUP(InputData[[#This Row],[PRODUCT ID]],MasterData[PRODUCT ID],MasterData[BUYING PRIZE],"",0)</f>
        <v>61</v>
      </c>
      <c r="K483">
        <f>_xlfn.XLOOKUP(InputData[[#This Row],[PRODUCT ID]],MasterData[PRODUCT ID],MasterData[SELLING PRICE],"",0)</f>
        <v>76.25</v>
      </c>
      <c r="L483">
        <f>SUM(InputData[[#This Row],[BUYING PRIZE]]*InputData[[#This Row],[QUANTITY]])</f>
        <v>671</v>
      </c>
      <c r="M483">
        <f>SUM(InputData[[#This Row],[SELLING PRICE]]*InputData[[#This Row],[QUANTITY]])</f>
        <v>838.75</v>
      </c>
      <c r="N483">
        <f>SUM(InputData[[#This Row],[TOTAL SELLING VALUE]]-InputData[[#This Row],[TOTAL BUYING VALUE]])</f>
        <v>167.75</v>
      </c>
      <c r="O483">
        <f>DAY(InputData[[#This Row],[DATE]])</f>
        <v>3</v>
      </c>
      <c r="P483" t="str">
        <f>TEXT(InputData[[#This Row],[DATE]],"MMM")</f>
        <v>Nov</v>
      </c>
      <c r="Q483">
        <f>YEAR(InputData[[#This Row],[DATE]])</f>
        <v>2022</v>
      </c>
    </row>
    <row r="484" spans="1:17" x14ac:dyDescent="0.2">
      <c r="A484" s="3">
        <v>44869</v>
      </c>
      <c r="B484" s="4" t="s">
        <v>22</v>
      </c>
      <c r="C484" s="5">
        <v>10</v>
      </c>
      <c r="D484" s="5" t="s">
        <v>108</v>
      </c>
      <c r="E484" s="5" t="s">
        <v>106</v>
      </c>
      <c r="F484" s="6">
        <v>0</v>
      </c>
      <c r="G484" t="str">
        <f>_xlfn.XLOOKUP(InputData[[#This Row],[PRODUCT ID]],MasterData[PRODUCT ID],MasterData[PRODUCT],,0)</f>
        <v>Product08</v>
      </c>
      <c r="H484" t="str">
        <f>_xlfn.XLOOKUP(B484,MasterData[PRODUCT ID],MasterData[CATEGORY],,0)</f>
        <v>Category01</v>
      </c>
      <c r="I484" t="str">
        <f>_xlfn.XLOOKUP(InputData[[#This Row],[PRODUCT ID]],MasterData[PRODUCT ID],MasterData[UOM],"",0)</f>
        <v>Kg</v>
      </c>
      <c r="J484">
        <f>_xlfn.XLOOKUP(InputData[[#This Row],[PRODUCT ID]],MasterData[PRODUCT ID],MasterData[BUYING PRIZE],"",0)</f>
        <v>83</v>
      </c>
      <c r="K484">
        <f>_xlfn.XLOOKUP(InputData[[#This Row],[PRODUCT ID]],MasterData[PRODUCT ID],MasterData[SELLING PRICE],"",0)</f>
        <v>94.62</v>
      </c>
      <c r="L484">
        <f>SUM(InputData[[#This Row],[BUYING PRIZE]]*InputData[[#This Row],[QUANTITY]])</f>
        <v>830</v>
      </c>
      <c r="M484">
        <f>SUM(InputData[[#This Row],[SELLING PRICE]]*InputData[[#This Row],[QUANTITY]])</f>
        <v>946.2</v>
      </c>
      <c r="N484">
        <f>SUM(InputData[[#This Row],[TOTAL SELLING VALUE]]-InputData[[#This Row],[TOTAL BUYING VALUE]])</f>
        <v>116.20000000000005</v>
      </c>
      <c r="O484">
        <f>DAY(InputData[[#This Row],[DATE]])</f>
        <v>4</v>
      </c>
      <c r="P484" t="str">
        <f>TEXT(InputData[[#This Row],[DATE]],"MMM")</f>
        <v>Nov</v>
      </c>
      <c r="Q484">
        <f>YEAR(InputData[[#This Row],[DATE]])</f>
        <v>2022</v>
      </c>
    </row>
    <row r="485" spans="1:17" x14ac:dyDescent="0.2">
      <c r="A485" s="3">
        <v>44870</v>
      </c>
      <c r="B485" s="4" t="s">
        <v>45</v>
      </c>
      <c r="C485" s="5">
        <v>15</v>
      </c>
      <c r="D485" s="5" t="s">
        <v>108</v>
      </c>
      <c r="E485" s="5" t="s">
        <v>107</v>
      </c>
      <c r="F485" s="6">
        <v>0</v>
      </c>
      <c r="G485" t="str">
        <f>_xlfn.XLOOKUP(InputData[[#This Row],[PRODUCT ID]],MasterData[PRODUCT ID],MasterData[PRODUCT],,0)</f>
        <v>Product19</v>
      </c>
      <c r="H485" t="str">
        <f>_xlfn.XLOOKUP(B485,MasterData[PRODUCT ID],MasterData[CATEGORY],,0)</f>
        <v>Category02</v>
      </c>
      <c r="I485" t="str">
        <f>_xlfn.XLOOKUP(InputData[[#This Row],[PRODUCT ID]],MasterData[PRODUCT ID],MasterData[UOM],"",0)</f>
        <v>Ft</v>
      </c>
      <c r="J485">
        <f>_xlfn.XLOOKUP(InputData[[#This Row],[PRODUCT ID]],MasterData[PRODUCT ID],MasterData[BUYING PRIZE],"",0)</f>
        <v>150</v>
      </c>
      <c r="K485">
        <f>_xlfn.XLOOKUP(InputData[[#This Row],[PRODUCT ID]],MasterData[PRODUCT ID],MasterData[SELLING PRICE],"",0)</f>
        <v>210</v>
      </c>
      <c r="L485">
        <f>SUM(InputData[[#This Row],[BUYING PRIZE]]*InputData[[#This Row],[QUANTITY]])</f>
        <v>2250</v>
      </c>
      <c r="M485">
        <f>SUM(InputData[[#This Row],[SELLING PRICE]]*InputData[[#This Row],[QUANTITY]])</f>
        <v>3150</v>
      </c>
      <c r="N485">
        <f>SUM(InputData[[#This Row],[TOTAL SELLING VALUE]]-InputData[[#This Row],[TOTAL BUYING VALUE]])</f>
        <v>900</v>
      </c>
      <c r="O485">
        <f>DAY(InputData[[#This Row],[DATE]])</f>
        <v>5</v>
      </c>
      <c r="P485" t="str">
        <f>TEXT(InputData[[#This Row],[DATE]],"MMM")</f>
        <v>Nov</v>
      </c>
      <c r="Q485">
        <f>YEAR(InputData[[#This Row],[DATE]])</f>
        <v>2022</v>
      </c>
    </row>
    <row r="486" spans="1:17" x14ac:dyDescent="0.2">
      <c r="A486" s="3">
        <v>44871</v>
      </c>
      <c r="B486" s="4" t="s">
        <v>96</v>
      </c>
      <c r="C486" s="5">
        <v>13</v>
      </c>
      <c r="D486" s="5" t="s">
        <v>108</v>
      </c>
      <c r="E486" s="5" t="s">
        <v>107</v>
      </c>
      <c r="F486" s="6">
        <v>0</v>
      </c>
      <c r="G486" t="str">
        <f>_xlfn.XLOOKUP(InputData[[#This Row],[PRODUCT ID]],MasterData[PRODUCT ID],MasterData[PRODUCT],,0)</f>
        <v>Product43</v>
      </c>
      <c r="H486" t="str">
        <f>_xlfn.XLOOKUP(B486,MasterData[PRODUCT ID],MasterData[CATEGORY],,0)</f>
        <v>Category05</v>
      </c>
      <c r="I486" t="str">
        <f>_xlfn.XLOOKUP(InputData[[#This Row],[PRODUCT ID]],MasterData[PRODUCT ID],MasterData[UOM],"",0)</f>
        <v>Kg</v>
      </c>
      <c r="J486">
        <f>_xlfn.XLOOKUP(InputData[[#This Row],[PRODUCT ID]],MasterData[PRODUCT ID],MasterData[BUYING PRIZE],"",0)</f>
        <v>67</v>
      </c>
      <c r="K486">
        <f>_xlfn.XLOOKUP(InputData[[#This Row],[PRODUCT ID]],MasterData[PRODUCT ID],MasterData[SELLING PRICE],"",0)</f>
        <v>83.08</v>
      </c>
      <c r="L486">
        <f>SUM(InputData[[#This Row],[BUYING PRIZE]]*InputData[[#This Row],[QUANTITY]])</f>
        <v>871</v>
      </c>
      <c r="M486">
        <f>SUM(InputData[[#This Row],[SELLING PRICE]]*InputData[[#This Row],[QUANTITY]])</f>
        <v>1080.04</v>
      </c>
      <c r="N486">
        <f>SUM(InputData[[#This Row],[TOTAL SELLING VALUE]]-InputData[[#This Row],[TOTAL BUYING VALUE]])</f>
        <v>209.03999999999996</v>
      </c>
      <c r="O486">
        <f>DAY(InputData[[#This Row],[DATE]])</f>
        <v>6</v>
      </c>
      <c r="P486" t="str">
        <f>TEXT(InputData[[#This Row],[DATE]],"MMM")</f>
        <v>Nov</v>
      </c>
      <c r="Q486">
        <f>YEAR(InputData[[#This Row],[DATE]])</f>
        <v>2022</v>
      </c>
    </row>
    <row r="487" spans="1:17" x14ac:dyDescent="0.2">
      <c r="A487" s="3">
        <v>44871</v>
      </c>
      <c r="B487" s="4" t="s">
        <v>37</v>
      </c>
      <c r="C487" s="5">
        <v>13</v>
      </c>
      <c r="D487" s="5" t="s">
        <v>106</v>
      </c>
      <c r="E487" s="5" t="s">
        <v>106</v>
      </c>
      <c r="F487" s="6">
        <v>0</v>
      </c>
      <c r="G487" t="str">
        <f>_xlfn.XLOOKUP(InputData[[#This Row],[PRODUCT ID]],MasterData[PRODUCT ID],MasterData[PRODUCT],,0)</f>
        <v>Product15</v>
      </c>
      <c r="H487" t="str">
        <f>_xlfn.XLOOKUP(B487,MasterData[PRODUCT ID],MasterData[CATEGORY],,0)</f>
        <v>Category02</v>
      </c>
      <c r="I487" t="str">
        <f>_xlfn.XLOOKUP(InputData[[#This Row],[PRODUCT ID]],MasterData[PRODUCT ID],MasterData[UOM],"",0)</f>
        <v>No.</v>
      </c>
      <c r="J487">
        <f>_xlfn.XLOOKUP(InputData[[#This Row],[PRODUCT ID]],MasterData[PRODUCT ID],MasterData[BUYING PRIZE],"",0)</f>
        <v>12</v>
      </c>
      <c r="K487">
        <f>_xlfn.XLOOKUP(InputData[[#This Row],[PRODUCT ID]],MasterData[PRODUCT ID],MasterData[SELLING PRICE],"",0)</f>
        <v>15.719999999999999</v>
      </c>
      <c r="L487">
        <f>SUM(InputData[[#This Row],[BUYING PRIZE]]*InputData[[#This Row],[QUANTITY]])</f>
        <v>156</v>
      </c>
      <c r="M487">
        <f>SUM(InputData[[#This Row],[SELLING PRICE]]*InputData[[#This Row],[QUANTITY]])</f>
        <v>204.35999999999999</v>
      </c>
      <c r="N487">
        <f>SUM(InputData[[#This Row],[TOTAL SELLING VALUE]]-InputData[[#This Row],[TOTAL BUYING VALUE]])</f>
        <v>48.359999999999985</v>
      </c>
      <c r="O487">
        <f>DAY(InputData[[#This Row],[DATE]])</f>
        <v>6</v>
      </c>
      <c r="P487" t="str">
        <f>TEXT(InputData[[#This Row],[DATE]],"MMM")</f>
        <v>Nov</v>
      </c>
      <c r="Q487">
        <f>YEAR(InputData[[#This Row],[DATE]])</f>
        <v>2022</v>
      </c>
    </row>
    <row r="488" spans="1:17" x14ac:dyDescent="0.2">
      <c r="A488" s="3">
        <v>44871</v>
      </c>
      <c r="B488" s="4" t="s">
        <v>94</v>
      </c>
      <c r="C488" s="5">
        <v>13</v>
      </c>
      <c r="D488" s="5" t="s">
        <v>108</v>
      </c>
      <c r="E488" s="5" t="s">
        <v>107</v>
      </c>
      <c r="F488" s="6">
        <v>0</v>
      </c>
      <c r="G488" t="str">
        <f>_xlfn.XLOOKUP(InputData[[#This Row],[PRODUCT ID]],MasterData[PRODUCT ID],MasterData[PRODUCT],,0)</f>
        <v>Product42</v>
      </c>
      <c r="H488" t="str">
        <f>_xlfn.XLOOKUP(B488,MasterData[PRODUCT ID],MasterData[CATEGORY],,0)</f>
        <v>Category05</v>
      </c>
      <c r="I488" t="str">
        <f>_xlfn.XLOOKUP(InputData[[#This Row],[PRODUCT ID]],MasterData[PRODUCT ID],MasterData[UOM],"",0)</f>
        <v>Ft</v>
      </c>
      <c r="J488">
        <f>_xlfn.XLOOKUP(InputData[[#This Row],[PRODUCT ID]],MasterData[PRODUCT ID],MasterData[BUYING PRIZE],"",0)</f>
        <v>120</v>
      </c>
      <c r="K488">
        <f>_xlfn.XLOOKUP(InputData[[#This Row],[PRODUCT ID]],MasterData[PRODUCT ID],MasterData[SELLING PRICE],"",0)</f>
        <v>162</v>
      </c>
      <c r="L488">
        <f>SUM(InputData[[#This Row],[BUYING PRIZE]]*InputData[[#This Row],[QUANTITY]])</f>
        <v>1560</v>
      </c>
      <c r="M488">
        <f>SUM(InputData[[#This Row],[SELLING PRICE]]*InputData[[#This Row],[QUANTITY]])</f>
        <v>2106</v>
      </c>
      <c r="N488">
        <f>SUM(InputData[[#This Row],[TOTAL SELLING VALUE]]-InputData[[#This Row],[TOTAL BUYING VALUE]])</f>
        <v>546</v>
      </c>
      <c r="O488">
        <f>DAY(InputData[[#This Row],[DATE]])</f>
        <v>6</v>
      </c>
      <c r="P488" t="str">
        <f>TEXT(InputData[[#This Row],[DATE]],"MMM")</f>
        <v>Nov</v>
      </c>
      <c r="Q488">
        <f>YEAR(InputData[[#This Row],[DATE]])</f>
        <v>2022</v>
      </c>
    </row>
    <row r="489" spans="1:17" x14ac:dyDescent="0.2">
      <c r="A489" s="3">
        <v>44872</v>
      </c>
      <c r="B489" s="4" t="s">
        <v>90</v>
      </c>
      <c r="C489" s="5">
        <v>13</v>
      </c>
      <c r="D489" s="5" t="s">
        <v>106</v>
      </c>
      <c r="E489" s="5" t="s">
        <v>107</v>
      </c>
      <c r="F489" s="6">
        <v>0</v>
      </c>
      <c r="G489" t="str">
        <f>_xlfn.XLOOKUP(InputData[[#This Row],[PRODUCT ID]],MasterData[PRODUCT ID],MasterData[PRODUCT],,0)</f>
        <v>Product40</v>
      </c>
      <c r="H489" t="str">
        <f>_xlfn.XLOOKUP(B489,MasterData[PRODUCT ID],MasterData[CATEGORY],,0)</f>
        <v>Category05</v>
      </c>
      <c r="I489" t="str">
        <f>_xlfn.XLOOKUP(InputData[[#This Row],[PRODUCT ID]],MasterData[PRODUCT ID],MasterData[UOM],"",0)</f>
        <v>Kg</v>
      </c>
      <c r="J489">
        <f>_xlfn.XLOOKUP(InputData[[#This Row],[PRODUCT ID]],MasterData[PRODUCT ID],MasterData[BUYING PRIZE],"",0)</f>
        <v>90</v>
      </c>
      <c r="K489">
        <f>_xlfn.XLOOKUP(InputData[[#This Row],[PRODUCT ID]],MasterData[PRODUCT ID],MasterData[SELLING PRICE],"",0)</f>
        <v>115.2</v>
      </c>
      <c r="L489">
        <f>SUM(InputData[[#This Row],[BUYING PRIZE]]*InputData[[#This Row],[QUANTITY]])</f>
        <v>1170</v>
      </c>
      <c r="M489">
        <f>SUM(InputData[[#This Row],[SELLING PRICE]]*InputData[[#This Row],[QUANTITY]])</f>
        <v>1497.6000000000001</v>
      </c>
      <c r="N489">
        <f>SUM(InputData[[#This Row],[TOTAL SELLING VALUE]]-InputData[[#This Row],[TOTAL BUYING VALUE]])</f>
        <v>327.60000000000014</v>
      </c>
      <c r="O489">
        <f>DAY(InputData[[#This Row],[DATE]])</f>
        <v>7</v>
      </c>
      <c r="P489" t="str">
        <f>TEXT(InputData[[#This Row],[DATE]],"MMM")</f>
        <v>Nov</v>
      </c>
      <c r="Q489">
        <f>YEAR(InputData[[#This Row],[DATE]])</f>
        <v>2022</v>
      </c>
    </row>
    <row r="490" spans="1:17" x14ac:dyDescent="0.2">
      <c r="A490" s="3">
        <v>44873</v>
      </c>
      <c r="B490" s="4" t="s">
        <v>81</v>
      </c>
      <c r="C490" s="5">
        <v>11</v>
      </c>
      <c r="D490" s="5" t="s">
        <v>105</v>
      </c>
      <c r="E490" s="5" t="s">
        <v>107</v>
      </c>
      <c r="F490" s="6">
        <v>0</v>
      </c>
      <c r="G490" t="str">
        <f>_xlfn.XLOOKUP(InputData[[#This Row],[PRODUCT ID]],MasterData[PRODUCT ID],MasterData[PRODUCT],,0)</f>
        <v>Product36</v>
      </c>
      <c r="H490" t="str">
        <f>_xlfn.XLOOKUP(B490,MasterData[PRODUCT ID],MasterData[CATEGORY],,0)</f>
        <v>Category04</v>
      </c>
      <c r="I490" t="str">
        <f>_xlfn.XLOOKUP(InputData[[#This Row],[PRODUCT ID]],MasterData[PRODUCT ID],MasterData[UOM],"",0)</f>
        <v>Kg</v>
      </c>
      <c r="J490">
        <f>_xlfn.XLOOKUP(InputData[[#This Row],[PRODUCT ID]],MasterData[PRODUCT ID],MasterData[BUYING PRIZE],"",0)</f>
        <v>90</v>
      </c>
      <c r="K490">
        <f>_xlfn.XLOOKUP(InputData[[#This Row],[PRODUCT ID]],MasterData[PRODUCT ID],MasterData[SELLING PRICE],"",0)</f>
        <v>96.3</v>
      </c>
      <c r="L490">
        <f>SUM(InputData[[#This Row],[BUYING PRIZE]]*InputData[[#This Row],[QUANTITY]])</f>
        <v>990</v>
      </c>
      <c r="M490">
        <f>SUM(InputData[[#This Row],[SELLING PRICE]]*InputData[[#This Row],[QUANTITY]])</f>
        <v>1059.3</v>
      </c>
      <c r="N490">
        <f>SUM(InputData[[#This Row],[TOTAL SELLING VALUE]]-InputData[[#This Row],[TOTAL BUYING VALUE]])</f>
        <v>69.299999999999955</v>
      </c>
      <c r="O490">
        <f>DAY(InputData[[#This Row],[DATE]])</f>
        <v>8</v>
      </c>
      <c r="P490" t="str">
        <f>TEXT(InputData[[#This Row],[DATE]],"MMM")</f>
        <v>Nov</v>
      </c>
      <c r="Q490">
        <f>YEAR(InputData[[#This Row],[DATE]])</f>
        <v>2022</v>
      </c>
    </row>
    <row r="491" spans="1:17" x14ac:dyDescent="0.2">
      <c r="A491" s="3">
        <v>44873</v>
      </c>
      <c r="B491" s="4" t="s">
        <v>45</v>
      </c>
      <c r="C491" s="5">
        <v>10</v>
      </c>
      <c r="D491" s="5" t="s">
        <v>105</v>
      </c>
      <c r="E491" s="5" t="s">
        <v>106</v>
      </c>
      <c r="F491" s="6">
        <v>0</v>
      </c>
      <c r="G491" t="str">
        <f>_xlfn.XLOOKUP(InputData[[#This Row],[PRODUCT ID]],MasterData[PRODUCT ID],MasterData[PRODUCT],,0)</f>
        <v>Product19</v>
      </c>
      <c r="H491" t="str">
        <f>_xlfn.XLOOKUP(B491,MasterData[PRODUCT ID],MasterData[CATEGORY],,0)</f>
        <v>Category02</v>
      </c>
      <c r="I491" t="str">
        <f>_xlfn.XLOOKUP(InputData[[#This Row],[PRODUCT ID]],MasterData[PRODUCT ID],MasterData[UOM],"",0)</f>
        <v>Ft</v>
      </c>
      <c r="J491">
        <f>_xlfn.XLOOKUP(InputData[[#This Row],[PRODUCT ID]],MasterData[PRODUCT ID],MasterData[BUYING PRIZE],"",0)</f>
        <v>150</v>
      </c>
      <c r="K491">
        <f>_xlfn.XLOOKUP(InputData[[#This Row],[PRODUCT ID]],MasterData[PRODUCT ID],MasterData[SELLING PRICE],"",0)</f>
        <v>210</v>
      </c>
      <c r="L491">
        <f>SUM(InputData[[#This Row],[BUYING PRIZE]]*InputData[[#This Row],[QUANTITY]])</f>
        <v>1500</v>
      </c>
      <c r="M491">
        <f>SUM(InputData[[#This Row],[SELLING PRICE]]*InputData[[#This Row],[QUANTITY]])</f>
        <v>2100</v>
      </c>
      <c r="N491">
        <f>SUM(InputData[[#This Row],[TOTAL SELLING VALUE]]-InputData[[#This Row],[TOTAL BUYING VALUE]])</f>
        <v>600</v>
      </c>
      <c r="O491">
        <f>DAY(InputData[[#This Row],[DATE]])</f>
        <v>8</v>
      </c>
      <c r="P491" t="str">
        <f>TEXT(InputData[[#This Row],[DATE]],"MMM")</f>
        <v>Nov</v>
      </c>
      <c r="Q491">
        <f>YEAR(InputData[[#This Row],[DATE]])</f>
        <v>2022</v>
      </c>
    </row>
    <row r="492" spans="1:17" x14ac:dyDescent="0.2">
      <c r="A492" s="3">
        <v>44874</v>
      </c>
      <c r="B492" s="4" t="s">
        <v>63</v>
      </c>
      <c r="C492" s="5">
        <v>8</v>
      </c>
      <c r="D492" s="5" t="s">
        <v>106</v>
      </c>
      <c r="E492" s="5" t="s">
        <v>107</v>
      </c>
      <c r="F492" s="6">
        <v>0</v>
      </c>
      <c r="G492" t="str">
        <f>_xlfn.XLOOKUP(InputData[[#This Row],[PRODUCT ID]],MasterData[PRODUCT ID],MasterData[PRODUCT],,0)</f>
        <v>Product27</v>
      </c>
      <c r="H492" t="str">
        <f>_xlfn.XLOOKUP(B492,MasterData[PRODUCT ID],MasterData[CATEGORY],,0)</f>
        <v>Category04</v>
      </c>
      <c r="I492" t="str">
        <f>_xlfn.XLOOKUP(InputData[[#This Row],[PRODUCT ID]],MasterData[PRODUCT ID],MasterData[UOM],"",0)</f>
        <v>Lt</v>
      </c>
      <c r="J492">
        <f>_xlfn.XLOOKUP(InputData[[#This Row],[PRODUCT ID]],MasterData[PRODUCT ID],MasterData[BUYING PRIZE],"",0)</f>
        <v>48</v>
      </c>
      <c r="K492">
        <f>_xlfn.XLOOKUP(InputData[[#This Row],[PRODUCT ID]],MasterData[PRODUCT ID],MasterData[SELLING PRICE],"",0)</f>
        <v>57.120000000000005</v>
      </c>
      <c r="L492">
        <f>SUM(InputData[[#This Row],[BUYING PRIZE]]*InputData[[#This Row],[QUANTITY]])</f>
        <v>384</v>
      </c>
      <c r="M492">
        <f>SUM(InputData[[#This Row],[SELLING PRICE]]*InputData[[#This Row],[QUANTITY]])</f>
        <v>456.96000000000004</v>
      </c>
      <c r="N492">
        <f>SUM(InputData[[#This Row],[TOTAL SELLING VALUE]]-InputData[[#This Row],[TOTAL BUYING VALUE]])</f>
        <v>72.960000000000036</v>
      </c>
      <c r="O492">
        <f>DAY(InputData[[#This Row],[DATE]])</f>
        <v>9</v>
      </c>
      <c r="P492" t="str">
        <f>TEXT(InputData[[#This Row],[DATE]],"MMM")</f>
        <v>Nov</v>
      </c>
      <c r="Q492">
        <f>YEAR(InputData[[#This Row],[DATE]])</f>
        <v>2022</v>
      </c>
    </row>
    <row r="493" spans="1:17" x14ac:dyDescent="0.2">
      <c r="A493" s="3">
        <v>44875</v>
      </c>
      <c r="B493" s="4" t="s">
        <v>43</v>
      </c>
      <c r="C493" s="5">
        <v>7</v>
      </c>
      <c r="D493" s="5" t="s">
        <v>108</v>
      </c>
      <c r="E493" s="5" t="s">
        <v>106</v>
      </c>
      <c r="F493" s="6">
        <v>0</v>
      </c>
      <c r="G493" t="str">
        <f>_xlfn.XLOOKUP(InputData[[#This Row],[PRODUCT ID]],MasterData[PRODUCT ID],MasterData[PRODUCT],,0)</f>
        <v>Product18</v>
      </c>
      <c r="H493" t="str">
        <f>_xlfn.XLOOKUP(B493,MasterData[PRODUCT ID],MasterData[CATEGORY],,0)</f>
        <v>Category02</v>
      </c>
      <c r="I493" t="str">
        <f>_xlfn.XLOOKUP(InputData[[#This Row],[PRODUCT ID]],MasterData[PRODUCT ID],MasterData[UOM],"",0)</f>
        <v>No.</v>
      </c>
      <c r="J493">
        <f>_xlfn.XLOOKUP(InputData[[#This Row],[PRODUCT ID]],MasterData[PRODUCT ID],MasterData[BUYING PRIZE],"",0)</f>
        <v>37</v>
      </c>
      <c r="K493">
        <f>_xlfn.XLOOKUP(InputData[[#This Row],[PRODUCT ID]],MasterData[PRODUCT ID],MasterData[SELLING PRICE],"",0)</f>
        <v>49.21</v>
      </c>
      <c r="L493">
        <f>SUM(InputData[[#This Row],[BUYING PRIZE]]*InputData[[#This Row],[QUANTITY]])</f>
        <v>259</v>
      </c>
      <c r="M493">
        <f>SUM(InputData[[#This Row],[SELLING PRICE]]*InputData[[#This Row],[QUANTITY]])</f>
        <v>344.47</v>
      </c>
      <c r="N493">
        <f>SUM(InputData[[#This Row],[TOTAL SELLING VALUE]]-InputData[[#This Row],[TOTAL BUYING VALUE]])</f>
        <v>85.470000000000027</v>
      </c>
      <c r="O493">
        <f>DAY(InputData[[#This Row],[DATE]])</f>
        <v>10</v>
      </c>
      <c r="P493" t="str">
        <f>TEXT(InputData[[#This Row],[DATE]],"MMM")</f>
        <v>Nov</v>
      </c>
      <c r="Q493">
        <f>YEAR(InputData[[#This Row],[DATE]])</f>
        <v>2022</v>
      </c>
    </row>
    <row r="494" spans="1:17" x14ac:dyDescent="0.2">
      <c r="A494" s="3">
        <v>44878</v>
      </c>
      <c r="B494" s="4" t="s">
        <v>63</v>
      </c>
      <c r="C494" s="5">
        <v>10</v>
      </c>
      <c r="D494" s="5" t="s">
        <v>105</v>
      </c>
      <c r="E494" s="5" t="s">
        <v>107</v>
      </c>
      <c r="F494" s="6">
        <v>0</v>
      </c>
      <c r="G494" t="str">
        <f>_xlfn.XLOOKUP(InputData[[#This Row],[PRODUCT ID]],MasterData[PRODUCT ID],MasterData[PRODUCT],,0)</f>
        <v>Product27</v>
      </c>
      <c r="H494" t="str">
        <f>_xlfn.XLOOKUP(B494,MasterData[PRODUCT ID],MasterData[CATEGORY],,0)</f>
        <v>Category04</v>
      </c>
      <c r="I494" t="str">
        <f>_xlfn.XLOOKUP(InputData[[#This Row],[PRODUCT ID]],MasterData[PRODUCT ID],MasterData[UOM],"",0)</f>
        <v>Lt</v>
      </c>
      <c r="J494">
        <f>_xlfn.XLOOKUP(InputData[[#This Row],[PRODUCT ID]],MasterData[PRODUCT ID],MasterData[BUYING PRIZE],"",0)</f>
        <v>48</v>
      </c>
      <c r="K494">
        <f>_xlfn.XLOOKUP(InputData[[#This Row],[PRODUCT ID]],MasterData[PRODUCT ID],MasterData[SELLING PRICE],"",0)</f>
        <v>57.120000000000005</v>
      </c>
      <c r="L494">
        <f>SUM(InputData[[#This Row],[BUYING PRIZE]]*InputData[[#This Row],[QUANTITY]])</f>
        <v>480</v>
      </c>
      <c r="M494">
        <f>SUM(InputData[[#This Row],[SELLING PRICE]]*InputData[[#This Row],[QUANTITY]])</f>
        <v>571.20000000000005</v>
      </c>
      <c r="N494">
        <f>SUM(InputData[[#This Row],[TOTAL SELLING VALUE]]-InputData[[#This Row],[TOTAL BUYING VALUE]])</f>
        <v>91.200000000000045</v>
      </c>
      <c r="O494">
        <f>DAY(InputData[[#This Row],[DATE]])</f>
        <v>13</v>
      </c>
      <c r="P494" t="str">
        <f>TEXT(InputData[[#This Row],[DATE]],"MMM")</f>
        <v>Nov</v>
      </c>
      <c r="Q494">
        <f>YEAR(InputData[[#This Row],[DATE]])</f>
        <v>2022</v>
      </c>
    </row>
    <row r="495" spans="1:17" x14ac:dyDescent="0.2">
      <c r="A495" s="3">
        <v>44879</v>
      </c>
      <c r="B495" s="4" t="s">
        <v>10</v>
      </c>
      <c r="C495" s="5">
        <v>1</v>
      </c>
      <c r="D495" s="5" t="s">
        <v>108</v>
      </c>
      <c r="E495" s="5" t="s">
        <v>107</v>
      </c>
      <c r="F495" s="6">
        <v>0</v>
      </c>
      <c r="G495" t="str">
        <f>_xlfn.XLOOKUP(InputData[[#This Row],[PRODUCT ID]],MasterData[PRODUCT ID],MasterData[PRODUCT],,0)</f>
        <v>Product02</v>
      </c>
      <c r="H495" t="str">
        <f>_xlfn.XLOOKUP(B495,MasterData[PRODUCT ID],MasterData[CATEGORY],,0)</f>
        <v>Category01</v>
      </c>
      <c r="I495" t="str">
        <f>_xlfn.XLOOKUP(InputData[[#This Row],[PRODUCT ID]],MasterData[PRODUCT ID],MasterData[UOM],"",0)</f>
        <v>Kg</v>
      </c>
      <c r="J495">
        <f>_xlfn.XLOOKUP(InputData[[#This Row],[PRODUCT ID]],MasterData[PRODUCT ID],MasterData[BUYING PRIZE],"",0)</f>
        <v>105</v>
      </c>
      <c r="K495">
        <f>_xlfn.XLOOKUP(InputData[[#This Row],[PRODUCT ID]],MasterData[PRODUCT ID],MasterData[SELLING PRICE],"",0)</f>
        <v>142.80000000000001</v>
      </c>
      <c r="L495">
        <f>SUM(InputData[[#This Row],[BUYING PRIZE]]*InputData[[#This Row],[QUANTITY]])</f>
        <v>105</v>
      </c>
      <c r="M495">
        <f>SUM(InputData[[#This Row],[SELLING PRICE]]*InputData[[#This Row],[QUANTITY]])</f>
        <v>142.80000000000001</v>
      </c>
      <c r="N495">
        <f>SUM(InputData[[#This Row],[TOTAL SELLING VALUE]]-InputData[[#This Row],[TOTAL BUYING VALUE]])</f>
        <v>37.800000000000011</v>
      </c>
      <c r="O495">
        <f>DAY(InputData[[#This Row],[DATE]])</f>
        <v>14</v>
      </c>
      <c r="P495" t="str">
        <f>TEXT(InputData[[#This Row],[DATE]],"MMM")</f>
        <v>Nov</v>
      </c>
      <c r="Q495">
        <f>YEAR(InputData[[#This Row],[DATE]])</f>
        <v>2022</v>
      </c>
    </row>
    <row r="496" spans="1:17" x14ac:dyDescent="0.2">
      <c r="A496" s="3">
        <v>44880</v>
      </c>
      <c r="B496" s="4" t="s">
        <v>31</v>
      </c>
      <c r="C496" s="5">
        <v>14</v>
      </c>
      <c r="D496" s="5" t="s">
        <v>108</v>
      </c>
      <c r="E496" s="5" t="s">
        <v>107</v>
      </c>
      <c r="F496" s="6">
        <v>0</v>
      </c>
      <c r="G496" t="str">
        <f>_xlfn.XLOOKUP(InputData[[#This Row],[PRODUCT ID]],MasterData[PRODUCT ID],MasterData[PRODUCT],,0)</f>
        <v>Product12</v>
      </c>
      <c r="H496" t="str">
        <f>_xlfn.XLOOKUP(B496,MasterData[PRODUCT ID],MasterData[CATEGORY],,0)</f>
        <v>Category02</v>
      </c>
      <c r="I496" t="str">
        <f>_xlfn.XLOOKUP(InputData[[#This Row],[PRODUCT ID]],MasterData[PRODUCT ID],MasterData[UOM],"",0)</f>
        <v>Kg</v>
      </c>
      <c r="J496">
        <f>_xlfn.XLOOKUP(InputData[[#This Row],[PRODUCT ID]],MasterData[PRODUCT ID],MasterData[BUYING PRIZE],"",0)</f>
        <v>73</v>
      </c>
      <c r="K496">
        <f>_xlfn.XLOOKUP(InputData[[#This Row],[PRODUCT ID]],MasterData[PRODUCT ID],MasterData[SELLING PRICE],"",0)</f>
        <v>94.17</v>
      </c>
      <c r="L496">
        <f>SUM(InputData[[#This Row],[BUYING PRIZE]]*InputData[[#This Row],[QUANTITY]])</f>
        <v>1022</v>
      </c>
      <c r="M496">
        <f>SUM(InputData[[#This Row],[SELLING PRICE]]*InputData[[#This Row],[QUANTITY]])</f>
        <v>1318.38</v>
      </c>
      <c r="N496">
        <f>SUM(InputData[[#This Row],[TOTAL SELLING VALUE]]-InputData[[#This Row],[TOTAL BUYING VALUE]])</f>
        <v>296.38000000000011</v>
      </c>
      <c r="O496">
        <f>DAY(InputData[[#This Row],[DATE]])</f>
        <v>15</v>
      </c>
      <c r="P496" t="str">
        <f>TEXT(InputData[[#This Row],[DATE]],"MMM")</f>
        <v>Nov</v>
      </c>
      <c r="Q496">
        <f>YEAR(InputData[[#This Row],[DATE]])</f>
        <v>2022</v>
      </c>
    </row>
    <row r="497" spans="1:17" x14ac:dyDescent="0.2">
      <c r="A497" s="3">
        <v>44881</v>
      </c>
      <c r="B497" s="4" t="s">
        <v>41</v>
      </c>
      <c r="C497" s="5">
        <v>8</v>
      </c>
      <c r="D497" s="5" t="s">
        <v>106</v>
      </c>
      <c r="E497" s="5" t="s">
        <v>106</v>
      </c>
      <c r="F497" s="6">
        <v>0</v>
      </c>
      <c r="G497" t="str">
        <f>_xlfn.XLOOKUP(InputData[[#This Row],[PRODUCT ID]],MasterData[PRODUCT ID],MasterData[PRODUCT],,0)</f>
        <v>Product17</v>
      </c>
      <c r="H497" t="str">
        <f>_xlfn.XLOOKUP(B497,MasterData[PRODUCT ID],MasterData[CATEGORY],,0)</f>
        <v>Category02</v>
      </c>
      <c r="I497" t="str">
        <f>_xlfn.XLOOKUP(InputData[[#This Row],[PRODUCT ID]],MasterData[PRODUCT ID],MasterData[UOM],"",0)</f>
        <v>Ft</v>
      </c>
      <c r="J497">
        <f>_xlfn.XLOOKUP(InputData[[#This Row],[PRODUCT ID]],MasterData[PRODUCT ID],MasterData[BUYING PRIZE],"",0)</f>
        <v>134</v>
      </c>
      <c r="K497">
        <f>_xlfn.XLOOKUP(InputData[[#This Row],[PRODUCT ID]],MasterData[PRODUCT ID],MasterData[SELLING PRICE],"",0)</f>
        <v>156.78</v>
      </c>
      <c r="L497">
        <f>SUM(InputData[[#This Row],[BUYING PRIZE]]*InputData[[#This Row],[QUANTITY]])</f>
        <v>1072</v>
      </c>
      <c r="M497">
        <f>SUM(InputData[[#This Row],[SELLING PRICE]]*InputData[[#This Row],[QUANTITY]])</f>
        <v>1254.24</v>
      </c>
      <c r="N497">
        <f>SUM(InputData[[#This Row],[TOTAL SELLING VALUE]]-InputData[[#This Row],[TOTAL BUYING VALUE]])</f>
        <v>182.24</v>
      </c>
      <c r="O497">
        <f>DAY(InputData[[#This Row],[DATE]])</f>
        <v>16</v>
      </c>
      <c r="P497" t="str">
        <f>TEXT(InputData[[#This Row],[DATE]],"MMM")</f>
        <v>Nov</v>
      </c>
      <c r="Q497">
        <f>YEAR(InputData[[#This Row],[DATE]])</f>
        <v>2022</v>
      </c>
    </row>
    <row r="498" spans="1:17" x14ac:dyDescent="0.2">
      <c r="A498" s="3">
        <v>44883</v>
      </c>
      <c r="B498" s="4" t="s">
        <v>77</v>
      </c>
      <c r="C498" s="5">
        <v>8</v>
      </c>
      <c r="D498" s="5" t="s">
        <v>108</v>
      </c>
      <c r="E498" s="5" t="s">
        <v>107</v>
      </c>
      <c r="F498" s="6">
        <v>0</v>
      </c>
      <c r="G498" t="str">
        <f>_xlfn.XLOOKUP(InputData[[#This Row],[PRODUCT ID]],MasterData[PRODUCT ID],MasterData[PRODUCT],,0)</f>
        <v>Product34</v>
      </c>
      <c r="H498" t="str">
        <f>_xlfn.XLOOKUP(B498,MasterData[PRODUCT ID],MasterData[CATEGORY],,0)</f>
        <v>Category04</v>
      </c>
      <c r="I498" t="str">
        <f>_xlfn.XLOOKUP(InputData[[#This Row],[PRODUCT ID]],MasterData[PRODUCT ID],MasterData[UOM],"",0)</f>
        <v>Lt</v>
      </c>
      <c r="J498">
        <f>_xlfn.XLOOKUP(InputData[[#This Row],[PRODUCT ID]],MasterData[PRODUCT ID],MasterData[BUYING PRIZE],"",0)</f>
        <v>55</v>
      </c>
      <c r="K498">
        <f>_xlfn.XLOOKUP(InputData[[#This Row],[PRODUCT ID]],MasterData[PRODUCT ID],MasterData[SELLING PRICE],"",0)</f>
        <v>58.3</v>
      </c>
      <c r="L498">
        <f>SUM(InputData[[#This Row],[BUYING PRIZE]]*InputData[[#This Row],[QUANTITY]])</f>
        <v>440</v>
      </c>
      <c r="M498">
        <f>SUM(InputData[[#This Row],[SELLING PRICE]]*InputData[[#This Row],[QUANTITY]])</f>
        <v>466.4</v>
      </c>
      <c r="N498">
        <f>SUM(InputData[[#This Row],[TOTAL SELLING VALUE]]-InputData[[#This Row],[TOTAL BUYING VALUE]])</f>
        <v>26.399999999999977</v>
      </c>
      <c r="O498">
        <f>DAY(InputData[[#This Row],[DATE]])</f>
        <v>18</v>
      </c>
      <c r="P498" t="str">
        <f>TEXT(InputData[[#This Row],[DATE]],"MMM")</f>
        <v>Nov</v>
      </c>
      <c r="Q498">
        <f>YEAR(InputData[[#This Row],[DATE]])</f>
        <v>2022</v>
      </c>
    </row>
    <row r="499" spans="1:17" x14ac:dyDescent="0.2">
      <c r="A499" s="3">
        <v>44886</v>
      </c>
      <c r="B499" s="4" t="s">
        <v>47</v>
      </c>
      <c r="C499" s="5">
        <v>6</v>
      </c>
      <c r="D499" s="5" t="s">
        <v>108</v>
      </c>
      <c r="E499" s="5" t="s">
        <v>107</v>
      </c>
      <c r="F499" s="6">
        <v>0</v>
      </c>
      <c r="G499" t="str">
        <f>_xlfn.XLOOKUP(InputData[[#This Row],[PRODUCT ID]],MasterData[PRODUCT ID],MasterData[PRODUCT],,0)</f>
        <v>Product20</v>
      </c>
      <c r="H499" t="str">
        <f>_xlfn.XLOOKUP(B499,MasterData[PRODUCT ID],MasterData[CATEGORY],,0)</f>
        <v>Category03</v>
      </c>
      <c r="I499" t="str">
        <f>_xlfn.XLOOKUP(InputData[[#This Row],[PRODUCT ID]],MasterData[PRODUCT ID],MasterData[UOM],"",0)</f>
        <v>Lt</v>
      </c>
      <c r="J499">
        <f>_xlfn.XLOOKUP(InputData[[#This Row],[PRODUCT ID]],MasterData[PRODUCT ID],MasterData[BUYING PRIZE],"",0)</f>
        <v>61</v>
      </c>
      <c r="K499">
        <f>_xlfn.XLOOKUP(InputData[[#This Row],[PRODUCT ID]],MasterData[PRODUCT ID],MasterData[SELLING PRICE],"",0)</f>
        <v>76.25</v>
      </c>
      <c r="L499">
        <f>SUM(InputData[[#This Row],[BUYING PRIZE]]*InputData[[#This Row],[QUANTITY]])</f>
        <v>366</v>
      </c>
      <c r="M499">
        <f>SUM(InputData[[#This Row],[SELLING PRICE]]*InputData[[#This Row],[QUANTITY]])</f>
        <v>457.5</v>
      </c>
      <c r="N499">
        <f>SUM(InputData[[#This Row],[TOTAL SELLING VALUE]]-InputData[[#This Row],[TOTAL BUYING VALUE]])</f>
        <v>91.5</v>
      </c>
      <c r="O499">
        <f>DAY(InputData[[#This Row],[DATE]])</f>
        <v>21</v>
      </c>
      <c r="P499" t="str">
        <f>TEXT(InputData[[#This Row],[DATE]],"MMM")</f>
        <v>Nov</v>
      </c>
      <c r="Q499">
        <f>YEAR(InputData[[#This Row],[DATE]])</f>
        <v>2022</v>
      </c>
    </row>
    <row r="500" spans="1:17" x14ac:dyDescent="0.2">
      <c r="A500" s="3">
        <v>44888</v>
      </c>
      <c r="B500" s="4" t="s">
        <v>81</v>
      </c>
      <c r="C500" s="5">
        <v>12</v>
      </c>
      <c r="D500" s="5" t="s">
        <v>106</v>
      </c>
      <c r="E500" s="5" t="s">
        <v>106</v>
      </c>
      <c r="F500" s="6">
        <v>0</v>
      </c>
      <c r="G500" t="str">
        <f>_xlfn.XLOOKUP(InputData[[#This Row],[PRODUCT ID]],MasterData[PRODUCT ID],MasterData[PRODUCT],,0)</f>
        <v>Product36</v>
      </c>
      <c r="H500" t="str">
        <f>_xlfn.XLOOKUP(B500,MasterData[PRODUCT ID],MasterData[CATEGORY],,0)</f>
        <v>Category04</v>
      </c>
      <c r="I500" t="str">
        <f>_xlfn.XLOOKUP(InputData[[#This Row],[PRODUCT ID]],MasterData[PRODUCT ID],MasterData[UOM],"",0)</f>
        <v>Kg</v>
      </c>
      <c r="J500">
        <f>_xlfn.XLOOKUP(InputData[[#This Row],[PRODUCT ID]],MasterData[PRODUCT ID],MasterData[BUYING PRIZE],"",0)</f>
        <v>90</v>
      </c>
      <c r="K500">
        <f>_xlfn.XLOOKUP(InputData[[#This Row],[PRODUCT ID]],MasterData[PRODUCT ID],MasterData[SELLING PRICE],"",0)</f>
        <v>96.3</v>
      </c>
      <c r="L500">
        <f>SUM(InputData[[#This Row],[BUYING PRIZE]]*InputData[[#This Row],[QUANTITY]])</f>
        <v>1080</v>
      </c>
      <c r="M500">
        <f>SUM(InputData[[#This Row],[SELLING PRICE]]*InputData[[#This Row],[QUANTITY]])</f>
        <v>1155.5999999999999</v>
      </c>
      <c r="N500">
        <f>SUM(InputData[[#This Row],[TOTAL SELLING VALUE]]-InputData[[#This Row],[TOTAL BUYING VALUE]])</f>
        <v>75.599999999999909</v>
      </c>
      <c r="O500">
        <f>DAY(InputData[[#This Row],[DATE]])</f>
        <v>23</v>
      </c>
      <c r="P500" t="str">
        <f>TEXT(InputData[[#This Row],[DATE]],"MMM")</f>
        <v>Nov</v>
      </c>
      <c r="Q500">
        <f>YEAR(InputData[[#This Row],[DATE]])</f>
        <v>2022</v>
      </c>
    </row>
    <row r="501" spans="1:17" x14ac:dyDescent="0.2">
      <c r="A501" s="3">
        <v>44890</v>
      </c>
      <c r="B501" s="4" t="s">
        <v>14</v>
      </c>
      <c r="C501" s="5">
        <v>5</v>
      </c>
      <c r="D501" s="5" t="s">
        <v>108</v>
      </c>
      <c r="E501" s="5" t="s">
        <v>107</v>
      </c>
      <c r="F501" s="6">
        <v>0</v>
      </c>
      <c r="G501" t="str">
        <f>_xlfn.XLOOKUP(InputData[[#This Row],[PRODUCT ID]],MasterData[PRODUCT ID],MasterData[PRODUCT],,0)</f>
        <v>Product04</v>
      </c>
      <c r="H501" t="str">
        <f>_xlfn.XLOOKUP(B501,MasterData[PRODUCT ID],MasterData[CATEGORY],,0)</f>
        <v>Category01</v>
      </c>
      <c r="I501" t="str">
        <f>_xlfn.XLOOKUP(InputData[[#This Row],[PRODUCT ID]],MasterData[PRODUCT ID],MasterData[UOM],"",0)</f>
        <v>Lt</v>
      </c>
      <c r="J501">
        <f>_xlfn.XLOOKUP(InputData[[#This Row],[PRODUCT ID]],MasterData[PRODUCT ID],MasterData[BUYING PRIZE],"",0)</f>
        <v>44</v>
      </c>
      <c r="K501">
        <f>_xlfn.XLOOKUP(InputData[[#This Row],[PRODUCT ID]],MasterData[PRODUCT ID],MasterData[SELLING PRICE],"",0)</f>
        <v>48.84</v>
      </c>
      <c r="L501">
        <f>SUM(InputData[[#This Row],[BUYING PRIZE]]*InputData[[#This Row],[QUANTITY]])</f>
        <v>220</v>
      </c>
      <c r="M501">
        <f>SUM(InputData[[#This Row],[SELLING PRICE]]*InputData[[#This Row],[QUANTITY]])</f>
        <v>244.20000000000002</v>
      </c>
      <c r="N501">
        <f>SUM(InputData[[#This Row],[TOTAL SELLING VALUE]]-InputData[[#This Row],[TOTAL BUYING VALUE]])</f>
        <v>24.200000000000017</v>
      </c>
      <c r="O501">
        <f>DAY(InputData[[#This Row],[DATE]])</f>
        <v>25</v>
      </c>
      <c r="P501" t="str">
        <f>TEXT(InputData[[#This Row],[DATE]],"MMM")</f>
        <v>Nov</v>
      </c>
      <c r="Q501">
        <f>YEAR(InputData[[#This Row],[DATE]])</f>
        <v>2022</v>
      </c>
    </row>
    <row r="502" spans="1:17" x14ac:dyDescent="0.2">
      <c r="A502" s="3">
        <v>44891</v>
      </c>
      <c r="B502" s="4" t="s">
        <v>73</v>
      </c>
      <c r="C502" s="5">
        <v>5</v>
      </c>
      <c r="D502" s="5" t="s">
        <v>108</v>
      </c>
      <c r="E502" s="5" t="s">
        <v>106</v>
      </c>
      <c r="F502" s="6">
        <v>0</v>
      </c>
      <c r="G502" t="str">
        <f>_xlfn.XLOOKUP(InputData[[#This Row],[PRODUCT ID]],MasterData[PRODUCT ID],MasterData[PRODUCT],,0)</f>
        <v>Product32</v>
      </c>
      <c r="H502" t="str">
        <f>_xlfn.XLOOKUP(B502,MasterData[PRODUCT ID],MasterData[CATEGORY],,0)</f>
        <v>Category04</v>
      </c>
      <c r="I502" t="str">
        <f>_xlfn.XLOOKUP(InputData[[#This Row],[PRODUCT ID]],MasterData[PRODUCT ID],MasterData[UOM],"",0)</f>
        <v>Kg</v>
      </c>
      <c r="J502">
        <f>_xlfn.XLOOKUP(InputData[[#This Row],[PRODUCT ID]],MasterData[PRODUCT ID],MasterData[BUYING PRIZE],"",0)</f>
        <v>89</v>
      </c>
      <c r="K502">
        <f>_xlfn.XLOOKUP(InputData[[#This Row],[PRODUCT ID]],MasterData[PRODUCT ID],MasterData[SELLING PRICE],"",0)</f>
        <v>117.48</v>
      </c>
      <c r="L502">
        <f>SUM(InputData[[#This Row],[BUYING PRIZE]]*InputData[[#This Row],[QUANTITY]])</f>
        <v>445</v>
      </c>
      <c r="M502">
        <f>SUM(InputData[[#This Row],[SELLING PRICE]]*InputData[[#This Row],[QUANTITY]])</f>
        <v>587.4</v>
      </c>
      <c r="N502">
        <f>SUM(InputData[[#This Row],[TOTAL SELLING VALUE]]-InputData[[#This Row],[TOTAL BUYING VALUE]])</f>
        <v>142.39999999999998</v>
      </c>
      <c r="O502">
        <f>DAY(InputData[[#This Row],[DATE]])</f>
        <v>26</v>
      </c>
      <c r="P502" t="str">
        <f>TEXT(InputData[[#This Row],[DATE]],"MMM")</f>
        <v>Nov</v>
      </c>
      <c r="Q502">
        <f>YEAR(InputData[[#This Row],[DATE]])</f>
        <v>2022</v>
      </c>
    </row>
    <row r="503" spans="1:17" x14ac:dyDescent="0.2">
      <c r="A503" s="3">
        <v>44892</v>
      </c>
      <c r="B503" s="4" t="s">
        <v>77</v>
      </c>
      <c r="C503" s="5">
        <v>15</v>
      </c>
      <c r="D503" s="5" t="s">
        <v>108</v>
      </c>
      <c r="E503" s="5" t="s">
        <v>106</v>
      </c>
      <c r="F503" s="6">
        <v>0</v>
      </c>
      <c r="G503" t="str">
        <f>_xlfn.XLOOKUP(InputData[[#This Row],[PRODUCT ID]],MasterData[PRODUCT ID],MasterData[PRODUCT],,0)</f>
        <v>Product34</v>
      </c>
      <c r="H503" t="str">
        <f>_xlfn.XLOOKUP(B503,MasterData[PRODUCT ID],MasterData[CATEGORY],,0)</f>
        <v>Category04</v>
      </c>
      <c r="I503" t="str">
        <f>_xlfn.XLOOKUP(InputData[[#This Row],[PRODUCT ID]],MasterData[PRODUCT ID],MasterData[UOM],"",0)</f>
        <v>Lt</v>
      </c>
      <c r="J503">
        <f>_xlfn.XLOOKUP(InputData[[#This Row],[PRODUCT ID]],MasterData[PRODUCT ID],MasterData[BUYING PRIZE],"",0)</f>
        <v>55</v>
      </c>
      <c r="K503">
        <f>_xlfn.XLOOKUP(InputData[[#This Row],[PRODUCT ID]],MasterData[PRODUCT ID],MasterData[SELLING PRICE],"",0)</f>
        <v>58.3</v>
      </c>
      <c r="L503">
        <f>SUM(InputData[[#This Row],[BUYING PRIZE]]*InputData[[#This Row],[QUANTITY]])</f>
        <v>825</v>
      </c>
      <c r="M503">
        <f>SUM(InputData[[#This Row],[SELLING PRICE]]*InputData[[#This Row],[QUANTITY]])</f>
        <v>874.5</v>
      </c>
      <c r="N503">
        <f>SUM(InputData[[#This Row],[TOTAL SELLING VALUE]]-InputData[[#This Row],[TOTAL BUYING VALUE]])</f>
        <v>49.5</v>
      </c>
      <c r="O503">
        <f>DAY(InputData[[#This Row],[DATE]])</f>
        <v>27</v>
      </c>
      <c r="P503" t="str">
        <f>TEXT(InputData[[#This Row],[DATE]],"MMM")</f>
        <v>Nov</v>
      </c>
      <c r="Q503">
        <f>YEAR(InputData[[#This Row],[DATE]])</f>
        <v>2022</v>
      </c>
    </row>
    <row r="504" spans="1:17" x14ac:dyDescent="0.2">
      <c r="A504" s="3">
        <v>44893</v>
      </c>
      <c r="B504" s="4" t="s">
        <v>71</v>
      </c>
      <c r="C504" s="5">
        <v>8</v>
      </c>
      <c r="D504" s="5" t="s">
        <v>108</v>
      </c>
      <c r="E504" s="5" t="s">
        <v>107</v>
      </c>
      <c r="F504" s="6">
        <v>0</v>
      </c>
      <c r="G504" t="str">
        <f>_xlfn.XLOOKUP(InputData[[#This Row],[PRODUCT ID]],MasterData[PRODUCT ID],MasterData[PRODUCT],,0)</f>
        <v>Product31</v>
      </c>
      <c r="H504" t="str">
        <f>_xlfn.XLOOKUP(B504,MasterData[PRODUCT ID],MasterData[CATEGORY],,0)</f>
        <v>Category04</v>
      </c>
      <c r="I504" t="str">
        <f>_xlfn.XLOOKUP(InputData[[#This Row],[PRODUCT ID]],MasterData[PRODUCT ID],MasterData[UOM],"",0)</f>
        <v>Kg</v>
      </c>
      <c r="J504">
        <f>_xlfn.XLOOKUP(InputData[[#This Row],[PRODUCT ID]],MasterData[PRODUCT ID],MasterData[BUYING PRIZE],"",0)</f>
        <v>93</v>
      </c>
      <c r="K504">
        <f>_xlfn.XLOOKUP(InputData[[#This Row],[PRODUCT ID]],MasterData[PRODUCT ID],MasterData[SELLING PRICE],"",0)</f>
        <v>104.16</v>
      </c>
      <c r="L504">
        <f>SUM(InputData[[#This Row],[BUYING PRIZE]]*InputData[[#This Row],[QUANTITY]])</f>
        <v>744</v>
      </c>
      <c r="M504">
        <f>SUM(InputData[[#This Row],[SELLING PRICE]]*InputData[[#This Row],[QUANTITY]])</f>
        <v>833.28</v>
      </c>
      <c r="N504">
        <f>SUM(InputData[[#This Row],[TOTAL SELLING VALUE]]-InputData[[#This Row],[TOTAL BUYING VALUE]])</f>
        <v>89.279999999999973</v>
      </c>
      <c r="O504">
        <f>DAY(InputData[[#This Row],[DATE]])</f>
        <v>28</v>
      </c>
      <c r="P504" t="str">
        <f>TEXT(InputData[[#This Row],[DATE]],"MMM")</f>
        <v>Nov</v>
      </c>
      <c r="Q504">
        <f>YEAR(InputData[[#This Row],[DATE]])</f>
        <v>2022</v>
      </c>
    </row>
    <row r="505" spans="1:17" x14ac:dyDescent="0.2">
      <c r="A505" s="3">
        <v>44895</v>
      </c>
      <c r="B505" s="4" t="s">
        <v>37</v>
      </c>
      <c r="C505" s="5">
        <v>2</v>
      </c>
      <c r="D505" s="5" t="s">
        <v>108</v>
      </c>
      <c r="E505" s="5" t="s">
        <v>106</v>
      </c>
      <c r="F505" s="6">
        <v>0</v>
      </c>
      <c r="G505" t="str">
        <f>_xlfn.XLOOKUP(InputData[[#This Row],[PRODUCT ID]],MasterData[PRODUCT ID],MasterData[PRODUCT],,0)</f>
        <v>Product15</v>
      </c>
      <c r="H505" t="str">
        <f>_xlfn.XLOOKUP(B505,MasterData[PRODUCT ID],MasterData[CATEGORY],,0)</f>
        <v>Category02</v>
      </c>
      <c r="I505" t="str">
        <f>_xlfn.XLOOKUP(InputData[[#This Row],[PRODUCT ID]],MasterData[PRODUCT ID],MasterData[UOM],"",0)</f>
        <v>No.</v>
      </c>
      <c r="J505">
        <f>_xlfn.XLOOKUP(InputData[[#This Row],[PRODUCT ID]],MasterData[PRODUCT ID],MasterData[BUYING PRIZE],"",0)</f>
        <v>12</v>
      </c>
      <c r="K505">
        <f>_xlfn.XLOOKUP(InputData[[#This Row],[PRODUCT ID]],MasterData[PRODUCT ID],MasterData[SELLING PRICE],"",0)</f>
        <v>15.719999999999999</v>
      </c>
      <c r="L505">
        <f>SUM(InputData[[#This Row],[BUYING PRIZE]]*InputData[[#This Row],[QUANTITY]])</f>
        <v>24</v>
      </c>
      <c r="M505">
        <f>SUM(InputData[[#This Row],[SELLING PRICE]]*InputData[[#This Row],[QUANTITY]])</f>
        <v>31.439999999999998</v>
      </c>
      <c r="N505">
        <f>SUM(InputData[[#This Row],[TOTAL SELLING VALUE]]-InputData[[#This Row],[TOTAL BUYING VALUE]])</f>
        <v>7.4399999999999977</v>
      </c>
      <c r="O505">
        <f>DAY(InputData[[#This Row],[DATE]])</f>
        <v>30</v>
      </c>
      <c r="P505" t="str">
        <f>TEXT(InputData[[#This Row],[DATE]],"MMM")</f>
        <v>Nov</v>
      </c>
      <c r="Q505">
        <f>YEAR(InputData[[#This Row],[DATE]])</f>
        <v>2022</v>
      </c>
    </row>
    <row r="506" spans="1:17" x14ac:dyDescent="0.2">
      <c r="A506" s="3">
        <v>44898</v>
      </c>
      <c r="B506" s="4" t="s">
        <v>65</v>
      </c>
      <c r="C506" s="5">
        <v>5</v>
      </c>
      <c r="D506" s="5" t="s">
        <v>105</v>
      </c>
      <c r="E506" s="5" t="s">
        <v>107</v>
      </c>
      <c r="F506" s="6">
        <v>0</v>
      </c>
      <c r="G506" t="str">
        <f>_xlfn.XLOOKUP(InputData[[#This Row],[PRODUCT ID]],MasterData[PRODUCT ID],MasterData[PRODUCT],,0)</f>
        <v>Product28</v>
      </c>
      <c r="H506" t="str">
        <f>_xlfn.XLOOKUP(B506,MasterData[PRODUCT ID],MasterData[CATEGORY],,0)</f>
        <v>Category04</v>
      </c>
      <c r="I506" t="str">
        <f>_xlfn.XLOOKUP(InputData[[#This Row],[PRODUCT ID]],MasterData[PRODUCT ID],MasterData[UOM],"",0)</f>
        <v>No.</v>
      </c>
      <c r="J506">
        <f>_xlfn.XLOOKUP(InputData[[#This Row],[PRODUCT ID]],MasterData[PRODUCT ID],MasterData[BUYING PRIZE],"",0)</f>
        <v>37</v>
      </c>
      <c r="K506">
        <f>_xlfn.XLOOKUP(InputData[[#This Row],[PRODUCT ID]],MasterData[PRODUCT ID],MasterData[SELLING PRICE],"",0)</f>
        <v>41.81</v>
      </c>
      <c r="L506">
        <f>SUM(InputData[[#This Row],[BUYING PRIZE]]*InputData[[#This Row],[QUANTITY]])</f>
        <v>185</v>
      </c>
      <c r="M506">
        <f>SUM(InputData[[#This Row],[SELLING PRICE]]*InputData[[#This Row],[QUANTITY]])</f>
        <v>209.05</v>
      </c>
      <c r="N506">
        <f>SUM(InputData[[#This Row],[TOTAL SELLING VALUE]]-InputData[[#This Row],[TOTAL BUYING VALUE]])</f>
        <v>24.050000000000011</v>
      </c>
      <c r="O506">
        <f>DAY(InputData[[#This Row],[DATE]])</f>
        <v>3</v>
      </c>
      <c r="P506" t="str">
        <f>TEXT(InputData[[#This Row],[DATE]],"MMM")</f>
        <v>Dec</v>
      </c>
      <c r="Q506">
        <f>YEAR(InputData[[#This Row],[DATE]])</f>
        <v>2022</v>
      </c>
    </row>
    <row r="507" spans="1:17" x14ac:dyDescent="0.2">
      <c r="A507" s="3">
        <v>44899</v>
      </c>
      <c r="B507" s="4" t="s">
        <v>60</v>
      </c>
      <c r="C507" s="5">
        <v>10</v>
      </c>
      <c r="D507" s="5" t="s">
        <v>108</v>
      </c>
      <c r="E507" s="5" t="s">
        <v>107</v>
      </c>
      <c r="F507" s="6">
        <v>0</v>
      </c>
      <c r="G507" t="str">
        <f>_xlfn.XLOOKUP(InputData[[#This Row],[PRODUCT ID]],MasterData[PRODUCT ID],MasterData[PRODUCT],,0)</f>
        <v>Product26</v>
      </c>
      <c r="H507" t="str">
        <f>_xlfn.XLOOKUP(B507,MasterData[PRODUCT ID],MasterData[CATEGORY],,0)</f>
        <v>Category04</v>
      </c>
      <c r="I507" t="str">
        <f>_xlfn.XLOOKUP(InputData[[#This Row],[PRODUCT ID]],MasterData[PRODUCT ID],MasterData[UOM],"",0)</f>
        <v>No.</v>
      </c>
      <c r="J507">
        <f>_xlfn.XLOOKUP(InputData[[#This Row],[PRODUCT ID]],MasterData[PRODUCT ID],MasterData[BUYING PRIZE],"",0)</f>
        <v>18</v>
      </c>
      <c r="K507">
        <f>_xlfn.XLOOKUP(InputData[[#This Row],[PRODUCT ID]],MasterData[PRODUCT ID],MasterData[SELLING PRICE],"",0)</f>
        <v>24.66</v>
      </c>
      <c r="L507">
        <f>SUM(InputData[[#This Row],[BUYING PRIZE]]*InputData[[#This Row],[QUANTITY]])</f>
        <v>180</v>
      </c>
      <c r="M507">
        <f>SUM(InputData[[#This Row],[SELLING PRICE]]*InputData[[#This Row],[QUANTITY]])</f>
        <v>246.6</v>
      </c>
      <c r="N507">
        <f>SUM(InputData[[#This Row],[TOTAL SELLING VALUE]]-InputData[[#This Row],[TOTAL BUYING VALUE]])</f>
        <v>66.599999999999994</v>
      </c>
      <c r="O507">
        <f>DAY(InputData[[#This Row],[DATE]])</f>
        <v>4</v>
      </c>
      <c r="P507" t="str">
        <f>TEXT(InputData[[#This Row],[DATE]],"MMM")</f>
        <v>Dec</v>
      </c>
      <c r="Q507">
        <f>YEAR(InputData[[#This Row],[DATE]])</f>
        <v>2022</v>
      </c>
    </row>
    <row r="508" spans="1:17" x14ac:dyDescent="0.2">
      <c r="A508" s="3">
        <v>44899</v>
      </c>
      <c r="B508" s="4" t="s">
        <v>98</v>
      </c>
      <c r="C508" s="5">
        <v>15</v>
      </c>
      <c r="D508" s="5" t="s">
        <v>108</v>
      </c>
      <c r="E508" s="5" t="s">
        <v>107</v>
      </c>
      <c r="F508" s="6">
        <v>0</v>
      </c>
      <c r="G508" t="str">
        <f>_xlfn.XLOOKUP(InputData[[#This Row],[PRODUCT ID]],MasterData[PRODUCT ID],MasterData[PRODUCT],,0)</f>
        <v>Product44</v>
      </c>
      <c r="H508" t="str">
        <f>_xlfn.XLOOKUP(B508,MasterData[PRODUCT ID],MasterData[CATEGORY],,0)</f>
        <v>Category05</v>
      </c>
      <c r="I508" t="str">
        <f>_xlfn.XLOOKUP(InputData[[#This Row],[PRODUCT ID]],MasterData[PRODUCT ID],MasterData[UOM],"",0)</f>
        <v>Kg</v>
      </c>
      <c r="J508">
        <f>_xlfn.XLOOKUP(InputData[[#This Row],[PRODUCT ID]],MasterData[PRODUCT ID],MasterData[BUYING PRIZE],"",0)</f>
        <v>76</v>
      </c>
      <c r="K508">
        <f>_xlfn.XLOOKUP(InputData[[#This Row],[PRODUCT ID]],MasterData[PRODUCT ID],MasterData[SELLING PRICE],"",0)</f>
        <v>82.08</v>
      </c>
      <c r="L508">
        <f>SUM(InputData[[#This Row],[BUYING PRIZE]]*InputData[[#This Row],[QUANTITY]])</f>
        <v>1140</v>
      </c>
      <c r="M508">
        <f>SUM(InputData[[#This Row],[SELLING PRICE]]*InputData[[#This Row],[QUANTITY]])</f>
        <v>1231.2</v>
      </c>
      <c r="N508">
        <f>SUM(InputData[[#This Row],[TOTAL SELLING VALUE]]-InputData[[#This Row],[TOTAL BUYING VALUE]])</f>
        <v>91.200000000000045</v>
      </c>
      <c r="O508">
        <f>DAY(InputData[[#This Row],[DATE]])</f>
        <v>4</v>
      </c>
      <c r="P508" t="str">
        <f>TEXT(InputData[[#This Row],[DATE]],"MMM")</f>
        <v>Dec</v>
      </c>
      <c r="Q508">
        <f>YEAR(InputData[[#This Row],[DATE]])</f>
        <v>2022</v>
      </c>
    </row>
    <row r="509" spans="1:17" x14ac:dyDescent="0.2">
      <c r="A509" s="3">
        <v>44902</v>
      </c>
      <c r="B509" s="4" t="s">
        <v>86</v>
      </c>
      <c r="C509" s="5">
        <v>12</v>
      </c>
      <c r="D509" s="5" t="s">
        <v>108</v>
      </c>
      <c r="E509" s="5" t="s">
        <v>107</v>
      </c>
      <c r="F509" s="6">
        <v>0</v>
      </c>
      <c r="G509" t="str">
        <f>_xlfn.XLOOKUP(InputData[[#This Row],[PRODUCT ID]],MasterData[PRODUCT ID],MasterData[PRODUCT],,0)</f>
        <v>Product38</v>
      </c>
      <c r="H509" t="str">
        <f>_xlfn.XLOOKUP(B509,MasterData[PRODUCT ID],MasterData[CATEGORY],,0)</f>
        <v>Category05</v>
      </c>
      <c r="I509" t="str">
        <f>_xlfn.XLOOKUP(InputData[[#This Row],[PRODUCT ID]],MasterData[PRODUCT ID],MasterData[UOM],"",0)</f>
        <v>Kg</v>
      </c>
      <c r="J509">
        <f>_xlfn.XLOOKUP(InputData[[#This Row],[PRODUCT ID]],MasterData[PRODUCT ID],MasterData[BUYING PRIZE],"",0)</f>
        <v>72</v>
      </c>
      <c r="K509">
        <f>_xlfn.XLOOKUP(InputData[[#This Row],[PRODUCT ID]],MasterData[PRODUCT ID],MasterData[SELLING PRICE],"",0)</f>
        <v>79.92</v>
      </c>
      <c r="L509">
        <f>SUM(InputData[[#This Row],[BUYING PRIZE]]*InputData[[#This Row],[QUANTITY]])</f>
        <v>864</v>
      </c>
      <c r="M509">
        <f>SUM(InputData[[#This Row],[SELLING PRICE]]*InputData[[#This Row],[QUANTITY]])</f>
        <v>959.04</v>
      </c>
      <c r="N509">
        <f>SUM(InputData[[#This Row],[TOTAL SELLING VALUE]]-InputData[[#This Row],[TOTAL BUYING VALUE]])</f>
        <v>95.039999999999964</v>
      </c>
      <c r="O509">
        <f>DAY(InputData[[#This Row],[DATE]])</f>
        <v>7</v>
      </c>
      <c r="P509" t="str">
        <f>TEXT(InputData[[#This Row],[DATE]],"MMM")</f>
        <v>Dec</v>
      </c>
      <c r="Q509">
        <f>YEAR(InputData[[#This Row],[DATE]])</f>
        <v>2022</v>
      </c>
    </row>
    <row r="510" spans="1:17" x14ac:dyDescent="0.2">
      <c r="A510" s="3">
        <v>44902</v>
      </c>
      <c r="B510" s="4" t="s">
        <v>39</v>
      </c>
      <c r="C510" s="5">
        <v>13</v>
      </c>
      <c r="D510" s="5" t="s">
        <v>108</v>
      </c>
      <c r="E510" s="5" t="s">
        <v>106</v>
      </c>
      <c r="F510" s="6">
        <v>0</v>
      </c>
      <c r="G510" t="str">
        <f>_xlfn.XLOOKUP(InputData[[#This Row],[PRODUCT ID]],MasterData[PRODUCT ID],MasterData[PRODUCT],,0)</f>
        <v>Product16</v>
      </c>
      <c r="H510" t="str">
        <f>_xlfn.XLOOKUP(B510,MasterData[PRODUCT ID],MasterData[CATEGORY],,0)</f>
        <v>Category02</v>
      </c>
      <c r="I510" t="str">
        <f>_xlfn.XLOOKUP(InputData[[#This Row],[PRODUCT ID]],MasterData[PRODUCT ID],MasterData[UOM],"",0)</f>
        <v>No.</v>
      </c>
      <c r="J510">
        <f>_xlfn.XLOOKUP(InputData[[#This Row],[PRODUCT ID]],MasterData[PRODUCT ID],MasterData[BUYING PRIZE],"",0)</f>
        <v>13</v>
      </c>
      <c r="K510">
        <f>_xlfn.XLOOKUP(InputData[[#This Row],[PRODUCT ID]],MasterData[PRODUCT ID],MasterData[SELLING PRICE],"",0)</f>
        <v>16.64</v>
      </c>
      <c r="L510">
        <f>SUM(InputData[[#This Row],[BUYING PRIZE]]*InputData[[#This Row],[QUANTITY]])</f>
        <v>169</v>
      </c>
      <c r="M510">
        <f>SUM(InputData[[#This Row],[SELLING PRICE]]*InputData[[#This Row],[QUANTITY]])</f>
        <v>216.32</v>
      </c>
      <c r="N510">
        <f>SUM(InputData[[#This Row],[TOTAL SELLING VALUE]]-InputData[[#This Row],[TOTAL BUYING VALUE]])</f>
        <v>47.319999999999993</v>
      </c>
      <c r="O510">
        <f>DAY(InputData[[#This Row],[DATE]])</f>
        <v>7</v>
      </c>
      <c r="P510" t="str">
        <f>TEXT(InputData[[#This Row],[DATE]],"MMM")</f>
        <v>Dec</v>
      </c>
      <c r="Q510">
        <f>YEAR(InputData[[#This Row],[DATE]])</f>
        <v>2022</v>
      </c>
    </row>
    <row r="511" spans="1:17" x14ac:dyDescent="0.2">
      <c r="A511" s="3">
        <v>44902</v>
      </c>
      <c r="B511" s="4" t="s">
        <v>86</v>
      </c>
      <c r="C511" s="5">
        <v>5</v>
      </c>
      <c r="D511" s="5" t="s">
        <v>108</v>
      </c>
      <c r="E511" s="5" t="s">
        <v>107</v>
      </c>
      <c r="F511" s="6">
        <v>0</v>
      </c>
      <c r="G511" t="str">
        <f>_xlfn.XLOOKUP(InputData[[#This Row],[PRODUCT ID]],MasterData[PRODUCT ID],MasterData[PRODUCT],,0)</f>
        <v>Product38</v>
      </c>
      <c r="H511" t="str">
        <f>_xlfn.XLOOKUP(B511,MasterData[PRODUCT ID],MasterData[CATEGORY],,0)</f>
        <v>Category05</v>
      </c>
      <c r="I511" t="str">
        <f>_xlfn.XLOOKUP(InputData[[#This Row],[PRODUCT ID]],MasterData[PRODUCT ID],MasterData[UOM],"",0)</f>
        <v>Kg</v>
      </c>
      <c r="J511">
        <f>_xlfn.XLOOKUP(InputData[[#This Row],[PRODUCT ID]],MasterData[PRODUCT ID],MasterData[BUYING PRIZE],"",0)</f>
        <v>72</v>
      </c>
      <c r="K511">
        <f>_xlfn.XLOOKUP(InputData[[#This Row],[PRODUCT ID]],MasterData[PRODUCT ID],MasterData[SELLING PRICE],"",0)</f>
        <v>79.92</v>
      </c>
      <c r="L511">
        <f>SUM(InputData[[#This Row],[BUYING PRIZE]]*InputData[[#This Row],[QUANTITY]])</f>
        <v>360</v>
      </c>
      <c r="M511">
        <f>SUM(InputData[[#This Row],[SELLING PRICE]]*InputData[[#This Row],[QUANTITY]])</f>
        <v>399.6</v>
      </c>
      <c r="N511">
        <f>SUM(InputData[[#This Row],[TOTAL SELLING VALUE]]-InputData[[#This Row],[TOTAL BUYING VALUE]])</f>
        <v>39.600000000000023</v>
      </c>
      <c r="O511">
        <f>DAY(InputData[[#This Row],[DATE]])</f>
        <v>7</v>
      </c>
      <c r="P511" t="str">
        <f>TEXT(InputData[[#This Row],[DATE]],"MMM")</f>
        <v>Dec</v>
      </c>
      <c r="Q511">
        <f>YEAR(InputData[[#This Row],[DATE]])</f>
        <v>2022</v>
      </c>
    </row>
    <row r="512" spans="1:17" x14ac:dyDescent="0.2">
      <c r="A512" s="3">
        <v>44906</v>
      </c>
      <c r="B512" s="4" t="s">
        <v>63</v>
      </c>
      <c r="C512" s="5">
        <v>5</v>
      </c>
      <c r="D512" s="5" t="s">
        <v>108</v>
      </c>
      <c r="E512" s="5" t="s">
        <v>106</v>
      </c>
      <c r="F512" s="6">
        <v>0</v>
      </c>
      <c r="G512" t="str">
        <f>_xlfn.XLOOKUP(InputData[[#This Row],[PRODUCT ID]],MasterData[PRODUCT ID],MasterData[PRODUCT],,0)</f>
        <v>Product27</v>
      </c>
      <c r="H512" t="str">
        <f>_xlfn.XLOOKUP(B512,MasterData[PRODUCT ID],MasterData[CATEGORY],,0)</f>
        <v>Category04</v>
      </c>
      <c r="I512" t="str">
        <f>_xlfn.XLOOKUP(InputData[[#This Row],[PRODUCT ID]],MasterData[PRODUCT ID],MasterData[UOM],"",0)</f>
        <v>Lt</v>
      </c>
      <c r="J512">
        <f>_xlfn.XLOOKUP(InputData[[#This Row],[PRODUCT ID]],MasterData[PRODUCT ID],MasterData[BUYING PRIZE],"",0)</f>
        <v>48</v>
      </c>
      <c r="K512">
        <f>_xlfn.XLOOKUP(InputData[[#This Row],[PRODUCT ID]],MasterData[PRODUCT ID],MasterData[SELLING PRICE],"",0)</f>
        <v>57.120000000000005</v>
      </c>
      <c r="L512">
        <f>SUM(InputData[[#This Row],[BUYING PRIZE]]*InputData[[#This Row],[QUANTITY]])</f>
        <v>240</v>
      </c>
      <c r="M512">
        <f>SUM(InputData[[#This Row],[SELLING PRICE]]*InputData[[#This Row],[QUANTITY]])</f>
        <v>285.60000000000002</v>
      </c>
      <c r="N512">
        <f>SUM(InputData[[#This Row],[TOTAL SELLING VALUE]]-InputData[[#This Row],[TOTAL BUYING VALUE]])</f>
        <v>45.600000000000023</v>
      </c>
      <c r="O512">
        <f>DAY(InputData[[#This Row],[DATE]])</f>
        <v>11</v>
      </c>
      <c r="P512" t="str">
        <f>TEXT(InputData[[#This Row],[DATE]],"MMM")</f>
        <v>Dec</v>
      </c>
      <c r="Q512">
        <f>YEAR(InputData[[#This Row],[DATE]])</f>
        <v>2022</v>
      </c>
    </row>
    <row r="513" spans="1:17" x14ac:dyDescent="0.2">
      <c r="A513" s="3">
        <v>44906</v>
      </c>
      <c r="B513" s="4" t="s">
        <v>33</v>
      </c>
      <c r="C513" s="5">
        <v>9</v>
      </c>
      <c r="D513" s="5" t="s">
        <v>105</v>
      </c>
      <c r="E513" s="5" t="s">
        <v>106</v>
      </c>
      <c r="F513" s="6">
        <v>0</v>
      </c>
      <c r="G513" t="str">
        <f>_xlfn.XLOOKUP(InputData[[#This Row],[PRODUCT ID]],MasterData[PRODUCT ID],MasterData[PRODUCT],,0)</f>
        <v>Product13</v>
      </c>
      <c r="H513" t="str">
        <f>_xlfn.XLOOKUP(B513,MasterData[PRODUCT ID],MasterData[CATEGORY],,0)</f>
        <v>Category02</v>
      </c>
      <c r="I513" t="str">
        <f>_xlfn.XLOOKUP(InputData[[#This Row],[PRODUCT ID]],MasterData[PRODUCT ID],MasterData[UOM],"",0)</f>
        <v>Kg</v>
      </c>
      <c r="J513">
        <f>_xlfn.XLOOKUP(InputData[[#This Row],[PRODUCT ID]],MasterData[PRODUCT ID],MasterData[BUYING PRIZE],"",0)</f>
        <v>112</v>
      </c>
      <c r="K513">
        <f>_xlfn.XLOOKUP(InputData[[#This Row],[PRODUCT ID]],MasterData[PRODUCT ID],MasterData[SELLING PRICE],"",0)</f>
        <v>122.08</v>
      </c>
      <c r="L513">
        <f>SUM(InputData[[#This Row],[BUYING PRIZE]]*InputData[[#This Row],[QUANTITY]])</f>
        <v>1008</v>
      </c>
      <c r="M513">
        <f>SUM(InputData[[#This Row],[SELLING PRICE]]*InputData[[#This Row],[QUANTITY]])</f>
        <v>1098.72</v>
      </c>
      <c r="N513">
        <f>SUM(InputData[[#This Row],[TOTAL SELLING VALUE]]-InputData[[#This Row],[TOTAL BUYING VALUE]])</f>
        <v>90.720000000000027</v>
      </c>
      <c r="O513">
        <f>DAY(InputData[[#This Row],[DATE]])</f>
        <v>11</v>
      </c>
      <c r="P513" t="str">
        <f>TEXT(InputData[[#This Row],[DATE]],"MMM")</f>
        <v>Dec</v>
      </c>
      <c r="Q513">
        <f>YEAR(InputData[[#This Row],[DATE]])</f>
        <v>2022</v>
      </c>
    </row>
    <row r="514" spans="1:17" x14ac:dyDescent="0.2">
      <c r="A514" s="3">
        <v>44906</v>
      </c>
      <c r="B514" s="4" t="s">
        <v>35</v>
      </c>
      <c r="C514" s="5">
        <v>10</v>
      </c>
      <c r="D514" s="5" t="s">
        <v>106</v>
      </c>
      <c r="E514" s="5" t="s">
        <v>107</v>
      </c>
      <c r="F514" s="6">
        <v>0</v>
      </c>
      <c r="G514" t="str">
        <f>_xlfn.XLOOKUP(InputData[[#This Row],[PRODUCT ID]],MasterData[PRODUCT ID],MasterData[PRODUCT],,0)</f>
        <v>Product14</v>
      </c>
      <c r="H514" t="str">
        <f>_xlfn.XLOOKUP(B514,MasterData[PRODUCT ID],MasterData[CATEGORY],,0)</f>
        <v>Category02</v>
      </c>
      <c r="I514" t="str">
        <f>_xlfn.XLOOKUP(InputData[[#This Row],[PRODUCT ID]],MasterData[PRODUCT ID],MasterData[UOM],"",0)</f>
        <v>Kg</v>
      </c>
      <c r="J514">
        <f>_xlfn.XLOOKUP(InputData[[#This Row],[PRODUCT ID]],MasterData[PRODUCT ID],MasterData[BUYING PRIZE],"",0)</f>
        <v>112</v>
      </c>
      <c r="K514">
        <f>_xlfn.XLOOKUP(InputData[[#This Row],[PRODUCT ID]],MasterData[PRODUCT ID],MasterData[SELLING PRICE],"",0)</f>
        <v>146.72</v>
      </c>
      <c r="L514">
        <f>SUM(InputData[[#This Row],[BUYING PRIZE]]*InputData[[#This Row],[QUANTITY]])</f>
        <v>1120</v>
      </c>
      <c r="M514">
        <f>SUM(InputData[[#This Row],[SELLING PRICE]]*InputData[[#This Row],[QUANTITY]])</f>
        <v>1467.2</v>
      </c>
      <c r="N514">
        <f>SUM(InputData[[#This Row],[TOTAL SELLING VALUE]]-InputData[[#This Row],[TOTAL BUYING VALUE]])</f>
        <v>347.20000000000005</v>
      </c>
      <c r="O514">
        <f>DAY(InputData[[#This Row],[DATE]])</f>
        <v>11</v>
      </c>
      <c r="P514" t="str">
        <f>TEXT(InputData[[#This Row],[DATE]],"MMM")</f>
        <v>Dec</v>
      </c>
      <c r="Q514">
        <f>YEAR(InputData[[#This Row],[DATE]])</f>
        <v>2022</v>
      </c>
    </row>
    <row r="515" spans="1:17" x14ac:dyDescent="0.2">
      <c r="A515" s="3">
        <v>44907</v>
      </c>
      <c r="B515" s="4" t="s">
        <v>69</v>
      </c>
      <c r="C515" s="5">
        <v>9</v>
      </c>
      <c r="D515" s="5" t="s">
        <v>105</v>
      </c>
      <c r="E515" s="5" t="s">
        <v>107</v>
      </c>
      <c r="F515" s="6">
        <v>0</v>
      </c>
      <c r="G515" t="str">
        <f>_xlfn.XLOOKUP(InputData[[#This Row],[PRODUCT ID]],MasterData[PRODUCT ID],MasterData[PRODUCT],,0)</f>
        <v>Product30</v>
      </c>
      <c r="H515" t="str">
        <f>_xlfn.XLOOKUP(B515,MasterData[PRODUCT ID],MasterData[CATEGORY],,0)</f>
        <v>Category04</v>
      </c>
      <c r="I515" t="str">
        <f>_xlfn.XLOOKUP(InputData[[#This Row],[PRODUCT ID]],MasterData[PRODUCT ID],MasterData[UOM],"",0)</f>
        <v>Ft</v>
      </c>
      <c r="J515">
        <f>_xlfn.XLOOKUP(InputData[[#This Row],[PRODUCT ID]],MasterData[PRODUCT ID],MasterData[BUYING PRIZE],"",0)</f>
        <v>148</v>
      </c>
      <c r="K515">
        <f>_xlfn.XLOOKUP(InputData[[#This Row],[PRODUCT ID]],MasterData[PRODUCT ID],MasterData[SELLING PRICE],"",0)</f>
        <v>201.28</v>
      </c>
      <c r="L515">
        <f>SUM(InputData[[#This Row],[BUYING PRIZE]]*InputData[[#This Row],[QUANTITY]])</f>
        <v>1332</v>
      </c>
      <c r="M515">
        <f>SUM(InputData[[#This Row],[SELLING PRICE]]*InputData[[#This Row],[QUANTITY]])</f>
        <v>1811.52</v>
      </c>
      <c r="N515">
        <f>SUM(InputData[[#This Row],[TOTAL SELLING VALUE]]-InputData[[#This Row],[TOTAL BUYING VALUE]])</f>
        <v>479.52</v>
      </c>
      <c r="O515">
        <f>DAY(InputData[[#This Row],[DATE]])</f>
        <v>12</v>
      </c>
      <c r="P515" t="str">
        <f>TEXT(InputData[[#This Row],[DATE]],"MMM")</f>
        <v>Dec</v>
      </c>
      <c r="Q515">
        <f>YEAR(InputData[[#This Row],[DATE]])</f>
        <v>2022</v>
      </c>
    </row>
    <row r="516" spans="1:17" x14ac:dyDescent="0.2">
      <c r="A516" s="3">
        <v>44907</v>
      </c>
      <c r="B516" s="4" t="s">
        <v>92</v>
      </c>
      <c r="C516" s="5">
        <v>10</v>
      </c>
      <c r="D516" s="5" t="s">
        <v>105</v>
      </c>
      <c r="E516" s="5" t="s">
        <v>106</v>
      </c>
      <c r="F516" s="6">
        <v>0</v>
      </c>
      <c r="G516" t="str">
        <f>_xlfn.XLOOKUP(InputData[[#This Row],[PRODUCT ID]],MasterData[PRODUCT ID],MasterData[PRODUCT],,0)</f>
        <v>Product41</v>
      </c>
      <c r="H516" t="str">
        <f>_xlfn.XLOOKUP(B516,MasterData[PRODUCT ID],MasterData[CATEGORY],,0)</f>
        <v>Category05</v>
      </c>
      <c r="I516" t="str">
        <f>_xlfn.XLOOKUP(InputData[[#This Row],[PRODUCT ID]],MasterData[PRODUCT ID],MasterData[UOM],"",0)</f>
        <v>Ft</v>
      </c>
      <c r="J516">
        <f>_xlfn.XLOOKUP(InputData[[#This Row],[PRODUCT ID]],MasterData[PRODUCT ID],MasterData[BUYING PRIZE],"",0)</f>
        <v>138</v>
      </c>
      <c r="K516">
        <f>_xlfn.XLOOKUP(InputData[[#This Row],[PRODUCT ID]],MasterData[PRODUCT ID],MasterData[SELLING PRICE],"",0)</f>
        <v>173.88</v>
      </c>
      <c r="L516">
        <f>SUM(InputData[[#This Row],[BUYING PRIZE]]*InputData[[#This Row],[QUANTITY]])</f>
        <v>1380</v>
      </c>
      <c r="M516">
        <f>SUM(InputData[[#This Row],[SELLING PRICE]]*InputData[[#This Row],[QUANTITY]])</f>
        <v>1738.8</v>
      </c>
      <c r="N516">
        <f>SUM(InputData[[#This Row],[TOTAL SELLING VALUE]]-InputData[[#This Row],[TOTAL BUYING VALUE]])</f>
        <v>358.79999999999995</v>
      </c>
      <c r="O516">
        <f>DAY(InputData[[#This Row],[DATE]])</f>
        <v>12</v>
      </c>
      <c r="P516" t="str">
        <f>TEXT(InputData[[#This Row],[DATE]],"MMM")</f>
        <v>Dec</v>
      </c>
      <c r="Q516">
        <f>YEAR(InputData[[#This Row],[DATE]])</f>
        <v>2022</v>
      </c>
    </row>
    <row r="517" spans="1:17" x14ac:dyDescent="0.2">
      <c r="A517" s="3">
        <v>44909</v>
      </c>
      <c r="B517" s="4" t="s">
        <v>16</v>
      </c>
      <c r="C517" s="5">
        <v>4</v>
      </c>
      <c r="D517" s="5" t="s">
        <v>108</v>
      </c>
      <c r="E517" s="5" t="s">
        <v>107</v>
      </c>
      <c r="F517" s="6">
        <v>0</v>
      </c>
      <c r="G517" t="str">
        <f>_xlfn.XLOOKUP(InputData[[#This Row],[PRODUCT ID]],MasterData[PRODUCT ID],MasterData[PRODUCT],,0)</f>
        <v>Product05</v>
      </c>
      <c r="H517" t="str">
        <f>_xlfn.XLOOKUP(B517,MasterData[PRODUCT ID],MasterData[CATEGORY],,0)</f>
        <v>Category01</v>
      </c>
      <c r="I517" t="str">
        <f>_xlfn.XLOOKUP(InputData[[#This Row],[PRODUCT ID]],MasterData[PRODUCT ID],MasterData[UOM],"",0)</f>
        <v>Ft</v>
      </c>
      <c r="J517">
        <f>_xlfn.XLOOKUP(InputData[[#This Row],[PRODUCT ID]],MasterData[PRODUCT ID],MasterData[BUYING PRIZE],"",0)</f>
        <v>133</v>
      </c>
      <c r="K517">
        <f>_xlfn.XLOOKUP(InputData[[#This Row],[PRODUCT ID]],MasterData[PRODUCT ID],MasterData[SELLING PRICE],"",0)</f>
        <v>155.61000000000001</v>
      </c>
      <c r="L517">
        <f>SUM(InputData[[#This Row],[BUYING PRIZE]]*InputData[[#This Row],[QUANTITY]])</f>
        <v>532</v>
      </c>
      <c r="M517">
        <f>SUM(InputData[[#This Row],[SELLING PRICE]]*InputData[[#This Row],[QUANTITY]])</f>
        <v>622.44000000000005</v>
      </c>
      <c r="N517">
        <f>SUM(InputData[[#This Row],[TOTAL SELLING VALUE]]-InputData[[#This Row],[TOTAL BUYING VALUE]])</f>
        <v>90.440000000000055</v>
      </c>
      <c r="O517">
        <f>DAY(InputData[[#This Row],[DATE]])</f>
        <v>14</v>
      </c>
      <c r="P517" t="str">
        <f>TEXT(InputData[[#This Row],[DATE]],"MMM")</f>
        <v>Dec</v>
      </c>
      <c r="Q517">
        <f>YEAR(InputData[[#This Row],[DATE]])</f>
        <v>2022</v>
      </c>
    </row>
    <row r="518" spans="1:17" x14ac:dyDescent="0.2">
      <c r="A518" s="3">
        <v>44910</v>
      </c>
      <c r="B518" s="4" t="s">
        <v>24</v>
      </c>
      <c r="C518" s="5">
        <v>13</v>
      </c>
      <c r="D518" s="5" t="s">
        <v>108</v>
      </c>
      <c r="E518" s="5" t="s">
        <v>106</v>
      </c>
      <c r="F518" s="6">
        <v>0</v>
      </c>
      <c r="G518" t="str">
        <f>_xlfn.XLOOKUP(InputData[[#This Row],[PRODUCT ID]],MasterData[PRODUCT ID],MasterData[PRODUCT],,0)</f>
        <v>Product09</v>
      </c>
      <c r="H518" t="str">
        <f>_xlfn.XLOOKUP(B518,MasterData[PRODUCT ID],MasterData[CATEGORY],,0)</f>
        <v>Category01</v>
      </c>
      <c r="I518" t="str">
        <f>_xlfn.XLOOKUP(InputData[[#This Row],[PRODUCT ID]],MasterData[PRODUCT ID],MasterData[UOM],"",0)</f>
        <v>No.</v>
      </c>
      <c r="J518">
        <f>_xlfn.XLOOKUP(InputData[[#This Row],[PRODUCT ID]],MasterData[PRODUCT ID],MasterData[BUYING PRIZE],"",0)</f>
        <v>6</v>
      </c>
      <c r="K518">
        <f>_xlfn.XLOOKUP(InputData[[#This Row],[PRODUCT ID]],MasterData[PRODUCT ID],MasterData[SELLING PRICE],"",0)</f>
        <v>7.8599999999999994</v>
      </c>
      <c r="L518">
        <f>SUM(InputData[[#This Row],[BUYING PRIZE]]*InputData[[#This Row],[QUANTITY]])</f>
        <v>78</v>
      </c>
      <c r="M518">
        <f>SUM(InputData[[#This Row],[SELLING PRICE]]*InputData[[#This Row],[QUANTITY]])</f>
        <v>102.17999999999999</v>
      </c>
      <c r="N518">
        <f>SUM(InputData[[#This Row],[TOTAL SELLING VALUE]]-InputData[[#This Row],[TOTAL BUYING VALUE]])</f>
        <v>24.179999999999993</v>
      </c>
      <c r="O518">
        <f>DAY(InputData[[#This Row],[DATE]])</f>
        <v>15</v>
      </c>
      <c r="P518" t="str">
        <f>TEXT(InputData[[#This Row],[DATE]],"MMM")</f>
        <v>Dec</v>
      </c>
      <c r="Q518">
        <f>YEAR(InputData[[#This Row],[DATE]])</f>
        <v>2022</v>
      </c>
    </row>
    <row r="519" spans="1:17" x14ac:dyDescent="0.2">
      <c r="A519" s="3">
        <v>44914</v>
      </c>
      <c r="B519" s="4" t="s">
        <v>98</v>
      </c>
      <c r="C519" s="5">
        <v>7</v>
      </c>
      <c r="D519" s="5" t="s">
        <v>108</v>
      </c>
      <c r="E519" s="5" t="s">
        <v>106</v>
      </c>
      <c r="F519" s="6">
        <v>0</v>
      </c>
      <c r="G519" t="str">
        <f>_xlfn.XLOOKUP(InputData[[#This Row],[PRODUCT ID]],MasterData[PRODUCT ID],MasterData[PRODUCT],,0)</f>
        <v>Product44</v>
      </c>
      <c r="H519" t="str">
        <f>_xlfn.XLOOKUP(B519,MasterData[PRODUCT ID],MasterData[CATEGORY],,0)</f>
        <v>Category05</v>
      </c>
      <c r="I519" t="str">
        <f>_xlfn.XLOOKUP(InputData[[#This Row],[PRODUCT ID]],MasterData[PRODUCT ID],MasterData[UOM],"",0)</f>
        <v>Kg</v>
      </c>
      <c r="J519">
        <f>_xlfn.XLOOKUP(InputData[[#This Row],[PRODUCT ID]],MasterData[PRODUCT ID],MasterData[BUYING PRIZE],"",0)</f>
        <v>76</v>
      </c>
      <c r="K519">
        <f>_xlfn.XLOOKUP(InputData[[#This Row],[PRODUCT ID]],MasterData[PRODUCT ID],MasterData[SELLING PRICE],"",0)</f>
        <v>82.08</v>
      </c>
      <c r="L519">
        <f>SUM(InputData[[#This Row],[BUYING PRIZE]]*InputData[[#This Row],[QUANTITY]])</f>
        <v>532</v>
      </c>
      <c r="M519">
        <f>SUM(InputData[[#This Row],[SELLING PRICE]]*InputData[[#This Row],[QUANTITY]])</f>
        <v>574.55999999999995</v>
      </c>
      <c r="N519">
        <f>SUM(InputData[[#This Row],[TOTAL SELLING VALUE]]-InputData[[#This Row],[TOTAL BUYING VALUE]])</f>
        <v>42.559999999999945</v>
      </c>
      <c r="O519">
        <f>DAY(InputData[[#This Row],[DATE]])</f>
        <v>19</v>
      </c>
      <c r="P519" t="str">
        <f>TEXT(InputData[[#This Row],[DATE]],"MMM")</f>
        <v>Dec</v>
      </c>
      <c r="Q519">
        <f>YEAR(InputData[[#This Row],[DATE]])</f>
        <v>2022</v>
      </c>
    </row>
    <row r="520" spans="1:17" x14ac:dyDescent="0.2">
      <c r="A520" s="3">
        <v>44914</v>
      </c>
      <c r="B520" s="4" t="s">
        <v>29</v>
      </c>
      <c r="C520" s="5">
        <v>14</v>
      </c>
      <c r="D520" s="5" t="s">
        <v>108</v>
      </c>
      <c r="E520" s="5" t="s">
        <v>107</v>
      </c>
      <c r="F520" s="6">
        <v>0</v>
      </c>
      <c r="G520" t="str">
        <f>_xlfn.XLOOKUP(InputData[[#This Row],[PRODUCT ID]],MasterData[PRODUCT ID],MasterData[PRODUCT],,0)</f>
        <v>Product11</v>
      </c>
      <c r="H520" t="str">
        <f>_xlfn.XLOOKUP(B520,MasterData[PRODUCT ID],MasterData[CATEGORY],,0)</f>
        <v>Category02</v>
      </c>
      <c r="I520" t="str">
        <f>_xlfn.XLOOKUP(InputData[[#This Row],[PRODUCT ID]],MasterData[PRODUCT ID],MasterData[UOM],"",0)</f>
        <v>Lt</v>
      </c>
      <c r="J520">
        <f>_xlfn.XLOOKUP(InputData[[#This Row],[PRODUCT ID]],MasterData[PRODUCT ID],MasterData[BUYING PRIZE],"",0)</f>
        <v>44</v>
      </c>
      <c r="K520">
        <f>_xlfn.XLOOKUP(InputData[[#This Row],[PRODUCT ID]],MasterData[PRODUCT ID],MasterData[SELLING PRICE],"",0)</f>
        <v>48.4</v>
      </c>
      <c r="L520">
        <f>SUM(InputData[[#This Row],[BUYING PRIZE]]*InputData[[#This Row],[QUANTITY]])</f>
        <v>616</v>
      </c>
      <c r="M520">
        <f>SUM(InputData[[#This Row],[SELLING PRICE]]*InputData[[#This Row],[QUANTITY]])</f>
        <v>677.6</v>
      </c>
      <c r="N520">
        <f>SUM(InputData[[#This Row],[TOTAL SELLING VALUE]]-InputData[[#This Row],[TOTAL BUYING VALUE]])</f>
        <v>61.600000000000023</v>
      </c>
      <c r="O520">
        <f>DAY(InputData[[#This Row],[DATE]])</f>
        <v>19</v>
      </c>
      <c r="P520" t="str">
        <f>TEXT(InputData[[#This Row],[DATE]],"MMM")</f>
        <v>Dec</v>
      </c>
      <c r="Q520">
        <f>YEAR(InputData[[#This Row],[DATE]])</f>
        <v>2022</v>
      </c>
    </row>
    <row r="521" spans="1:17" x14ac:dyDescent="0.2">
      <c r="A521" s="3">
        <v>44914</v>
      </c>
      <c r="B521" s="4" t="s">
        <v>24</v>
      </c>
      <c r="C521" s="5">
        <v>11</v>
      </c>
      <c r="D521" s="5" t="s">
        <v>106</v>
      </c>
      <c r="E521" s="5" t="s">
        <v>106</v>
      </c>
      <c r="F521" s="6">
        <v>0</v>
      </c>
      <c r="G521" t="str">
        <f>_xlfn.XLOOKUP(InputData[[#This Row],[PRODUCT ID]],MasterData[PRODUCT ID],MasterData[PRODUCT],,0)</f>
        <v>Product09</v>
      </c>
      <c r="H521" t="str">
        <f>_xlfn.XLOOKUP(B521,MasterData[PRODUCT ID],MasterData[CATEGORY],,0)</f>
        <v>Category01</v>
      </c>
      <c r="I521" t="str">
        <f>_xlfn.XLOOKUP(InputData[[#This Row],[PRODUCT ID]],MasterData[PRODUCT ID],MasterData[UOM],"",0)</f>
        <v>No.</v>
      </c>
      <c r="J521">
        <f>_xlfn.XLOOKUP(InputData[[#This Row],[PRODUCT ID]],MasterData[PRODUCT ID],MasterData[BUYING PRIZE],"",0)</f>
        <v>6</v>
      </c>
      <c r="K521">
        <f>_xlfn.XLOOKUP(InputData[[#This Row],[PRODUCT ID]],MasterData[PRODUCT ID],MasterData[SELLING PRICE],"",0)</f>
        <v>7.8599999999999994</v>
      </c>
      <c r="L521">
        <f>SUM(InputData[[#This Row],[BUYING PRIZE]]*InputData[[#This Row],[QUANTITY]])</f>
        <v>66</v>
      </c>
      <c r="M521">
        <f>SUM(InputData[[#This Row],[SELLING PRICE]]*InputData[[#This Row],[QUANTITY]])</f>
        <v>86.46</v>
      </c>
      <c r="N521">
        <f>SUM(InputData[[#This Row],[TOTAL SELLING VALUE]]-InputData[[#This Row],[TOTAL BUYING VALUE]])</f>
        <v>20.459999999999994</v>
      </c>
      <c r="O521">
        <f>DAY(InputData[[#This Row],[DATE]])</f>
        <v>19</v>
      </c>
      <c r="P521" t="str">
        <f>TEXT(InputData[[#This Row],[DATE]],"MMM")</f>
        <v>Dec</v>
      </c>
      <c r="Q521">
        <f>YEAR(InputData[[#This Row],[DATE]])</f>
        <v>2022</v>
      </c>
    </row>
    <row r="522" spans="1:17" x14ac:dyDescent="0.2">
      <c r="A522" s="3">
        <v>44916</v>
      </c>
      <c r="B522" s="4" t="s">
        <v>18</v>
      </c>
      <c r="C522" s="5">
        <v>10</v>
      </c>
      <c r="D522" s="5" t="s">
        <v>108</v>
      </c>
      <c r="E522" s="5" t="s">
        <v>106</v>
      </c>
      <c r="F522" s="6">
        <v>0</v>
      </c>
      <c r="G522" t="str">
        <f>_xlfn.XLOOKUP(InputData[[#This Row],[PRODUCT ID]],MasterData[PRODUCT ID],MasterData[PRODUCT],,0)</f>
        <v>Product06</v>
      </c>
      <c r="H522" t="str">
        <f>_xlfn.XLOOKUP(B522,MasterData[PRODUCT ID],MasterData[CATEGORY],,0)</f>
        <v>Category01</v>
      </c>
      <c r="I522" t="str">
        <f>_xlfn.XLOOKUP(InputData[[#This Row],[PRODUCT ID]],MasterData[PRODUCT ID],MasterData[UOM],"",0)</f>
        <v>Kg</v>
      </c>
      <c r="J522">
        <f>_xlfn.XLOOKUP(InputData[[#This Row],[PRODUCT ID]],MasterData[PRODUCT ID],MasterData[BUYING PRIZE],"",0)</f>
        <v>75</v>
      </c>
      <c r="K522">
        <f>_xlfn.XLOOKUP(InputData[[#This Row],[PRODUCT ID]],MasterData[PRODUCT ID],MasterData[SELLING PRICE],"",0)</f>
        <v>85.5</v>
      </c>
      <c r="L522">
        <f>SUM(InputData[[#This Row],[BUYING PRIZE]]*InputData[[#This Row],[QUANTITY]])</f>
        <v>750</v>
      </c>
      <c r="M522">
        <f>SUM(InputData[[#This Row],[SELLING PRICE]]*InputData[[#This Row],[QUANTITY]])</f>
        <v>855</v>
      </c>
      <c r="N522">
        <f>SUM(InputData[[#This Row],[TOTAL SELLING VALUE]]-InputData[[#This Row],[TOTAL BUYING VALUE]])</f>
        <v>105</v>
      </c>
      <c r="O522">
        <f>DAY(InputData[[#This Row],[DATE]])</f>
        <v>21</v>
      </c>
      <c r="P522" t="str">
        <f>TEXT(InputData[[#This Row],[DATE]],"MMM")</f>
        <v>Dec</v>
      </c>
      <c r="Q522">
        <f>YEAR(InputData[[#This Row],[DATE]])</f>
        <v>2022</v>
      </c>
    </row>
    <row r="523" spans="1:17" x14ac:dyDescent="0.2">
      <c r="A523" s="3">
        <v>44924</v>
      </c>
      <c r="B523" s="4" t="s">
        <v>22</v>
      </c>
      <c r="C523" s="5">
        <v>15</v>
      </c>
      <c r="D523" s="5" t="s">
        <v>108</v>
      </c>
      <c r="E523" s="5" t="s">
        <v>106</v>
      </c>
      <c r="F523" s="6">
        <v>0</v>
      </c>
      <c r="G523" t="str">
        <f>_xlfn.XLOOKUP(InputData[[#This Row],[PRODUCT ID]],MasterData[PRODUCT ID],MasterData[PRODUCT],,0)</f>
        <v>Product08</v>
      </c>
      <c r="H523" t="str">
        <f>_xlfn.XLOOKUP(B523,MasterData[PRODUCT ID],MasterData[CATEGORY],,0)</f>
        <v>Category01</v>
      </c>
      <c r="I523" t="str">
        <f>_xlfn.XLOOKUP(InputData[[#This Row],[PRODUCT ID]],MasterData[PRODUCT ID],MasterData[UOM],"",0)</f>
        <v>Kg</v>
      </c>
      <c r="J523">
        <f>_xlfn.XLOOKUP(InputData[[#This Row],[PRODUCT ID]],MasterData[PRODUCT ID],MasterData[BUYING PRIZE],"",0)</f>
        <v>83</v>
      </c>
      <c r="K523">
        <f>_xlfn.XLOOKUP(InputData[[#This Row],[PRODUCT ID]],MasterData[PRODUCT ID],MasterData[SELLING PRICE],"",0)</f>
        <v>94.62</v>
      </c>
      <c r="L523">
        <f>SUM(InputData[[#This Row],[BUYING PRIZE]]*InputData[[#This Row],[QUANTITY]])</f>
        <v>1245</v>
      </c>
      <c r="M523">
        <f>SUM(InputData[[#This Row],[SELLING PRICE]]*InputData[[#This Row],[QUANTITY]])</f>
        <v>1419.3000000000002</v>
      </c>
      <c r="N523">
        <f>SUM(InputData[[#This Row],[TOTAL SELLING VALUE]]-InputData[[#This Row],[TOTAL BUYING VALUE]])</f>
        <v>174.30000000000018</v>
      </c>
      <c r="O523">
        <f>DAY(InputData[[#This Row],[DATE]])</f>
        <v>29</v>
      </c>
      <c r="P523" t="str">
        <f>TEXT(InputData[[#This Row],[DATE]],"MMM")</f>
        <v>Dec</v>
      </c>
      <c r="Q523">
        <f>YEAR(InputData[[#This Row],[DATE]])</f>
        <v>2022</v>
      </c>
    </row>
    <row r="524" spans="1:17" x14ac:dyDescent="0.2">
      <c r="A524" s="3">
        <v>44924</v>
      </c>
      <c r="B524" s="4" t="s">
        <v>94</v>
      </c>
      <c r="C524" s="5">
        <v>1</v>
      </c>
      <c r="D524" s="5" t="s">
        <v>105</v>
      </c>
      <c r="E524" s="5" t="s">
        <v>107</v>
      </c>
      <c r="F524" s="6">
        <v>0</v>
      </c>
      <c r="G524" t="str">
        <f>_xlfn.XLOOKUP(InputData[[#This Row],[PRODUCT ID]],MasterData[PRODUCT ID],MasterData[PRODUCT],,0)</f>
        <v>Product42</v>
      </c>
      <c r="H524" t="str">
        <f>_xlfn.XLOOKUP(B524,MasterData[PRODUCT ID],MasterData[CATEGORY],,0)</f>
        <v>Category05</v>
      </c>
      <c r="I524" t="str">
        <f>_xlfn.XLOOKUP(InputData[[#This Row],[PRODUCT ID]],MasterData[PRODUCT ID],MasterData[UOM],"",0)</f>
        <v>Ft</v>
      </c>
      <c r="J524">
        <f>_xlfn.XLOOKUP(InputData[[#This Row],[PRODUCT ID]],MasterData[PRODUCT ID],MasterData[BUYING PRIZE],"",0)</f>
        <v>120</v>
      </c>
      <c r="K524">
        <f>_xlfn.XLOOKUP(InputData[[#This Row],[PRODUCT ID]],MasterData[PRODUCT ID],MasterData[SELLING PRICE],"",0)</f>
        <v>162</v>
      </c>
      <c r="L524">
        <f>SUM(InputData[[#This Row],[BUYING PRIZE]]*InputData[[#This Row],[QUANTITY]])</f>
        <v>120</v>
      </c>
      <c r="M524">
        <f>SUM(InputData[[#This Row],[SELLING PRICE]]*InputData[[#This Row],[QUANTITY]])</f>
        <v>162</v>
      </c>
      <c r="N524">
        <f>SUM(InputData[[#This Row],[TOTAL SELLING VALUE]]-InputData[[#This Row],[TOTAL BUYING VALUE]])</f>
        <v>42</v>
      </c>
      <c r="O524">
        <f>DAY(InputData[[#This Row],[DATE]])</f>
        <v>29</v>
      </c>
      <c r="P524" t="str">
        <f>TEXT(InputData[[#This Row],[DATE]],"MMM")</f>
        <v>Dec</v>
      </c>
      <c r="Q524">
        <f>YEAR(InputData[[#This Row],[DATE]])</f>
        <v>2022</v>
      </c>
    </row>
    <row r="525" spans="1:17" x14ac:dyDescent="0.2">
      <c r="A525" s="3">
        <v>44925</v>
      </c>
      <c r="B525" s="4" t="s">
        <v>92</v>
      </c>
      <c r="C525" s="5">
        <v>14</v>
      </c>
      <c r="D525" s="5" t="s">
        <v>108</v>
      </c>
      <c r="E525" s="5" t="s">
        <v>106</v>
      </c>
      <c r="F525" s="6">
        <v>0</v>
      </c>
      <c r="G525" t="str">
        <f>_xlfn.XLOOKUP(InputData[[#This Row],[PRODUCT ID]],MasterData[PRODUCT ID],MasterData[PRODUCT],,0)</f>
        <v>Product41</v>
      </c>
      <c r="H525" t="str">
        <f>_xlfn.XLOOKUP(B525,MasterData[PRODUCT ID],MasterData[CATEGORY],,0)</f>
        <v>Category05</v>
      </c>
      <c r="I525" t="str">
        <f>_xlfn.XLOOKUP(InputData[[#This Row],[PRODUCT ID]],MasterData[PRODUCT ID],MasterData[UOM],"",0)</f>
        <v>Ft</v>
      </c>
      <c r="J525">
        <f>_xlfn.XLOOKUP(InputData[[#This Row],[PRODUCT ID]],MasterData[PRODUCT ID],MasterData[BUYING PRIZE],"",0)</f>
        <v>138</v>
      </c>
      <c r="K525">
        <f>_xlfn.XLOOKUP(InputData[[#This Row],[PRODUCT ID]],MasterData[PRODUCT ID],MasterData[SELLING PRICE],"",0)</f>
        <v>173.88</v>
      </c>
      <c r="L525">
        <f>SUM(InputData[[#This Row],[BUYING PRIZE]]*InputData[[#This Row],[QUANTITY]])</f>
        <v>1932</v>
      </c>
      <c r="M525">
        <f>SUM(InputData[[#This Row],[SELLING PRICE]]*InputData[[#This Row],[QUANTITY]])</f>
        <v>2434.3199999999997</v>
      </c>
      <c r="N525">
        <f>SUM(InputData[[#This Row],[TOTAL SELLING VALUE]]-InputData[[#This Row],[TOTAL BUYING VALUE]])</f>
        <v>502.31999999999971</v>
      </c>
      <c r="O525">
        <f>DAY(InputData[[#This Row],[DATE]])</f>
        <v>30</v>
      </c>
      <c r="P525" t="str">
        <f>TEXT(InputData[[#This Row],[DATE]],"MMM")</f>
        <v>Dec</v>
      </c>
      <c r="Q525">
        <f>YEAR(InputData[[#This Row],[DATE]])</f>
        <v>2022</v>
      </c>
    </row>
    <row r="526" spans="1:17" x14ac:dyDescent="0.2">
      <c r="A526" s="3">
        <v>44926</v>
      </c>
      <c r="B526" s="4" t="s">
        <v>75</v>
      </c>
      <c r="C526" s="5">
        <v>12</v>
      </c>
      <c r="D526" s="5" t="s">
        <v>106</v>
      </c>
      <c r="E526" s="5" t="s">
        <v>106</v>
      </c>
      <c r="F526" s="6">
        <v>0</v>
      </c>
      <c r="G526" t="str">
        <f>_xlfn.XLOOKUP(InputData[[#This Row],[PRODUCT ID]],MasterData[PRODUCT ID],MasterData[PRODUCT],,0)</f>
        <v>Product33</v>
      </c>
      <c r="H526" t="str">
        <f>_xlfn.XLOOKUP(B526,MasterData[PRODUCT ID],MasterData[CATEGORY],,0)</f>
        <v>Category04</v>
      </c>
      <c r="I526" t="str">
        <f>_xlfn.XLOOKUP(InputData[[#This Row],[PRODUCT ID]],MasterData[PRODUCT ID],MasterData[UOM],"",0)</f>
        <v>Kg</v>
      </c>
      <c r="J526">
        <f>_xlfn.XLOOKUP(InputData[[#This Row],[PRODUCT ID]],MasterData[PRODUCT ID],MasterData[BUYING PRIZE],"",0)</f>
        <v>95</v>
      </c>
      <c r="K526">
        <f>_xlfn.XLOOKUP(InputData[[#This Row],[PRODUCT ID]],MasterData[PRODUCT ID],MasterData[SELLING PRICE],"",0)</f>
        <v>119.7</v>
      </c>
      <c r="L526">
        <f>SUM(InputData[[#This Row],[BUYING PRIZE]]*InputData[[#This Row],[QUANTITY]])</f>
        <v>1140</v>
      </c>
      <c r="M526">
        <f>SUM(InputData[[#This Row],[SELLING PRICE]]*InputData[[#This Row],[QUANTITY]])</f>
        <v>1436.4</v>
      </c>
      <c r="N526">
        <f>SUM(InputData[[#This Row],[TOTAL SELLING VALUE]]-InputData[[#This Row],[TOTAL BUYING VALUE]])</f>
        <v>296.40000000000009</v>
      </c>
      <c r="O526">
        <f>DAY(InputData[[#This Row],[DATE]])</f>
        <v>31</v>
      </c>
      <c r="P526" t="str">
        <f>TEXT(InputData[[#This Row],[DATE]],"MMM")</f>
        <v>Dec</v>
      </c>
      <c r="Q526">
        <f>YEAR(InputData[[#This Row],[DATE]])</f>
        <v>2022</v>
      </c>
    </row>
    <row r="527" spans="1:17" x14ac:dyDescent="0.2">
      <c r="A527" s="3">
        <v>44926</v>
      </c>
      <c r="B527" s="4" t="s">
        <v>29</v>
      </c>
      <c r="C527" s="5">
        <v>6</v>
      </c>
      <c r="D527" s="5" t="s">
        <v>106</v>
      </c>
      <c r="E527" s="5" t="s">
        <v>106</v>
      </c>
      <c r="F527" s="6">
        <v>0</v>
      </c>
      <c r="G527" t="str">
        <f>_xlfn.XLOOKUP(InputData[[#This Row],[PRODUCT ID]],MasterData[PRODUCT ID],MasterData[PRODUCT],,0)</f>
        <v>Product11</v>
      </c>
      <c r="H527" t="str">
        <f>_xlfn.XLOOKUP(B527,MasterData[PRODUCT ID],MasterData[CATEGORY],,0)</f>
        <v>Category02</v>
      </c>
      <c r="I527" t="str">
        <f>_xlfn.XLOOKUP(InputData[[#This Row],[PRODUCT ID]],MasterData[PRODUCT ID],MasterData[UOM],"",0)</f>
        <v>Lt</v>
      </c>
      <c r="J527">
        <f>_xlfn.XLOOKUP(InputData[[#This Row],[PRODUCT ID]],MasterData[PRODUCT ID],MasterData[BUYING PRIZE],"",0)</f>
        <v>44</v>
      </c>
      <c r="K527">
        <f>_xlfn.XLOOKUP(InputData[[#This Row],[PRODUCT ID]],MasterData[PRODUCT ID],MasterData[SELLING PRICE],"",0)</f>
        <v>48.4</v>
      </c>
      <c r="L527">
        <f>SUM(InputData[[#This Row],[BUYING PRIZE]]*InputData[[#This Row],[QUANTITY]])</f>
        <v>264</v>
      </c>
      <c r="M527">
        <f>SUM(InputData[[#This Row],[SELLING PRICE]]*InputData[[#This Row],[QUANTITY]])</f>
        <v>290.39999999999998</v>
      </c>
      <c r="N527">
        <f>SUM(InputData[[#This Row],[TOTAL SELLING VALUE]]-InputData[[#This Row],[TOTAL BUYING VALUE]])</f>
        <v>26.399999999999977</v>
      </c>
      <c r="O527">
        <f>DAY(InputData[[#This Row],[DATE]])</f>
        <v>31</v>
      </c>
      <c r="P527" t="str">
        <f>TEXT(InputData[[#This Row],[DATE]],"MMM")</f>
        <v>Dec</v>
      </c>
      <c r="Q527">
        <f>YEAR(InputData[[#This Row],[DATE]])</f>
        <v>2022</v>
      </c>
    </row>
    <row r="528" spans="1:17" x14ac:dyDescent="0.2">
      <c r="A528" s="3">
        <v>44926</v>
      </c>
      <c r="B528" s="4" t="s">
        <v>29</v>
      </c>
      <c r="C528" s="5">
        <v>3</v>
      </c>
      <c r="D528" s="5" t="s">
        <v>105</v>
      </c>
      <c r="E528" s="5" t="s">
        <v>107</v>
      </c>
      <c r="F528" s="6">
        <v>0</v>
      </c>
      <c r="G528" t="str">
        <f>_xlfn.XLOOKUP(InputData[[#This Row],[PRODUCT ID]],MasterData[PRODUCT ID],MasterData[PRODUCT],,0)</f>
        <v>Product11</v>
      </c>
      <c r="H528" t="str">
        <f>_xlfn.XLOOKUP(B528,MasterData[PRODUCT ID],MasterData[CATEGORY],,0)</f>
        <v>Category02</v>
      </c>
      <c r="I528" t="str">
        <f>_xlfn.XLOOKUP(InputData[[#This Row],[PRODUCT ID]],MasterData[PRODUCT ID],MasterData[UOM],"",0)</f>
        <v>Lt</v>
      </c>
      <c r="J528">
        <f>_xlfn.XLOOKUP(InputData[[#This Row],[PRODUCT ID]],MasterData[PRODUCT ID],MasterData[BUYING PRIZE],"",0)</f>
        <v>44</v>
      </c>
      <c r="K528">
        <f>_xlfn.XLOOKUP(InputData[[#This Row],[PRODUCT ID]],MasterData[PRODUCT ID],MasterData[SELLING PRICE],"",0)</f>
        <v>48.4</v>
      </c>
      <c r="L528">
        <f>SUM(InputData[[#This Row],[BUYING PRIZE]]*InputData[[#This Row],[QUANTITY]])</f>
        <v>132</v>
      </c>
      <c r="M528">
        <f>SUM(InputData[[#This Row],[SELLING PRICE]]*InputData[[#This Row],[QUANTITY]])</f>
        <v>145.19999999999999</v>
      </c>
      <c r="N528">
        <f>SUM(InputData[[#This Row],[TOTAL SELLING VALUE]]-InputData[[#This Row],[TOTAL BUYING VALUE]])</f>
        <v>13.199999999999989</v>
      </c>
      <c r="O528">
        <f>DAY(InputData[[#This Row],[DATE]])</f>
        <v>31</v>
      </c>
      <c r="P528" t="str">
        <f>TEXT(InputData[[#This Row],[DATE]],"MMM")</f>
        <v>Dec</v>
      </c>
      <c r="Q528">
        <f>YEAR(InputData[[#This Row],[DATE]])</f>
        <v>2022</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workbookViewId="0">
      <selection activeCell="A49" sqref="A49"/>
    </sheetView>
  </sheetViews>
  <sheetFormatPr defaultRowHeight="14.25" x14ac:dyDescent="0.2"/>
  <cols>
    <col min="1" max="1" width="15.75" customWidth="1"/>
    <col min="2" max="2" width="13.625" customWidth="1"/>
    <col min="3" max="3" width="14.375" customWidth="1"/>
    <col min="4" max="4" width="9.75" customWidth="1"/>
    <col min="5" max="5" width="17.25" customWidth="1"/>
    <col min="6" max="6" width="17.625" customWidth="1"/>
  </cols>
  <sheetData>
    <row r="1" spans="1:6" ht="15.75" thickBot="1" x14ac:dyDescent="0.25">
      <c r="A1" s="1" t="s">
        <v>0</v>
      </c>
      <c r="B1" s="1" t="s">
        <v>1</v>
      </c>
      <c r="C1" s="1" t="s">
        <v>2</v>
      </c>
      <c r="D1" s="1" t="s">
        <v>3</v>
      </c>
      <c r="E1" s="1" t="s">
        <v>4</v>
      </c>
      <c r="F1" s="1" t="s">
        <v>5</v>
      </c>
    </row>
    <row r="2" spans="1:6" x14ac:dyDescent="0.2">
      <c r="A2" t="s">
        <v>6</v>
      </c>
      <c r="B2" t="s">
        <v>7</v>
      </c>
      <c r="C2" t="s">
        <v>8</v>
      </c>
      <c r="D2" t="s">
        <v>9</v>
      </c>
      <c r="E2">
        <v>98</v>
      </c>
      <c r="F2">
        <v>103.88</v>
      </c>
    </row>
    <row r="3" spans="1:6" x14ac:dyDescent="0.2">
      <c r="A3" t="s">
        <v>10</v>
      </c>
      <c r="B3" t="s">
        <v>11</v>
      </c>
      <c r="C3" t="s">
        <v>8</v>
      </c>
      <c r="D3" t="s">
        <v>9</v>
      </c>
      <c r="E3">
        <v>105</v>
      </c>
      <c r="F3">
        <v>142.80000000000001</v>
      </c>
    </row>
    <row r="4" spans="1:6" x14ac:dyDescent="0.2">
      <c r="A4" t="s">
        <v>12</v>
      </c>
      <c r="B4" t="s">
        <v>13</v>
      </c>
      <c r="C4" t="s">
        <v>8</v>
      </c>
      <c r="D4" t="s">
        <v>9</v>
      </c>
      <c r="E4">
        <v>71</v>
      </c>
      <c r="F4">
        <v>80.94</v>
      </c>
    </row>
    <row r="5" spans="1:6" x14ac:dyDescent="0.2">
      <c r="A5" t="s">
        <v>14</v>
      </c>
      <c r="B5" t="s">
        <v>15</v>
      </c>
      <c r="C5" t="s">
        <v>8</v>
      </c>
      <c r="D5" t="s">
        <v>109</v>
      </c>
      <c r="E5">
        <v>44</v>
      </c>
      <c r="F5">
        <v>48.84</v>
      </c>
    </row>
    <row r="6" spans="1:6" x14ac:dyDescent="0.2">
      <c r="A6" t="s">
        <v>16</v>
      </c>
      <c r="B6" t="s">
        <v>17</v>
      </c>
      <c r="C6" t="s">
        <v>8</v>
      </c>
      <c r="D6" t="s">
        <v>110</v>
      </c>
      <c r="E6">
        <v>133</v>
      </c>
      <c r="F6">
        <v>155.61000000000001</v>
      </c>
    </row>
    <row r="7" spans="1:6" x14ac:dyDescent="0.2">
      <c r="A7" t="s">
        <v>18</v>
      </c>
      <c r="B7" t="s">
        <v>19</v>
      </c>
      <c r="C7" t="s">
        <v>8</v>
      </c>
      <c r="D7" t="s">
        <v>9</v>
      </c>
      <c r="E7">
        <v>75</v>
      </c>
      <c r="F7">
        <v>85.5</v>
      </c>
    </row>
    <row r="8" spans="1:6" x14ac:dyDescent="0.2">
      <c r="A8" t="s">
        <v>20</v>
      </c>
      <c r="B8" t="s">
        <v>21</v>
      </c>
      <c r="C8" t="s">
        <v>8</v>
      </c>
      <c r="D8" t="s">
        <v>109</v>
      </c>
      <c r="E8">
        <v>43</v>
      </c>
      <c r="F8">
        <v>47.730000000000004</v>
      </c>
    </row>
    <row r="9" spans="1:6" x14ac:dyDescent="0.2">
      <c r="A9" t="s">
        <v>22</v>
      </c>
      <c r="B9" t="s">
        <v>23</v>
      </c>
      <c r="C9" t="s">
        <v>8</v>
      </c>
      <c r="D9" t="s">
        <v>9</v>
      </c>
      <c r="E9">
        <v>83</v>
      </c>
      <c r="F9">
        <v>94.62</v>
      </c>
    </row>
    <row r="10" spans="1:6" x14ac:dyDescent="0.2">
      <c r="A10" t="s">
        <v>24</v>
      </c>
      <c r="B10" t="s">
        <v>25</v>
      </c>
      <c r="C10" t="s">
        <v>8</v>
      </c>
      <c r="D10" t="s">
        <v>111</v>
      </c>
      <c r="E10">
        <v>6</v>
      </c>
      <c r="F10">
        <v>7.8599999999999994</v>
      </c>
    </row>
    <row r="11" spans="1:6" x14ac:dyDescent="0.2">
      <c r="A11" t="s">
        <v>26</v>
      </c>
      <c r="B11" t="s">
        <v>27</v>
      </c>
      <c r="C11" t="s">
        <v>28</v>
      </c>
      <c r="D11" t="s">
        <v>110</v>
      </c>
      <c r="E11">
        <v>148</v>
      </c>
      <c r="F11">
        <v>164.28</v>
      </c>
    </row>
    <row r="12" spans="1:6" x14ac:dyDescent="0.2">
      <c r="A12" t="s">
        <v>29</v>
      </c>
      <c r="B12" t="s">
        <v>30</v>
      </c>
      <c r="C12" t="s">
        <v>28</v>
      </c>
      <c r="D12" t="s">
        <v>109</v>
      </c>
      <c r="E12">
        <v>44</v>
      </c>
      <c r="F12">
        <v>48.4</v>
      </c>
    </row>
    <row r="13" spans="1:6" x14ac:dyDescent="0.2">
      <c r="A13" t="s">
        <v>31</v>
      </c>
      <c r="B13" t="s">
        <v>32</v>
      </c>
      <c r="C13" t="s">
        <v>28</v>
      </c>
      <c r="D13" t="s">
        <v>9</v>
      </c>
      <c r="E13">
        <v>73</v>
      </c>
      <c r="F13">
        <v>94.17</v>
      </c>
    </row>
    <row r="14" spans="1:6" x14ac:dyDescent="0.2">
      <c r="A14" t="s">
        <v>33</v>
      </c>
      <c r="B14" t="s">
        <v>34</v>
      </c>
      <c r="C14" t="s">
        <v>28</v>
      </c>
      <c r="D14" t="s">
        <v>9</v>
      </c>
      <c r="E14">
        <v>112</v>
      </c>
      <c r="F14">
        <v>122.08</v>
      </c>
    </row>
    <row r="15" spans="1:6" x14ac:dyDescent="0.2">
      <c r="A15" t="s">
        <v>35</v>
      </c>
      <c r="B15" t="s">
        <v>36</v>
      </c>
      <c r="C15" t="s">
        <v>28</v>
      </c>
      <c r="D15" t="s">
        <v>9</v>
      </c>
      <c r="E15">
        <v>112</v>
      </c>
      <c r="F15">
        <v>146.72</v>
      </c>
    </row>
    <row r="16" spans="1:6" x14ac:dyDescent="0.2">
      <c r="A16" t="s">
        <v>37</v>
      </c>
      <c r="B16" t="s">
        <v>38</v>
      </c>
      <c r="C16" t="s">
        <v>28</v>
      </c>
      <c r="D16" t="s">
        <v>111</v>
      </c>
      <c r="E16">
        <v>12</v>
      </c>
      <c r="F16">
        <v>15.719999999999999</v>
      </c>
    </row>
    <row r="17" spans="1:6" x14ac:dyDescent="0.2">
      <c r="A17" t="s">
        <v>39</v>
      </c>
      <c r="B17" t="s">
        <v>40</v>
      </c>
      <c r="C17" t="s">
        <v>28</v>
      </c>
      <c r="D17" t="s">
        <v>111</v>
      </c>
      <c r="E17">
        <v>13</v>
      </c>
      <c r="F17">
        <v>16.64</v>
      </c>
    </row>
    <row r="18" spans="1:6" x14ac:dyDescent="0.2">
      <c r="A18" t="s">
        <v>41</v>
      </c>
      <c r="B18" t="s">
        <v>42</v>
      </c>
      <c r="C18" t="s">
        <v>28</v>
      </c>
      <c r="D18" t="s">
        <v>110</v>
      </c>
      <c r="E18">
        <v>134</v>
      </c>
      <c r="F18">
        <v>156.78</v>
      </c>
    </row>
    <row r="19" spans="1:6" x14ac:dyDescent="0.2">
      <c r="A19" t="s">
        <v>43</v>
      </c>
      <c r="B19" t="s">
        <v>44</v>
      </c>
      <c r="C19" t="s">
        <v>28</v>
      </c>
      <c r="D19" t="s">
        <v>111</v>
      </c>
      <c r="E19">
        <v>37</v>
      </c>
      <c r="F19">
        <v>49.21</v>
      </c>
    </row>
    <row r="20" spans="1:6" x14ac:dyDescent="0.2">
      <c r="A20" t="s">
        <v>45</v>
      </c>
      <c r="B20" t="s">
        <v>46</v>
      </c>
      <c r="C20" t="s">
        <v>28</v>
      </c>
      <c r="D20" t="s">
        <v>110</v>
      </c>
      <c r="E20">
        <v>150</v>
      </c>
      <c r="F20">
        <v>210</v>
      </c>
    </row>
    <row r="21" spans="1:6" x14ac:dyDescent="0.2">
      <c r="A21" t="s">
        <v>47</v>
      </c>
      <c r="B21" t="s">
        <v>48</v>
      </c>
      <c r="C21" t="s">
        <v>49</v>
      </c>
      <c r="D21" t="s">
        <v>109</v>
      </c>
      <c r="E21">
        <v>61</v>
      </c>
      <c r="F21">
        <v>76.25</v>
      </c>
    </row>
    <row r="22" spans="1:6" x14ac:dyDescent="0.2">
      <c r="A22" t="s">
        <v>50</v>
      </c>
      <c r="B22" t="s">
        <v>51</v>
      </c>
      <c r="C22" t="s">
        <v>49</v>
      </c>
      <c r="D22" t="s">
        <v>110</v>
      </c>
      <c r="E22">
        <v>126</v>
      </c>
      <c r="F22">
        <v>162.54</v>
      </c>
    </row>
    <row r="23" spans="1:6" x14ac:dyDescent="0.2">
      <c r="A23" t="s">
        <v>52</v>
      </c>
      <c r="B23" t="s">
        <v>53</v>
      </c>
      <c r="C23" t="s">
        <v>49</v>
      </c>
      <c r="D23" t="s">
        <v>110</v>
      </c>
      <c r="E23">
        <v>121</v>
      </c>
      <c r="F23">
        <v>141.57</v>
      </c>
    </row>
    <row r="24" spans="1:6" x14ac:dyDescent="0.2">
      <c r="A24" t="s">
        <v>54</v>
      </c>
      <c r="B24" t="s">
        <v>55</v>
      </c>
      <c r="C24" t="s">
        <v>49</v>
      </c>
      <c r="D24" t="s">
        <v>110</v>
      </c>
      <c r="E24">
        <v>141</v>
      </c>
      <c r="F24">
        <v>149.46</v>
      </c>
    </row>
    <row r="25" spans="1:6" x14ac:dyDescent="0.2">
      <c r="A25" t="s">
        <v>56</v>
      </c>
      <c r="B25" t="s">
        <v>57</v>
      </c>
      <c r="C25" t="s">
        <v>49</v>
      </c>
      <c r="D25" t="s">
        <v>110</v>
      </c>
      <c r="E25">
        <v>144</v>
      </c>
      <c r="F25">
        <v>156.96</v>
      </c>
    </row>
    <row r="26" spans="1:6" x14ac:dyDescent="0.2">
      <c r="A26" t="s">
        <v>58</v>
      </c>
      <c r="B26" t="s">
        <v>59</v>
      </c>
      <c r="C26" t="s">
        <v>49</v>
      </c>
      <c r="D26" t="s">
        <v>111</v>
      </c>
      <c r="E26">
        <v>7</v>
      </c>
      <c r="F26">
        <v>8.33</v>
      </c>
    </row>
    <row r="27" spans="1:6" x14ac:dyDescent="0.2">
      <c r="A27" t="s">
        <v>60</v>
      </c>
      <c r="B27" t="s">
        <v>61</v>
      </c>
      <c r="C27" t="s">
        <v>62</v>
      </c>
      <c r="D27" t="s">
        <v>111</v>
      </c>
      <c r="E27">
        <v>18</v>
      </c>
      <c r="F27">
        <v>24.66</v>
      </c>
    </row>
    <row r="28" spans="1:6" x14ac:dyDescent="0.2">
      <c r="A28" t="s">
        <v>63</v>
      </c>
      <c r="B28" t="s">
        <v>64</v>
      </c>
      <c r="C28" t="s">
        <v>62</v>
      </c>
      <c r="D28" t="s">
        <v>109</v>
      </c>
      <c r="E28">
        <v>48</v>
      </c>
      <c r="F28">
        <v>57.120000000000005</v>
      </c>
    </row>
    <row r="29" spans="1:6" x14ac:dyDescent="0.2">
      <c r="A29" t="s">
        <v>65</v>
      </c>
      <c r="B29" t="s">
        <v>66</v>
      </c>
      <c r="C29" t="s">
        <v>62</v>
      </c>
      <c r="D29" t="s">
        <v>111</v>
      </c>
      <c r="E29">
        <v>37</v>
      </c>
      <c r="F29">
        <v>41.81</v>
      </c>
    </row>
    <row r="30" spans="1:6" x14ac:dyDescent="0.2">
      <c r="A30" t="s">
        <v>67</v>
      </c>
      <c r="B30" t="s">
        <v>68</v>
      </c>
      <c r="C30" t="s">
        <v>62</v>
      </c>
      <c r="D30" t="s">
        <v>109</v>
      </c>
      <c r="E30">
        <v>47</v>
      </c>
      <c r="F30">
        <v>53.11</v>
      </c>
    </row>
    <row r="31" spans="1:6" x14ac:dyDescent="0.2">
      <c r="A31" t="s">
        <v>69</v>
      </c>
      <c r="B31" t="s">
        <v>70</v>
      </c>
      <c r="C31" t="s">
        <v>62</v>
      </c>
      <c r="D31" t="s">
        <v>110</v>
      </c>
      <c r="E31">
        <v>148</v>
      </c>
      <c r="F31">
        <v>201.28</v>
      </c>
    </row>
    <row r="32" spans="1:6" x14ac:dyDescent="0.2">
      <c r="A32" t="s">
        <v>71</v>
      </c>
      <c r="B32" t="s">
        <v>72</v>
      </c>
      <c r="C32" t="s">
        <v>62</v>
      </c>
      <c r="D32" t="s">
        <v>9</v>
      </c>
      <c r="E32">
        <v>93</v>
      </c>
      <c r="F32">
        <v>104.16</v>
      </c>
    </row>
    <row r="33" spans="1:6" x14ac:dyDescent="0.2">
      <c r="A33" t="s">
        <v>73</v>
      </c>
      <c r="B33" t="s">
        <v>74</v>
      </c>
      <c r="C33" t="s">
        <v>62</v>
      </c>
      <c r="D33" t="s">
        <v>9</v>
      </c>
      <c r="E33">
        <v>89</v>
      </c>
      <c r="F33">
        <v>117.48</v>
      </c>
    </row>
    <row r="34" spans="1:6" x14ac:dyDescent="0.2">
      <c r="A34" t="s">
        <v>75</v>
      </c>
      <c r="B34" t="s">
        <v>76</v>
      </c>
      <c r="C34" t="s">
        <v>62</v>
      </c>
      <c r="D34" t="s">
        <v>9</v>
      </c>
      <c r="E34">
        <v>95</v>
      </c>
      <c r="F34">
        <v>119.7</v>
      </c>
    </row>
    <row r="35" spans="1:6" x14ac:dyDescent="0.2">
      <c r="A35" t="s">
        <v>77</v>
      </c>
      <c r="B35" t="s">
        <v>78</v>
      </c>
      <c r="C35" t="s">
        <v>62</v>
      </c>
      <c r="D35" t="s">
        <v>109</v>
      </c>
      <c r="E35">
        <v>55</v>
      </c>
      <c r="F35">
        <v>58.3</v>
      </c>
    </row>
    <row r="36" spans="1:6" x14ac:dyDescent="0.2">
      <c r="A36" t="s">
        <v>79</v>
      </c>
      <c r="B36" t="s">
        <v>80</v>
      </c>
      <c r="C36" t="s">
        <v>62</v>
      </c>
      <c r="D36" t="s">
        <v>111</v>
      </c>
      <c r="E36">
        <v>5</v>
      </c>
      <c r="F36">
        <v>6.7</v>
      </c>
    </row>
    <row r="37" spans="1:6" x14ac:dyDescent="0.2">
      <c r="A37" t="s">
        <v>81</v>
      </c>
      <c r="B37" t="s">
        <v>82</v>
      </c>
      <c r="C37" t="s">
        <v>62</v>
      </c>
      <c r="D37" t="s">
        <v>9</v>
      </c>
      <c r="E37">
        <v>90</v>
      </c>
      <c r="F37">
        <v>96.3</v>
      </c>
    </row>
    <row r="38" spans="1:6" x14ac:dyDescent="0.2">
      <c r="A38" t="s">
        <v>83</v>
      </c>
      <c r="B38" t="s">
        <v>84</v>
      </c>
      <c r="C38" t="s">
        <v>85</v>
      </c>
      <c r="D38" t="s">
        <v>9</v>
      </c>
      <c r="E38">
        <v>67</v>
      </c>
      <c r="F38">
        <v>85.76</v>
      </c>
    </row>
    <row r="39" spans="1:6" x14ac:dyDescent="0.2">
      <c r="A39" t="s">
        <v>86</v>
      </c>
      <c r="B39" t="s">
        <v>87</v>
      </c>
      <c r="C39" t="s">
        <v>85</v>
      </c>
      <c r="D39" t="s">
        <v>9</v>
      </c>
      <c r="E39">
        <v>72</v>
      </c>
      <c r="F39">
        <v>79.92</v>
      </c>
    </row>
    <row r="40" spans="1:6" x14ac:dyDescent="0.2">
      <c r="A40" t="s">
        <v>88</v>
      </c>
      <c r="B40" t="s">
        <v>89</v>
      </c>
      <c r="C40" t="s">
        <v>85</v>
      </c>
      <c r="D40" t="s">
        <v>111</v>
      </c>
      <c r="E40">
        <v>37</v>
      </c>
      <c r="F40">
        <v>42.55</v>
      </c>
    </row>
    <row r="41" spans="1:6" x14ac:dyDescent="0.2">
      <c r="A41" t="s">
        <v>90</v>
      </c>
      <c r="B41" t="s">
        <v>91</v>
      </c>
      <c r="C41" t="s">
        <v>85</v>
      </c>
      <c r="D41" t="s">
        <v>9</v>
      </c>
      <c r="E41">
        <v>90</v>
      </c>
      <c r="F41">
        <v>115.2</v>
      </c>
    </row>
    <row r="42" spans="1:6" x14ac:dyDescent="0.2">
      <c r="A42" t="s">
        <v>92</v>
      </c>
      <c r="B42" t="s">
        <v>93</v>
      </c>
      <c r="C42" t="s">
        <v>85</v>
      </c>
      <c r="D42" t="s">
        <v>110</v>
      </c>
      <c r="E42">
        <v>138</v>
      </c>
      <c r="F42">
        <v>173.88</v>
      </c>
    </row>
    <row r="43" spans="1:6" x14ac:dyDescent="0.2">
      <c r="A43" t="s">
        <v>94</v>
      </c>
      <c r="B43" t="s">
        <v>95</v>
      </c>
      <c r="C43" t="s">
        <v>85</v>
      </c>
      <c r="D43" t="s">
        <v>110</v>
      </c>
      <c r="E43">
        <v>120</v>
      </c>
      <c r="F43">
        <v>162</v>
      </c>
    </row>
    <row r="44" spans="1:6" x14ac:dyDescent="0.2">
      <c r="A44" t="s">
        <v>96</v>
      </c>
      <c r="B44" t="s">
        <v>97</v>
      </c>
      <c r="C44" t="s">
        <v>85</v>
      </c>
      <c r="D44" t="s">
        <v>9</v>
      </c>
      <c r="E44">
        <v>67</v>
      </c>
      <c r="F44">
        <v>83.08</v>
      </c>
    </row>
    <row r="45" spans="1:6" x14ac:dyDescent="0.2">
      <c r="A45" t="s">
        <v>98</v>
      </c>
      <c r="B45" t="s">
        <v>99</v>
      </c>
      <c r="C45" t="s">
        <v>85</v>
      </c>
      <c r="D45" t="s">
        <v>9</v>
      </c>
      <c r="E45">
        <v>76</v>
      </c>
      <c r="F45">
        <v>82.08</v>
      </c>
    </row>
    <row r="46" spans="1:6" x14ac:dyDescent="0.2">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FBDD5-7E5B-4841-934A-104468C28889}">
  <dimension ref="B2:V46"/>
  <sheetViews>
    <sheetView topLeftCell="H1" workbookViewId="0">
      <selection activeCell="M22" sqref="M20:M31"/>
    </sheetView>
  </sheetViews>
  <sheetFormatPr defaultRowHeight="14.25" x14ac:dyDescent="0.2"/>
  <cols>
    <col min="2" max="2" width="31.375" customWidth="1"/>
    <col min="3" max="3" width="30.875" customWidth="1"/>
    <col min="5" max="5" width="12.75" customWidth="1"/>
    <col min="6" max="6" width="31.375" customWidth="1"/>
    <col min="7" max="7" width="30.875" customWidth="1"/>
    <col min="8" max="8" width="15" customWidth="1"/>
    <col min="10" max="10" width="12.875" customWidth="1"/>
    <col min="11" max="11" width="28.375" customWidth="1"/>
    <col min="12" max="12" width="25" customWidth="1"/>
    <col min="13" max="13" width="12.75" customWidth="1"/>
    <col min="14" max="14" width="31.375" customWidth="1"/>
    <col min="15" max="15" width="7.5" customWidth="1"/>
    <col min="16" max="16" width="11.25" customWidth="1"/>
    <col min="17" max="17" width="12.75" customWidth="1"/>
    <col min="18" max="18" width="31.375" customWidth="1"/>
    <col min="21" max="21" width="12.75" customWidth="1"/>
    <col min="22" max="22" width="31.375" customWidth="1"/>
  </cols>
  <sheetData>
    <row r="2" spans="2:22" x14ac:dyDescent="0.2">
      <c r="B2" t="s">
        <v>120</v>
      </c>
      <c r="C2" t="s">
        <v>121</v>
      </c>
      <c r="E2" s="9" t="s">
        <v>125</v>
      </c>
      <c r="F2" t="s">
        <v>120</v>
      </c>
      <c r="G2" t="s">
        <v>121</v>
      </c>
      <c r="H2" t="s">
        <v>139</v>
      </c>
      <c r="J2" s="9" t="s">
        <v>125</v>
      </c>
      <c r="K2" t="s">
        <v>120</v>
      </c>
      <c r="Q2" s="9" t="s">
        <v>125</v>
      </c>
      <c r="R2" t="s">
        <v>120</v>
      </c>
      <c r="U2" s="9" t="s">
        <v>125</v>
      </c>
      <c r="V2" t="s">
        <v>120</v>
      </c>
    </row>
    <row r="3" spans="2:22" x14ac:dyDescent="0.2">
      <c r="B3">
        <v>401411.91999999969</v>
      </c>
      <c r="C3">
        <v>332504</v>
      </c>
      <c r="E3" s="10" t="s">
        <v>127</v>
      </c>
      <c r="F3" s="11">
        <v>41346.959999999992</v>
      </c>
      <c r="G3">
        <v>34290</v>
      </c>
      <c r="H3" s="11">
        <v>7056.96</v>
      </c>
      <c r="J3" s="10" t="s">
        <v>11</v>
      </c>
      <c r="K3" s="14">
        <v>13423.199999999999</v>
      </c>
      <c r="L3" s="14"/>
      <c r="Q3" s="10">
        <v>1</v>
      </c>
      <c r="R3" s="14">
        <v>13167.810000000001</v>
      </c>
      <c r="U3" s="10" t="s">
        <v>62</v>
      </c>
      <c r="V3" s="14">
        <v>95269.4</v>
      </c>
    </row>
    <row r="4" spans="2:22" x14ac:dyDescent="0.2">
      <c r="E4" s="10" t="s">
        <v>128</v>
      </c>
      <c r="F4" s="11">
        <v>30857.300000000003</v>
      </c>
      <c r="G4">
        <v>25341</v>
      </c>
      <c r="H4" s="11">
        <v>5516.3000000000011</v>
      </c>
      <c r="J4" s="10" t="s">
        <v>76</v>
      </c>
      <c r="K4" s="14">
        <v>13645.800000000001</v>
      </c>
      <c r="L4" s="14"/>
      <c r="Q4" s="10">
        <v>2</v>
      </c>
      <c r="R4" s="14">
        <v>13210.220000000001</v>
      </c>
      <c r="U4" s="10" t="s">
        <v>28</v>
      </c>
      <c r="V4" s="14">
        <v>92963.87</v>
      </c>
    </row>
    <row r="5" spans="2:22" ht="15" x14ac:dyDescent="0.25">
      <c r="B5" s="7" t="s">
        <v>122</v>
      </c>
      <c r="C5" s="13">
        <f>GETPIVOTDATA("Sum of TOTAL SELLING VALUE",$B$2)</f>
        <v>401411.91999999969</v>
      </c>
      <c r="E5" s="10" t="s">
        <v>129</v>
      </c>
      <c r="F5" s="11">
        <v>28616.65</v>
      </c>
      <c r="G5">
        <v>23437</v>
      </c>
      <c r="H5" s="11">
        <v>5179.6500000000015</v>
      </c>
      <c r="J5" s="10" t="s">
        <v>17</v>
      </c>
      <c r="K5" s="14">
        <v>15716.61</v>
      </c>
      <c r="L5" s="14"/>
      <c r="Q5" s="10">
        <v>3</v>
      </c>
      <c r="R5" s="14">
        <v>20202.099999999995</v>
      </c>
      <c r="U5" s="10" t="s">
        <v>85</v>
      </c>
      <c r="V5" s="14">
        <v>91617.19</v>
      </c>
    </row>
    <row r="6" spans="2:22" ht="15" x14ac:dyDescent="0.25">
      <c r="B6" s="7" t="s">
        <v>123</v>
      </c>
      <c r="C6" s="13">
        <f>(GETPIVOTDATA("Sum of TOTAL SELLING VALUE",$B$2)-GETPIVOTDATA("Sum of TOTAL BUYING VALUE",$B$2))</f>
        <v>68907.919999999693</v>
      </c>
      <c r="E6" s="10" t="s">
        <v>130</v>
      </c>
      <c r="F6" s="11">
        <v>26579.11</v>
      </c>
      <c r="G6">
        <v>21282</v>
      </c>
      <c r="H6" s="11">
        <v>5297.11</v>
      </c>
      <c r="J6" s="10" t="s">
        <v>74</v>
      </c>
      <c r="K6" s="14">
        <v>16329.72</v>
      </c>
      <c r="L6" s="14"/>
      <c r="Q6" s="10">
        <v>4</v>
      </c>
      <c r="R6" s="14">
        <v>11312.2</v>
      </c>
      <c r="U6" s="10" t="s">
        <v>8</v>
      </c>
      <c r="V6" s="14">
        <v>69261.950000000012</v>
      </c>
    </row>
    <row r="7" spans="2:22" ht="15" x14ac:dyDescent="0.25">
      <c r="B7" s="7" t="s">
        <v>124</v>
      </c>
      <c r="C7" s="8">
        <f>C6/GETPIVOTDATA("Sum of TOTAL BUYING VALUE",$B$2)</f>
        <v>0.20723937155643149</v>
      </c>
      <c r="E7" s="10" t="s">
        <v>131</v>
      </c>
      <c r="F7" s="11">
        <v>30910.45</v>
      </c>
      <c r="G7">
        <v>26526</v>
      </c>
      <c r="H7" s="11">
        <v>4384.4500000000007</v>
      </c>
      <c r="J7" s="10" t="s">
        <v>99</v>
      </c>
      <c r="K7" s="14">
        <v>16333.92</v>
      </c>
      <c r="L7" s="14"/>
      <c r="Q7" s="10">
        <v>5</v>
      </c>
      <c r="R7" s="14">
        <v>11711.449999999999</v>
      </c>
      <c r="U7" s="10" t="s">
        <v>49</v>
      </c>
      <c r="V7" s="14">
        <v>52299.509999999995</v>
      </c>
    </row>
    <row r="8" spans="2:22" x14ac:dyDescent="0.2">
      <c r="E8" s="10" t="s">
        <v>132</v>
      </c>
      <c r="F8" s="11">
        <v>30533.710000000003</v>
      </c>
      <c r="G8">
        <v>24879</v>
      </c>
      <c r="H8" s="11">
        <v>5654.7099999999991</v>
      </c>
      <c r="J8" s="10" t="s">
        <v>27</v>
      </c>
      <c r="K8" s="14">
        <v>16428</v>
      </c>
      <c r="L8" s="14"/>
      <c r="Q8" s="10">
        <v>6</v>
      </c>
      <c r="R8" s="14">
        <v>14365.540000000005</v>
      </c>
      <c r="U8" s="10" t="s">
        <v>126</v>
      </c>
      <c r="V8" s="14">
        <v>401411.92</v>
      </c>
    </row>
    <row r="9" spans="2:22" x14ac:dyDescent="0.2">
      <c r="E9" s="10" t="s">
        <v>133</v>
      </c>
      <c r="F9" s="11">
        <v>35251.79</v>
      </c>
      <c r="G9">
        <v>29878</v>
      </c>
      <c r="H9" s="11">
        <v>5373.7900000000018</v>
      </c>
      <c r="J9" s="10" t="s">
        <v>46</v>
      </c>
      <c r="K9" s="14">
        <v>20160</v>
      </c>
      <c r="L9" s="14"/>
      <c r="Q9" s="10">
        <v>7</v>
      </c>
      <c r="R9" s="14">
        <v>7132.79</v>
      </c>
    </row>
    <row r="10" spans="2:22" x14ac:dyDescent="0.2">
      <c r="E10" s="10" t="s">
        <v>134</v>
      </c>
      <c r="F10" s="11">
        <v>35350.400000000016</v>
      </c>
      <c r="G10">
        <v>29831</v>
      </c>
      <c r="H10" s="11">
        <v>5519.3999999999987</v>
      </c>
      <c r="J10" s="10" t="s">
        <v>95</v>
      </c>
      <c r="K10" s="14">
        <v>20574</v>
      </c>
      <c r="L10" s="14"/>
      <c r="Q10" s="10">
        <v>8</v>
      </c>
      <c r="R10" s="14">
        <v>14262.46</v>
      </c>
      <c r="U10" s="10" t="s">
        <v>62</v>
      </c>
      <c r="V10" s="13">
        <f>VLOOKUP(U10,U3:V8,2,FALSE)</f>
        <v>95269.4</v>
      </c>
    </row>
    <row r="11" spans="2:22" x14ac:dyDescent="0.2">
      <c r="E11" s="10" t="s">
        <v>135</v>
      </c>
      <c r="F11" s="11">
        <v>35242.810000000005</v>
      </c>
      <c r="G11">
        <v>28758</v>
      </c>
      <c r="H11" s="11">
        <v>6484.8100000000013</v>
      </c>
      <c r="J11" s="10" t="s">
        <v>70</v>
      </c>
      <c r="K11" s="14">
        <v>22945.919999999998</v>
      </c>
      <c r="L11" s="14"/>
      <c r="Q11" s="10">
        <v>9</v>
      </c>
      <c r="R11" s="14">
        <v>16824.670000000002</v>
      </c>
      <c r="U11" s="10" t="s">
        <v>28</v>
      </c>
      <c r="V11" s="13">
        <f t="shared" ref="V11:V14" si="0">VLOOKUP(U11,U4:V9,2,FALSE)</f>
        <v>92963.87</v>
      </c>
    </row>
    <row r="12" spans="2:22" x14ac:dyDescent="0.2">
      <c r="E12" s="10" t="s">
        <v>136</v>
      </c>
      <c r="F12" s="11">
        <v>33500.69000000001</v>
      </c>
      <c r="G12">
        <v>27842</v>
      </c>
      <c r="H12" s="11">
        <v>5658.69</v>
      </c>
      <c r="J12" s="10" t="s">
        <v>93</v>
      </c>
      <c r="K12" s="14">
        <v>22952.16</v>
      </c>
      <c r="L12" s="14"/>
      <c r="Q12" s="10">
        <v>10</v>
      </c>
      <c r="R12" s="14">
        <v>15229.35</v>
      </c>
      <c r="U12" s="10" t="s">
        <v>85</v>
      </c>
      <c r="V12" s="13">
        <f t="shared" si="0"/>
        <v>91617.19</v>
      </c>
    </row>
    <row r="13" spans="2:22" x14ac:dyDescent="0.2">
      <c r="E13" s="10" t="s">
        <v>137</v>
      </c>
      <c r="F13" s="11">
        <v>36124.07</v>
      </c>
      <c r="G13">
        <v>29306</v>
      </c>
      <c r="H13" s="11">
        <v>6818.0700000000006</v>
      </c>
      <c r="J13" s="10" t="s">
        <v>126</v>
      </c>
      <c r="K13" s="14">
        <v>178509.33000000002</v>
      </c>
      <c r="L13" s="14"/>
      <c r="Q13" s="10">
        <v>11</v>
      </c>
      <c r="R13" s="14">
        <v>11915.58</v>
      </c>
      <c r="U13" s="10" t="s">
        <v>8</v>
      </c>
      <c r="V13" s="13">
        <f t="shared" si="0"/>
        <v>69261.950000000012</v>
      </c>
    </row>
    <row r="14" spans="2:22" x14ac:dyDescent="0.2">
      <c r="E14" s="10" t="s">
        <v>138</v>
      </c>
      <c r="F14" s="11">
        <v>37097.979999999996</v>
      </c>
      <c r="G14">
        <v>31134</v>
      </c>
      <c r="H14" s="11">
        <v>5963.9799999999987</v>
      </c>
      <c r="Q14" s="10">
        <v>12</v>
      </c>
      <c r="R14" s="14">
        <v>14837.359999999999</v>
      </c>
      <c r="U14" s="10" t="s">
        <v>49</v>
      </c>
      <c r="V14" s="13">
        <f t="shared" si="0"/>
        <v>52299.509999999995</v>
      </c>
    </row>
    <row r="15" spans="2:22" x14ac:dyDescent="0.2">
      <c r="E15" s="10" t="s">
        <v>126</v>
      </c>
      <c r="F15" s="11">
        <v>401411.92000000004</v>
      </c>
      <c r="G15">
        <v>332504</v>
      </c>
      <c r="H15" s="11">
        <v>68907.920000000013</v>
      </c>
      <c r="M15" s="14"/>
      <c r="N15" s="14"/>
      <c r="O15" s="14"/>
      <c r="Q15" s="10">
        <v>13</v>
      </c>
      <c r="R15" s="14">
        <v>8084.26</v>
      </c>
    </row>
    <row r="16" spans="2:22" x14ac:dyDescent="0.2">
      <c r="M16" s="14"/>
      <c r="N16" s="14"/>
      <c r="O16" s="14"/>
      <c r="Q16" s="10">
        <v>14</v>
      </c>
      <c r="R16" s="14">
        <v>9461.1400000000012</v>
      </c>
    </row>
    <row r="17" spans="5:22" x14ac:dyDescent="0.2">
      <c r="F17" t="b">
        <v>1</v>
      </c>
      <c r="G17" t="b">
        <v>1</v>
      </c>
      <c r="H17" t="b">
        <v>0</v>
      </c>
      <c r="M17" s="14"/>
      <c r="N17" s="14"/>
      <c r="O17" s="14"/>
      <c r="Q17" s="10">
        <v>15</v>
      </c>
      <c r="R17" s="14">
        <v>12189.7</v>
      </c>
      <c r="U17" s="9" t="s">
        <v>125</v>
      </c>
      <c r="V17" t="s">
        <v>120</v>
      </c>
    </row>
    <row r="18" spans="5:22" ht="15" x14ac:dyDescent="0.25">
      <c r="E18" s="12" t="s">
        <v>140</v>
      </c>
      <c r="F18" s="7" t="s">
        <v>141</v>
      </c>
      <c r="G18" s="7" t="s">
        <v>142</v>
      </c>
      <c r="H18" s="7" t="s">
        <v>124</v>
      </c>
      <c r="Q18" s="10">
        <v>16</v>
      </c>
      <c r="R18" s="14">
        <v>12762.63</v>
      </c>
      <c r="U18" s="10" t="s">
        <v>108</v>
      </c>
      <c r="V18" s="15">
        <v>0.51852010274134364</v>
      </c>
    </row>
    <row r="19" spans="5:22" x14ac:dyDescent="0.2">
      <c r="E19" s="10" t="s">
        <v>127</v>
      </c>
      <c r="F19" s="13">
        <f>IF($F$17=TRUE,_xlfn.XLOOKUP(E19,$E$3:$E$14,$F$3:$F$14,"",0),NA())</f>
        <v>41346.959999999992</v>
      </c>
      <c r="G19" s="13">
        <f>IF($G$17,_xlfn.XLOOKUP(E19,$E$3:$E$14,$H$3:$H$14,"",0),NA())</f>
        <v>7056.96</v>
      </c>
      <c r="H19" s="8" t="str">
        <f>IF($H$17=TRUE,G19/_xlfn.XLOOKUP(E19,E3:E14,G3:G14,"",0),"")</f>
        <v/>
      </c>
      <c r="J19" s="9" t="s">
        <v>125</v>
      </c>
      <c r="K19" t="s">
        <v>139</v>
      </c>
      <c r="M19" s="9" t="s">
        <v>125</v>
      </c>
      <c r="N19" t="s">
        <v>120</v>
      </c>
      <c r="Q19" s="10">
        <v>17</v>
      </c>
      <c r="R19" s="14">
        <v>3659.24</v>
      </c>
      <c r="U19" s="10" t="s">
        <v>106</v>
      </c>
      <c r="V19" s="15">
        <v>0.33363202069335657</v>
      </c>
    </row>
    <row r="20" spans="5:22" x14ac:dyDescent="0.2">
      <c r="E20" s="10" t="s">
        <v>128</v>
      </c>
      <c r="F20" s="13">
        <f t="shared" ref="F20:F30" si="1">IF($F$17=TRUE,_xlfn.XLOOKUP(E20,$E$3:$E$14,$F$3:$F$14,"",0),NA())</f>
        <v>30857.300000000003</v>
      </c>
      <c r="G20" s="13">
        <f t="shared" ref="G20:G30" si="2">IF($G$17,_xlfn.XLOOKUP(E20,$E$3:$E$14,$H$3:$H$14,"",0),NA())</f>
        <v>5516.3000000000011</v>
      </c>
      <c r="H20" s="8" t="str">
        <f t="shared" ref="H20:H30" si="3">IF($H$17=TRUE,G20/_xlfn.XLOOKUP(E20,E4:E15,G4:G15,"",0),"")</f>
        <v/>
      </c>
      <c r="J20" s="10" t="s">
        <v>127</v>
      </c>
      <c r="K20">
        <v>7056.96</v>
      </c>
      <c r="M20" s="10" t="s">
        <v>127</v>
      </c>
      <c r="N20">
        <v>41346.959999999992</v>
      </c>
      <c r="Q20" s="10">
        <v>18</v>
      </c>
      <c r="R20" s="14">
        <v>18582.390000000003</v>
      </c>
      <c r="U20" s="10" t="s">
        <v>105</v>
      </c>
      <c r="V20" s="15">
        <v>0.1478478765652998</v>
      </c>
    </row>
    <row r="21" spans="5:22" x14ac:dyDescent="0.2">
      <c r="E21" s="10" t="s">
        <v>129</v>
      </c>
      <c r="F21" s="13">
        <f t="shared" si="1"/>
        <v>28616.65</v>
      </c>
      <c r="G21" s="13">
        <f t="shared" si="2"/>
        <v>5179.6500000000015</v>
      </c>
      <c r="H21" s="8" t="str">
        <f t="shared" si="3"/>
        <v/>
      </c>
      <c r="J21" s="10" t="s">
        <v>137</v>
      </c>
      <c r="K21">
        <v>6818.0700000000006</v>
      </c>
      <c r="M21" s="10" t="s">
        <v>138</v>
      </c>
      <c r="N21">
        <v>37097.979999999996</v>
      </c>
      <c r="Q21" s="10">
        <v>19</v>
      </c>
      <c r="R21" s="14">
        <v>10204.229999999998</v>
      </c>
      <c r="U21" s="10" t="s">
        <v>126</v>
      </c>
      <c r="V21" s="15">
        <v>1</v>
      </c>
    </row>
    <row r="22" spans="5:22" x14ac:dyDescent="0.2">
      <c r="E22" s="10" t="s">
        <v>130</v>
      </c>
      <c r="F22" s="13">
        <f t="shared" si="1"/>
        <v>26579.11</v>
      </c>
      <c r="G22" s="13">
        <f t="shared" si="2"/>
        <v>5297.11</v>
      </c>
      <c r="H22" s="8" t="str">
        <f t="shared" si="3"/>
        <v/>
      </c>
      <c r="J22" s="10" t="s">
        <v>135</v>
      </c>
      <c r="K22">
        <v>6484.8100000000013</v>
      </c>
      <c r="M22" s="10" t="s">
        <v>137</v>
      </c>
      <c r="N22">
        <v>36124.07</v>
      </c>
      <c r="Q22" s="10">
        <v>20</v>
      </c>
      <c r="R22" s="14">
        <v>20482.78</v>
      </c>
    </row>
    <row r="23" spans="5:22" x14ac:dyDescent="0.2">
      <c r="E23" s="10" t="s">
        <v>131</v>
      </c>
      <c r="F23" s="13">
        <f t="shared" si="1"/>
        <v>30910.45</v>
      </c>
      <c r="G23" s="13">
        <f t="shared" si="2"/>
        <v>4384.4500000000007</v>
      </c>
      <c r="H23" s="8" t="str">
        <f t="shared" si="3"/>
        <v/>
      </c>
      <c r="J23" s="10" t="s">
        <v>138</v>
      </c>
      <c r="K23">
        <v>5963.9799999999987</v>
      </c>
      <c r="M23" s="10" t="s">
        <v>134</v>
      </c>
      <c r="N23">
        <v>35350.400000000016</v>
      </c>
      <c r="Q23" s="10">
        <v>21</v>
      </c>
      <c r="R23" s="14">
        <v>10665.4</v>
      </c>
    </row>
    <row r="24" spans="5:22" x14ac:dyDescent="0.2">
      <c r="E24" s="10" t="s">
        <v>132</v>
      </c>
      <c r="F24" s="13">
        <f t="shared" si="1"/>
        <v>30533.710000000003</v>
      </c>
      <c r="G24" s="13">
        <f t="shared" si="2"/>
        <v>5654.7099999999991</v>
      </c>
      <c r="H24" s="8" t="str">
        <f t="shared" si="3"/>
        <v/>
      </c>
      <c r="J24" s="10" t="s">
        <v>136</v>
      </c>
      <c r="K24">
        <v>5658.69</v>
      </c>
      <c r="M24" s="10" t="s">
        <v>133</v>
      </c>
      <c r="N24">
        <v>35251.79</v>
      </c>
      <c r="Q24" s="10">
        <v>22</v>
      </c>
      <c r="R24" s="14">
        <v>11315.839999999997</v>
      </c>
      <c r="U24" s="9" t="s">
        <v>125</v>
      </c>
      <c r="V24" t="s">
        <v>120</v>
      </c>
    </row>
    <row r="25" spans="5:22" x14ac:dyDescent="0.2">
      <c r="E25" s="10" t="s">
        <v>133</v>
      </c>
      <c r="F25" s="13">
        <f t="shared" si="1"/>
        <v>35251.79</v>
      </c>
      <c r="G25" s="13">
        <f t="shared" si="2"/>
        <v>5373.7900000000018</v>
      </c>
      <c r="H25" s="8" t="str">
        <f t="shared" si="3"/>
        <v/>
      </c>
      <c r="J25" s="10" t="s">
        <v>132</v>
      </c>
      <c r="K25">
        <v>5654.7099999999991</v>
      </c>
      <c r="M25" s="10" t="s">
        <v>135</v>
      </c>
      <c r="N25">
        <v>35242.810000000005</v>
      </c>
      <c r="Q25" s="10">
        <v>23</v>
      </c>
      <c r="R25" s="14">
        <v>18818.189999999999</v>
      </c>
      <c r="U25" s="10" t="s">
        <v>107</v>
      </c>
      <c r="V25" s="15">
        <v>0.49703780595254887</v>
      </c>
    </row>
    <row r="26" spans="5:22" x14ac:dyDescent="0.2">
      <c r="E26" s="10" t="s">
        <v>134</v>
      </c>
      <c r="F26" s="13">
        <f t="shared" si="1"/>
        <v>35350.400000000016</v>
      </c>
      <c r="G26" s="13">
        <f t="shared" si="2"/>
        <v>5519.3999999999987</v>
      </c>
      <c r="H26" s="8" t="str">
        <f t="shared" si="3"/>
        <v/>
      </c>
      <c r="J26" s="10" t="s">
        <v>134</v>
      </c>
      <c r="K26">
        <v>5519.3999999999987</v>
      </c>
      <c r="M26" s="10" t="s">
        <v>136</v>
      </c>
      <c r="N26">
        <v>33500.69000000001</v>
      </c>
      <c r="Q26" s="10">
        <v>24</v>
      </c>
      <c r="R26" s="14">
        <v>11488.4</v>
      </c>
      <c r="U26" s="10" t="s">
        <v>106</v>
      </c>
      <c r="V26" s="15">
        <v>0.50296219404745113</v>
      </c>
    </row>
    <row r="27" spans="5:22" x14ac:dyDescent="0.2">
      <c r="E27" s="10" t="s">
        <v>135</v>
      </c>
      <c r="F27" s="13">
        <f t="shared" si="1"/>
        <v>35242.810000000005</v>
      </c>
      <c r="G27" s="13">
        <f t="shared" si="2"/>
        <v>6484.8100000000013</v>
      </c>
      <c r="H27" s="8" t="str">
        <f t="shared" si="3"/>
        <v/>
      </c>
      <c r="J27" s="10" t="s">
        <v>128</v>
      </c>
      <c r="K27">
        <v>5516.3000000000011</v>
      </c>
      <c r="M27" s="10" t="s">
        <v>131</v>
      </c>
      <c r="N27">
        <v>30910.45</v>
      </c>
      <c r="Q27" s="10">
        <v>25</v>
      </c>
      <c r="R27" s="14">
        <v>18688.430000000004</v>
      </c>
      <c r="U27" s="10" t="s">
        <v>126</v>
      </c>
      <c r="V27" s="15">
        <v>1</v>
      </c>
    </row>
    <row r="28" spans="5:22" x14ac:dyDescent="0.2">
      <c r="E28" s="10" t="s">
        <v>136</v>
      </c>
      <c r="F28" s="13">
        <f t="shared" si="1"/>
        <v>33500.69000000001</v>
      </c>
      <c r="G28" s="13">
        <f t="shared" si="2"/>
        <v>5658.69</v>
      </c>
      <c r="H28" s="8" t="str">
        <f t="shared" si="3"/>
        <v/>
      </c>
      <c r="J28" s="10" t="s">
        <v>133</v>
      </c>
      <c r="K28">
        <v>5373.7900000000018</v>
      </c>
      <c r="M28" s="10" t="s">
        <v>128</v>
      </c>
      <c r="N28">
        <v>30857.300000000003</v>
      </c>
      <c r="Q28" s="10">
        <v>26</v>
      </c>
      <c r="R28" s="14">
        <v>13710.079999999998</v>
      </c>
    </row>
    <row r="29" spans="5:22" x14ac:dyDescent="0.2">
      <c r="E29" s="10" t="s">
        <v>137</v>
      </c>
      <c r="F29" s="13">
        <f t="shared" si="1"/>
        <v>36124.07</v>
      </c>
      <c r="G29" s="13">
        <f t="shared" si="2"/>
        <v>6818.0700000000006</v>
      </c>
      <c r="H29" s="8" t="str">
        <f t="shared" si="3"/>
        <v/>
      </c>
      <c r="J29" s="10" t="s">
        <v>130</v>
      </c>
      <c r="K29">
        <v>5297.11</v>
      </c>
      <c r="M29" s="10" t="s">
        <v>132</v>
      </c>
      <c r="N29">
        <v>30533.710000000003</v>
      </c>
      <c r="Q29" s="10">
        <v>27</v>
      </c>
      <c r="R29" s="14">
        <v>11440.67</v>
      </c>
    </row>
    <row r="30" spans="5:22" x14ac:dyDescent="0.2">
      <c r="E30" s="10" t="s">
        <v>138</v>
      </c>
      <c r="F30" s="13">
        <f t="shared" si="1"/>
        <v>37097.979999999996</v>
      </c>
      <c r="G30" s="13">
        <f t="shared" si="2"/>
        <v>5963.9799999999987</v>
      </c>
      <c r="H30" s="8" t="str">
        <f t="shared" si="3"/>
        <v/>
      </c>
      <c r="J30" s="10" t="s">
        <v>129</v>
      </c>
      <c r="K30">
        <v>5179.6500000000015</v>
      </c>
      <c r="M30" s="10" t="s">
        <v>129</v>
      </c>
      <c r="N30">
        <v>28616.65</v>
      </c>
      <c r="Q30" s="10">
        <v>28</v>
      </c>
      <c r="R30" s="14">
        <v>13306.16</v>
      </c>
    </row>
    <row r="31" spans="5:22" x14ac:dyDescent="0.2">
      <c r="J31" s="10" t="s">
        <v>131</v>
      </c>
      <c r="K31">
        <v>4384.4500000000007</v>
      </c>
      <c r="M31" s="10" t="s">
        <v>130</v>
      </c>
      <c r="N31">
        <v>26579.11</v>
      </c>
      <c r="Q31" s="10">
        <v>29</v>
      </c>
      <c r="R31" s="14">
        <v>8794.48</v>
      </c>
    </row>
    <row r="32" spans="5:22" x14ac:dyDescent="0.2">
      <c r="J32" s="10" t="s">
        <v>126</v>
      </c>
      <c r="K32">
        <v>68907.920000000013</v>
      </c>
      <c r="M32" s="10" t="s">
        <v>126</v>
      </c>
      <c r="N32">
        <v>401411.92000000004</v>
      </c>
      <c r="Q32" s="10">
        <v>30</v>
      </c>
      <c r="R32" s="14">
        <v>16666.269999999997</v>
      </c>
    </row>
    <row r="33" spans="5:18" x14ac:dyDescent="0.2">
      <c r="E33" s="10"/>
      <c r="F33" s="11"/>
      <c r="G33" s="11"/>
      <c r="Q33" s="10">
        <v>31</v>
      </c>
      <c r="R33" s="14">
        <v>6920.0999999999995</v>
      </c>
    </row>
    <row r="34" spans="5:18" x14ac:dyDescent="0.2">
      <c r="E34" s="10"/>
      <c r="F34" s="11"/>
      <c r="G34" s="11"/>
      <c r="Q34" s="10" t="s">
        <v>126</v>
      </c>
      <c r="R34" s="14">
        <v>401411.92</v>
      </c>
    </row>
    <row r="35" spans="5:18" x14ac:dyDescent="0.2">
      <c r="E35" s="10"/>
      <c r="F35" s="11"/>
      <c r="G35" s="11"/>
      <c r="M35" s="8"/>
    </row>
    <row r="36" spans="5:18" x14ac:dyDescent="0.2">
      <c r="E36" s="10"/>
      <c r="F36" s="11"/>
      <c r="G36" s="11"/>
      <c r="M36" s="8"/>
    </row>
    <row r="37" spans="5:18" x14ac:dyDescent="0.2">
      <c r="E37" s="10"/>
      <c r="F37" s="11"/>
      <c r="G37" s="11"/>
      <c r="M37" s="8"/>
    </row>
    <row r="38" spans="5:18" x14ac:dyDescent="0.2">
      <c r="E38" s="10"/>
      <c r="F38" s="11"/>
      <c r="G38" s="11"/>
      <c r="M38" s="8"/>
    </row>
    <row r="39" spans="5:18" x14ac:dyDescent="0.2">
      <c r="E39" s="10"/>
      <c r="F39" s="11"/>
      <c r="G39" s="11"/>
      <c r="M39" s="8"/>
    </row>
    <row r="40" spans="5:18" x14ac:dyDescent="0.2">
      <c r="E40" s="10"/>
      <c r="F40" s="11"/>
      <c r="G40" s="11"/>
      <c r="M40" s="8"/>
    </row>
    <row r="41" spans="5:18" x14ac:dyDescent="0.2">
      <c r="E41" s="10"/>
      <c r="F41" s="11"/>
      <c r="G41" s="11"/>
      <c r="M41" s="8"/>
    </row>
    <row r="42" spans="5:18" x14ac:dyDescent="0.2">
      <c r="E42" s="10"/>
      <c r="F42" s="11"/>
      <c r="G42" s="11"/>
      <c r="M42" s="8"/>
    </row>
    <row r="43" spans="5:18" x14ac:dyDescent="0.2">
      <c r="E43" s="10"/>
      <c r="F43" s="11"/>
      <c r="G43" s="11"/>
      <c r="M43" s="8"/>
    </row>
    <row r="44" spans="5:18" x14ac:dyDescent="0.2">
      <c r="E44" s="10"/>
      <c r="F44" s="11"/>
      <c r="G44" s="11"/>
      <c r="M44" s="8"/>
    </row>
    <row r="45" spans="5:18" x14ac:dyDescent="0.2">
      <c r="E45" s="10"/>
      <c r="F45" s="11"/>
      <c r="G45" s="11"/>
      <c r="M45" s="8"/>
    </row>
    <row r="46" spans="5:18" x14ac:dyDescent="0.2">
      <c r="E46" s="10"/>
      <c r="F46" s="11"/>
      <c r="G46" s="11"/>
      <c r="M46" s="8"/>
    </row>
  </sheetData>
  <phoneticPr fontId="6" type="noConversion"/>
  <pageMargins left="0.7" right="0.7" top="0.75" bottom="0.75" header="0.3" footer="0.3"/>
  <pageSetup orientation="portrait" horizontalDpi="1200" verticalDpi="1200" r:id="rId10"/>
  <drawing r:id="rId11"/>
  <legacyDrawing r:id="rId12"/>
  <mc:AlternateContent xmlns:mc="http://schemas.openxmlformats.org/markup-compatibility/2006">
    <mc:Choice Requires="x14">
      <controls>
        <mc:AlternateContent xmlns:mc="http://schemas.openxmlformats.org/markup-compatibility/2006">
          <mc:Choice Requires="x14">
            <control shapeId="3074" r:id="rId13" name="Check Box 2">
              <controlPr defaultSize="0" autoFill="0" autoLine="0" autoPict="0">
                <anchor moveWithCells="1">
                  <from>
                    <xdr:col>5</xdr:col>
                    <xdr:colOff>981075</xdr:colOff>
                    <xdr:row>29</xdr:row>
                    <xdr:rowOff>142875</xdr:rowOff>
                  </from>
                  <to>
                    <xdr:col>5</xdr:col>
                    <xdr:colOff>1209675</xdr:colOff>
                    <xdr:row>31</xdr:row>
                    <xdr:rowOff>47625</xdr:rowOff>
                  </to>
                </anchor>
              </controlPr>
            </control>
          </mc:Choice>
        </mc:AlternateContent>
        <mc:AlternateContent xmlns:mc="http://schemas.openxmlformats.org/markup-compatibility/2006">
          <mc:Choice Requires="x14">
            <control shapeId="3075" r:id="rId14" name="Check Box 3">
              <controlPr defaultSize="0" autoFill="0" autoLine="0" autoPict="0">
                <anchor moveWithCells="1">
                  <from>
                    <xdr:col>7</xdr:col>
                    <xdr:colOff>390525</xdr:colOff>
                    <xdr:row>29</xdr:row>
                    <xdr:rowOff>152400</xdr:rowOff>
                  </from>
                  <to>
                    <xdr:col>7</xdr:col>
                    <xdr:colOff>619125</xdr:colOff>
                    <xdr:row>31</xdr:row>
                    <xdr:rowOff>57150</xdr:rowOff>
                  </to>
                </anchor>
              </controlPr>
            </control>
          </mc:Choice>
        </mc:AlternateContent>
        <mc:AlternateContent xmlns:mc="http://schemas.openxmlformats.org/markup-compatibility/2006">
          <mc:Choice Requires="x14">
            <control shapeId="3076" r:id="rId15" name="Check Box 4">
              <controlPr defaultSize="0" autoFill="0" autoLine="0" autoPict="0">
                <anchor moveWithCells="1">
                  <from>
                    <xdr:col>6</xdr:col>
                    <xdr:colOff>847725</xdr:colOff>
                    <xdr:row>29</xdr:row>
                    <xdr:rowOff>161925</xdr:rowOff>
                  </from>
                  <to>
                    <xdr:col>6</xdr:col>
                    <xdr:colOff>1076325</xdr:colOff>
                    <xdr:row>31</xdr:row>
                    <xdr:rowOff>66675</xdr:rowOff>
                  </to>
                </anchor>
              </controlPr>
            </control>
          </mc:Choice>
        </mc:AlternateContent>
      </controls>
    </mc:Choice>
  </mc:AlternateContent>
  <extLst>
    <ext xmlns:x14="http://schemas.microsoft.com/office/spreadsheetml/2009/9/main" uri="{A8765BA9-456A-4dab-B4F3-ACF838C121DE}">
      <x14:slicerList>
        <x14:slicer r:id="rId16"/>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147E4-92D7-41FF-AAFD-DBE7ACD07D19}">
  <dimension ref="A1:Z42"/>
  <sheetViews>
    <sheetView tabSelected="1" zoomScaleNormal="100" workbookViewId="0">
      <selection sqref="A1:X42"/>
    </sheetView>
  </sheetViews>
  <sheetFormatPr defaultRowHeight="14.25" x14ac:dyDescent="0.2"/>
  <cols>
    <col min="1" max="1" width="5.5" customWidth="1"/>
    <col min="24" max="26" width="9" style="16"/>
  </cols>
  <sheetData>
    <row r="1" spans="1:24" x14ac:dyDescent="0.2">
      <c r="A1" s="17"/>
      <c r="B1" s="17"/>
      <c r="C1" s="17"/>
      <c r="D1" s="17"/>
      <c r="E1" s="17"/>
      <c r="F1" s="17"/>
      <c r="G1" s="17"/>
      <c r="H1" s="17"/>
      <c r="I1" s="17"/>
      <c r="J1" s="17"/>
      <c r="K1" s="17"/>
      <c r="L1" s="17"/>
      <c r="M1" s="17"/>
      <c r="N1" s="17"/>
      <c r="O1" s="17"/>
      <c r="P1" s="17"/>
      <c r="Q1" s="17"/>
      <c r="R1" s="17"/>
      <c r="S1" s="17"/>
      <c r="T1" s="17"/>
      <c r="U1" s="17"/>
      <c r="V1" s="17"/>
      <c r="W1" s="17"/>
      <c r="X1" s="17"/>
    </row>
    <row r="2" spans="1:24" x14ac:dyDescent="0.2">
      <c r="A2" s="17"/>
      <c r="B2" s="17"/>
      <c r="C2" s="17"/>
      <c r="D2" s="17"/>
      <c r="E2" s="17"/>
      <c r="F2" s="17"/>
      <c r="G2" s="17"/>
      <c r="H2" s="17"/>
      <c r="I2" s="17"/>
      <c r="J2" s="17"/>
      <c r="K2" s="17"/>
      <c r="L2" s="17"/>
      <c r="M2" s="17"/>
      <c r="N2" s="17"/>
      <c r="O2" s="17"/>
      <c r="P2" s="17"/>
      <c r="Q2" s="17"/>
      <c r="R2" s="17"/>
      <c r="S2" s="17"/>
      <c r="T2" s="17"/>
      <c r="U2" s="17"/>
      <c r="V2" s="17"/>
      <c r="W2" s="17"/>
      <c r="X2" s="17"/>
    </row>
    <row r="3" spans="1:24" x14ac:dyDescent="0.2">
      <c r="A3" s="17"/>
      <c r="B3" s="17"/>
      <c r="C3" s="17"/>
      <c r="D3" s="17"/>
      <c r="E3" s="17"/>
      <c r="F3" s="17"/>
      <c r="G3" s="17"/>
      <c r="H3" s="17"/>
      <c r="I3" s="17"/>
      <c r="J3" s="17"/>
      <c r="K3" s="17"/>
      <c r="L3" s="17"/>
      <c r="M3" s="17"/>
      <c r="N3" s="17"/>
      <c r="O3" s="17"/>
      <c r="P3" s="17"/>
      <c r="Q3" s="17"/>
      <c r="R3" s="17"/>
      <c r="S3" s="17"/>
      <c r="T3" s="17"/>
      <c r="U3" s="17"/>
      <c r="V3" s="17"/>
      <c r="W3" s="17"/>
      <c r="X3" s="17"/>
    </row>
    <row r="4" spans="1:24" x14ac:dyDescent="0.2">
      <c r="A4" s="17"/>
      <c r="B4" s="17"/>
      <c r="C4" s="17"/>
      <c r="D4" s="17"/>
      <c r="E4" s="17"/>
      <c r="F4" s="17"/>
      <c r="G4" s="17"/>
      <c r="H4" s="17"/>
      <c r="I4" s="17"/>
      <c r="J4" s="17"/>
      <c r="K4" s="17"/>
      <c r="L4" s="17"/>
      <c r="M4" s="17"/>
      <c r="N4" s="17"/>
      <c r="O4" s="17"/>
      <c r="P4" s="17"/>
      <c r="Q4" s="17"/>
      <c r="R4" s="17"/>
      <c r="S4" s="17"/>
      <c r="T4" s="17"/>
      <c r="U4" s="17"/>
      <c r="V4" s="17"/>
      <c r="W4" s="17"/>
      <c r="X4" s="17"/>
    </row>
    <row r="5" spans="1:24" x14ac:dyDescent="0.2">
      <c r="A5" s="17"/>
      <c r="B5" s="17"/>
      <c r="C5" s="17"/>
      <c r="D5" s="17"/>
      <c r="E5" s="17"/>
      <c r="F5" s="17"/>
      <c r="G5" s="17"/>
      <c r="H5" s="17"/>
      <c r="I5" s="17"/>
      <c r="J5" s="17"/>
      <c r="K5" s="17"/>
      <c r="L5" s="17"/>
      <c r="M5" s="17"/>
      <c r="N5" s="17"/>
      <c r="O5" s="17"/>
      <c r="P5" s="17"/>
      <c r="Q5" s="17"/>
      <c r="R5" s="17"/>
      <c r="S5" s="17"/>
      <c r="T5" s="17"/>
      <c r="U5" s="17"/>
      <c r="V5" s="17"/>
      <c r="W5" s="17"/>
      <c r="X5" s="17"/>
    </row>
    <row r="6" spans="1:24" x14ac:dyDescent="0.2">
      <c r="A6" s="17"/>
      <c r="B6" s="17"/>
      <c r="C6" s="17"/>
      <c r="D6" s="17"/>
      <c r="E6" s="17"/>
      <c r="F6" s="17"/>
      <c r="G6" s="17"/>
      <c r="H6" s="17"/>
      <c r="I6" s="17"/>
      <c r="J6" s="17"/>
      <c r="K6" s="17"/>
      <c r="L6" s="17"/>
      <c r="M6" s="17"/>
      <c r="N6" s="17"/>
      <c r="O6" s="17"/>
      <c r="P6" s="17"/>
      <c r="Q6" s="17"/>
      <c r="R6" s="17"/>
      <c r="S6" s="17"/>
      <c r="T6" s="17"/>
      <c r="U6" s="17"/>
      <c r="V6" s="17"/>
      <c r="W6" s="17"/>
      <c r="X6" s="17"/>
    </row>
    <row r="7" spans="1:24" x14ac:dyDescent="0.2">
      <c r="A7" s="17"/>
      <c r="B7" s="17"/>
      <c r="C7" s="17"/>
      <c r="D7" s="17"/>
      <c r="E7" s="17"/>
      <c r="F7" s="17"/>
      <c r="G7" s="17"/>
      <c r="H7" s="17"/>
      <c r="I7" s="17"/>
      <c r="J7" s="17"/>
      <c r="K7" s="17"/>
      <c r="L7" s="17"/>
      <c r="M7" s="17"/>
      <c r="N7" s="17"/>
      <c r="O7" s="17"/>
      <c r="P7" s="17"/>
      <c r="Q7" s="17"/>
      <c r="R7" s="17"/>
      <c r="S7" s="17"/>
      <c r="T7" s="17"/>
      <c r="U7" s="17"/>
      <c r="V7" s="17"/>
      <c r="W7" s="17"/>
      <c r="X7" s="17"/>
    </row>
    <row r="8" spans="1:24" x14ac:dyDescent="0.2">
      <c r="A8" s="17"/>
      <c r="B8" s="17"/>
      <c r="C8" s="17"/>
      <c r="D8" s="17"/>
      <c r="E8" s="17"/>
      <c r="F8" s="17"/>
      <c r="G8" s="17"/>
      <c r="H8" s="17"/>
      <c r="I8" s="17"/>
      <c r="J8" s="17"/>
      <c r="K8" s="17"/>
      <c r="L8" s="17"/>
      <c r="M8" s="17"/>
      <c r="N8" s="17"/>
      <c r="O8" s="17"/>
      <c r="P8" s="17"/>
      <c r="Q8" s="17"/>
      <c r="R8" s="17"/>
      <c r="S8" s="17"/>
      <c r="T8" s="17"/>
      <c r="U8" s="17"/>
      <c r="V8" s="17"/>
      <c r="W8" s="17"/>
      <c r="X8" s="17"/>
    </row>
    <row r="9" spans="1:24" x14ac:dyDescent="0.2">
      <c r="A9" s="17"/>
      <c r="B9" s="17"/>
      <c r="C9" s="17"/>
      <c r="D9" s="17"/>
      <c r="E9" s="17"/>
      <c r="F9" s="17"/>
      <c r="G9" s="17"/>
      <c r="H9" s="17"/>
      <c r="I9" s="17"/>
      <c r="J9" s="17"/>
      <c r="K9" s="17"/>
      <c r="L9" s="17"/>
      <c r="M9" s="17"/>
      <c r="N9" s="17"/>
      <c r="O9" s="17"/>
      <c r="P9" s="17"/>
      <c r="Q9" s="17"/>
      <c r="R9" s="17"/>
      <c r="S9" s="17"/>
      <c r="T9" s="17"/>
      <c r="U9" s="17"/>
      <c r="V9" s="17"/>
      <c r="W9" s="17"/>
      <c r="X9" s="17"/>
    </row>
    <row r="10" spans="1:24" x14ac:dyDescent="0.2">
      <c r="A10" s="17"/>
      <c r="B10" s="17"/>
      <c r="C10" s="17"/>
      <c r="D10" s="17"/>
      <c r="E10" s="17"/>
      <c r="F10" s="17"/>
      <c r="G10" s="17"/>
      <c r="H10" s="17"/>
      <c r="I10" s="17"/>
      <c r="J10" s="17"/>
      <c r="K10" s="17"/>
      <c r="L10" s="17"/>
      <c r="M10" s="17"/>
      <c r="N10" s="17"/>
      <c r="O10" s="17"/>
      <c r="P10" s="17"/>
      <c r="Q10" s="17"/>
      <c r="R10" s="17"/>
      <c r="S10" s="17"/>
      <c r="T10" s="17"/>
      <c r="U10" s="17"/>
      <c r="V10" s="17"/>
      <c r="W10" s="17"/>
      <c r="X10" s="17"/>
    </row>
    <row r="11" spans="1:24" x14ac:dyDescent="0.2">
      <c r="A11" s="17"/>
      <c r="B11" s="17"/>
      <c r="C11" s="17"/>
      <c r="D11" s="17"/>
      <c r="E11" s="17"/>
      <c r="F11" s="17"/>
      <c r="G11" s="17"/>
      <c r="H11" s="17"/>
      <c r="I11" s="17"/>
      <c r="J11" s="17"/>
      <c r="K11" s="17"/>
      <c r="L11" s="17"/>
      <c r="M11" s="17"/>
      <c r="N11" s="17"/>
      <c r="O11" s="17"/>
      <c r="P11" s="17"/>
      <c r="Q11" s="17"/>
      <c r="R11" s="17"/>
      <c r="S11" s="17"/>
      <c r="T11" s="17"/>
      <c r="U11" s="17"/>
      <c r="V11" s="17"/>
      <c r="W11" s="17"/>
      <c r="X11" s="17"/>
    </row>
    <row r="12" spans="1:24" x14ac:dyDescent="0.2">
      <c r="A12" s="17"/>
      <c r="B12" s="17"/>
      <c r="C12" s="17"/>
      <c r="D12" s="17"/>
      <c r="E12" s="17"/>
      <c r="F12" s="17"/>
      <c r="G12" s="17"/>
      <c r="H12" s="17"/>
      <c r="I12" s="17"/>
      <c r="J12" s="17"/>
      <c r="K12" s="17"/>
      <c r="L12" s="17"/>
      <c r="M12" s="17"/>
      <c r="N12" s="17"/>
      <c r="O12" s="17"/>
      <c r="P12" s="17"/>
      <c r="Q12" s="17"/>
      <c r="R12" s="17"/>
      <c r="S12" s="17"/>
      <c r="T12" s="17"/>
      <c r="U12" s="17"/>
      <c r="V12" s="17"/>
      <c r="W12" s="17"/>
      <c r="X12" s="17"/>
    </row>
    <row r="13" spans="1:24" x14ac:dyDescent="0.2">
      <c r="A13" s="17"/>
      <c r="B13" s="17"/>
      <c r="C13" s="17"/>
      <c r="D13" s="17"/>
      <c r="E13" s="17"/>
      <c r="F13" s="17"/>
      <c r="G13" s="17"/>
      <c r="H13" s="17"/>
      <c r="I13" s="17"/>
      <c r="J13" s="17"/>
      <c r="K13" s="17"/>
      <c r="L13" s="17"/>
      <c r="M13" s="17"/>
      <c r="N13" s="17"/>
      <c r="O13" s="17"/>
      <c r="P13" s="17"/>
      <c r="Q13" s="17"/>
      <c r="R13" s="17"/>
      <c r="S13" s="17"/>
      <c r="T13" s="17"/>
      <c r="U13" s="17"/>
      <c r="V13" s="17"/>
      <c r="W13" s="17"/>
      <c r="X13" s="17"/>
    </row>
    <row r="14" spans="1:24" x14ac:dyDescent="0.2">
      <c r="A14" s="17"/>
      <c r="B14" s="17"/>
      <c r="C14" s="17"/>
      <c r="D14" s="17"/>
      <c r="E14" s="17"/>
      <c r="F14" s="17"/>
      <c r="G14" s="17"/>
      <c r="H14" s="17"/>
      <c r="I14" s="17"/>
      <c r="J14" s="17"/>
      <c r="K14" s="17"/>
      <c r="L14" s="17"/>
      <c r="M14" s="17"/>
      <c r="N14" s="17"/>
      <c r="O14" s="17"/>
      <c r="P14" s="17"/>
      <c r="Q14" s="17"/>
      <c r="R14" s="17"/>
      <c r="S14" s="17"/>
      <c r="T14" s="17"/>
      <c r="U14" s="17"/>
      <c r="V14" s="17"/>
      <c r="W14" s="17"/>
      <c r="X14" s="17"/>
    </row>
    <row r="15" spans="1:24" x14ac:dyDescent="0.2">
      <c r="A15" s="17"/>
      <c r="B15" s="17"/>
      <c r="C15" s="17"/>
      <c r="D15" s="17"/>
      <c r="E15" s="17"/>
      <c r="F15" s="17"/>
      <c r="G15" s="17"/>
      <c r="H15" s="17"/>
      <c r="I15" s="17"/>
      <c r="J15" s="17"/>
      <c r="K15" s="17"/>
      <c r="L15" s="17"/>
      <c r="M15" s="17"/>
      <c r="N15" s="17"/>
      <c r="O15" s="17"/>
      <c r="P15" s="17"/>
      <c r="Q15" s="17"/>
      <c r="R15" s="17"/>
      <c r="S15" s="17"/>
      <c r="T15" s="17"/>
      <c r="U15" s="17"/>
      <c r="V15" s="17"/>
      <c r="W15" s="17"/>
      <c r="X15" s="17"/>
    </row>
    <row r="16" spans="1:24" x14ac:dyDescent="0.2">
      <c r="A16" s="17"/>
      <c r="B16" s="17"/>
      <c r="C16" s="17"/>
      <c r="D16" s="17"/>
      <c r="E16" s="17"/>
      <c r="F16" s="17"/>
      <c r="G16" s="17"/>
      <c r="H16" s="17"/>
      <c r="I16" s="17"/>
      <c r="J16" s="17"/>
      <c r="K16" s="17"/>
      <c r="L16" s="17"/>
      <c r="M16" s="17"/>
      <c r="N16" s="17"/>
      <c r="O16" s="17"/>
      <c r="P16" s="17"/>
      <c r="Q16" s="17"/>
      <c r="R16" s="17"/>
      <c r="S16" s="17"/>
      <c r="T16" s="17"/>
      <c r="U16" s="17"/>
      <c r="V16" s="17"/>
      <c r="W16" s="17"/>
      <c r="X16" s="17"/>
    </row>
    <row r="17" spans="1:24" x14ac:dyDescent="0.2">
      <c r="A17" s="17"/>
      <c r="B17" s="17"/>
      <c r="C17" s="17"/>
      <c r="D17" s="17"/>
      <c r="E17" s="17"/>
      <c r="F17" s="17"/>
      <c r="G17" s="17"/>
      <c r="H17" s="17"/>
      <c r="I17" s="17"/>
      <c r="J17" s="17"/>
      <c r="K17" s="17"/>
      <c r="L17" s="17"/>
      <c r="M17" s="17"/>
      <c r="N17" s="17"/>
      <c r="O17" s="17"/>
      <c r="P17" s="17"/>
      <c r="Q17" s="17"/>
      <c r="R17" s="17"/>
      <c r="S17" s="17"/>
      <c r="T17" s="17"/>
      <c r="U17" s="17"/>
      <c r="V17" s="17"/>
      <c r="W17" s="17"/>
      <c r="X17" s="17"/>
    </row>
    <row r="18" spans="1:24" x14ac:dyDescent="0.2">
      <c r="A18" s="17"/>
      <c r="B18" s="17"/>
      <c r="C18" s="17"/>
      <c r="D18" s="17"/>
      <c r="E18" s="17"/>
      <c r="F18" s="17"/>
      <c r="G18" s="17"/>
      <c r="H18" s="17"/>
      <c r="I18" s="17"/>
      <c r="J18" s="17"/>
      <c r="K18" s="17"/>
      <c r="L18" s="17"/>
      <c r="M18" s="17"/>
      <c r="N18" s="17"/>
      <c r="O18" s="17"/>
      <c r="P18" s="17"/>
      <c r="Q18" s="17"/>
      <c r="R18" s="17"/>
      <c r="S18" s="17"/>
      <c r="T18" s="17"/>
      <c r="U18" s="17"/>
      <c r="V18" s="17"/>
      <c r="W18" s="17"/>
      <c r="X18" s="17"/>
    </row>
    <row r="19" spans="1:24" x14ac:dyDescent="0.2">
      <c r="A19" s="17"/>
      <c r="B19" s="17"/>
      <c r="C19" s="17"/>
      <c r="D19" s="17"/>
      <c r="E19" s="17"/>
      <c r="F19" s="17"/>
      <c r="G19" s="17"/>
      <c r="H19" s="17"/>
      <c r="I19" s="17"/>
      <c r="J19" s="17"/>
      <c r="K19" s="17"/>
      <c r="L19" s="17"/>
      <c r="M19" s="17"/>
      <c r="N19" s="17"/>
      <c r="O19" s="17"/>
      <c r="P19" s="17"/>
      <c r="Q19" s="17"/>
      <c r="R19" s="17"/>
      <c r="S19" s="17"/>
      <c r="T19" s="17"/>
      <c r="U19" s="17"/>
      <c r="V19" s="17"/>
      <c r="W19" s="17"/>
      <c r="X19" s="17"/>
    </row>
    <row r="20" spans="1:24" x14ac:dyDescent="0.2">
      <c r="A20" s="17"/>
      <c r="B20" s="17"/>
      <c r="C20" s="17"/>
      <c r="D20" s="17"/>
      <c r="E20" s="17"/>
      <c r="F20" s="17"/>
      <c r="G20" s="17"/>
      <c r="H20" s="17"/>
      <c r="I20" s="17"/>
      <c r="J20" s="17"/>
      <c r="K20" s="17"/>
      <c r="L20" s="17"/>
      <c r="M20" s="17"/>
      <c r="N20" s="17"/>
      <c r="O20" s="17"/>
      <c r="P20" s="17"/>
      <c r="Q20" s="17"/>
      <c r="R20" s="17"/>
      <c r="S20" s="17"/>
      <c r="T20" s="17"/>
      <c r="U20" s="17"/>
      <c r="V20" s="17"/>
      <c r="W20" s="17"/>
      <c r="X20" s="17"/>
    </row>
    <row r="21" spans="1:24" x14ac:dyDescent="0.2">
      <c r="A21" s="17"/>
      <c r="B21" s="17"/>
      <c r="C21" s="17"/>
      <c r="D21" s="17"/>
      <c r="E21" s="17"/>
      <c r="F21" s="17"/>
      <c r="G21" s="17"/>
      <c r="H21" s="17"/>
      <c r="I21" s="17"/>
      <c r="J21" s="17"/>
      <c r="K21" s="17"/>
      <c r="L21" s="17"/>
      <c r="M21" s="17"/>
      <c r="N21" s="17"/>
      <c r="O21" s="17"/>
      <c r="P21" s="17"/>
      <c r="Q21" s="17"/>
      <c r="R21" s="17"/>
      <c r="S21" s="17"/>
      <c r="T21" s="17"/>
      <c r="U21" s="17"/>
      <c r="V21" s="17"/>
      <c r="W21" s="17"/>
      <c r="X21" s="17"/>
    </row>
    <row r="22" spans="1:24" x14ac:dyDescent="0.2">
      <c r="A22" s="17"/>
      <c r="B22" s="17"/>
      <c r="C22" s="17"/>
      <c r="D22" s="17"/>
      <c r="E22" s="17"/>
      <c r="F22" s="17"/>
      <c r="G22" s="17"/>
      <c r="H22" s="17"/>
      <c r="I22" s="17"/>
      <c r="J22" s="17"/>
      <c r="K22" s="17"/>
      <c r="L22" s="17"/>
      <c r="M22" s="17"/>
      <c r="N22" s="17"/>
      <c r="O22" s="17"/>
      <c r="P22" s="17"/>
      <c r="Q22" s="17"/>
      <c r="R22" s="17"/>
      <c r="S22" s="17"/>
      <c r="T22" s="17"/>
      <c r="U22" s="17"/>
      <c r="V22" s="17"/>
      <c r="W22" s="17"/>
      <c r="X22" s="17"/>
    </row>
    <row r="23" spans="1:24" x14ac:dyDescent="0.2">
      <c r="A23" s="17"/>
      <c r="B23" s="17"/>
      <c r="C23" s="17"/>
      <c r="D23" s="17"/>
      <c r="E23" s="17"/>
      <c r="F23" s="17"/>
      <c r="G23" s="17"/>
      <c r="H23" s="17"/>
      <c r="I23" s="17"/>
      <c r="J23" s="17"/>
      <c r="K23" s="17"/>
      <c r="L23" s="17"/>
      <c r="M23" s="17"/>
      <c r="N23" s="17"/>
      <c r="O23" s="17"/>
      <c r="P23" s="17"/>
      <c r="Q23" s="17"/>
      <c r="R23" s="17"/>
      <c r="S23" s="17"/>
      <c r="T23" s="17"/>
      <c r="U23" s="17"/>
      <c r="V23" s="17"/>
      <c r="W23" s="17"/>
      <c r="X23" s="17"/>
    </row>
    <row r="24" spans="1:24" x14ac:dyDescent="0.2">
      <c r="A24" s="17"/>
      <c r="B24" s="17"/>
      <c r="C24" s="17"/>
      <c r="D24" s="17"/>
      <c r="E24" s="17"/>
      <c r="F24" s="17"/>
      <c r="G24" s="17"/>
      <c r="H24" s="17"/>
      <c r="I24" s="17"/>
      <c r="J24" s="17"/>
      <c r="K24" s="17"/>
      <c r="L24" s="17"/>
      <c r="M24" s="17"/>
      <c r="N24" s="17"/>
      <c r="O24" s="17"/>
      <c r="P24" s="17"/>
      <c r="Q24" s="17"/>
      <c r="R24" s="17"/>
      <c r="S24" s="17"/>
      <c r="T24" s="17"/>
      <c r="U24" s="17"/>
      <c r="V24" s="17"/>
      <c r="W24" s="17"/>
      <c r="X24" s="17"/>
    </row>
    <row r="25" spans="1:24" x14ac:dyDescent="0.2">
      <c r="A25" s="17"/>
      <c r="B25" s="17"/>
      <c r="C25" s="17"/>
      <c r="D25" s="17"/>
      <c r="E25" s="17"/>
      <c r="F25" s="17"/>
      <c r="G25" s="17"/>
      <c r="H25" s="17"/>
      <c r="I25" s="17"/>
      <c r="J25" s="17"/>
      <c r="K25" s="17"/>
      <c r="L25" s="17"/>
      <c r="M25" s="17"/>
      <c r="N25" s="17"/>
      <c r="O25" s="17"/>
      <c r="P25" s="17"/>
      <c r="Q25" s="17"/>
      <c r="R25" s="17"/>
      <c r="S25" s="17"/>
      <c r="T25" s="17"/>
      <c r="U25" s="17"/>
      <c r="V25" s="17"/>
      <c r="W25" s="17"/>
      <c r="X25" s="17"/>
    </row>
    <row r="26" spans="1:24" x14ac:dyDescent="0.2">
      <c r="A26" s="17"/>
      <c r="B26" s="17"/>
      <c r="C26" s="17"/>
      <c r="D26" s="17"/>
      <c r="E26" s="17"/>
      <c r="F26" s="17"/>
      <c r="G26" s="17"/>
      <c r="H26" s="17"/>
      <c r="I26" s="17"/>
      <c r="J26" s="17"/>
      <c r="K26" s="17"/>
      <c r="L26" s="17"/>
      <c r="M26" s="17"/>
      <c r="N26" s="17"/>
      <c r="O26" s="17"/>
      <c r="P26" s="17"/>
      <c r="Q26" s="17"/>
      <c r="R26" s="17"/>
      <c r="S26" s="17"/>
      <c r="T26" s="17"/>
      <c r="U26" s="17"/>
      <c r="V26" s="17"/>
      <c r="W26" s="17"/>
      <c r="X26" s="17"/>
    </row>
    <row r="27" spans="1:24" x14ac:dyDescent="0.2">
      <c r="A27" s="17"/>
      <c r="B27" s="17"/>
      <c r="C27" s="17"/>
      <c r="D27" s="17"/>
      <c r="E27" s="17"/>
      <c r="F27" s="17"/>
      <c r="G27" s="17"/>
      <c r="H27" s="17"/>
      <c r="I27" s="17"/>
      <c r="J27" s="17"/>
      <c r="K27" s="17"/>
      <c r="L27" s="17"/>
      <c r="M27" s="17"/>
      <c r="N27" s="17"/>
      <c r="O27" s="17"/>
      <c r="P27" s="17"/>
      <c r="Q27" s="17"/>
      <c r="R27" s="17"/>
      <c r="S27" s="17"/>
      <c r="T27" s="17"/>
      <c r="U27" s="17"/>
      <c r="V27" s="17"/>
      <c r="W27" s="17"/>
      <c r="X27" s="17"/>
    </row>
    <row r="28" spans="1:24" x14ac:dyDescent="0.2">
      <c r="A28" s="17"/>
      <c r="B28" s="17"/>
      <c r="C28" s="17"/>
      <c r="D28" s="17"/>
      <c r="E28" s="17"/>
      <c r="F28" s="17"/>
      <c r="G28" s="17"/>
      <c r="H28" s="17"/>
      <c r="I28" s="17"/>
      <c r="J28" s="17"/>
      <c r="K28" s="17"/>
      <c r="L28" s="17"/>
      <c r="M28" s="17"/>
      <c r="N28" s="17"/>
      <c r="O28" s="17"/>
      <c r="P28" s="17"/>
      <c r="Q28" s="17"/>
      <c r="R28" s="17"/>
      <c r="S28" s="17"/>
      <c r="T28" s="17"/>
      <c r="U28" s="17"/>
      <c r="V28" s="17"/>
      <c r="W28" s="17"/>
      <c r="X28" s="17"/>
    </row>
    <row r="29" spans="1:24" x14ac:dyDescent="0.2">
      <c r="A29" s="17"/>
      <c r="B29" s="17"/>
      <c r="C29" s="17"/>
      <c r="D29" s="17"/>
      <c r="E29" s="17"/>
      <c r="F29" s="17"/>
      <c r="G29" s="17"/>
      <c r="H29" s="17"/>
      <c r="I29" s="17"/>
      <c r="J29" s="17"/>
      <c r="K29" s="17"/>
      <c r="L29" s="17"/>
      <c r="M29" s="17"/>
      <c r="N29" s="17"/>
      <c r="O29" s="17"/>
      <c r="P29" s="17"/>
      <c r="Q29" s="17"/>
      <c r="R29" s="17"/>
      <c r="S29" s="17"/>
      <c r="T29" s="17"/>
      <c r="U29" s="17"/>
      <c r="V29" s="17"/>
      <c r="W29" s="17"/>
      <c r="X29" s="17"/>
    </row>
    <row r="30" spans="1:24" x14ac:dyDescent="0.2">
      <c r="A30" s="17"/>
      <c r="B30" s="17"/>
      <c r="C30" s="17"/>
      <c r="D30" s="17"/>
      <c r="E30" s="17"/>
      <c r="F30" s="17"/>
      <c r="G30" s="17"/>
      <c r="H30" s="17"/>
      <c r="I30" s="17"/>
      <c r="J30" s="17"/>
      <c r="K30" s="17"/>
      <c r="L30" s="17"/>
      <c r="M30" s="17"/>
      <c r="N30" s="17"/>
      <c r="O30" s="17"/>
      <c r="P30" s="17"/>
      <c r="Q30" s="17"/>
      <c r="R30" s="17"/>
      <c r="S30" s="17"/>
      <c r="T30" s="17"/>
      <c r="U30" s="17"/>
      <c r="V30" s="17"/>
      <c r="W30" s="17"/>
      <c r="X30" s="17"/>
    </row>
    <row r="31" spans="1:24" x14ac:dyDescent="0.2">
      <c r="A31" s="17"/>
      <c r="B31" s="17"/>
      <c r="C31" s="17"/>
      <c r="D31" s="17"/>
      <c r="E31" s="17"/>
      <c r="F31" s="17"/>
      <c r="G31" s="17"/>
      <c r="H31" s="17"/>
      <c r="I31" s="17"/>
      <c r="J31" s="17"/>
      <c r="K31" s="17"/>
      <c r="L31" s="17"/>
      <c r="M31" s="17"/>
      <c r="N31" s="17"/>
      <c r="O31" s="17"/>
      <c r="P31" s="17"/>
      <c r="Q31" s="17"/>
      <c r="R31" s="17"/>
      <c r="S31" s="17"/>
      <c r="T31" s="17"/>
      <c r="U31" s="17"/>
      <c r="V31" s="17"/>
      <c r="W31" s="17"/>
      <c r="X31" s="17"/>
    </row>
    <row r="32" spans="1:24" x14ac:dyDescent="0.2">
      <c r="A32" s="17"/>
      <c r="B32" s="17"/>
      <c r="C32" s="17"/>
      <c r="D32" s="17"/>
      <c r="E32" s="17"/>
      <c r="F32" s="17"/>
      <c r="G32" s="17"/>
      <c r="H32" s="17"/>
      <c r="I32" s="17"/>
      <c r="J32" s="17"/>
      <c r="K32" s="17"/>
      <c r="L32" s="17"/>
      <c r="M32" s="17"/>
      <c r="N32" s="17"/>
      <c r="O32" s="17"/>
      <c r="P32" s="17"/>
      <c r="Q32" s="17"/>
      <c r="R32" s="17"/>
      <c r="S32" s="17"/>
      <c r="T32" s="17"/>
      <c r="U32" s="17"/>
      <c r="V32" s="17"/>
      <c r="W32" s="17"/>
      <c r="X32" s="17"/>
    </row>
    <row r="33" spans="1:24" x14ac:dyDescent="0.2">
      <c r="A33" s="17"/>
      <c r="B33" s="17"/>
      <c r="C33" s="17"/>
      <c r="D33" s="17"/>
      <c r="E33" s="17"/>
      <c r="F33" s="17"/>
      <c r="G33" s="17"/>
      <c r="H33" s="17"/>
      <c r="I33" s="17"/>
      <c r="J33" s="17"/>
      <c r="K33" s="17"/>
      <c r="L33" s="17"/>
      <c r="M33" s="17"/>
      <c r="N33" s="17"/>
      <c r="O33" s="17"/>
      <c r="P33" s="17"/>
      <c r="Q33" s="17"/>
      <c r="R33" s="17"/>
      <c r="S33" s="17"/>
      <c r="T33" s="17"/>
      <c r="U33" s="17"/>
      <c r="V33" s="17"/>
      <c r="W33" s="17"/>
      <c r="X33" s="17"/>
    </row>
    <row r="34" spans="1:24" x14ac:dyDescent="0.2">
      <c r="A34" s="17"/>
      <c r="B34" s="17"/>
      <c r="C34" s="17"/>
      <c r="D34" s="17"/>
      <c r="E34" s="17"/>
      <c r="F34" s="17"/>
      <c r="G34" s="17"/>
      <c r="H34" s="17"/>
      <c r="I34" s="17"/>
      <c r="J34" s="17"/>
      <c r="K34" s="17"/>
      <c r="L34" s="17"/>
      <c r="M34" s="17"/>
      <c r="N34" s="17"/>
      <c r="O34" s="17"/>
      <c r="P34" s="17"/>
      <c r="Q34" s="17"/>
      <c r="R34" s="17"/>
      <c r="S34" s="17"/>
      <c r="T34" s="17"/>
      <c r="U34" s="17"/>
      <c r="V34" s="17"/>
      <c r="W34" s="17"/>
      <c r="X34" s="17"/>
    </row>
    <row r="35" spans="1:24" x14ac:dyDescent="0.2">
      <c r="A35" s="17"/>
      <c r="B35" s="17"/>
      <c r="C35" s="17"/>
      <c r="D35" s="17"/>
      <c r="E35" s="17"/>
      <c r="F35" s="17"/>
      <c r="G35" s="17"/>
      <c r="H35" s="17"/>
      <c r="I35" s="17"/>
      <c r="J35" s="17"/>
      <c r="K35" s="17"/>
      <c r="L35" s="17"/>
      <c r="M35" s="17"/>
      <c r="N35" s="17"/>
      <c r="O35" s="17"/>
      <c r="P35" s="17"/>
      <c r="Q35" s="17"/>
      <c r="R35" s="17"/>
      <c r="S35" s="17"/>
      <c r="T35" s="17"/>
      <c r="U35" s="17"/>
      <c r="V35" s="17"/>
      <c r="W35" s="17"/>
      <c r="X35" s="17"/>
    </row>
    <row r="36" spans="1:24" x14ac:dyDescent="0.2">
      <c r="A36" s="17"/>
      <c r="B36" s="17"/>
      <c r="C36" s="17"/>
      <c r="D36" s="17"/>
      <c r="E36" s="17"/>
      <c r="F36" s="17"/>
      <c r="G36" s="17"/>
      <c r="H36" s="17"/>
      <c r="I36" s="17"/>
      <c r="J36" s="17"/>
      <c r="K36" s="17"/>
      <c r="L36" s="17"/>
      <c r="M36" s="17"/>
      <c r="N36" s="17"/>
      <c r="O36" s="17"/>
      <c r="P36" s="17"/>
      <c r="Q36" s="17"/>
      <c r="R36" s="17"/>
      <c r="S36" s="17"/>
      <c r="T36" s="17"/>
      <c r="U36" s="17"/>
      <c r="V36" s="17"/>
      <c r="W36" s="17"/>
      <c r="X36" s="17"/>
    </row>
    <row r="37" spans="1:24" x14ac:dyDescent="0.2">
      <c r="A37" s="17"/>
      <c r="B37" s="17"/>
      <c r="C37" s="17"/>
      <c r="D37" s="17"/>
      <c r="E37" s="17"/>
      <c r="F37" s="17"/>
      <c r="G37" s="17"/>
      <c r="H37" s="17"/>
      <c r="I37" s="17"/>
      <c r="J37" s="17"/>
      <c r="K37" s="17"/>
      <c r="L37" s="17"/>
      <c r="M37" s="17"/>
      <c r="N37" s="17"/>
      <c r="O37" s="17"/>
      <c r="P37" s="17"/>
      <c r="Q37" s="17"/>
      <c r="R37" s="17"/>
      <c r="S37" s="17"/>
      <c r="T37" s="17"/>
      <c r="U37" s="17"/>
      <c r="V37" s="17"/>
      <c r="W37" s="17"/>
      <c r="X37" s="17"/>
    </row>
    <row r="38" spans="1:24" x14ac:dyDescent="0.2">
      <c r="A38" s="17"/>
      <c r="B38" s="17"/>
      <c r="C38" s="17"/>
      <c r="D38" s="17"/>
      <c r="E38" s="17"/>
      <c r="F38" s="17"/>
      <c r="G38" s="17"/>
      <c r="H38" s="17"/>
      <c r="I38" s="17"/>
      <c r="J38" s="17"/>
      <c r="K38" s="17"/>
      <c r="L38" s="17"/>
      <c r="M38" s="17"/>
      <c r="N38" s="17"/>
      <c r="O38" s="17"/>
      <c r="P38" s="17"/>
      <c r="Q38" s="17"/>
      <c r="R38" s="17"/>
      <c r="S38" s="17"/>
      <c r="T38" s="17"/>
      <c r="U38" s="17"/>
      <c r="V38" s="17"/>
      <c r="W38" s="17"/>
      <c r="X38" s="17"/>
    </row>
    <row r="39" spans="1:24" x14ac:dyDescent="0.2">
      <c r="A39" s="17"/>
      <c r="B39" s="17"/>
      <c r="C39" s="17"/>
      <c r="D39" s="17"/>
      <c r="E39" s="17"/>
      <c r="F39" s="17"/>
      <c r="G39" s="17"/>
      <c r="H39" s="17"/>
      <c r="I39" s="17"/>
      <c r="J39" s="17"/>
      <c r="K39" s="17"/>
      <c r="L39" s="17"/>
      <c r="M39" s="17"/>
      <c r="N39" s="17"/>
      <c r="O39" s="17"/>
      <c r="P39" s="17"/>
      <c r="Q39" s="17"/>
      <c r="R39" s="17"/>
      <c r="S39" s="17"/>
      <c r="T39" s="17"/>
      <c r="U39" s="17"/>
      <c r="V39" s="17"/>
      <c r="W39" s="17"/>
      <c r="X39" s="17"/>
    </row>
    <row r="40" spans="1:24" x14ac:dyDescent="0.2">
      <c r="A40" s="17"/>
      <c r="B40" s="17"/>
      <c r="C40" s="17"/>
      <c r="D40" s="17"/>
      <c r="E40" s="17"/>
      <c r="F40" s="17"/>
      <c r="G40" s="17"/>
      <c r="H40" s="17"/>
      <c r="I40" s="17"/>
      <c r="J40" s="17"/>
      <c r="K40" s="17"/>
      <c r="L40" s="17"/>
      <c r="M40" s="17"/>
      <c r="N40" s="17"/>
      <c r="O40" s="17"/>
      <c r="P40" s="17"/>
      <c r="Q40" s="17"/>
      <c r="R40" s="17"/>
      <c r="S40" s="17"/>
      <c r="T40" s="17"/>
      <c r="U40" s="17"/>
      <c r="V40" s="17"/>
      <c r="W40" s="17"/>
      <c r="X40" s="17"/>
    </row>
    <row r="41" spans="1:24" x14ac:dyDescent="0.2">
      <c r="A41" s="17"/>
      <c r="B41" s="17"/>
      <c r="C41" s="17"/>
      <c r="D41" s="17"/>
      <c r="E41" s="17"/>
      <c r="F41" s="17"/>
      <c r="G41" s="17"/>
      <c r="H41" s="17"/>
      <c r="I41" s="17"/>
      <c r="J41" s="17"/>
      <c r="K41" s="17"/>
      <c r="L41" s="17"/>
      <c r="M41" s="17"/>
      <c r="N41" s="17"/>
      <c r="O41" s="17"/>
      <c r="P41" s="17"/>
      <c r="Q41" s="17"/>
      <c r="R41" s="17"/>
      <c r="S41" s="17"/>
      <c r="T41" s="17"/>
      <c r="U41" s="17"/>
      <c r="V41" s="17"/>
      <c r="W41" s="17"/>
      <c r="X41" s="17"/>
    </row>
    <row r="42" spans="1:24" x14ac:dyDescent="0.2">
      <c r="A42" s="17"/>
      <c r="B42" s="17"/>
      <c r="C42" s="17"/>
      <c r="D42" s="17"/>
      <c r="E42" s="17"/>
      <c r="F42" s="17"/>
      <c r="G42" s="17"/>
      <c r="H42" s="17"/>
      <c r="I42" s="17"/>
      <c r="J42" s="17"/>
      <c r="K42" s="17"/>
      <c r="L42" s="17"/>
      <c r="M42" s="17"/>
      <c r="N42" s="17"/>
      <c r="O42" s="17"/>
      <c r="P42" s="17"/>
      <c r="Q42" s="17"/>
      <c r="R42" s="17"/>
      <c r="S42" s="17"/>
      <c r="T42" s="17"/>
      <c r="U42" s="17"/>
      <c r="V42" s="17"/>
      <c r="W42" s="17"/>
      <c r="X42" s="17"/>
    </row>
  </sheetData>
  <mergeCells count="1">
    <mergeCell ref="A1:X42"/>
  </mergeCells>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Check Box 1">
              <controlPr defaultSize="0" autoFill="0" autoLine="0" autoPict="0">
                <anchor moveWithCells="1">
                  <from>
                    <xdr:col>5</xdr:col>
                    <xdr:colOff>219075</xdr:colOff>
                    <xdr:row>9</xdr:row>
                    <xdr:rowOff>0</xdr:rowOff>
                  </from>
                  <to>
                    <xdr:col>5</xdr:col>
                    <xdr:colOff>457200</xdr:colOff>
                    <xdr:row>10</xdr:row>
                    <xdr:rowOff>95250</xdr:rowOff>
                  </to>
                </anchor>
              </controlPr>
            </control>
          </mc:Choice>
        </mc:AlternateContent>
        <mc:AlternateContent xmlns:mc="http://schemas.openxmlformats.org/markup-compatibility/2006">
          <mc:Choice Requires="x14">
            <control shapeId="4098" r:id="rId5" name="Check Box 2">
              <controlPr defaultSize="0" autoFill="0" autoLine="0" autoPict="0">
                <anchor moveWithCells="1">
                  <from>
                    <xdr:col>7</xdr:col>
                    <xdr:colOff>133350</xdr:colOff>
                    <xdr:row>9</xdr:row>
                    <xdr:rowOff>0</xdr:rowOff>
                  </from>
                  <to>
                    <xdr:col>7</xdr:col>
                    <xdr:colOff>371475</xdr:colOff>
                    <xdr:row>10</xdr:row>
                    <xdr:rowOff>95250</xdr:rowOff>
                  </to>
                </anchor>
              </controlPr>
            </control>
          </mc:Choice>
        </mc:AlternateContent>
        <mc:AlternateContent xmlns:mc="http://schemas.openxmlformats.org/markup-compatibility/2006">
          <mc:Choice Requires="x14">
            <control shapeId="4099" r:id="rId6" name="Check Box 3">
              <controlPr defaultSize="0" autoFill="0" autoLine="0" autoPict="0">
                <anchor moveWithCells="1">
                  <from>
                    <xdr:col>6</xdr:col>
                    <xdr:colOff>180975</xdr:colOff>
                    <xdr:row>9</xdr:row>
                    <xdr:rowOff>0</xdr:rowOff>
                  </from>
                  <to>
                    <xdr:col>6</xdr:col>
                    <xdr:colOff>409575</xdr:colOff>
                    <xdr:row>10</xdr:row>
                    <xdr:rowOff>95250</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FF5C3-C32A-401F-AA27-4128B4AA0C9D}">
  <dimension ref="A1"/>
  <sheetViews>
    <sheetView workbookViewId="0">
      <selection activeCell="F18" sqref="F18"/>
    </sheetView>
  </sheetViews>
  <sheetFormatPr defaultRowHeight="14.2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Data</vt:lpstr>
      <vt:lpstr>Master Data</vt:lpstr>
      <vt:lpstr>Pivot Tables</vt:lpstr>
      <vt:lpstr>Dashboard</vt:lpstr>
      <vt:lpstr>Iconcs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2021-11-03T11:40:02Z</dcterms:created>
  <dcterms:modified xsi:type="dcterms:W3CDTF">2023-10-01T02:51:21Z</dcterms:modified>
</cp:coreProperties>
</file>