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orensen\PycharmProjects\comp_statements\Excel Files\"/>
    </mc:Choice>
  </mc:AlternateContent>
  <xr:revisionPtr revIDLastSave="0" documentId="13_ncr:1_{D2ABFDBE-E8E0-4AE4-8179-3EB6BEA3F04D}" xr6:coauthVersionLast="47" xr6:coauthVersionMax="47" xr10:uidLastSave="{00000000-0000-0000-0000-000000000000}"/>
  <bookViews>
    <workbookView xWindow="2340" yWindow="2340" windowWidth="32295" windowHeight="17760" xr2:uid="{00000000-000D-0000-FFFF-FFFF00000000}"/>
  </bookViews>
  <sheets>
    <sheet name="STATEMENT" sheetId="1" r:id="rId1"/>
    <sheet name="payout" sheetId="2" r:id="rId2"/>
    <sheet name="info" sheetId="3" r:id="rId3"/>
    <sheet name="det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3" i="1"/>
  <c r="G45" i="1"/>
  <c r="D45" i="1"/>
  <c r="C45" i="1"/>
  <c r="B45" i="1"/>
  <c r="G44" i="1"/>
  <c r="D44" i="1"/>
  <c r="C44" i="1"/>
  <c r="B44" i="1"/>
  <c r="G43" i="1"/>
  <c r="D43" i="1"/>
  <c r="C43" i="1"/>
  <c r="B43" i="1"/>
  <c r="G42" i="1"/>
  <c r="D42" i="1"/>
  <c r="C42" i="1"/>
  <c r="B42" i="1"/>
  <c r="G41" i="1"/>
  <c r="D41" i="1"/>
  <c r="C41" i="1"/>
  <c r="B41" i="1"/>
  <c r="G40" i="1"/>
  <c r="D40" i="1"/>
  <c r="C40" i="1"/>
  <c r="B40" i="1"/>
  <c r="G39" i="1"/>
  <c r="D39" i="1"/>
  <c r="C39" i="1"/>
  <c r="B39" i="1"/>
  <c r="G38" i="1"/>
  <c r="D38" i="1"/>
  <c r="C38" i="1"/>
  <c r="B38" i="1"/>
  <c r="G37" i="1"/>
  <c r="D37" i="1"/>
  <c r="C37" i="1"/>
  <c r="B37" i="1"/>
  <c r="G36" i="1"/>
  <c r="D36" i="1"/>
  <c r="C36" i="1"/>
  <c r="B36" i="1"/>
  <c r="G35" i="1"/>
  <c r="D35" i="1"/>
  <c r="C35" i="1"/>
  <c r="B35" i="1"/>
  <c r="G34" i="1"/>
  <c r="D34" i="1"/>
  <c r="C34" i="1"/>
  <c r="B34" i="1"/>
  <c r="G33" i="1"/>
  <c r="D33" i="1"/>
  <c r="C33" i="1"/>
  <c r="B33" i="1"/>
  <c r="G32" i="1"/>
  <c r="D32" i="1"/>
  <c r="C32" i="1"/>
  <c r="B32" i="1"/>
  <c r="G31" i="1"/>
  <c r="D31" i="1"/>
  <c r="C31" i="1"/>
  <c r="B31" i="1"/>
  <c r="G30" i="1"/>
  <c r="D30" i="1"/>
  <c r="C30" i="1"/>
  <c r="B30" i="1"/>
  <c r="G29" i="1"/>
  <c r="D29" i="1"/>
  <c r="C29" i="1"/>
  <c r="B29" i="1"/>
  <c r="G28" i="1"/>
  <c r="D28" i="1"/>
  <c r="C28" i="1"/>
  <c r="B28" i="1"/>
  <c r="G27" i="1"/>
  <c r="D27" i="1"/>
  <c r="C27" i="1"/>
  <c r="B27" i="1"/>
  <c r="G26" i="1"/>
  <c r="D26" i="1"/>
  <c r="C26" i="1"/>
  <c r="B26" i="1"/>
  <c r="G25" i="1"/>
  <c r="D25" i="1"/>
  <c r="C25" i="1"/>
  <c r="B25" i="1"/>
  <c r="G24" i="1"/>
  <c r="D24" i="1"/>
  <c r="C24" i="1"/>
  <c r="B24" i="1"/>
  <c r="G23" i="1"/>
  <c r="D23" i="1"/>
  <c r="C23" i="1"/>
  <c r="B23" i="1"/>
  <c r="G18" i="1"/>
  <c r="G17" i="1"/>
  <c r="G16" i="1"/>
  <c r="G15" i="1"/>
  <c r="G14" i="1"/>
  <c r="D14" i="1" s="1"/>
  <c r="G13" i="1"/>
  <c r="C12" i="1"/>
  <c r="G11" i="1"/>
  <c r="G12" i="1" s="1"/>
  <c r="D15" i="1" s="1"/>
  <c r="C11" i="1"/>
  <c r="G10" i="1"/>
  <c r="C10" i="1"/>
  <c r="B6" i="1"/>
  <c r="B5" i="1"/>
  <c r="B4" i="1"/>
</calcChain>
</file>

<file path=xl/sharedStrings.xml><?xml version="1.0" encoding="utf-8"?>
<sst xmlns="http://schemas.openxmlformats.org/spreadsheetml/2006/main" count="157" uniqueCount="89">
  <si>
    <t xml:space="preserve">CVRx US Sales Incentive Compensation Statement </t>
  </si>
  <si>
    <t>Sales Performance</t>
  </si>
  <si>
    <t>Final Payment</t>
  </si>
  <si>
    <t>Level 1 Sales</t>
  </si>
  <si>
    <t>Level 1 Payout</t>
  </si>
  <si>
    <t>Level 2 Sales</t>
  </si>
  <si>
    <t>Level 2 Payout</t>
  </si>
  <si>
    <t>Total Sales</t>
  </si>
  <si>
    <t>Subtotal</t>
  </si>
  <si>
    <t>Other Adjustments</t>
  </si>
  <si>
    <t>CSR Deduction</t>
  </si>
  <si>
    <t>Guarantee Adjustment</t>
  </si>
  <si>
    <t>Net CPAS Payout</t>
  </si>
  <si>
    <t>Final Payout</t>
  </si>
  <si>
    <t>YTD Payout</t>
  </si>
  <si>
    <t xml:space="preserve">Opportunity Detail </t>
  </si>
  <si>
    <t>Account</t>
  </si>
  <si>
    <t>Payout Type</t>
  </si>
  <si>
    <t>Opp Name</t>
  </si>
  <si>
    <t>Sales</t>
  </si>
  <si>
    <t>Units</t>
  </si>
  <si>
    <t>* An asterisk denotes that the opp includes a rebate</t>
  </si>
  <si>
    <t>YYYYMM</t>
  </si>
  <si>
    <t>EID</t>
  </si>
  <si>
    <t>YYYYQQ</t>
  </si>
  <si>
    <t>ROLE</t>
  </si>
  <si>
    <t>STATUS</t>
  </si>
  <si>
    <t>VALUE</t>
  </si>
  <si>
    <t>CATEGORY</t>
  </si>
  <si>
    <t>Notes</t>
  </si>
  <si>
    <t>2024_06</t>
  </si>
  <si>
    <t>wsteinhoff@cvrx.com</t>
  </si>
  <si>
    <t>2024_Q2</t>
  </si>
  <si>
    <t>REP</t>
  </si>
  <si>
    <t>ACTIVE</t>
  </si>
  <si>
    <t>YTD_PO</t>
  </si>
  <si>
    <t>SALES</t>
  </si>
  <si>
    <t>AM_L1_REV</t>
  </si>
  <si>
    <t>AM_L2_REV</t>
  </si>
  <si>
    <t>AM_L1_PO</t>
  </si>
  <si>
    <t>AM_L2_PO</t>
  </si>
  <si>
    <t>AM_TTL_PO</t>
  </si>
  <si>
    <t>CPAS_SPIFF_PO</t>
  </si>
  <si>
    <t>GUR_AMT</t>
  </si>
  <si>
    <t>ADJUSTMENTS</t>
  </si>
  <si>
    <t>GUR_ADJ</t>
  </si>
  <si>
    <t>PO_AMT</t>
  </si>
  <si>
    <t>QTY</t>
  </si>
  <si>
    <t>Name:</t>
  </si>
  <si>
    <t>Wade Steinhoff</t>
  </si>
  <si>
    <t>Email:</t>
  </si>
  <si>
    <t>RM:</t>
  </si>
  <si>
    <t>mbrown@cvrx.com</t>
  </si>
  <si>
    <t>Territory:</t>
  </si>
  <si>
    <t>SACRAMENTO (STEINHOFF)</t>
  </si>
  <si>
    <t>Role:</t>
  </si>
  <si>
    <t>Account Manager</t>
  </si>
  <si>
    <t>Month:</t>
  </si>
  <si>
    <t>June</t>
  </si>
  <si>
    <t>SALES_CREDIT_REP_EMAIL</t>
  </si>
  <si>
    <t>isSale?</t>
  </si>
  <si>
    <t>NAME_REP</t>
  </si>
  <si>
    <t>REGION_NM</t>
  </si>
  <si>
    <t>ISIMPL</t>
  </si>
  <si>
    <t>CLOSEDATE</t>
  </si>
  <si>
    <t>OPP_NAME</t>
  </si>
  <si>
    <t>OPP_ID</t>
  </si>
  <si>
    <t>REFERRAL COUNT</t>
  </si>
  <si>
    <t>ACT_NAME</t>
  </si>
  <si>
    <t>ACT_ID</t>
  </si>
  <si>
    <t>SPLIT</t>
  </si>
  <si>
    <t>SPLIT_ACT</t>
  </si>
  <si>
    <t>CLOSE_YYYYMM</t>
  </si>
  <si>
    <t>CLOSE_YYYYQQ</t>
  </si>
  <si>
    <t>INDICATION_FOR_USE__C</t>
  </si>
  <si>
    <t>REASON_FOR_IMPLANT__C</t>
  </si>
  <si>
    <t>ASP</t>
  </si>
  <si>
    <t>QTD_UNITS</t>
  </si>
  <si>
    <t>hasREBATE?</t>
  </si>
  <si>
    <t>QTD_SALES</t>
  </si>
  <si>
    <t>QTD_SALES - SALES</t>
  </si>
  <si>
    <t>75xBL</t>
  </si>
  <si>
    <t>BL</t>
  </si>
  <si>
    <t>QUOTA</t>
  </si>
  <si>
    <t>L1</t>
  </si>
  <si>
    <t>L2</t>
  </si>
  <si>
    <t>SPIFF_DEDUCTION</t>
  </si>
  <si>
    <t>PHYSICIAN</t>
  </si>
  <si>
    <t>PHYSICIAN_ID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</si>
</sst>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/>
    <xf numFmtId="164" fontId="2" fillId="0" borderId="4" xfId="0" applyNumberFormat="1" applyFont="1" applyBorder="1" applyAlignment="1">
      <alignment horizontal="center"/>
    </xf>
    <xf numFmtId="0" fontId="5" fillId="0" borderId="0" xfId="0" applyFont="1"/>
    <xf numFmtId="164" fontId="2" fillId="0" borderId="4" xfId="1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3" fillId="0" borderId="17" xfId="0" applyFont="1" applyBorder="1"/>
    <xf numFmtId="164" fontId="2" fillId="0" borderId="18" xfId="0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top"/>
    </xf>
    <xf numFmtId="0" fontId="4" fillId="2" borderId="13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3" fillId="0" borderId="14" xfId="0" applyFont="1" applyBorder="1" applyAlignment="1">
      <alignment horizontal="left"/>
    </xf>
    <xf numFmtId="0" fontId="0" fillId="0" borderId="8" xfId="0" applyBorder="1"/>
    <xf numFmtId="0" fontId="6" fillId="0" borderId="9" xfId="0" applyFont="1" applyBorder="1"/>
    <xf numFmtId="0" fontId="0" fillId="0" borderId="15" xfId="0" applyBorder="1"/>
    <xf numFmtId="0" fontId="4" fillId="2" borderId="5" xfId="0" applyFont="1" applyFill="1" applyBorder="1" applyAlignment="1">
      <alignment horizontal="center" vertical="center"/>
    </xf>
    <xf numFmtId="0" fontId="0" fillId="0" borderId="12" xfId="0" applyBorder="1"/>
    <xf numFmtId="0" fontId="3" fillId="0" borderId="3" xfId="0" applyFont="1" applyBorder="1"/>
    <xf numFmtId="0" fontId="3" fillId="0" borderId="19" xfId="0" applyFont="1" applyBorder="1" applyAlignment="1">
      <alignment horizontal="left" wrapText="1"/>
    </xf>
    <xf numFmtId="0" fontId="0" fillId="0" borderId="20" xfId="0" applyBorder="1"/>
    <xf numFmtId="0" fontId="3" fillId="0" borderId="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0" fillId="0" borderId="16" xfId="0" applyBorder="1"/>
    <xf numFmtId="0" fontId="0" fillId="0" borderId="2" xfId="0" applyBorder="1"/>
    <xf numFmtId="0" fontId="4" fillId="4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left" wrapText="1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1</xdr:row>
      <xdr:rowOff>104775</xdr:rowOff>
    </xdr:from>
    <xdr:to>
      <xdr:col>6</xdr:col>
      <xdr:colOff>850488</xdr:colOff>
      <xdr:row>3</xdr:row>
      <xdr:rowOff>178573</xdr:rowOff>
    </xdr:to>
    <xdr:pic>
      <xdr:nvPicPr>
        <xdr:cNvPr id="3" name="Picture 2" descr="A picture containing text, sign, dark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304800"/>
          <a:ext cx="938118" cy="327163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6"/>
  <sheetViews>
    <sheetView showGridLines="0" tabSelected="1" topLeftCell="A15" zoomScale="110" zoomScaleNormal="110" workbookViewId="0">
      <selection activeCell="B46" sqref="B46"/>
    </sheetView>
  </sheetViews>
  <sheetFormatPr defaultRowHeight="15.75" x14ac:dyDescent="0.25"/>
  <cols>
    <col min="1" max="1" width="0.7109375" style="1" customWidth="1"/>
    <col min="2" max="2" width="25.28515625" style="1" customWidth="1"/>
    <col min="3" max="3" width="13.7109375" style="1" customWidth="1"/>
    <col min="4" max="4" width="11.85546875" style="1" customWidth="1"/>
    <col min="5" max="5" width="5.5703125" style="1" customWidth="1"/>
    <col min="6" max="6" width="17.85546875" style="1" customWidth="1"/>
    <col min="7" max="7" width="14.7109375" style="1" customWidth="1"/>
  </cols>
  <sheetData>
    <row r="1" spans="1:7" ht="4.1500000000000004" customHeight="1" x14ac:dyDescent="0.25"/>
    <row r="2" spans="1:7" x14ac:dyDescent="0.25">
      <c r="B2" s="2" t="s">
        <v>0</v>
      </c>
    </row>
    <row r="3" spans="1:7" ht="4.1500000000000004" customHeight="1" x14ac:dyDescent="0.25"/>
    <row r="4" spans="1:7" x14ac:dyDescent="0.25">
      <c r="B4" s="2" t="str">
        <f>info!B1</f>
        <v>Wade Steinhoff</v>
      </c>
    </row>
    <row r="5" spans="1:7" x14ac:dyDescent="0.25">
      <c r="B5" s="2" t="str">
        <f>info!B5</f>
        <v>Account Manager</v>
      </c>
    </row>
    <row r="6" spans="1:7" x14ac:dyDescent="0.25">
      <c r="B6" s="2" t="str">
        <f>info!B6 &amp; " 2024"</f>
        <v>June 2024</v>
      </c>
    </row>
    <row r="7" spans="1:7" ht="4.1500000000000004" customHeight="1" x14ac:dyDescent="0.25"/>
    <row r="8" spans="1:7" ht="4.1500000000000004" customHeight="1" thickBot="1" x14ac:dyDescent="0.3"/>
    <row r="9" spans="1:7" x14ac:dyDescent="0.25">
      <c r="B9" s="22" t="s">
        <v>1</v>
      </c>
      <c r="C9" s="23"/>
      <c r="D9" s="3"/>
      <c r="E9" s="22" t="s">
        <v>2</v>
      </c>
      <c r="F9" s="38"/>
      <c r="G9" s="23"/>
    </row>
    <row r="10" spans="1:7" x14ac:dyDescent="0.25">
      <c r="B10" s="4" t="s">
        <v>3</v>
      </c>
      <c r="C10" s="19">
        <f>_xlfn.XLOOKUP("AM_L1_REV", payout!$G:$G, payout!$F:$F)</f>
        <v>0</v>
      </c>
      <c r="E10" s="32" t="s">
        <v>4</v>
      </c>
      <c r="F10" s="25"/>
      <c r="G10" s="7">
        <f>_xlfn.XLOOKUP("AM_L1_PO", payout!G:G,payout!F:F)</f>
        <v>0</v>
      </c>
    </row>
    <row r="11" spans="1:7" ht="16.5" customHeight="1" thickBot="1" x14ac:dyDescent="0.3">
      <c r="A11" s="6"/>
      <c r="B11" s="4" t="s">
        <v>5</v>
      </c>
      <c r="C11" s="8">
        <f>_xlfn.XLOOKUP("AM_L2_REV", payout!$G:$G, payout!$F:$F)</f>
        <v>0</v>
      </c>
      <c r="E11" s="32" t="s">
        <v>6</v>
      </c>
      <c r="F11" s="25"/>
      <c r="G11" s="17">
        <f>(_xlfn.XLOOKUP("AM_L2_PO",payout!G:G,payout!F:F))</f>
        <v>0</v>
      </c>
    </row>
    <row r="12" spans="1:7" ht="17.25" customHeight="1" thickTop="1" thickBot="1" x14ac:dyDescent="0.3">
      <c r="B12" s="15" t="s">
        <v>7</v>
      </c>
      <c r="C12" s="18">
        <f>SUM(C10:C11)</f>
        <v>0</v>
      </c>
      <c r="E12" s="36" t="s">
        <v>8</v>
      </c>
      <c r="F12" s="37"/>
      <c r="G12" s="20">
        <f>SUM(G10:G11)</f>
        <v>0</v>
      </c>
    </row>
    <row r="13" spans="1:7" ht="16.5" customHeight="1" thickTop="1" x14ac:dyDescent="0.25">
      <c r="E13" s="33" t="s">
        <v>9</v>
      </c>
      <c r="F13" s="34"/>
      <c r="G13" s="16">
        <f>_xlfn.XLOOKUP("ADJUSTMENTS", payout!G:G,payout!F:F)</f>
        <v>0</v>
      </c>
    </row>
    <row r="14" spans="1:7" ht="16.5" customHeight="1" x14ac:dyDescent="0.25">
      <c r="D14" s="6">
        <f>IF(G14&lt;0, 1, 0)</f>
        <v>0</v>
      </c>
      <c r="E14" s="40" t="s">
        <v>10</v>
      </c>
      <c r="F14" s="25"/>
      <c r="G14" s="16">
        <f>IFERROR(-_xlfn.XLOOKUP("FCE_DEDUCTION", payout!G:G,payout!F:F), 0)</f>
        <v>0</v>
      </c>
    </row>
    <row r="15" spans="1:7" x14ac:dyDescent="0.25">
      <c r="D15" s="6">
        <f>IF(G15&gt;0, IF(G15&gt;G12, 1, 0), 0)</f>
        <v>1</v>
      </c>
      <c r="E15" s="35" t="s">
        <v>11</v>
      </c>
      <c r="F15" s="25"/>
      <c r="G15" s="5">
        <f>IFERROR(_xlfn.XLOOKUP("GUR_AMT",payout!G:G,payout!F:F), 0)</f>
        <v>16666.669999999998</v>
      </c>
    </row>
    <row r="16" spans="1:7" ht="16.5" customHeight="1" thickBot="1" x14ac:dyDescent="0.3">
      <c r="E16" s="26" t="s">
        <v>12</v>
      </c>
      <c r="F16" s="27"/>
      <c r="G16" s="8">
        <f>_xlfn.XLOOKUP("CPAS_SPIFF_PO", payout!G:G,payout!F:F)</f>
        <v>0</v>
      </c>
    </row>
    <row r="17" spans="2:7" ht="17.25" customHeight="1" thickTop="1" thickBot="1" x14ac:dyDescent="0.3">
      <c r="E17" s="36" t="s">
        <v>13</v>
      </c>
      <c r="F17" s="37"/>
      <c r="G17" s="9">
        <f>_xlfn.XLOOKUP("PO_AMT", payout!G:G,payout!F:F)</f>
        <v>16666.669999999998</v>
      </c>
    </row>
    <row r="18" spans="2:7" ht="17.25" customHeight="1" thickTop="1" thickBot="1" x14ac:dyDescent="0.3">
      <c r="E18" s="28" t="s">
        <v>14</v>
      </c>
      <c r="F18" s="29"/>
      <c r="G18" s="10">
        <f>_xlfn.XLOOKUP("YTD_PO", payout!G:G,payout!F:F)</f>
        <v>58333.3</v>
      </c>
    </row>
    <row r="19" spans="2:7" ht="4.1500000000000004" customHeight="1" x14ac:dyDescent="0.25"/>
    <row r="20" spans="2:7" ht="4.1500000000000004" customHeight="1" x14ac:dyDescent="0.25"/>
    <row r="21" spans="2:7" x14ac:dyDescent="0.25">
      <c r="B21" s="30" t="s">
        <v>15</v>
      </c>
      <c r="C21" s="31"/>
      <c r="D21" s="31"/>
      <c r="E21" s="31"/>
      <c r="F21" s="31"/>
      <c r="G21" s="25"/>
    </row>
    <row r="22" spans="2:7" x14ac:dyDescent="0.25">
      <c r="B22" s="11" t="s">
        <v>16</v>
      </c>
      <c r="C22" s="11" t="s">
        <v>17</v>
      </c>
      <c r="D22" s="39" t="s">
        <v>18</v>
      </c>
      <c r="E22" s="25"/>
      <c r="F22" s="11" t="s">
        <v>19</v>
      </c>
      <c r="G22" s="11" t="s">
        <v>20</v>
      </c>
    </row>
    <row r="23" spans="2:7" x14ac:dyDescent="0.25">
      <c r="B23" s="12" t="str">
        <f>IF(LEN(detail!K2)&lt;1,"",detail!K2)</f>
        <v/>
      </c>
      <c r="C23" s="12" t="str">
        <f>IF(LEN(detail!R2)&lt;1,"", detail!R2)</f>
        <v/>
      </c>
      <c r="D23" s="24" t="str">
        <f>IF(LEN(detail!H2)&lt;1,"",detail!H2)</f>
        <v/>
      </c>
      <c r="E23" s="25"/>
      <c r="F23" s="14" t="e">
        <f>DOLLAR(IF(LEN(detail!V2)&lt;1,"",detail!V2), 0) &amp; IF(detail!W2 = 1, "*", "")</f>
        <v>#VALUE!</v>
      </c>
      <c r="G23" s="13" t="str">
        <f>IF(LEN(detail!T2)&lt;1,"",detail!T2)</f>
        <v/>
      </c>
    </row>
    <row r="24" spans="2:7" x14ac:dyDescent="0.25">
      <c r="B24" s="12" t="str">
        <f>IF(LEN(detail!K3)&lt;1,"",detail!K3)</f>
        <v/>
      </c>
      <c r="C24" s="12" t="str">
        <f>IF(LEN(detail!R3)&lt;1,"", detail!R3)</f>
        <v/>
      </c>
      <c r="D24" s="24" t="str">
        <f>IF(LEN(detail!H3)&lt;1,"",detail!H3)</f>
        <v/>
      </c>
      <c r="E24" s="25"/>
      <c r="F24" s="14" t="e">
        <f>DOLLAR(IF(LEN(detail!V3)&lt;1,"",detail!V3), 0) &amp; IF(detail!W3 = 1, "*", "")</f>
        <v>#VALUE!</v>
      </c>
      <c r="G24" s="13" t="str">
        <f>IF(LEN(detail!T3)&lt;1,"",detail!T3)</f>
        <v/>
      </c>
    </row>
    <row r="25" spans="2:7" x14ac:dyDescent="0.25">
      <c r="B25" s="12" t="str">
        <f>IF(LEN(detail!K4)&lt;1,"",detail!K4)</f>
        <v/>
      </c>
      <c r="C25" s="12" t="str">
        <f>IF(LEN(detail!R4)&lt;1,"", detail!R4)</f>
        <v/>
      </c>
      <c r="D25" s="24" t="str">
        <f>IF(LEN(detail!H4)&lt;1,"",detail!H4)</f>
        <v/>
      </c>
      <c r="E25" s="25"/>
      <c r="F25" s="14" t="e">
        <f>DOLLAR(IF(LEN(detail!V4)&lt;1,"",detail!V4), 0) &amp; IF(detail!W4 = 1, "*", "")</f>
        <v>#VALUE!</v>
      </c>
      <c r="G25" s="13" t="str">
        <f>IF(LEN(detail!T4)&lt;1,"",detail!T4)</f>
        <v/>
      </c>
    </row>
    <row r="26" spans="2:7" x14ac:dyDescent="0.25">
      <c r="B26" s="12" t="str">
        <f>IF(LEN(detail!K5)&lt;1,"",detail!K5)</f>
        <v/>
      </c>
      <c r="C26" s="12" t="str">
        <f>IF(LEN(detail!R5)&lt;1,"", detail!R5)</f>
        <v/>
      </c>
      <c r="D26" s="24" t="str">
        <f>IF(LEN(detail!H5)&lt;1,"",detail!H5)</f>
        <v/>
      </c>
      <c r="E26" s="25"/>
      <c r="F26" s="14" t="e">
        <f>DOLLAR(IF(LEN(detail!V5)&lt;1,"",detail!V5), 0) &amp; IF(detail!W5 = 1, "*", "")</f>
        <v>#VALUE!</v>
      </c>
      <c r="G26" s="13" t="str">
        <f>IF(LEN(detail!T5)&lt;1,"",detail!T5)</f>
        <v/>
      </c>
    </row>
    <row r="27" spans="2:7" x14ac:dyDescent="0.25">
      <c r="B27" s="12" t="str">
        <f>IF(LEN(detail!K6)&lt;1,"",detail!K6)</f>
        <v/>
      </c>
      <c r="C27" s="12" t="str">
        <f>IF(LEN(detail!R6)&lt;1,"", detail!R6)</f>
        <v/>
      </c>
      <c r="D27" s="24" t="str">
        <f>IF(LEN(detail!H6)&lt;1,"",detail!H6)</f>
        <v/>
      </c>
      <c r="E27" s="25"/>
      <c r="F27" s="14" t="e">
        <f>DOLLAR(IF(LEN(detail!V6)&lt;1,"",detail!V6), 0) &amp; IF(detail!W6 = 1, "*", "")</f>
        <v>#VALUE!</v>
      </c>
      <c r="G27" s="13" t="str">
        <f>IF(LEN(detail!T6)&lt;1,"",detail!T6)</f>
        <v/>
      </c>
    </row>
    <row r="28" spans="2:7" x14ac:dyDescent="0.25">
      <c r="B28" s="12" t="str">
        <f>IF(LEN(detail!K7)&lt;1,"",detail!K7)</f>
        <v/>
      </c>
      <c r="C28" s="12" t="str">
        <f>IF(LEN(detail!R7)&lt;1,"", detail!R7)</f>
        <v/>
      </c>
      <c r="D28" s="24" t="str">
        <f>IF(LEN(detail!H7)&lt;1,"",detail!H7)</f>
        <v/>
      </c>
      <c r="E28" s="25"/>
      <c r="F28" s="14" t="e">
        <f>DOLLAR(IF(LEN(detail!V7)&lt;1,"",detail!V7), 0) &amp; IF(detail!W7 = 1, "*", "")</f>
        <v>#VALUE!</v>
      </c>
      <c r="G28" s="13" t="str">
        <f>IF(LEN(detail!T7)&lt;1,"",detail!T7)</f>
        <v/>
      </c>
    </row>
    <row r="29" spans="2:7" x14ac:dyDescent="0.25">
      <c r="B29" s="12" t="str">
        <f>IF(LEN(detail!K8)&lt;1,"",detail!K8)</f>
        <v/>
      </c>
      <c r="C29" s="12" t="str">
        <f>IF(LEN(detail!R8)&lt;1,"", detail!R8)</f>
        <v/>
      </c>
      <c r="D29" s="24" t="str">
        <f>IF(LEN(detail!H8)&lt;1,"",detail!H8)</f>
        <v/>
      </c>
      <c r="E29" s="25"/>
      <c r="F29" s="14" t="e">
        <f>DOLLAR(IF(LEN(detail!V8)&lt;1,"",detail!V8), 0) &amp; IF(detail!W8 = 1, "*", "")</f>
        <v>#VALUE!</v>
      </c>
      <c r="G29" s="13" t="str">
        <f>IF(LEN(detail!T8)&lt;1,"",detail!T8)</f>
        <v/>
      </c>
    </row>
    <row r="30" spans="2:7" x14ac:dyDescent="0.25">
      <c r="B30" s="12" t="str">
        <f>IF(LEN(detail!K9)&lt;1,"",detail!K9)</f>
        <v/>
      </c>
      <c r="C30" s="12" t="str">
        <f>IF(LEN(detail!R9)&lt;1,"", detail!R9)</f>
        <v/>
      </c>
      <c r="D30" s="24" t="str">
        <f>IF(LEN(detail!H9)&lt;1,"",detail!H9)</f>
        <v/>
      </c>
      <c r="E30" s="25"/>
      <c r="F30" s="14" t="e">
        <f>DOLLAR(IF(LEN(detail!V9)&lt;1,"",detail!V9), 0) &amp; IF(detail!W9 = 1, "*", "")</f>
        <v>#VALUE!</v>
      </c>
      <c r="G30" s="13" t="str">
        <f>IF(LEN(detail!T9)&lt;1,"",detail!T9)</f>
        <v/>
      </c>
    </row>
    <row r="31" spans="2:7" x14ac:dyDescent="0.25">
      <c r="B31" s="12" t="str">
        <f>IF(LEN(detail!K10)&lt;1,"",detail!K10)</f>
        <v/>
      </c>
      <c r="C31" s="12" t="str">
        <f>IF(LEN(detail!R10)&lt;1,"", detail!R10)</f>
        <v/>
      </c>
      <c r="D31" s="24" t="str">
        <f>IF(LEN(detail!H10)&lt;1,"",detail!H10)</f>
        <v/>
      </c>
      <c r="E31" s="25"/>
      <c r="F31" s="14" t="e">
        <f>DOLLAR(IF(LEN(detail!V10)&lt;1,"",detail!V10), 0) &amp; IF(detail!W10 = 1, "*", "")</f>
        <v>#VALUE!</v>
      </c>
      <c r="G31" s="13" t="str">
        <f>IF(LEN(detail!T10)&lt;1,"",detail!T10)</f>
        <v/>
      </c>
    </row>
    <row r="32" spans="2:7" x14ac:dyDescent="0.25">
      <c r="B32" s="12" t="str">
        <f>IF(LEN(detail!K11)&lt;1,"",detail!K11)</f>
        <v/>
      </c>
      <c r="C32" s="12" t="str">
        <f>IF(LEN(detail!R11)&lt;1,"", detail!R11)</f>
        <v/>
      </c>
      <c r="D32" s="24" t="str">
        <f>IF(LEN(detail!H11)&lt;1,"",detail!H11)</f>
        <v/>
      </c>
      <c r="E32" s="25"/>
      <c r="F32" s="14" t="e">
        <f>DOLLAR(IF(LEN(detail!V11)&lt;1,"",detail!V11), 0) &amp; IF(detail!W11 = 1, "*", "")</f>
        <v>#VALUE!</v>
      </c>
      <c r="G32" s="13" t="str">
        <f>IF(LEN(detail!T11)&lt;1,"",detail!T11)</f>
        <v/>
      </c>
    </row>
    <row r="33" spans="2:7" x14ac:dyDescent="0.25">
      <c r="B33" s="12" t="str">
        <f>IF(LEN(detail!K12)&lt;1,"",detail!K12)</f>
        <v/>
      </c>
      <c r="C33" s="12" t="str">
        <f>IF(LEN(detail!R12)&lt;1,"", detail!R12)</f>
        <v/>
      </c>
      <c r="D33" s="24" t="str">
        <f>IF(LEN(detail!H12)&lt;1,"",detail!H12)</f>
        <v/>
      </c>
      <c r="E33" s="25"/>
      <c r="F33" s="14" t="e">
        <f>DOLLAR(IF(LEN(detail!V12)&lt;1,"",detail!V12), 0) &amp; IF(detail!W12 = 1, "*", "")</f>
        <v>#VALUE!</v>
      </c>
      <c r="G33" s="13" t="str">
        <f>IF(LEN(detail!T12)&lt;1,"",detail!T12)</f>
        <v/>
      </c>
    </row>
    <row r="34" spans="2:7" x14ac:dyDescent="0.25">
      <c r="B34" s="12" t="str">
        <f>IF(LEN(detail!K13)&lt;1,"",detail!K13)</f>
        <v/>
      </c>
      <c r="C34" s="12" t="str">
        <f>IF(LEN(detail!R13)&lt;1,"", detail!R13)</f>
        <v/>
      </c>
      <c r="D34" s="24" t="str">
        <f>IF(LEN(detail!H13)&lt;1,"",detail!H13)</f>
        <v/>
      </c>
      <c r="E34" s="25"/>
      <c r="F34" s="14" t="e">
        <f>DOLLAR(IF(LEN(detail!V13)&lt;1,"",detail!V13), 0) &amp; IF(detail!W13 = 1, "*", "")</f>
        <v>#VALUE!</v>
      </c>
      <c r="G34" s="13" t="str">
        <f>IF(LEN(detail!T13)&lt;1,"",detail!T13)</f>
        <v/>
      </c>
    </row>
    <row r="35" spans="2:7" x14ac:dyDescent="0.25">
      <c r="B35" s="12" t="str">
        <f>IF(LEN(detail!K14)&lt;1,"",detail!K14)</f>
        <v/>
      </c>
      <c r="C35" s="12" t="str">
        <f>IF(LEN(detail!R14)&lt;1,"", detail!R14)</f>
        <v/>
      </c>
      <c r="D35" s="24" t="str">
        <f>IF(LEN(detail!H14)&lt;1,"",detail!H14)</f>
        <v/>
      </c>
      <c r="E35" s="25"/>
      <c r="F35" s="14" t="e">
        <f>DOLLAR(IF(LEN(detail!V14)&lt;1,"",detail!V14), 0) &amp; IF(detail!W14 = 1, "*", "")</f>
        <v>#VALUE!</v>
      </c>
      <c r="G35" s="13" t="str">
        <f>IF(LEN(detail!T14)&lt;1,"",detail!T14)</f>
        <v/>
      </c>
    </row>
    <row r="36" spans="2:7" x14ac:dyDescent="0.25">
      <c r="B36" s="12" t="str">
        <f>IF(LEN(detail!K15)&lt;1,"",detail!K15)</f>
        <v/>
      </c>
      <c r="C36" s="12" t="str">
        <f>IF(LEN(detail!R15)&lt;1,"", detail!R15)</f>
        <v/>
      </c>
      <c r="D36" s="24" t="str">
        <f>IF(LEN(detail!H15)&lt;1,"",detail!H15)</f>
        <v/>
      </c>
      <c r="E36" s="25"/>
      <c r="F36" s="14" t="e">
        <f>DOLLAR(IF(LEN(detail!V15)&lt;1,"",detail!V15), 0) &amp; IF(detail!W15 = 1, "*", "")</f>
        <v>#VALUE!</v>
      </c>
      <c r="G36" s="13" t="str">
        <f>IF(LEN(detail!T15)&lt;1,"",detail!T15)</f>
        <v/>
      </c>
    </row>
    <row r="37" spans="2:7" x14ac:dyDescent="0.25">
      <c r="B37" s="12" t="str">
        <f>IF(LEN(detail!K16)&lt;1,"",detail!K16)</f>
        <v/>
      </c>
      <c r="C37" s="12" t="str">
        <f>IF(LEN(detail!R16)&lt;1,"", detail!R16)</f>
        <v/>
      </c>
      <c r="D37" s="24" t="str">
        <f>IF(LEN(detail!H16)&lt;1,"",detail!H16)</f>
        <v/>
      </c>
      <c r="E37" s="25"/>
      <c r="F37" s="14" t="e">
        <f>DOLLAR(IF(LEN(detail!V16)&lt;1,"",detail!V16), 0) &amp; IF(detail!W16 = 1, "*", "")</f>
        <v>#VALUE!</v>
      </c>
      <c r="G37" s="13" t="str">
        <f>IF(LEN(detail!T16)&lt;1,"",detail!T16)</f>
        <v/>
      </c>
    </row>
    <row r="38" spans="2:7" x14ac:dyDescent="0.25">
      <c r="B38" s="12" t="str">
        <f>IF(LEN(detail!K17)&lt;1,"",detail!K17)</f>
        <v/>
      </c>
      <c r="C38" s="12" t="str">
        <f>IF(LEN(detail!R17)&lt;1,"", detail!R17)</f>
        <v/>
      </c>
      <c r="D38" s="24" t="str">
        <f>IF(LEN(detail!H17)&lt;1,"",detail!H17)</f>
        <v/>
      </c>
      <c r="E38" s="25"/>
      <c r="F38" s="14" t="e">
        <f>DOLLAR(IF(LEN(detail!V17)&lt;1,"",detail!V17), 0) &amp; IF(detail!W17 = 1, "*", "")</f>
        <v>#VALUE!</v>
      </c>
      <c r="G38" s="13" t="str">
        <f>IF(LEN(detail!T17)&lt;1,"",detail!T17)</f>
        <v/>
      </c>
    </row>
    <row r="39" spans="2:7" x14ac:dyDescent="0.25">
      <c r="B39" s="12" t="str">
        <f>IF(LEN(detail!K18)&lt;1,"",detail!K18)</f>
        <v/>
      </c>
      <c r="C39" s="12" t="str">
        <f>IF(LEN(detail!R18)&lt;1,"", detail!R18)</f>
        <v/>
      </c>
      <c r="D39" s="24" t="str">
        <f>IF(LEN(detail!H18)&lt;1,"",detail!H18)</f>
        <v/>
      </c>
      <c r="E39" s="25"/>
      <c r="F39" s="14" t="e">
        <f>DOLLAR(IF(LEN(detail!V18)&lt;1,"",detail!V18), 0) &amp; IF(detail!W18 = 1, "*", "")</f>
        <v>#VALUE!</v>
      </c>
      <c r="G39" s="13" t="str">
        <f>IF(LEN(detail!T18)&lt;1,"",detail!T18)</f>
        <v/>
      </c>
    </row>
    <row r="40" spans="2:7" x14ac:dyDescent="0.25">
      <c r="B40" s="12" t="str">
        <f>IF(LEN(detail!K19)&lt;1,"",detail!K19)</f>
        <v/>
      </c>
      <c r="C40" s="12" t="str">
        <f>IF(LEN(detail!R19)&lt;1,"", detail!R19)</f>
        <v/>
      </c>
      <c r="D40" s="24" t="str">
        <f>IF(LEN(detail!H19)&lt;1,"",detail!H19)</f>
        <v/>
      </c>
      <c r="E40" s="25"/>
      <c r="F40" s="14" t="e">
        <f>DOLLAR(IF(LEN(detail!V19)&lt;1,"",detail!V19), 0) &amp; IF(detail!W19 = 1, "*", "")</f>
        <v>#VALUE!</v>
      </c>
      <c r="G40" s="13" t="str">
        <f>IF(LEN(detail!T19)&lt;1,"",detail!T19)</f>
        <v/>
      </c>
    </row>
    <row r="41" spans="2:7" x14ac:dyDescent="0.25">
      <c r="B41" s="12" t="str">
        <f>IF(LEN(detail!K20)&lt;1,"",detail!K20)</f>
        <v/>
      </c>
      <c r="C41" s="12" t="str">
        <f>IF(LEN(detail!R20)&lt;1,"", detail!R20)</f>
        <v/>
      </c>
      <c r="D41" s="24" t="str">
        <f>IF(LEN(detail!H20)&lt;1,"",detail!H20)</f>
        <v/>
      </c>
      <c r="E41" s="25"/>
      <c r="F41" s="14" t="e">
        <f>DOLLAR(IF(LEN(detail!V20)&lt;1,"",detail!V20), 0) &amp; IF(detail!W20 = 1, "*", "")</f>
        <v>#VALUE!</v>
      </c>
      <c r="G41" s="13" t="str">
        <f>IF(LEN(detail!T20)&lt;1,"",detail!T20)</f>
        <v/>
      </c>
    </row>
    <row r="42" spans="2:7" x14ac:dyDescent="0.25">
      <c r="B42" s="12" t="str">
        <f>IF(LEN(detail!K21)&lt;1,"",detail!K21)</f>
        <v/>
      </c>
      <c r="C42" s="12" t="str">
        <f>IF(LEN(detail!R21)&lt;1,"", detail!R21)</f>
        <v/>
      </c>
      <c r="D42" s="24" t="str">
        <f>IF(LEN(detail!H21)&lt;1,"",detail!H21)</f>
        <v/>
      </c>
      <c r="E42" s="25"/>
      <c r="F42" s="14" t="e">
        <f>DOLLAR(IF(LEN(detail!V21)&lt;1,"",detail!V21), 0) &amp; IF(detail!W21 = 1, "*", "")</f>
        <v>#VALUE!</v>
      </c>
      <c r="G42" s="13" t="str">
        <f>IF(LEN(detail!T21)&lt;1,"",detail!T21)</f>
        <v/>
      </c>
    </row>
    <row r="43" spans="2:7" x14ac:dyDescent="0.25">
      <c r="B43" s="12" t="str">
        <f>IF(LEN(detail!K22)&lt;1,"",detail!K22)</f>
        <v/>
      </c>
      <c r="C43" s="12" t="str">
        <f>IF(LEN(detail!R22)&lt;1,"", detail!R22)</f>
        <v/>
      </c>
      <c r="D43" s="24" t="str">
        <f>IF(LEN(detail!H22)&lt;1,"",detail!H22)</f>
        <v/>
      </c>
      <c r="E43" s="25"/>
      <c r="F43" s="14" t="e">
        <f>DOLLAR(IF(LEN(detail!V22)&lt;1,"",detail!V22), 0) &amp; IF(detail!W22 = 1, "*", "")</f>
        <v>#VALUE!</v>
      </c>
      <c r="G43" s="13" t="str">
        <f>IF(LEN(detail!T22)&lt;1,"",detail!T22)</f>
        <v/>
      </c>
    </row>
    <row r="44" spans="2:7" x14ac:dyDescent="0.25">
      <c r="B44" s="12" t="str">
        <f>IF(LEN(detail!K23)&lt;1,"",detail!K23)</f>
        <v/>
      </c>
      <c r="C44" s="12" t="str">
        <f>IF(LEN(detail!R23)&lt;1,"", detail!R23)</f>
        <v/>
      </c>
      <c r="D44" s="24" t="str">
        <f>IF(LEN(detail!H23)&lt;1,"",detail!H23)</f>
        <v/>
      </c>
      <c r="E44" s="25"/>
      <c r="F44" s="14" t="e">
        <f>DOLLAR(IF(LEN(detail!V23)&lt;1,"",detail!V23), 0) &amp; IF(detail!W23 = 1, "*", "")</f>
        <v>#VALUE!</v>
      </c>
      <c r="G44" s="13" t="str">
        <f>IF(LEN(detail!T23)&lt;1,"",detail!T23)</f>
        <v/>
      </c>
    </row>
    <row r="45" spans="2:7" x14ac:dyDescent="0.25">
      <c r="B45" s="12" t="str">
        <f>IF(LEN(detail!K24)&lt;1,"",detail!K24)</f>
        <v/>
      </c>
      <c r="C45" s="12" t="str">
        <f>IF(LEN(detail!R24)&lt;1,"", detail!R24)</f>
        <v/>
      </c>
      <c r="D45" s="24" t="str">
        <f>IF(LEN(detail!H24)&lt;1,"",detail!H24)</f>
        <v/>
      </c>
      <c r="E45" s="25"/>
      <c r="F45" s="14" t="e">
        <f>DOLLAR(IF(LEN(detail!V24)&lt;1,"",detail!V24), 0) &amp; IF(detail!W24 = 1, "*", "")</f>
        <v>#VALUE!</v>
      </c>
      <c r="G45" s="13" t="str">
        <f>IF(LEN(detail!T24)&lt;1,"",detail!T24)</f>
        <v/>
      </c>
    </row>
    <row r="46" spans="2:7" x14ac:dyDescent="0.25">
      <c r="B46" s="1" t="s">
        <v>21</v>
      </c>
    </row>
  </sheetData>
  <mergeCells count="36">
    <mergeCell ref="E14:F14"/>
    <mergeCell ref="D36:E36"/>
    <mergeCell ref="D31:E31"/>
    <mergeCell ref="E17:F17"/>
    <mergeCell ref="D45:E45"/>
    <mergeCell ref="E10:F10"/>
    <mergeCell ref="D27:E27"/>
    <mergeCell ref="D32:E32"/>
    <mergeCell ref="E13:F13"/>
    <mergeCell ref="D41:E41"/>
    <mergeCell ref="E15:F15"/>
    <mergeCell ref="D43:E43"/>
    <mergeCell ref="E11:F11"/>
    <mergeCell ref="D37:E37"/>
    <mergeCell ref="D28:E28"/>
    <mergeCell ref="D44:E44"/>
    <mergeCell ref="E12:F12"/>
    <mergeCell ref="D34:E34"/>
    <mergeCell ref="D22:E22"/>
    <mergeCell ref="D40:E40"/>
    <mergeCell ref="B9:C9"/>
    <mergeCell ref="D39:E39"/>
    <mergeCell ref="D25:E25"/>
    <mergeCell ref="D24:E24"/>
    <mergeCell ref="D42:E42"/>
    <mergeCell ref="E16:F16"/>
    <mergeCell ref="D30:E30"/>
    <mergeCell ref="D33:E33"/>
    <mergeCell ref="E18:F18"/>
    <mergeCell ref="D29:E29"/>
    <mergeCell ref="D23:E23"/>
    <mergeCell ref="D38:E38"/>
    <mergeCell ref="B21:G21"/>
    <mergeCell ref="D26:E26"/>
    <mergeCell ref="D35:E35"/>
    <mergeCell ref="E9:G9"/>
  </mergeCells>
  <conditionalFormatting sqref="B23:D45 F23:G45">
    <cfRule type="containsErrors" dxfId="0" priority="1">
      <formula>ISERROR(B23)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defaultRowHeight="15" x14ac:dyDescent="0.25"/>
  <sheetData>
    <row r="1" spans="1:8" x14ac:dyDescent="0.25">
      <c r="A1" s="21" t="s">
        <v>22</v>
      </c>
      <c r="B1" s="21" t="s">
        <v>23</v>
      </c>
      <c r="C1" s="21" t="s">
        <v>24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>
        <v>58333.3</v>
      </c>
      <c r="G2" t="s">
        <v>35</v>
      </c>
    </row>
    <row r="3" spans="1:8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>
        <v>0</v>
      </c>
      <c r="G3" t="s">
        <v>36</v>
      </c>
    </row>
    <row r="4" spans="1:8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>
        <v>0</v>
      </c>
      <c r="G4" t="s">
        <v>37</v>
      </c>
    </row>
    <row r="5" spans="1:8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>
        <v>0</v>
      </c>
      <c r="G5" t="s">
        <v>38</v>
      </c>
    </row>
    <row r="6" spans="1:8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>
        <v>0</v>
      </c>
      <c r="G6" t="s">
        <v>39</v>
      </c>
    </row>
    <row r="7" spans="1:8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F7">
        <v>0</v>
      </c>
      <c r="G7" t="s">
        <v>40</v>
      </c>
    </row>
    <row r="8" spans="1:8" x14ac:dyDescent="0.25">
      <c r="A8" t="s">
        <v>30</v>
      </c>
      <c r="B8" t="s">
        <v>31</v>
      </c>
      <c r="C8" t="s">
        <v>32</v>
      </c>
      <c r="D8" t="s">
        <v>33</v>
      </c>
      <c r="E8" t="s">
        <v>34</v>
      </c>
      <c r="F8">
        <v>0</v>
      </c>
      <c r="G8" t="s">
        <v>41</v>
      </c>
    </row>
    <row r="9" spans="1:8" x14ac:dyDescent="0.25">
      <c r="A9" t="s">
        <v>30</v>
      </c>
      <c r="B9" t="s">
        <v>31</v>
      </c>
      <c r="C9" t="s">
        <v>32</v>
      </c>
      <c r="D9" t="s">
        <v>33</v>
      </c>
      <c r="E9" t="s">
        <v>34</v>
      </c>
      <c r="F9">
        <v>0</v>
      </c>
      <c r="G9" t="s">
        <v>42</v>
      </c>
    </row>
    <row r="10" spans="1:8" x14ac:dyDescent="0.25">
      <c r="A10" t="s">
        <v>30</v>
      </c>
      <c r="B10" t="s">
        <v>31</v>
      </c>
      <c r="C10" t="s">
        <v>32</v>
      </c>
      <c r="D10" t="s">
        <v>33</v>
      </c>
      <c r="E10" t="s">
        <v>34</v>
      </c>
      <c r="F10">
        <v>16666.669999999998</v>
      </c>
      <c r="G10" t="s">
        <v>43</v>
      </c>
    </row>
    <row r="11" spans="1:8" x14ac:dyDescent="0.25">
      <c r="A11" t="s">
        <v>30</v>
      </c>
      <c r="B11" t="s">
        <v>31</v>
      </c>
      <c r="C11" t="s">
        <v>32</v>
      </c>
      <c r="D11" t="s">
        <v>33</v>
      </c>
      <c r="E11" t="s">
        <v>34</v>
      </c>
      <c r="F11">
        <v>0</v>
      </c>
      <c r="G11" t="s">
        <v>44</v>
      </c>
    </row>
    <row r="12" spans="1:8" x14ac:dyDescent="0.25">
      <c r="A12" t="s">
        <v>30</v>
      </c>
      <c r="B12" t="s">
        <v>31</v>
      </c>
      <c r="C12" t="s">
        <v>32</v>
      </c>
      <c r="D12" t="s">
        <v>33</v>
      </c>
      <c r="E12" t="s">
        <v>34</v>
      </c>
      <c r="F12">
        <v>16666.669999999998</v>
      </c>
      <c r="G12" t="s">
        <v>45</v>
      </c>
    </row>
    <row r="13" spans="1:8" x14ac:dyDescent="0.25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>
        <v>16666.669999999998</v>
      </c>
      <c r="G13" t="s">
        <v>46</v>
      </c>
    </row>
    <row r="14" spans="1:8" x14ac:dyDescent="0.25">
      <c r="A14" t="s">
        <v>30</v>
      </c>
      <c r="B14" t="s">
        <v>31</v>
      </c>
      <c r="C14" t="s">
        <v>32</v>
      </c>
      <c r="D14" t="s">
        <v>33</v>
      </c>
      <c r="E14" t="s">
        <v>34</v>
      </c>
      <c r="F14">
        <v>0</v>
      </c>
      <c r="G14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24"/>
  <sheetViews>
    <sheetView workbookViewId="0">
      <selection activeCell="B6" sqref="B6"/>
    </sheetView>
  </sheetViews>
  <sheetFormatPr defaultRowHeight="15" x14ac:dyDescent="0.25"/>
  <cols>
    <col min="2" max="2" width="23.710937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 t="s">
        <v>50</v>
      </c>
      <c r="B2" t="s">
        <v>31</v>
      </c>
    </row>
    <row r="3" spans="1:2" x14ac:dyDescent="0.25">
      <c r="A3" t="s">
        <v>51</v>
      </c>
      <c r="B3" t="s">
        <v>52</v>
      </c>
    </row>
    <row r="4" spans="1:2" x14ac:dyDescent="0.25">
      <c r="A4" t="s">
        <v>53</v>
      </c>
      <c r="B4" t="s">
        <v>54</v>
      </c>
    </row>
    <row r="5" spans="1:2" x14ac:dyDescent="0.25">
      <c r="A5" t="s">
        <v>55</v>
      </c>
      <c r="B5" t="s">
        <v>56</v>
      </c>
    </row>
    <row r="6" spans="1:2" x14ac:dyDescent="0.25">
      <c r="A6" t="s">
        <v>57</v>
      </c>
      <c r="B6" t="s">
        <v>58</v>
      </c>
    </row>
    <row r="21" ht="15.95" customHeight="1" x14ac:dyDescent="0.25"/>
    <row r="22" ht="15.95" customHeight="1" x14ac:dyDescent="0.25"/>
    <row r="23" ht="3.95" customHeight="1" x14ac:dyDescent="0.25"/>
    <row r="24" ht="3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"/>
  <sheetViews>
    <sheetView workbookViewId="0"/>
  </sheetViews>
  <sheetFormatPr defaultRowHeight="15" x14ac:dyDescent="0.25"/>
  <sheetData>
    <row r="1" spans="1:37" x14ac:dyDescent="0.25">
      <c r="A1" s="21" t="s">
        <v>59</v>
      </c>
      <c r="B1" s="21" t="s">
        <v>60</v>
      </c>
      <c r="C1" s="21" t="s">
        <v>61</v>
      </c>
      <c r="D1" s="21" t="s">
        <v>25</v>
      </c>
      <c r="E1" s="21" t="s">
        <v>62</v>
      </c>
      <c r="F1" s="21" t="s">
        <v>63</v>
      </c>
      <c r="G1" s="21" t="s">
        <v>64</v>
      </c>
      <c r="H1" s="21" t="s">
        <v>65</v>
      </c>
      <c r="I1" s="21" t="s">
        <v>66</v>
      </c>
      <c r="J1" s="21" t="s">
        <v>67</v>
      </c>
      <c r="K1" s="21" t="s">
        <v>68</v>
      </c>
      <c r="L1" s="21" t="s">
        <v>69</v>
      </c>
      <c r="M1" s="21" t="s">
        <v>70</v>
      </c>
      <c r="N1" s="21" t="s">
        <v>71</v>
      </c>
      <c r="O1" s="21" t="s">
        <v>72</v>
      </c>
      <c r="P1" s="21" t="s">
        <v>73</v>
      </c>
      <c r="Q1" s="21" t="s">
        <v>74</v>
      </c>
      <c r="R1" s="21" t="s">
        <v>75</v>
      </c>
      <c r="S1" s="21" t="s">
        <v>76</v>
      </c>
      <c r="T1" s="21" t="s">
        <v>47</v>
      </c>
      <c r="U1" s="21" t="s">
        <v>77</v>
      </c>
      <c r="V1" s="21" t="s">
        <v>36</v>
      </c>
      <c r="W1" s="21" t="s">
        <v>78</v>
      </c>
      <c r="X1" s="21" t="s">
        <v>79</v>
      </c>
      <c r="Y1" s="21" t="s">
        <v>80</v>
      </c>
      <c r="Z1" s="21" t="s">
        <v>81</v>
      </c>
      <c r="AA1" s="21" t="s">
        <v>82</v>
      </c>
      <c r="AB1" s="21" t="s">
        <v>83</v>
      </c>
      <c r="AC1" s="21" t="s">
        <v>37</v>
      </c>
      <c r="AD1" s="21" t="s">
        <v>38</v>
      </c>
      <c r="AE1" s="21" t="s">
        <v>84</v>
      </c>
      <c r="AF1" s="21" t="s">
        <v>85</v>
      </c>
      <c r="AG1" s="21" t="s">
        <v>86</v>
      </c>
      <c r="AH1" s="21" t="s">
        <v>87</v>
      </c>
      <c r="AI1" s="21" t="s">
        <v>88</v>
      </c>
      <c r="AJ1" s="21" t="s">
        <v>39</v>
      </c>
      <c r="AK1" s="21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payout</vt:lpstr>
      <vt:lpstr>info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Sorensen</dc:creator>
  <cp:lastModifiedBy>Alan Sorensen</cp:lastModifiedBy>
  <cp:lastPrinted>2024-06-20T17:27:12Z</cp:lastPrinted>
  <dcterms:created xsi:type="dcterms:W3CDTF">2015-06-05T18:17:20Z</dcterms:created>
  <dcterms:modified xsi:type="dcterms:W3CDTF">2024-07-26T21:48:48Z</dcterms:modified>
</cp:coreProperties>
</file>