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0" windowWidth="31560" windowHeight="19305" tabRatio="600" firstSheet="0" activeTab="0" autoFilterDateGrouping="1"/>
  </bookViews>
  <sheets>
    <sheet name="STATEMENT" sheetId="1" state="visible" r:id="rId1"/>
    <sheet name="payout" sheetId="2" state="visible" r:id="rId2"/>
    <sheet name="info" sheetId="3" state="visible" r:id="rId3"/>
    <sheet name="detai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&quot;$&quot;#,##0.00"/>
    <numFmt numFmtId="165" formatCode="&quot;$&quot;#,##0"/>
    <numFmt numFmtId="166" formatCode="yyyy\-mm\-dd"/>
    <numFmt numFmtId="167" formatCode="YYYY-MM-DD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0"/>
      <sz val="12"/>
      <scheme val="minor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000E37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auto="1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44" fontId="1" fillId="0" borderId="0"/>
    <xf numFmtId="9" fontId="1" fillId="0" borderId="0"/>
  </cellStyleXfs>
  <cellXfs count="47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3" pivotButton="0" quotePrefix="0" xfId="0"/>
    <xf numFmtId="164" fontId="2" fillId="0" borderId="4" applyAlignment="1" pivotButton="0" quotePrefix="0" xfId="0">
      <alignment horizontal="center"/>
    </xf>
    <xf numFmtId="0" fontId="5" fillId="0" borderId="0" pivotButton="0" quotePrefix="0" xfId="0"/>
    <xf numFmtId="164" fontId="2" fillId="0" borderId="7" applyAlignment="1" pivotButton="0" quotePrefix="0" xfId="0">
      <alignment horizontal="center"/>
    </xf>
    <xf numFmtId="164" fontId="3" fillId="3" borderId="9" applyAlignment="1" pivotButton="0" quotePrefix="0" xfId="0">
      <alignment horizontal="center"/>
    </xf>
    <xf numFmtId="0" fontId="4" fillId="4" borderId="5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165" fontId="2" fillId="0" borderId="5" applyAlignment="1" pivotButton="0" quotePrefix="0" xfId="1">
      <alignment horizontal="center"/>
    </xf>
    <xf numFmtId="0" fontId="3" fillId="0" borderId="14" pivotButton="0" quotePrefix="0" xfId="0"/>
    <xf numFmtId="164" fontId="2" fillId="0" borderId="15" applyAlignment="1" pivotButton="0" quotePrefix="0" xfId="0">
      <alignment horizontal="center"/>
    </xf>
    <xf numFmtId="164" fontId="2" fillId="0" borderId="9" applyAlignment="1" pivotButton="0" quotePrefix="0" xfId="0">
      <alignment horizontal="center"/>
    </xf>
    <xf numFmtId="164" fontId="2" fillId="0" borderId="22" applyAlignment="1" pivotButton="0" quotePrefix="0" xfId="1">
      <alignment horizontal="center"/>
    </xf>
    <xf numFmtId="165" fontId="2" fillId="0" borderId="4" applyAlignment="1" pivotButton="0" quotePrefix="0" xfId="2">
      <alignment horizontal="center"/>
    </xf>
    <xf numFmtId="0" fontId="2" fillId="0" borderId="7" applyAlignment="1" pivotButton="0" quotePrefix="0" xfId="0">
      <alignment horizontal="center"/>
    </xf>
    <xf numFmtId="10" fontId="2" fillId="0" borderId="23" applyAlignment="1" pivotButton="0" quotePrefix="0" xfId="2">
      <alignment horizontal="center"/>
    </xf>
    <xf numFmtId="165" fontId="2" fillId="0" borderId="7" applyAlignment="1" pivotButton="0" quotePrefix="0" xfId="1">
      <alignment horizontal="center"/>
    </xf>
    <xf numFmtId="166" fontId="0" fillId="0" borderId="0" pivotButton="0" quotePrefix="0" xfId="0"/>
    <xf numFmtId="0" fontId="6" fillId="0" borderId="24" applyAlignment="1" pivotButton="0" quotePrefix="0" xfId="0">
      <alignment horizontal="center" vertical="top"/>
    </xf>
    <xf numFmtId="0" fontId="2" fillId="0" borderId="5" applyAlignment="1" pivotButton="0" quotePrefix="0" xfId="0">
      <alignment horizontal="left"/>
    </xf>
    <xf numFmtId="0" fontId="0" fillId="0" borderId="6" pivotButton="0" quotePrefix="0" xfId="0"/>
    <xf numFmtId="0" fontId="2" fillId="0" borderId="5" applyAlignment="1" pivotButton="0" quotePrefix="0" xfId="0">
      <alignment horizontal="center"/>
    </xf>
    <xf numFmtId="0" fontId="3" fillId="0" borderId="12" applyAlignment="1" pivotButton="0" quotePrefix="0" xfId="0">
      <alignment horizontal="left"/>
    </xf>
    <xf numFmtId="0" fontId="0" fillId="0" borderId="8" pivotButton="0" quotePrefix="0" xfId="0"/>
    <xf numFmtId="0" fontId="4" fillId="4" borderId="5" applyAlignment="1" pivotButton="0" quotePrefix="0" xfId="0">
      <alignment horizontal="center"/>
    </xf>
    <xf numFmtId="0" fontId="3" fillId="0" borderId="14" applyAlignment="1" pivotButton="0" quotePrefix="0" xfId="0">
      <alignment horizontal="left"/>
    </xf>
    <xf numFmtId="0" fontId="0" fillId="0" borderId="13" pivotButton="0" quotePrefix="0" xfId="0"/>
    <xf numFmtId="0" fontId="4" fillId="2" borderId="5" applyAlignment="1" pivotButton="0" quotePrefix="0" xfId="0">
      <alignment horizontal="center" vertical="center"/>
    </xf>
    <xf numFmtId="0" fontId="0" fillId="0" borderId="10" pivotButton="0" quotePrefix="0" xfId="0"/>
    <xf numFmtId="0" fontId="3" fillId="0" borderId="18" applyAlignment="1" pivotButton="0" quotePrefix="0" xfId="0">
      <alignment horizontal="left"/>
    </xf>
    <xf numFmtId="0" fontId="0" fillId="0" borderId="19" pivotButton="0" quotePrefix="0" xfId="0"/>
    <xf numFmtId="0" fontId="4" fillId="2" borderId="1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1" pivotButton="0" quotePrefix="0" xfId="0"/>
    <xf numFmtId="0" fontId="3" fillId="0" borderId="3" applyAlignment="1" pivotButton="0" quotePrefix="0" xfId="0">
      <alignment horizontal="left" wrapText="1"/>
    </xf>
    <xf numFmtId="0" fontId="3" fillId="0" borderId="12" pivotButton="0" quotePrefix="0" xfId="0"/>
    <xf numFmtId="0" fontId="3" fillId="0" borderId="16" applyAlignment="1" pivotButton="0" quotePrefix="0" xfId="0">
      <alignment horizontal="left" wrapText="1"/>
    </xf>
    <xf numFmtId="0" fontId="0" fillId="0" borderId="17" pivotButton="0" quotePrefix="0" xfId="0"/>
    <xf numFmtId="0" fontId="3" fillId="0" borderId="3" applyAlignment="1" pivotButton="0" quotePrefix="0" xfId="0">
      <alignment horizontal="left"/>
    </xf>
    <xf numFmtId="0" fontId="3" fillId="0" borderId="20" pivotButton="0" quotePrefix="0" xfId="0"/>
    <xf numFmtId="0" fontId="0" fillId="0" borderId="21" pivotButton="0" quotePrefix="0" xfId="0"/>
    <xf numFmtId="0" fontId="7" fillId="0" borderId="32" applyAlignment="1" pivotButton="0" quotePrefix="0" xfId="0">
      <alignment horizontal="center" vertical="top"/>
    </xf>
    <xf numFmtId="167" fontId="0" fillId="0" borderId="0" pivotButton="0" quotePrefix="0" xfId="0"/>
    <xf numFmtId="167" fontId="0" fillId="0" borderId="0" pivotButton="0" quotePrefix="0" xfId="0"/>
  </cellXfs>
  <cellStyles count="3">
    <cellStyle name="Normal" xfId="0" builtinId="0"/>
    <cellStyle name="Currency" xfId="1" builtinId="4"/>
    <cellStyle name="Percent" xfId="2" builtinId="5"/>
  </cellStyles>
  <dxfs count="1"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1104900</colOff>
      <row>1</row>
      <rowOff>104775</rowOff>
    </from>
    <to>
      <col>6</col>
      <colOff>922878</colOff>
      <row>3</row>
      <rowOff>182383</rowOff>
    </to>
    <pic>
      <nvPicPr>
        <cNvPr id="3" name="Picture 2" descr="A picture containing text, sign, dark&#10;&#10;Description automatically generated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924425" y="304800"/>
          <a:ext cx="938118" cy="327163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2:G45"/>
  <sheetViews>
    <sheetView showGridLines="0" tabSelected="1" workbookViewId="0">
      <selection activeCell="B4" sqref="B4"/>
    </sheetView>
  </sheetViews>
  <sheetFormatPr baseColWidth="8" defaultRowHeight="15.75"/>
  <cols>
    <col width="0.7109375" customWidth="1" style="1" min="1" max="1"/>
    <col width="25.85546875" customWidth="1" style="1" min="2" max="2"/>
    <col width="12.140625" customWidth="1" style="1" min="3" max="3"/>
    <col width="11.85546875" customWidth="1" style="1" min="4" max="4"/>
    <col width="10.28515625" customWidth="1" style="1" min="5" max="5"/>
    <col width="13.7109375" customWidth="1" style="1" min="6" max="6"/>
    <col width="14.7109375" customWidth="1" style="1" min="7" max="7"/>
  </cols>
  <sheetData>
    <row r="1" ht="4.15" customHeight="1"/>
    <row r="2">
      <c r="B2" s="2" t="inlineStr">
        <is>
          <t xml:space="preserve">CVRx US Sales Incentive Compensation Statement </t>
        </is>
      </c>
    </row>
    <row r="3" ht="4.15" customHeight="1"/>
    <row r="4">
      <c r="B4" s="2">
        <f>info!B1</f>
        <v/>
      </c>
    </row>
    <row r="5">
      <c r="B5" s="2" t="inlineStr">
        <is>
          <t>Clinical Sales Representative</t>
        </is>
      </c>
    </row>
    <row r="6">
      <c r="B6" s="2">
        <f>info!B7 &amp; " 2024"</f>
        <v/>
      </c>
    </row>
    <row r="7" ht="4.15" customHeight="1"/>
    <row r="8" ht="4.15" customHeight="1" thickBot="1"/>
    <row r="9">
      <c r="B9" s="34" t="inlineStr">
        <is>
          <t>Sales Performance</t>
        </is>
      </c>
      <c r="C9" s="36" t="n"/>
      <c r="D9" s="3" t="n"/>
      <c r="E9" s="34" t="inlineStr">
        <is>
          <t>Final Payment</t>
        </is>
      </c>
      <c r="F9" s="35" t="n"/>
      <c r="G9" s="36" t="n"/>
    </row>
    <row r="10" ht="16.5" customHeight="1" thickBot="1">
      <c r="B10" s="4" t="inlineStr">
        <is>
          <t>YTD Territory Sales</t>
        </is>
      </c>
      <c r="C10" s="16">
        <f>_xlfn.XLOOKUP("FY_BASE_SALES", payout!$G:$G, payout!$F:$F)</f>
        <v/>
      </c>
      <c r="E10" s="38" t="inlineStr">
        <is>
          <t>FY Territory SI Target</t>
        </is>
      </c>
      <c r="F10" s="26" t="n"/>
      <c r="G10" s="19">
        <f>info!B6</f>
        <v/>
      </c>
    </row>
    <row r="11" ht="16.5" customHeight="1" thickBot="1" thickTop="1">
      <c r="A11" s="6" t="n"/>
      <c r="B11" s="4" t="inlineStr">
        <is>
          <t>YTD Targeted Implants</t>
        </is>
      </c>
      <c r="C11" s="17">
        <f>_xlfn.XLOOKUP("YTD_TGT_IMPLANTS", payout!$G:$G, payout!$F:$F)</f>
        <v/>
      </c>
      <c r="E11" s="42" t="inlineStr">
        <is>
          <t>FY Territory SI Earned</t>
        </is>
      </c>
      <c r="F11" s="43" t="n"/>
      <c r="G11" s="15">
        <f>(_xlfn.XLOOKUP("YTD_BASE_BONUS_PAID",payout!G:G,payout!F:F))</f>
        <v/>
      </c>
    </row>
    <row r="12" ht="17.25" customHeight="1" thickBot="1" thickTop="1">
      <c r="B12" s="12" t="inlineStr">
        <is>
          <t>% to YTD Territory Quota</t>
        </is>
      </c>
      <c r="C12" s="18">
        <f>IFERROR(G11/G10, 0)</f>
        <v/>
      </c>
      <c r="E12" s="32" t="inlineStr">
        <is>
          <t>Less Prior Paid</t>
        </is>
      </c>
      <c r="F12" s="33" t="n"/>
      <c r="G12" s="14">
        <f>G11-G13</f>
        <v/>
      </c>
    </row>
    <row r="13" ht="16.5" customHeight="1" thickTop="1">
      <c r="E13" s="39" t="inlineStr">
        <is>
          <t>Territory Payout</t>
        </is>
      </c>
      <c r="F13" s="40" t="n"/>
      <c r="G13" s="13">
        <f>_xlfn.XLOOKUP("BASE_BONUS_PO", payout!G:G,payout!F:F)</f>
        <v/>
      </c>
    </row>
    <row r="14" hidden="1" ht="16.5" customHeight="1">
      <c r="D14" s="6">
        <f>IF(G14&gt;0, 1, 0)</f>
        <v/>
      </c>
      <c r="E14" s="37" t="inlineStr">
        <is>
          <t>Target Payout</t>
        </is>
      </c>
      <c r="F14" s="23" t="n"/>
      <c r="G14" s="13">
        <f>IFERROR(_xlfn.XLOOKUP("TGT_BONUS_PO", payout!G:G,payout!F:F), 0)</f>
        <v/>
      </c>
    </row>
    <row r="15" hidden="1">
      <c r="D15" s="6">
        <f>IF(G15&gt;0, 1, 0)</f>
        <v/>
      </c>
      <c r="E15" s="41" t="inlineStr">
        <is>
          <t>Guarantee Adjustment</t>
        </is>
      </c>
      <c r="F15" s="23" t="n"/>
      <c r="G15" s="5">
        <f>IFERROR(_xlfn.XLOOKUP("GUR_AMT",payout!G:G,payout!F:F), 0)</f>
        <v/>
      </c>
    </row>
    <row r="16" ht="16.5" customHeight="1" thickBot="1">
      <c r="E16" s="25" t="inlineStr">
        <is>
          <t>CPAS Payout</t>
        </is>
      </c>
      <c r="F16" s="26" t="n"/>
      <c r="G16" s="7">
        <f>_xlfn.XLOOKUP("CPAS_SPIFF_PO", payout!G:G,payout!F:F)</f>
        <v/>
      </c>
    </row>
    <row r="17" ht="17.25" customHeight="1" thickBot="1" thickTop="1">
      <c r="E17" s="28" t="inlineStr">
        <is>
          <t>Final Payout</t>
        </is>
      </c>
      <c r="F17" s="29" t="n"/>
      <c r="G17" s="8">
        <f>_xlfn.XLOOKUP("PO_AMT", payout!G:G,payout!F:F)</f>
        <v/>
      </c>
    </row>
    <row r="18" ht="4.15" customHeight="1" thickTop="1"/>
    <row r="19" ht="4.15" customHeight="1"/>
    <row r="20">
      <c r="B20" s="30" t="inlineStr">
        <is>
          <t xml:space="preserve">Opportunity Detail </t>
        </is>
      </c>
      <c r="C20" s="31" t="n"/>
      <c r="D20" s="31" t="n"/>
      <c r="E20" s="31" t="n"/>
      <c r="F20" s="31" t="n"/>
      <c r="G20" s="23" t="n"/>
    </row>
    <row r="21">
      <c r="B21" s="27" t="inlineStr">
        <is>
          <t>Account</t>
        </is>
      </c>
      <c r="C21" s="23" t="n"/>
      <c r="D21" s="27" t="inlineStr">
        <is>
          <t>Opp Name</t>
        </is>
      </c>
      <c r="E21" s="23" t="n"/>
      <c r="F21" s="27" t="inlineStr">
        <is>
          <t>Sales</t>
        </is>
      </c>
      <c r="G21" s="27" t="inlineStr">
        <is>
          <t>Units</t>
        </is>
      </c>
    </row>
    <row r="22">
      <c r="B22" s="22">
        <f>IF(LEN(detail!I2)&lt;1,"",detail!I2)</f>
        <v/>
      </c>
      <c r="C22" s="23" t="n"/>
      <c r="D22" s="24">
        <f>IF(LEN(detail!P2)&lt;1,"",detail!P2) &amp; IF(detail!K2=1, "*", "")</f>
        <v/>
      </c>
      <c r="E22" s="23" t="n"/>
      <c r="F22" s="11">
        <f>IF(LEN(detail!Z2)&lt;1,"",detail!Z2)</f>
        <v/>
      </c>
      <c r="G22" s="24">
        <f>IF(LEN(detail!W2)&lt;1,"",detail!W2)</f>
        <v/>
      </c>
    </row>
    <row r="23">
      <c r="B23" s="22">
        <f>IF(LEN(detail!I3)&lt;1,"",detail!I3)</f>
        <v/>
      </c>
      <c r="C23" s="23" t="n"/>
      <c r="D23" s="24">
        <f>IF(LEN(detail!P3)&lt;1,"",detail!P3) &amp; IF(detail!K3=1, "*", "")</f>
        <v/>
      </c>
      <c r="E23" s="23" t="n"/>
      <c r="F23" s="11">
        <f>IF(LEN(detail!Z3)&lt;1,"",detail!Z3)</f>
        <v/>
      </c>
      <c r="G23" s="24">
        <f>IF(LEN(detail!W3)&lt;1,"",detail!W3)</f>
        <v/>
      </c>
    </row>
    <row r="24">
      <c r="B24" s="22">
        <f>IF(LEN(detail!I4)&lt;1,"",detail!I4)</f>
        <v/>
      </c>
      <c r="C24" s="23" t="n"/>
      <c r="D24" s="24">
        <f>IF(LEN(detail!P4)&lt;1,"",detail!P4) &amp; IF(detail!K4=1, "*", "")</f>
        <v/>
      </c>
      <c r="E24" s="23" t="n"/>
      <c r="F24" s="11">
        <f>IF(LEN(detail!Z4)&lt;1,"",detail!Z4)</f>
        <v/>
      </c>
      <c r="G24" s="24">
        <f>IF(LEN(detail!W4)&lt;1,"",detail!W4)</f>
        <v/>
      </c>
    </row>
    <row r="25">
      <c r="B25" s="22">
        <f>IF(LEN(detail!I5)&lt;1,"",detail!I5)</f>
        <v/>
      </c>
      <c r="C25" s="23" t="n"/>
      <c r="D25" s="24">
        <f>IF(LEN(detail!P5)&lt;1,"",detail!P5) &amp; IF(detail!K5=1, "*", "")</f>
        <v/>
      </c>
      <c r="E25" s="23" t="n"/>
      <c r="F25" s="11">
        <f>IF(LEN(detail!Z5)&lt;1,"",detail!Z5)</f>
        <v/>
      </c>
      <c r="G25" s="24">
        <f>IF(LEN(detail!W5)&lt;1,"",detail!W5)</f>
        <v/>
      </c>
    </row>
    <row r="26">
      <c r="B26" s="22">
        <f>IF(LEN(detail!I6)&lt;1,"",detail!I6)</f>
        <v/>
      </c>
      <c r="C26" s="23" t="n"/>
      <c r="D26" s="24">
        <f>IF(LEN(detail!P6)&lt;1,"",detail!P6) &amp; IF(detail!K6=1, "*", "")</f>
        <v/>
      </c>
      <c r="E26" s="23" t="n"/>
      <c r="F26" s="11">
        <f>IF(LEN(detail!Z6)&lt;1,"",detail!Z6)</f>
        <v/>
      </c>
      <c r="G26" s="24">
        <f>IF(LEN(detail!W6)&lt;1,"",detail!W6)</f>
        <v/>
      </c>
    </row>
    <row r="27">
      <c r="B27" s="22">
        <f>IF(LEN(detail!I7)&lt;1,"",detail!I7)</f>
        <v/>
      </c>
      <c r="C27" s="23" t="n"/>
      <c r="D27" s="24">
        <f>IF(LEN(detail!P7)&lt;1,"",detail!P7) &amp; IF(detail!K7=1, "*", "")</f>
        <v/>
      </c>
      <c r="E27" s="23" t="n"/>
      <c r="F27" s="11">
        <f>IF(LEN(detail!Z7)&lt;1,"",detail!Z7)</f>
        <v/>
      </c>
      <c r="G27" s="24">
        <f>IF(LEN(detail!W7)&lt;1,"",detail!W7)</f>
        <v/>
      </c>
    </row>
    <row r="28">
      <c r="B28" s="22">
        <f>IF(LEN(detail!I8)&lt;1,"",detail!I8)</f>
        <v/>
      </c>
      <c r="C28" s="23" t="n"/>
      <c r="D28" s="24">
        <f>IF(LEN(detail!P8)&lt;1,"",detail!P8) &amp; IF(detail!K8=1, "*", "")</f>
        <v/>
      </c>
      <c r="E28" s="23" t="n"/>
      <c r="F28" s="11">
        <f>IF(LEN(detail!Z8)&lt;1,"",detail!Z8)</f>
        <v/>
      </c>
      <c r="G28" s="24">
        <f>IF(LEN(detail!W8)&lt;1,"",detail!W8)</f>
        <v/>
      </c>
    </row>
    <row r="29">
      <c r="B29" s="22">
        <f>IF(LEN(detail!I9)&lt;1,"",detail!I9)</f>
        <v/>
      </c>
      <c r="C29" s="23" t="n"/>
      <c r="D29" s="24">
        <f>IF(LEN(detail!P9)&lt;1,"",detail!P9) &amp; IF(detail!K9=1, "*", "")</f>
        <v/>
      </c>
      <c r="E29" s="23" t="n"/>
      <c r="F29" s="11">
        <f>IF(LEN(detail!Z9)&lt;1,"",detail!Z9)</f>
        <v/>
      </c>
      <c r="G29" s="24">
        <f>IF(LEN(detail!W9)&lt;1,"",detail!W9)</f>
        <v/>
      </c>
    </row>
    <row r="30">
      <c r="B30" s="22">
        <f>IF(LEN(detail!I10)&lt;1,"",detail!I10)</f>
        <v/>
      </c>
      <c r="C30" s="23" t="n"/>
      <c r="D30" s="24">
        <f>IF(LEN(detail!P10)&lt;1,"",detail!P10) &amp; IF(detail!K10=1, "*", "")</f>
        <v/>
      </c>
      <c r="E30" s="23" t="n"/>
      <c r="F30" s="11">
        <f>IF(LEN(detail!Z10)&lt;1,"",detail!Z10)</f>
        <v/>
      </c>
      <c r="G30" s="24">
        <f>IF(LEN(detail!W10)&lt;1,"",detail!W10)</f>
        <v/>
      </c>
    </row>
    <row r="31">
      <c r="B31" s="22">
        <f>IF(LEN(detail!I11)&lt;1,"",detail!I11)</f>
        <v/>
      </c>
      <c r="C31" s="23" t="n"/>
      <c r="D31" s="24">
        <f>IF(LEN(detail!P11)&lt;1,"",detail!P11) &amp; IF(detail!K11=1, "*", "")</f>
        <v/>
      </c>
      <c r="E31" s="23" t="n"/>
      <c r="F31" s="11">
        <f>IF(LEN(detail!Z11)&lt;1,"",detail!Z11)</f>
        <v/>
      </c>
      <c r="G31" s="24">
        <f>IF(LEN(detail!W11)&lt;1,"",detail!W11)</f>
        <v/>
      </c>
    </row>
    <row r="32">
      <c r="B32" s="22">
        <f>IF(LEN(detail!I12)&lt;1,"",detail!I12)</f>
        <v/>
      </c>
      <c r="C32" s="23" t="n"/>
      <c r="D32" s="24">
        <f>IF(LEN(detail!P12)&lt;1,"",detail!P12) &amp; IF(detail!K12=1, "*", "")</f>
        <v/>
      </c>
      <c r="E32" s="23" t="n"/>
      <c r="F32" s="11">
        <f>IF(LEN(detail!Z12)&lt;1,"",detail!Z12)</f>
        <v/>
      </c>
      <c r="G32" s="24">
        <f>IF(LEN(detail!W12)&lt;1,"",detail!W12)</f>
        <v/>
      </c>
    </row>
    <row r="33">
      <c r="B33" s="22">
        <f>IF(LEN(detail!I13)&lt;1,"",detail!I13)</f>
        <v/>
      </c>
      <c r="C33" s="23" t="n"/>
      <c r="D33" s="24">
        <f>IF(LEN(detail!P13)&lt;1,"",detail!P13) &amp; IF(detail!K13=1, "*", "")</f>
        <v/>
      </c>
      <c r="E33" s="23" t="n"/>
      <c r="F33" s="11">
        <f>IF(LEN(detail!Z13)&lt;1,"",detail!Z13)</f>
        <v/>
      </c>
      <c r="G33" s="24">
        <f>IF(LEN(detail!W13)&lt;1,"",detail!W13)</f>
        <v/>
      </c>
    </row>
    <row r="34">
      <c r="B34" s="22">
        <f>IF(LEN(detail!I14)&lt;1,"",detail!I14)</f>
        <v/>
      </c>
      <c r="C34" s="23" t="n"/>
      <c r="D34" s="24">
        <f>IF(LEN(detail!P14)&lt;1,"",detail!P14) &amp; IF(detail!K14=1, "*", "")</f>
        <v/>
      </c>
      <c r="E34" s="23" t="n"/>
      <c r="F34" s="11">
        <f>IF(LEN(detail!Z14)&lt;1,"",detail!Z14)</f>
        <v/>
      </c>
      <c r="G34" s="24">
        <f>IF(LEN(detail!W14)&lt;1,"",detail!W14)</f>
        <v/>
      </c>
    </row>
    <row r="35">
      <c r="B35" s="22">
        <f>IF(LEN(detail!I15)&lt;1,"",detail!I15)</f>
        <v/>
      </c>
      <c r="C35" s="23" t="n"/>
      <c r="D35" s="24">
        <f>IF(LEN(detail!P15)&lt;1,"",detail!P15) &amp; IF(detail!K15=1, "*", "")</f>
        <v/>
      </c>
      <c r="E35" s="23" t="n"/>
      <c r="F35" s="11">
        <f>IF(LEN(detail!Z15)&lt;1,"",detail!Z15)</f>
        <v/>
      </c>
      <c r="G35" s="24">
        <f>IF(LEN(detail!W15)&lt;1,"",detail!W15)</f>
        <v/>
      </c>
    </row>
    <row r="36">
      <c r="B36" s="22">
        <f>IF(LEN(detail!I16)&lt;1,"",detail!I16)</f>
        <v/>
      </c>
      <c r="C36" s="23" t="n"/>
      <c r="D36" s="24">
        <f>IF(LEN(detail!P16)&lt;1,"",detail!P16) &amp; IF(detail!K16=1, "*", "")</f>
        <v/>
      </c>
      <c r="E36" s="23" t="n"/>
      <c r="F36" s="11">
        <f>IF(LEN(detail!Z16)&lt;1,"",detail!Z16)</f>
        <v/>
      </c>
      <c r="G36" s="24">
        <f>IF(LEN(detail!W16)&lt;1,"",detail!W16)</f>
        <v/>
      </c>
    </row>
    <row r="37">
      <c r="B37" s="22">
        <f>IF(LEN(detail!I17)&lt;1,"",detail!I17)</f>
        <v/>
      </c>
      <c r="C37" s="23" t="n"/>
      <c r="D37" s="24">
        <f>IF(LEN(detail!P17)&lt;1,"",detail!P17) &amp; IF(detail!K17=1, "*", "")</f>
        <v/>
      </c>
      <c r="E37" s="23" t="n"/>
      <c r="F37" s="11">
        <f>IF(LEN(detail!Z17)&lt;1,"",detail!Z17)</f>
        <v/>
      </c>
      <c r="G37" s="24">
        <f>IF(LEN(detail!W17)&lt;1,"",detail!W17)</f>
        <v/>
      </c>
    </row>
    <row r="38">
      <c r="B38" s="22">
        <f>IF(LEN(detail!I18)&lt;1,"",detail!I18)</f>
        <v/>
      </c>
      <c r="C38" s="23" t="n"/>
      <c r="D38" s="24">
        <f>IF(LEN(detail!P18)&lt;1,"",detail!P18) &amp; IF(detail!K18=1, "*", "")</f>
        <v/>
      </c>
      <c r="E38" s="23" t="n"/>
      <c r="F38" s="11">
        <f>IF(LEN(detail!Z18)&lt;1,"",detail!Z18)</f>
        <v/>
      </c>
      <c r="G38" s="24">
        <f>IF(LEN(detail!W18)&lt;1,"",detail!W18)</f>
        <v/>
      </c>
    </row>
    <row r="39">
      <c r="B39" s="22">
        <f>IF(LEN(detail!I19)&lt;1,"",detail!I19)</f>
        <v/>
      </c>
      <c r="C39" s="23" t="n"/>
      <c r="D39" s="24">
        <f>IF(LEN(detail!P19)&lt;1,"",detail!P19) &amp; IF(detail!K19=1, "*", "")</f>
        <v/>
      </c>
      <c r="E39" s="23" t="n"/>
      <c r="F39" s="11">
        <f>IF(LEN(detail!Z19)&lt;1,"",detail!Z19)</f>
        <v/>
      </c>
      <c r="G39" s="24">
        <f>IF(LEN(detail!W19)&lt;1,"",detail!W19)</f>
        <v/>
      </c>
    </row>
    <row r="40">
      <c r="B40" s="22">
        <f>IF(LEN(detail!I20)&lt;1,"",detail!I20)</f>
        <v/>
      </c>
      <c r="C40" s="23" t="n"/>
      <c r="D40" s="24">
        <f>IF(LEN(detail!P20)&lt;1,"",detail!P20) &amp; IF(detail!K20=1, "*", "")</f>
        <v/>
      </c>
      <c r="E40" s="23" t="n"/>
      <c r="F40" s="11">
        <f>IF(LEN(detail!Z20)&lt;1,"",detail!Z20)</f>
        <v/>
      </c>
      <c r="G40" s="24">
        <f>IF(LEN(detail!W20)&lt;1,"",detail!W20)</f>
        <v/>
      </c>
    </row>
    <row r="41">
      <c r="B41" s="22">
        <f>IF(LEN(detail!I21)&lt;1,"",detail!I21)</f>
        <v/>
      </c>
      <c r="C41" s="23" t="n"/>
      <c r="D41" s="24">
        <f>IF(LEN(detail!P21)&lt;1,"",detail!P21) &amp; IF(detail!K21=1, "*", "")</f>
        <v/>
      </c>
      <c r="E41" s="23" t="n"/>
      <c r="F41" s="11">
        <f>IF(LEN(detail!Z21)&lt;1,"",detail!Z21)</f>
        <v/>
      </c>
      <c r="G41" s="24">
        <f>IF(LEN(detail!W21)&lt;1,"",detail!W21)</f>
        <v/>
      </c>
    </row>
    <row r="42">
      <c r="B42" s="22">
        <f>IF(LEN(detail!I22)&lt;1,"",detail!I22)</f>
        <v/>
      </c>
      <c r="C42" s="23" t="n"/>
      <c r="D42" s="24">
        <f>IF(LEN(detail!P22)&lt;1,"",detail!P22) &amp; IF(detail!K22=1, "*", "")</f>
        <v/>
      </c>
      <c r="E42" s="23" t="n"/>
      <c r="F42" s="11">
        <f>IF(LEN(detail!Z22)&lt;1,"",detail!Z22)</f>
        <v/>
      </c>
      <c r="G42" s="24">
        <f>IF(LEN(detail!W22)&lt;1,"",detail!W22)</f>
        <v/>
      </c>
    </row>
    <row r="43">
      <c r="B43" s="22">
        <f>IF(LEN(detail!I23)&lt;1,"",detail!I23)</f>
        <v/>
      </c>
      <c r="C43" s="23" t="n"/>
      <c r="D43" s="24">
        <f>IF(LEN(detail!P23)&lt;1,"",detail!P23) &amp; IF(detail!K23=1, "*", "")</f>
        <v/>
      </c>
      <c r="E43" s="23" t="n"/>
      <c r="F43" s="11">
        <f>IF(LEN(detail!Z23)&lt;1,"",detail!Z23)</f>
        <v/>
      </c>
      <c r="G43" s="24">
        <f>IF(LEN(detail!W23)&lt;1,"",detail!W23)</f>
        <v/>
      </c>
    </row>
    <row r="44">
      <c r="B44" s="22">
        <f>IF(LEN(detail!I24)&lt;1,"",detail!I24)</f>
        <v/>
      </c>
      <c r="C44" s="23" t="n"/>
      <c r="D44" s="24">
        <f>IF(LEN(detail!P24)&lt;1,"",detail!P24) &amp; IF(detail!K24=1, "*", "")</f>
        <v/>
      </c>
      <c r="E44" s="23" t="n"/>
      <c r="F44" s="11">
        <f>IF(LEN(detail!Z24)&lt;1,"",detail!Z24)</f>
        <v/>
      </c>
      <c r="G44" s="24">
        <f>IF(LEN(detail!W24)&lt;1,"",detail!W24)</f>
        <v/>
      </c>
    </row>
    <row r="45">
      <c r="B45" s="1" t="inlineStr">
        <is>
          <t>An * denotes a targeted payout</t>
        </is>
      </c>
    </row>
  </sheetData>
  <mergeCells count="59">
    <mergeCell ref="E12:F12"/>
    <mergeCell ref="B25:C25"/>
    <mergeCell ref="D34:E34"/>
    <mergeCell ref="B22:C22"/>
    <mergeCell ref="E9:G9"/>
    <mergeCell ref="D22:E22"/>
    <mergeCell ref="E14:F14"/>
    <mergeCell ref="D40:E40"/>
    <mergeCell ref="B27:C27"/>
    <mergeCell ref="E17:F17"/>
    <mergeCell ref="D31:E31"/>
    <mergeCell ref="D36:E36"/>
    <mergeCell ref="B31:C31"/>
    <mergeCell ref="B43:C43"/>
    <mergeCell ref="D21:E21"/>
    <mergeCell ref="B39:C39"/>
    <mergeCell ref="B21:C21"/>
    <mergeCell ref="D44:E44"/>
    <mergeCell ref="E10:F10"/>
    <mergeCell ref="D27:E27"/>
    <mergeCell ref="B42:C42"/>
    <mergeCell ref="B23:C23"/>
    <mergeCell ref="D32:E32"/>
    <mergeCell ref="E13:F13"/>
    <mergeCell ref="D41:E41"/>
    <mergeCell ref="B20:G20"/>
    <mergeCell ref="B44:C44"/>
    <mergeCell ref="B38:C38"/>
    <mergeCell ref="B29:C29"/>
    <mergeCell ref="E15:F15"/>
    <mergeCell ref="D43:E43"/>
    <mergeCell ref="B37:C37"/>
    <mergeCell ref="B34:C34"/>
    <mergeCell ref="E11:F11"/>
    <mergeCell ref="D37:E37"/>
    <mergeCell ref="B28:C28"/>
    <mergeCell ref="D28:E28"/>
    <mergeCell ref="B40:C40"/>
    <mergeCell ref="B9:C9"/>
    <mergeCell ref="D39:E39"/>
    <mergeCell ref="D25:E25"/>
    <mergeCell ref="B30:C30"/>
    <mergeCell ref="B24:C24"/>
    <mergeCell ref="D24:E24"/>
    <mergeCell ref="B33:C33"/>
    <mergeCell ref="D30:E30"/>
    <mergeCell ref="D42:E42"/>
    <mergeCell ref="D33:E33"/>
    <mergeCell ref="E16:F16"/>
    <mergeCell ref="D29:E29"/>
    <mergeCell ref="D23:E23"/>
    <mergeCell ref="D38:E38"/>
    <mergeCell ref="B36:C36"/>
    <mergeCell ref="B32:C32"/>
    <mergeCell ref="B26:C26"/>
    <mergeCell ref="B41:C41"/>
    <mergeCell ref="D26:E26"/>
    <mergeCell ref="B35:C35"/>
    <mergeCell ref="D35:E35"/>
  </mergeCells>
  <conditionalFormatting sqref="B22:B44 D22:D44 F22:G44">
    <cfRule type="containsErrors" priority="1" dxfId="0">
      <formula>ISERROR(B22)</formula>
    </cfRule>
  </conditionalFormatting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44" t="inlineStr">
        <is>
          <t>YYYYMM</t>
        </is>
      </c>
      <c r="B1" s="44" t="inlineStr">
        <is>
          <t>EID</t>
        </is>
      </c>
      <c r="C1" s="44" t="inlineStr">
        <is>
          <t>YYYYQQ</t>
        </is>
      </c>
      <c r="D1" s="44" t="inlineStr">
        <is>
          <t>ROLE</t>
        </is>
      </c>
      <c r="E1" s="44" t="inlineStr">
        <is>
          <t>STATUS</t>
        </is>
      </c>
      <c r="F1" s="44" t="inlineStr">
        <is>
          <t>VALUE</t>
        </is>
      </c>
      <c r="G1" s="44" t="inlineStr">
        <is>
          <t>CATEGORY</t>
        </is>
      </c>
      <c r="H1" s="44" t="inlineStr">
        <is>
          <t>Notes</t>
        </is>
      </c>
    </row>
    <row r="2">
      <c r="A2" t="inlineStr">
        <is>
          <t>2024_05</t>
        </is>
      </c>
      <c r="B2" t="inlineStr">
        <is>
          <t>rbillups@cvrx.com</t>
        </is>
      </c>
      <c r="C2" t="inlineStr">
        <is>
          <t>2024_Q2</t>
        </is>
      </c>
      <c r="D2" t="inlineStr">
        <is>
          <t>FCE</t>
        </is>
      </c>
      <c r="E2" t="inlineStr">
        <is>
          <t>ACTIVE</t>
        </is>
      </c>
      <c r="F2" t="n">
        <v>22</v>
      </c>
      <c r="G2" t="inlineStr">
        <is>
          <t>QTY</t>
        </is>
      </c>
    </row>
    <row r="3">
      <c r="A3" t="inlineStr">
        <is>
          <t>2024_05</t>
        </is>
      </c>
      <c r="B3" t="inlineStr">
        <is>
          <t>rbillups@cvrx.com</t>
        </is>
      </c>
      <c r="C3" t="inlineStr">
        <is>
          <t>2024_Q2</t>
        </is>
      </c>
      <c r="D3" t="inlineStr">
        <is>
          <t>FCE</t>
        </is>
      </c>
      <c r="E3" t="inlineStr">
        <is>
          <t>ACTIVE</t>
        </is>
      </c>
      <c r="F3" t="n">
        <v>716000</v>
      </c>
      <c r="G3" t="inlineStr">
        <is>
          <t>SALES</t>
        </is>
      </c>
    </row>
    <row r="4">
      <c r="A4" t="inlineStr">
        <is>
          <t>2024_05</t>
        </is>
      </c>
      <c r="B4" t="inlineStr">
        <is>
          <t>rbillups@cvrx.com</t>
        </is>
      </c>
      <c r="C4" t="inlineStr">
        <is>
          <t>2024_Q2</t>
        </is>
      </c>
      <c r="D4" t="inlineStr">
        <is>
          <t>FCE</t>
        </is>
      </c>
      <c r="E4" t="inlineStr">
        <is>
          <t>ACTIVE</t>
        </is>
      </c>
      <c r="F4" t="n">
        <v>6599.72</v>
      </c>
      <c r="G4" t="inlineStr">
        <is>
          <t>YTD_BASE_BONUS_PAID</t>
        </is>
      </c>
    </row>
    <row r="5">
      <c r="A5" t="inlineStr">
        <is>
          <t>2024_05</t>
        </is>
      </c>
      <c r="B5" t="inlineStr">
        <is>
          <t>rbillups@cvrx.com</t>
        </is>
      </c>
      <c r="C5" t="inlineStr">
        <is>
          <t>2024_Q2</t>
        </is>
      </c>
      <c r="D5" t="inlineStr">
        <is>
          <t>FCE</t>
        </is>
      </c>
      <c r="E5" t="inlineStr">
        <is>
          <t>ACTIVE</t>
        </is>
      </c>
      <c r="F5" t="n">
        <v>0</v>
      </c>
      <c r="G5" t="inlineStr">
        <is>
          <t>CPAS_SPIFF_PO</t>
        </is>
      </c>
    </row>
    <row r="6">
      <c r="A6" t="inlineStr">
        <is>
          <t>2024_05</t>
        </is>
      </c>
      <c r="B6" t="inlineStr">
        <is>
          <t>rbillups@cvrx.com</t>
        </is>
      </c>
      <c r="C6" t="inlineStr">
        <is>
          <t>2024_Q2</t>
        </is>
      </c>
      <c r="D6" t="inlineStr">
        <is>
          <t>FCE</t>
        </is>
      </c>
      <c r="E6" t="inlineStr">
        <is>
          <t>ACTIVE</t>
        </is>
      </c>
      <c r="F6" t="n">
        <v>0</v>
      </c>
      <c r="G6" t="inlineStr">
        <is>
          <t>TGT_BONUS_PO</t>
        </is>
      </c>
    </row>
    <row r="7">
      <c r="A7" t="inlineStr">
        <is>
          <t>2024_05</t>
        </is>
      </c>
      <c r="B7" t="inlineStr">
        <is>
          <t>rbillups@cvrx.com</t>
        </is>
      </c>
      <c r="C7" t="inlineStr">
        <is>
          <t>2024_Q2</t>
        </is>
      </c>
      <c r="D7" t="inlineStr">
        <is>
          <t>FCE</t>
        </is>
      </c>
      <c r="E7" t="inlineStr">
        <is>
          <t>ACTIVE</t>
        </is>
      </c>
      <c r="F7" t="n">
        <v>2378.16</v>
      </c>
      <c r="G7" t="inlineStr">
        <is>
          <t>BASE_BONUS_PO</t>
        </is>
      </c>
    </row>
    <row r="8">
      <c r="A8" t="inlineStr">
        <is>
          <t>2024_05</t>
        </is>
      </c>
      <c r="B8" t="inlineStr">
        <is>
          <t>rbillups@cvrx.com</t>
        </is>
      </c>
      <c r="C8" t="inlineStr">
        <is>
          <t>2024_Q2</t>
        </is>
      </c>
      <c r="D8" t="inlineStr">
        <is>
          <t>FCE</t>
        </is>
      </c>
      <c r="E8" t="inlineStr">
        <is>
          <t>ACTIVE</t>
        </is>
      </c>
      <c r="F8" t="n">
        <v>2378.16</v>
      </c>
      <c r="G8" t="inlineStr">
        <is>
          <t>FCE_TTL_PO</t>
        </is>
      </c>
    </row>
    <row r="9">
      <c r="A9" t="inlineStr">
        <is>
          <t>2024_05</t>
        </is>
      </c>
      <c r="B9" t="inlineStr">
        <is>
          <t>rbillups@cvrx.com</t>
        </is>
      </c>
      <c r="C9" t="inlineStr">
        <is>
          <t>2024_Q2</t>
        </is>
      </c>
      <c r="D9" t="inlineStr">
        <is>
          <t>FCE</t>
        </is>
      </c>
      <c r="E9" t="inlineStr">
        <is>
          <t>ACTIVE</t>
        </is>
      </c>
      <c r="F9" t="n">
        <v>0</v>
      </c>
      <c r="G9" t="inlineStr">
        <is>
          <t>YTD_TGT_IMPLANTS</t>
        </is>
      </c>
    </row>
    <row r="10">
      <c r="A10" t="inlineStr">
        <is>
          <t>2024_05</t>
        </is>
      </c>
      <c r="B10" t="inlineStr">
        <is>
          <t>rbillups@cvrx.com</t>
        </is>
      </c>
      <c r="C10" t="inlineStr">
        <is>
          <t>2024_Q2</t>
        </is>
      </c>
      <c r="D10" t="inlineStr">
        <is>
          <t>FCE</t>
        </is>
      </c>
      <c r="E10" t="inlineStr">
        <is>
          <t>ACTIVE</t>
        </is>
      </c>
      <c r="F10" t="n">
        <v>1987000</v>
      </c>
      <c r="G10" t="inlineStr">
        <is>
          <t>FY_BASE_SALES</t>
        </is>
      </c>
    </row>
    <row r="11">
      <c r="A11" t="inlineStr">
        <is>
          <t>2024_05</t>
        </is>
      </c>
      <c r="B11" t="inlineStr">
        <is>
          <t>rbillups@cvrx.com</t>
        </is>
      </c>
      <c r="C11" t="inlineStr">
        <is>
          <t>2024_Q2</t>
        </is>
      </c>
      <c r="D11" t="inlineStr">
        <is>
          <t>FCE</t>
        </is>
      </c>
      <c r="E11" t="inlineStr">
        <is>
          <t>ACTIVE</t>
        </is>
      </c>
      <c r="F11" t="n">
        <v>0</v>
      </c>
      <c r="G11" t="inlineStr">
        <is>
          <t>GUR_ADJ</t>
        </is>
      </c>
    </row>
    <row r="12">
      <c r="A12" t="inlineStr">
        <is>
          <t>2024_05</t>
        </is>
      </c>
      <c r="B12" t="inlineStr">
        <is>
          <t>rbillups@cvrx.com</t>
        </is>
      </c>
      <c r="C12" t="inlineStr">
        <is>
          <t>2024_Q2</t>
        </is>
      </c>
      <c r="D12" t="inlineStr">
        <is>
          <t>FCE</t>
        </is>
      </c>
      <c r="E12" t="inlineStr">
        <is>
          <t>ACTIVE</t>
        </is>
      </c>
      <c r="F12" t="n">
        <v>2378.16</v>
      </c>
      <c r="G12" t="inlineStr">
        <is>
          <t>PO_AMT</t>
        </is>
      </c>
    </row>
    <row r="13">
      <c r="A13" t="inlineStr">
        <is>
          <t>2024_05</t>
        </is>
      </c>
      <c r="B13" t="inlineStr">
        <is>
          <t>rbillups@cvrx.com</t>
        </is>
      </c>
      <c r="C13" t="inlineStr">
        <is>
          <t>2024_Q2</t>
        </is>
      </c>
      <c r="D13" t="inlineStr">
        <is>
          <t>REP</t>
        </is>
      </c>
      <c r="E13" t="inlineStr">
        <is>
          <t>ACTIVE</t>
        </is>
      </c>
      <c r="F13" t="n">
        <v>6599.72</v>
      </c>
      <c r="G13" t="inlineStr">
        <is>
          <t>YTD_PO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B7"/>
  <sheetViews>
    <sheetView workbookViewId="0">
      <selection activeCell="B20" sqref="B20"/>
    </sheetView>
  </sheetViews>
  <sheetFormatPr baseColWidth="8" defaultRowHeight="15"/>
  <cols>
    <col width="11.5703125" bestFit="1" customWidth="1" min="1" max="1"/>
    <col width="27" bestFit="1" customWidth="1" min="2" max="2"/>
  </cols>
  <sheetData>
    <row r="1">
      <c r="A1" t="inlineStr">
        <is>
          <t>Name:</t>
        </is>
      </c>
      <c r="B1" t="inlineStr">
        <is>
          <t>Ryan Billups</t>
        </is>
      </c>
    </row>
    <row r="2">
      <c r="A2" t="inlineStr">
        <is>
          <t>Email:</t>
        </is>
      </c>
      <c r="B2" t="inlineStr">
        <is>
          <t>rbillups@cvrx.com</t>
        </is>
      </c>
    </row>
    <row r="3">
      <c r="A3" t="inlineStr">
        <is>
          <t>RM:</t>
        </is>
      </c>
      <c r="B3" t="inlineStr">
        <is>
          <t>jtsokanos@cvrx.com</t>
        </is>
      </c>
    </row>
    <row r="4">
      <c r="A4" t="inlineStr">
        <is>
          <t>Territory:</t>
        </is>
      </c>
      <c r="B4" t="inlineStr">
        <is>
          <t>NORTHEAST (BILLUPS)</t>
        </is>
      </c>
    </row>
    <row r="5">
      <c r="A5" t="inlineStr">
        <is>
          <t>Role:</t>
        </is>
      </c>
      <c r="B5" t="inlineStr">
        <is>
          <t>Clinical Sales Representative</t>
        </is>
      </c>
    </row>
    <row r="6">
      <c r="A6" t="inlineStr">
        <is>
          <t>Base Bonus:</t>
        </is>
      </c>
      <c r="B6" t="n">
        <v>30000</v>
      </c>
    </row>
    <row r="7">
      <c r="A7" t="inlineStr">
        <is>
          <t>Month:</t>
        </is>
      </c>
      <c r="B7" t="inlineStr">
        <is>
          <t>May</t>
        </is>
      </c>
    </row>
    <row r="21" ht="15.95" customHeight="1"/>
    <row r="22" ht="15.95" customHeight="1"/>
    <row r="23" ht="3.95" customHeight="1"/>
    <row r="24" ht="3.9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18"/>
  <sheetViews>
    <sheetView workbookViewId="0">
      <selection activeCell="A1" sqref="A1"/>
    </sheetView>
  </sheetViews>
  <sheetFormatPr baseColWidth="8" defaultRowHeight="15"/>
  <sheetData>
    <row r="1">
      <c r="A1" s="44" t="inlineStr">
        <is>
          <t>SALES_CREDIT_FCE_EMAIL</t>
        </is>
      </c>
      <c r="B1" s="44" t="inlineStr">
        <is>
          <t>NAME_REP</t>
        </is>
      </c>
      <c r="C1" s="44" t="inlineStr">
        <is>
          <t>SALES_CREDIT_REP_EMAIL</t>
        </is>
      </c>
      <c r="D1" s="44" t="inlineStr">
        <is>
          <t>ROLE</t>
        </is>
      </c>
      <c r="E1" s="44" t="inlineStr">
        <is>
          <t>DOH</t>
        </is>
      </c>
      <c r="F1" s="44" t="inlineStr">
        <is>
          <t>CLOSEDATE</t>
        </is>
      </c>
      <c r="G1" s="44" t="inlineStr">
        <is>
          <t>REGION</t>
        </is>
      </c>
      <c r="H1" s="44" t="inlineStr">
        <is>
          <t>REGION_ID</t>
        </is>
      </c>
      <c r="I1" s="44" t="inlineStr">
        <is>
          <t>ACCOUNT</t>
        </is>
      </c>
      <c r="J1" s="44" t="inlineStr">
        <is>
          <t>PHYSICIAN</t>
        </is>
      </c>
      <c r="K1" s="44" t="inlineStr">
        <is>
          <t>isTarget?</t>
        </is>
      </c>
      <c r="L1" s="44" t="inlineStr">
        <is>
          <t>PO_%</t>
        </is>
      </c>
      <c r="M1" s="44" t="inlineStr">
        <is>
          <t>PO_PER</t>
        </is>
      </c>
      <c r="N1" s="44" t="inlineStr">
        <is>
          <t>CPAS_SPIFF_DEDUCTION</t>
        </is>
      </c>
      <c r="O1" s="44" t="inlineStr">
        <is>
          <t>TGT_PO</t>
        </is>
      </c>
      <c r="P1" s="44" t="inlineStr">
        <is>
          <t>OPP_NAME</t>
        </is>
      </c>
      <c r="Q1" s="44" t="inlineStr">
        <is>
          <t>OPP_ID</t>
        </is>
      </c>
      <c r="R1" s="44" t="inlineStr">
        <is>
          <t>IPG</t>
        </is>
      </c>
      <c r="S1" s="44" t="inlineStr">
        <is>
          <t>CLOSE_YYYYMM</t>
        </is>
      </c>
      <c r="T1" s="44" t="inlineStr">
        <is>
          <t>CLOSE_YYYYQQ</t>
        </is>
      </c>
      <c r="U1" s="44" t="inlineStr">
        <is>
          <t>IMPLANTED_YYYYMM</t>
        </is>
      </c>
      <c r="V1" s="44" t="inlineStr">
        <is>
          <t>IMPLANTED_YYYYQQ</t>
        </is>
      </c>
      <c r="W1" s="44" t="inlineStr">
        <is>
          <t>QTY</t>
        </is>
      </c>
      <c r="X1" s="44" t="inlineStr">
        <is>
          <t>SALES_BASE</t>
        </is>
      </c>
      <c r="Y1" s="44" t="inlineStr">
        <is>
          <t>SALES_TGT</t>
        </is>
      </c>
      <c r="Z1" s="44" t="inlineStr">
        <is>
          <t>SALES</t>
        </is>
      </c>
      <c r="AA1" s="44" t="inlineStr">
        <is>
          <t>isComp?</t>
        </is>
      </c>
      <c r="AB1" s="44" t="inlineStr">
        <is>
          <t>TYPE</t>
        </is>
      </c>
    </row>
    <row r="2">
      <c r="A2" t="inlineStr">
        <is>
          <t>rbillups@cvrx.com</t>
        </is>
      </c>
      <c r="B2" t="inlineStr">
        <is>
          <t>Ryan Billups</t>
        </is>
      </c>
      <c r="C2" t="inlineStr">
        <is>
          <t>mkamanzi@cvrx.com</t>
        </is>
      </c>
      <c r="D2" t="inlineStr">
        <is>
          <t>FCE</t>
        </is>
      </c>
      <c r="E2" s="46" t="n">
        <v>44461</v>
      </c>
      <c r="F2" t="inlineStr">
        <is>
          <t>2024-05-03</t>
        </is>
      </c>
      <c r="G2" t="inlineStr">
        <is>
          <t>NORTHEAST</t>
        </is>
      </c>
      <c r="H2" t="inlineStr">
        <is>
          <t>RE_02</t>
        </is>
      </c>
      <c r="I2" t="inlineStr">
        <is>
          <t>Medstar Washington Hospital Center</t>
        </is>
      </c>
      <c r="M2" t="n">
        <v>0</v>
      </c>
      <c r="N2" t="n">
        <v>0</v>
      </c>
      <c r="O2" t="n">
        <v>0</v>
      </c>
      <c r="P2" t="inlineStr">
        <is>
          <t>MDS01 016152</t>
        </is>
      </c>
      <c r="Q2" t="inlineStr">
        <is>
          <t>0064u00001IzQH9AAN</t>
        </is>
      </c>
      <c r="S2" t="inlineStr">
        <is>
          <t>2024_05</t>
        </is>
      </c>
      <c r="T2" t="inlineStr">
        <is>
          <t>2024_Q2</t>
        </is>
      </c>
      <c r="U2" t="inlineStr">
        <is>
          <t>2024_05</t>
        </is>
      </c>
      <c r="V2" t="inlineStr">
        <is>
          <t>2024_Q2</t>
        </is>
      </c>
      <c r="W2" t="n">
        <v>5</v>
      </c>
      <c r="X2" t="n">
        <v>140000</v>
      </c>
      <c r="Y2" t="n">
        <v>0</v>
      </c>
      <c r="Z2" t="n">
        <v>140000</v>
      </c>
      <c r="AA2" t="n">
        <v>1</v>
      </c>
      <c r="AB2" t="inlineStr">
        <is>
          <t>REGION_HF</t>
        </is>
      </c>
    </row>
    <row r="3">
      <c r="A3" t="inlineStr">
        <is>
          <t>rbillups@cvrx.com</t>
        </is>
      </c>
      <c r="B3" t="inlineStr">
        <is>
          <t>Ryan Billups</t>
        </is>
      </c>
      <c r="C3" t="inlineStr">
        <is>
          <t>dduffy@cvrx.com</t>
        </is>
      </c>
      <c r="D3" t="inlineStr">
        <is>
          <t>FCE</t>
        </is>
      </c>
      <c r="E3" s="46" t="n">
        <v>44461</v>
      </c>
      <c r="F3" t="inlineStr">
        <is>
          <t>2024-05-06</t>
        </is>
      </c>
      <c r="G3" t="inlineStr">
        <is>
          <t>NORTHEAST</t>
        </is>
      </c>
      <c r="H3" t="inlineStr">
        <is>
          <t>RE_02</t>
        </is>
      </c>
      <c r="I3" t="inlineStr">
        <is>
          <t>Peconic Bay Medical Center</t>
        </is>
      </c>
      <c r="M3" t="n">
        <v>0</v>
      </c>
      <c r="N3" t="n">
        <v>0</v>
      </c>
      <c r="O3" t="n">
        <v>0</v>
      </c>
      <c r="P3" t="inlineStr">
        <is>
          <t>CRX513 018222</t>
        </is>
      </c>
      <c r="Q3" t="inlineStr">
        <is>
          <t>006UY000006aLVWYA2</t>
        </is>
      </c>
      <c r="S3" t="inlineStr">
        <is>
          <t>2024_05</t>
        </is>
      </c>
      <c r="T3" t="inlineStr">
        <is>
          <t>2024_Q2</t>
        </is>
      </c>
      <c r="U3" t="inlineStr">
        <is>
          <t>2024_05</t>
        </is>
      </c>
      <c r="V3" t="inlineStr">
        <is>
          <t>2024_Q2</t>
        </is>
      </c>
      <c r="W3" t="n">
        <v>1</v>
      </c>
      <c r="X3" t="n">
        <v>31500</v>
      </c>
      <c r="Y3" t="n">
        <v>0</v>
      </c>
      <c r="Z3" t="n">
        <v>31500</v>
      </c>
      <c r="AA3" t="n">
        <v>1</v>
      </c>
      <c r="AB3" t="inlineStr">
        <is>
          <t>REGION_HF</t>
        </is>
      </c>
    </row>
    <row r="4">
      <c r="A4" t="inlineStr">
        <is>
          <t>rbillups@cvrx.com</t>
        </is>
      </c>
      <c r="B4" t="inlineStr">
        <is>
          <t>Ryan Billups</t>
        </is>
      </c>
      <c r="C4" t="inlineStr">
        <is>
          <t>jrussell@cvrx.com</t>
        </is>
      </c>
      <c r="D4" t="inlineStr">
        <is>
          <t>FCE</t>
        </is>
      </c>
      <c r="E4" s="46" t="n">
        <v>44461</v>
      </c>
      <c r="F4" t="inlineStr">
        <is>
          <t>2024-05-01</t>
        </is>
      </c>
      <c r="G4" t="inlineStr">
        <is>
          <t>NORTHEAST</t>
        </is>
      </c>
      <c r="H4" t="inlineStr">
        <is>
          <t>RE_02</t>
        </is>
      </c>
      <c r="I4" t="inlineStr">
        <is>
          <t>Albany Medical Center Hospital</t>
        </is>
      </c>
      <c r="M4" t="n">
        <v>0</v>
      </c>
      <c r="N4" t="n">
        <v>0</v>
      </c>
      <c r="O4" t="n">
        <v>0</v>
      </c>
      <c r="P4" t="inlineStr">
        <is>
          <t>ALB21 018635</t>
        </is>
      </c>
      <c r="Q4" t="inlineStr">
        <is>
          <t>006UY000007Of1EYAS</t>
        </is>
      </c>
      <c r="S4" t="inlineStr">
        <is>
          <t>2024_05</t>
        </is>
      </c>
      <c r="T4" t="inlineStr">
        <is>
          <t>2024_Q2</t>
        </is>
      </c>
      <c r="U4" t="inlineStr">
        <is>
          <t>2024_05</t>
        </is>
      </c>
      <c r="V4" t="inlineStr">
        <is>
          <t>2024_Q2</t>
        </is>
      </c>
      <c r="W4" t="n">
        <v>1</v>
      </c>
      <c r="X4" t="n">
        <v>31500</v>
      </c>
      <c r="Y4" t="n">
        <v>0</v>
      </c>
      <c r="Z4" t="n">
        <v>31500</v>
      </c>
      <c r="AA4" t="n">
        <v>1</v>
      </c>
      <c r="AB4" t="inlineStr">
        <is>
          <t>REGION_HF</t>
        </is>
      </c>
    </row>
    <row r="5">
      <c r="A5" t="inlineStr">
        <is>
          <t>rbillups@cvrx.com</t>
        </is>
      </c>
      <c r="B5" t="inlineStr">
        <is>
          <t>Ryan Billups</t>
        </is>
      </c>
      <c r="C5" t="inlineStr">
        <is>
          <t>dduffy@cvrx.com</t>
        </is>
      </c>
      <c r="D5" t="inlineStr">
        <is>
          <t>FCE</t>
        </is>
      </c>
      <c r="E5" s="46" t="n">
        <v>44461</v>
      </c>
      <c r="F5" t="inlineStr">
        <is>
          <t>2024-05-01</t>
        </is>
      </c>
      <c r="G5" t="inlineStr">
        <is>
          <t>NORTHEAST</t>
        </is>
      </c>
      <c r="H5" t="inlineStr">
        <is>
          <t>RE_02</t>
        </is>
      </c>
      <c r="I5" t="inlineStr">
        <is>
          <t>Hackensack University Medical Center</t>
        </is>
      </c>
      <c r="M5" t="n">
        <v>0</v>
      </c>
      <c r="N5" t="n">
        <v>0</v>
      </c>
      <c r="O5" t="n">
        <v>0</v>
      </c>
      <c r="P5" t="inlineStr">
        <is>
          <t>HKK01 018885</t>
        </is>
      </c>
      <c r="Q5" t="inlineStr">
        <is>
          <t>006UY000007qpteYAA</t>
        </is>
      </c>
      <c r="S5" t="inlineStr">
        <is>
          <t>2024_05</t>
        </is>
      </c>
      <c r="T5" t="inlineStr">
        <is>
          <t>2024_Q2</t>
        </is>
      </c>
      <c r="U5" t="inlineStr">
        <is>
          <t>2024_05</t>
        </is>
      </c>
      <c r="V5" t="inlineStr">
        <is>
          <t>2024_Q2</t>
        </is>
      </c>
      <c r="W5" t="n">
        <v>1</v>
      </c>
      <c r="X5" t="n">
        <v>35000</v>
      </c>
      <c r="Y5" t="n">
        <v>0</v>
      </c>
      <c r="Z5" t="n">
        <v>35000</v>
      </c>
      <c r="AA5" t="n">
        <v>1</v>
      </c>
      <c r="AB5" t="inlineStr">
        <is>
          <t>REGION_HF</t>
        </is>
      </c>
    </row>
    <row r="6">
      <c r="A6" t="inlineStr">
        <is>
          <t>rbillups@cvrx.com</t>
        </is>
      </c>
      <c r="B6" t="inlineStr">
        <is>
          <t>Ryan Billups</t>
        </is>
      </c>
      <c r="C6" t="inlineStr">
        <is>
          <t>eblattenberger@cvrx.com</t>
        </is>
      </c>
      <c r="D6" t="inlineStr">
        <is>
          <t>FCE</t>
        </is>
      </c>
      <c r="E6" s="46" t="n">
        <v>44461</v>
      </c>
      <c r="F6" t="inlineStr">
        <is>
          <t>2024-05-03</t>
        </is>
      </c>
      <c r="G6" t="inlineStr">
        <is>
          <t>NORTHEAST</t>
        </is>
      </c>
      <c r="H6" t="inlineStr">
        <is>
          <t>RE_02</t>
        </is>
      </c>
      <c r="I6" t="inlineStr">
        <is>
          <t>Abington Memorial Hospital</t>
        </is>
      </c>
      <c r="M6" t="n">
        <v>0</v>
      </c>
      <c r="N6" t="n">
        <v>0</v>
      </c>
      <c r="O6" t="n">
        <v>0</v>
      </c>
      <c r="P6" t="inlineStr">
        <is>
          <t>CVR201 018908</t>
        </is>
      </c>
      <c r="Q6" t="inlineStr">
        <is>
          <t>006UY000007wdt1YAA</t>
        </is>
      </c>
      <c r="S6" t="inlineStr">
        <is>
          <t>2024_05</t>
        </is>
      </c>
      <c r="T6" t="inlineStr">
        <is>
          <t>2024_Q2</t>
        </is>
      </c>
      <c r="U6" t="inlineStr">
        <is>
          <t>2024_05</t>
        </is>
      </c>
      <c r="V6" t="inlineStr">
        <is>
          <t>2024_Q2</t>
        </is>
      </c>
      <c r="W6" t="n">
        <v>2</v>
      </c>
      <c r="X6" t="n">
        <v>70000</v>
      </c>
      <c r="Y6" t="n">
        <v>0</v>
      </c>
      <c r="Z6" t="n">
        <v>70000</v>
      </c>
      <c r="AA6" t="n">
        <v>1</v>
      </c>
      <c r="AB6" t="inlineStr">
        <is>
          <t>REGION_HF</t>
        </is>
      </c>
    </row>
    <row r="7">
      <c r="A7" t="inlineStr">
        <is>
          <t>rbillups@cvrx.com</t>
        </is>
      </c>
      <c r="B7" t="inlineStr">
        <is>
          <t>Ryan Billups</t>
        </is>
      </c>
      <c r="C7" t="inlineStr">
        <is>
          <t>jrussell@cvrx.com</t>
        </is>
      </c>
      <c r="D7" t="inlineStr">
        <is>
          <t>FCE</t>
        </is>
      </c>
      <c r="E7" s="46" t="n">
        <v>44461</v>
      </c>
      <c r="F7" t="inlineStr">
        <is>
          <t>2024-05-06</t>
        </is>
      </c>
      <c r="G7" t="inlineStr">
        <is>
          <t>NORTHEAST</t>
        </is>
      </c>
      <c r="H7" t="inlineStr">
        <is>
          <t>RE_02</t>
        </is>
      </c>
      <c r="I7" t="inlineStr">
        <is>
          <t>Albany Medical Center Hospital</t>
        </is>
      </c>
      <c r="M7" t="n">
        <v>0</v>
      </c>
      <c r="N7" t="n">
        <v>0</v>
      </c>
      <c r="O7" t="n">
        <v>0</v>
      </c>
      <c r="P7" t="inlineStr">
        <is>
          <t>ALB21 018956</t>
        </is>
      </c>
      <c r="Q7" t="inlineStr">
        <is>
          <t>006UY0000081uErYAI</t>
        </is>
      </c>
      <c r="S7" t="inlineStr">
        <is>
          <t>2024_05</t>
        </is>
      </c>
      <c r="T7" t="inlineStr">
        <is>
          <t>2024_Q2</t>
        </is>
      </c>
      <c r="U7" t="inlineStr">
        <is>
          <t>2024_05</t>
        </is>
      </c>
      <c r="V7" t="inlineStr">
        <is>
          <t>2024_Q2</t>
        </is>
      </c>
      <c r="W7" t="n">
        <v>1</v>
      </c>
      <c r="X7" t="n">
        <v>31500</v>
      </c>
      <c r="Y7" t="n">
        <v>0</v>
      </c>
      <c r="Z7" t="n">
        <v>31500</v>
      </c>
      <c r="AA7" t="n">
        <v>1</v>
      </c>
      <c r="AB7" t="inlineStr">
        <is>
          <t>REGION_HF</t>
        </is>
      </c>
    </row>
    <row r="8">
      <c r="A8" t="inlineStr">
        <is>
          <t>rbillups@cvrx.com</t>
        </is>
      </c>
      <c r="B8" t="inlineStr">
        <is>
          <t>Ryan Billups</t>
        </is>
      </c>
      <c r="C8" t="inlineStr">
        <is>
          <t>nwinn@cvrx.com</t>
        </is>
      </c>
      <c r="D8" t="inlineStr">
        <is>
          <t>FCE</t>
        </is>
      </c>
      <c r="E8" s="46" t="n">
        <v>44461</v>
      </c>
      <c r="F8" t="inlineStr">
        <is>
          <t>2024-05-07</t>
        </is>
      </c>
      <c r="G8" t="inlineStr">
        <is>
          <t>NORTHEAST</t>
        </is>
      </c>
      <c r="H8" t="inlineStr">
        <is>
          <t>RE_02</t>
        </is>
      </c>
      <c r="I8" t="inlineStr">
        <is>
          <t>Newark Beth Israel</t>
        </is>
      </c>
      <c r="M8" t="n">
        <v>0</v>
      </c>
      <c r="N8" t="n">
        <v>0</v>
      </c>
      <c r="O8" t="n">
        <v>0</v>
      </c>
      <c r="P8" t="inlineStr">
        <is>
          <t>NBI 018979</t>
        </is>
      </c>
      <c r="Q8" t="inlineStr">
        <is>
          <t>006UY0000086XntYAE</t>
        </is>
      </c>
      <c r="S8" t="inlineStr">
        <is>
          <t>2024_05</t>
        </is>
      </c>
      <c r="T8" t="inlineStr">
        <is>
          <t>2024_Q2</t>
        </is>
      </c>
      <c r="U8" t="inlineStr">
        <is>
          <t>2024_05</t>
        </is>
      </c>
      <c r="V8" t="inlineStr">
        <is>
          <t>2024_Q2</t>
        </is>
      </c>
      <c r="W8" t="n">
        <v>1</v>
      </c>
      <c r="X8" t="n">
        <v>35000</v>
      </c>
      <c r="Y8" t="n">
        <v>0</v>
      </c>
      <c r="Z8" t="n">
        <v>35000</v>
      </c>
      <c r="AA8" t="n">
        <v>1</v>
      </c>
      <c r="AB8" t="inlineStr">
        <is>
          <t>REGION_HF</t>
        </is>
      </c>
    </row>
    <row r="9">
      <c r="A9" t="inlineStr">
        <is>
          <t>rbillups@cvrx.com</t>
        </is>
      </c>
      <c r="B9" t="inlineStr">
        <is>
          <t>Ryan Billups</t>
        </is>
      </c>
      <c r="C9" t="inlineStr">
        <is>
          <t>dduffy@cvrx.com</t>
        </is>
      </c>
      <c r="D9" t="inlineStr">
        <is>
          <t>FCE</t>
        </is>
      </c>
      <c r="E9" s="46" t="n">
        <v>44461</v>
      </c>
      <c r="F9" t="inlineStr">
        <is>
          <t>2024-05-08</t>
        </is>
      </c>
      <c r="G9" t="inlineStr">
        <is>
          <t>NORTHEAST</t>
        </is>
      </c>
      <c r="H9" t="inlineStr">
        <is>
          <t>RE_02</t>
        </is>
      </c>
      <c r="I9" t="inlineStr">
        <is>
          <t>Peconic Bay Medical Center</t>
        </is>
      </c>
      <c r="M9" t="n">
        <v>0</v>
      </c>
      <c r="N9" t="n">
        <v>0</v>
      </c>
      <c r="O9" t="n">
        <v>0</v>
      </c>
      <c r="P9" t="inlineStr">
        <is>
          <t>CRX513 018993</t>
        </is>
      </c>
      <c r="Q9" t="inlineStr">
        <is>
          <t>006UY0000089ok9YAA</t>
        </is>
      </c>
      <c r="S9" t="inlineStr">
        <is>
          <t>2024_05</t>
        </is>
      </c>
      <c r="T9" t="inlineStr">
        <is>
          <t>2024_Q2</t>
        </is>
      </c>
      <c r="U9" t="inlineStr">
        <is>
          <t>2024_05</t>
        </is>
      </c>
      <c r="V9" t="inlineStr">
        <is>
          <t>2024_Q2</t>
        </is>
      </c>
      <c r="W9" t="n">
        <v>1</v>
      </c>
      <c r="X9" t="n">
        <v>31500</v>
      </c>
      <c r="Y9" t="n">
        <v>0</v>
      </c>
      <c r="Z9" t="n">
        <v>31500</v>
      </c>
      <c r="AA9" t="n">
        <v>1</v>
      </c>
      <c r="AB9" t="inlineStr">
        <is>
          <t>REGION_HF</t>
        </is>
      </c>
    </row>
    <row r="10">
      <c r="A10" t="inlineStr">
        <is>
          <t>rbillups@cvrx.com</t>
        </is>
      </c>
      <c r="B10" t="inlineStr">
        <is>
          <t>Ryan Billups</t>
        </is>
      </c>
      <c r="C10" t="inlineStr">
        <is>
          <t>dduffy@cvrx.com</t>
        </is>
      </c>
      <c r="D10" t="inlineStr">
        <is>
          <t>FCE</t>
        </is>
      </c>
      <c r="E10" s="46" t="n">
        <v>44461</v>
      </c>
      <c r="F10" t="inlineStr">
        <is>
          <t>2024-05-22</t>
        </is>
      </c>
      <c r="G10" t="inlineStr">
        <is>
          <t>NORTHEAST</t>
        </is>
      </c>
      <c r="H10" t="inlineStr">
        <is>
          <t>RE_02</t>
        </is>
      </c>
      <c r="I10" t="inlineStr">
        <is>
          <t>Englewood Hospital And Mc</t>
        </is>
      </c>
      <c r="M10" t="n">
        <v>0</v>
      </c>
      <c r="N10" t="n">
        <v>0</v>
      </c>
      <c r="O10" t="n">
        <v>0</v>
      </c>
      <c r="P10" t="inlineStr">
        <is>
          <t>CRX199 019295</t>
        </is>
      </c>
      <c r="Q10" t="inlineStr">
        <is>
          <t>006UY000008j1jMYAQ</t>
        </is>
      </c>
      <c r="S10" t="inlineStr">
        <is>
          <t>2024_05</t>
        </is>
      </c>
      <c r="T10" t="inlineStr">
        <is>
          <t>2024_Q2</t>
        </is>
      </c>
      <c r="U10" t="inlineStr">
        <is>
          <t>2024_05</t>
        </is>
      </c>
      <c r="V10" t="inlineStr">
        <is>
          <t>2024_Q2</t>
        </is>
      </c>
      <c r="W10" t="n">
        <v>1</v>
      </c>
      <c r="X10" t="n">
        <v>34500</v>
      </c>
      <c r="Y10" t="n">
        <v>0</v>
      </c>
      <c r="Z10" t="n">
        <v>34500</v>
      </c>
      <c r="AA10" t="n">
        <v>1</v>
      </c>
      <c r="AB10" t="inlineStr">
        <is>
          <t>REGION_HF</t>
        </is>
      </c>
    </row>
    <row r="11">
      <c r="A11" t="inlineStr">
        <is>
          <t>rbillups@cvrx.com</t>
        </is>
      </c>
      <c r="B11" t="inlineStr">
        <is>
          <t>Ryan Billups</t>
        </is>
      </c>
      <c r="C11" t="inlineStr">
        <is>
          <t>dduffy@cvrx.com</t>
        </is>
      </c>
      <c r="D11" t="inlineStr">
        <is>
          <t>FCE</t>
        </is>
      </c>
      <c r="E11" s="46" t="n">
        <v>44461</v>
      </c>
      <c r="F11" t="inlineStr">
        <is>
          <t>2024-05-22</t>
        </is>
      </c>
      <c r="G11" t="inlineStr">
        <is>
          <t>NORTHEAST</t>
        </is>
      </c>
      <c r="H11" t="inlineStr">
        <is>
          <t>RE_02</t>
        </is>
      </c>
      <c r="I11" t="inlineStr">
        <is>
          <t>Englewood Hospital And Mc</t>
        </is>
      </c>
      <c r="M11" t="n">
        <v>0</v>
      </c>
      <c r="N11" t="n">
        <v>0</v>
      </c>
      <c r="O11" t="n">
        <v>0</v>
      </c>
      <c r="P11" t="inlineStr">
        <is>
          <t>CRX199 019294</t>
        </is>
      </c>
      <c r="Q11" t="inlineStr">
        <is>
          <t>006UY000008j2aYYAQ</t>
        </is>
      </c>
      <c r="S11" t="inlineStr">
        <is>
          <t>2024_05</t>
        </is>
      </c>
      <c r="T11" t="inlineStr">
        <is>
          <t>2024_Q2</t>
        </is>
      </c>
      <c r="U11" t="inlineStr">
        <is>
          <t>2024_05</t>
        </is>
      </c>
      <c r="V11" t="inlineStr">
        <is>
          <t>2024_Q2</t>
        </is>
      </c>
      <c r="W11" t="n">
        <v>1</v>
      </c>
      <c r="X11" t="n">
        <v>34500</v>
      </c>
      <c r="Y11" t="n">
        <v>0</v>
      </c>
      <c r="Z11" t="n">
        <v>34500</v>
      </c>
      <c r="AA11" t="n">
        <v>1</v>
      </c>
      <c r="AB11" t="inlineStr">
        <is>
          <t>REGION_HF</t>
        </is>
      </c>
    </row>
    <row r="12">
      <c r="A12" t="inlineStr">
        <is>
          <t>rbillups@cvrx.com</t>
        </is>
      </c>
      <c r="B12" t="inlineStr">
        <is>
          <t>Ryan Billups</t>
        </is>
      </c>
      <c r="C12" t="inlineStr">
        <is>
          <t>dduffy@cvrx.com</t>
        </is>
      </c>
      <c r="D12" t="inlineStr">
        <is>
          <t>FCE</t>
        </is>
      </c>
      <c r="E12" s="46" t="n">
        <v>44461</v>
      </c>
      <c r="F12" t="inlineStr">
        <is>
          <t>2024-05-22</t>
        </is>
      </c>
      <c r="G12" t="inlineStr">
        <is>
          <t>NORTHEAST</t>
        </is>
      </c>
      <c r="H12" t="inlineStr">
        <is>
          <t>RE_02</t>
        </is>
      </c>
      <c r="I12" t="inlineStr">
        <is>
          <t>Englewood Hospital And Mc</t>
        </is>
      </c>
      <c r="M12" t="n">
        <v>0</v>
      </c>
      <c r="N12" t="n">
        <v>0</v>
      </c>
      <c r="O12" t="n">
        <v>0</v>
      </c>
      <c r="P12" t="inlineStr">
        <is>
          <t>CRX199 019297</t>
        </is>
      </c>
      <c r="Q12" t="inlineStr">
        <is>
          <t>006UY000008j3MxYAI</t>
        </is>
      </c>
      <c r="S12" t="inlineStr">
        <is>
          <t>2024_05</t>
        </is>
      </c>
      <c r="T12" t="inlineStr">
        <is>
          <t>2024_Q2</t>
        </is>
      </c>
      <c r="U12" t="inlineStr">
        <is>
          <t>2024_05</t>
        </is>
      </c>
      <c r="V12" t="inlineStr">
        <is>
          <t>2024_Q2</t>
        </is>
      </c>
      <c r="W12" t="n">
        <v>1</v>
      </c>
      <c r="X12" t="n">
        <v>34500</v>
      </c>
      <c r="Y12" t="n">
        <v>0</v>
      </c>
      <c r="Z12" t="n">
        <v>34500</v>
      </c>
      <c r="AA12" t="n">
        <v>1</v>
      </c>
      <c r="AB12" t="inlineStr">
        <is>
          <t>REGION_HF</t>
        </is>
      </c>
    </row>
    <row r="13">
      <c r="A13" t="inlineStr">
        <is>
          <t>rbillups@cvrx.com</t>
        </is>
      </c>
      <c r="B13" t="inlineStr">
        <is>
          <t>Ryan Billups</t>
        </is>
      </c>
      <c r="C13" t="inlineStr">
        <is>
          <t>jrussell@cvrx.com</t>
        </is>
      </c>
      <c r="D13" t="inlineStr">
        <is>
          <t>FCE</t>
        </is>
      </c>
      <c r="E13" s="46" t="n">
        <v>44461</v>
      </c>
      <c r="F13" t="inlineStr">
        <is>
          <t>2024-05-28</t>
        </is>
      </c>
      <c r="G13" t="inlineStr">
        <is>
          <t>NORTHEAST</t>
        </is>
      </c>
      <c r="H13" t="inlineStr">
        <is>
          <t>RE_02</t>
        </is>
      </c>
      <c r="I13" t="inlineStr">
        <is>
          <t>Albany Medical Center Hospital</t>
        </is>
      </c>
      <c r="M13" t="n">
        <v>0</v>
      </c>
      <c r="N13" t="n">
        <v>0</v>
      </c>
      <c r="O13" t="n">
        <v>0</v>
      </c>
      <c r="P13" t="inlineStr">
        <is>
          <t>ALB21 019367</t>
        </is>
      </c>
      <c r="Q13" t="inlineStr">
        <is>
          <t>006UY000008qUwfYAE</t>
        </is>
      </c>
      <c r="S13" t="inlineStr">
        <is>
          <t>2024_05</t>
        </is>
      </c>
      <c r="T13" t="inlineStr">
        <is>
          <t>2024_Q2</t>
        </is>
      </c>
      <c r="U13" t="inlineStr">
        <is>
          <t>2024_05</t>
        </is>
      </c>
      <c r="V13" t="inlineStr">
        <is>
          <t>2024_Q2</t>
        </is>
      </c>
      <c r="W13" t="n">
        <v>1</v>
      </c>
      <c r="X13" t="n">
        <v>31500</v>
      </c>
      <c r="Y13" t="n">
        <v>0</v>
      </c>
      <c r="Z13" t="n">
        <v>31500</v>
      </c>
      <c r="AA13" t="n">
        <v>1</v>
      </c>
      <c r="AB13" t="inlineStr">
        <is>
          <t>REGION_HF</t>
        </is>
      </c>
    </row>
    <row r="14">
      <c r="A14" t="inlineStr">
        <is>
          <t>rbillups@cvrx.com</t>
        </is>
      </c>
      <c r="B14" t="inlineStr">
        <is>
          <t>Ryan Billups</t>
        </is>
      </c>
      <c r="C14" t="inlineStr">
        <is>
          <t>dduffy@cvrx.com</t>
        </is>
      </c>
      <c r="D14" t="inlineStr">
        <is>
          <t>FCE</t>
        </is>
      </c>
      <c r="E14" s="46" t="n">
        <v>44461</v>
      </c>
      <c r="F14" t="inlineStr">
        <is>
          <t>2024-05-15</t>
        </is>
      </c>
      <c r="G14" t="inlineStr">
        <is>
          <t>NORTHEAST</t>
        </is>
      </c>
      <c r="H14" t="inlineStr">
        <is>
          <t>RE_02</t>
        </is>
      </c>
      <c r="I14" t="inlineStr">
        <is>
          <t>Hackensack University Medical Center</t>
        </is>
      </c>
      <c r="M14" t="n">
        <v>0</v>
      </c>
      <c r="N14" t="n">
        <v>0</v>
      </c>
      <c r="O14" t="n">
        <v>0</v>
      </c>
      <c r="P14" t="inlineStr">
        <is>
          <t>HKK01 019158</t>
        </is>
      </c>
      <c r="Q14" t="inlineStr">
        <is>
          <t>006UY000008SC6UYAW</t>
        </is>
      </c>
      <c r="S14" t="inlineStr">
        <is>
          <t>2024_05</t>
        </is>
      </c>
      <c r="T14" t="inlineStr">
        <is>
          <t>2024_Q2</t>
        </is>
      </c>
      <c r="U14" t="inlineStr">
        <is>
          <t>2024_05</t>
        </is>
      </c>
      <c r="V14" t="inlineStr">
        <is>
          <t>2024_Q2</t>
        </is>
      </c>
      <c r="W14" t="n">
        <v>1</v>
      </c>
      <c r="X14" t="n">
        <v>35000</v>
      </c>
      <c r="Y14" t="n">
        <v>0</v>
      </c>
      <c r="Z14" t="n">
        <v>35000</v>
      </c>
      <c r="AA14" t="n">
        <v>1</v>
      </c>
      <c r="AB14" t="inlineStr">
        <is>
          <t>REGION_HF</t>
        </is>
      </c>
    </row>
    <row r="15">
      <c r="A15" t="inlineStr">
        <is>
          <t>rbillups@cvrx.com</t>
        </is>
      </c>
      <c r="B15" t="inlineStr">
        <is>
          <t>Ryan Billups</t>
        </is>
      </c>
      <c r="C15" t="inlineStr">
        <is>
          <t>nwinn@cvrx.com</t>
        </is>
      </c>
      <c r="D15" t="inlineStr">
        <is>
          <t>FCE</t>
        </is>
      </c>
      <c r="E15" s="46" t="n">
        <v>44461</v>
      </c>
      <c r="F15" t="inlineStr">
        <is>
          <t>2024-05-29</t>
        </is>
      </c>
      <c r="G15" t="inlineStr">
        <is>
          <t>NORTHEAST</t>
        </is>
      </c>
      <c r="H15" t="inlineStr">
        <is>
          <t>RE_02</t>
        </is>
      </c>
      <c r="I15" t="inlineStr">
        <is>
          <t>Hackensack University Medical Center</t>
        </is>
      </c>
      <c r="M15" t="n">
        <v>0</v>
      </c>
      <c r="N15" t="n">
        <v>0</v>
      </c>
      <c r="O15" t="n">
        <v>0</v>
      </c>
      <c r="P15" t="inlineStr">
        <is>
          <t>HKK01 019403</t>
        </is>
      </c>
      <c r="Q15" t="inlineStr">
        <is>
          <t>006UY000008swdVYAQ</t>
        </is>
      </c>
      <c r="S15" t="inlineStr">
        <is>
          <t>2024_05</t>
        </is>
      </c>
      <c r="T15" t="inlineStr">
        <is>
          <t>2024_Q2</t>
        </is>
      </c>
      <c r="U15" t="inlineStr">
        <is>
          <t>2024_05</t>
        </is>
      </c>
      <c r="V15" t="inlineStr">
        <is>
          <t>2024_Q2</t>
        </is>
      </c>
      <c r="W15" t="n">
        <v>1</v>
      </c>
      <c r="X15" t="n">
        <v>35000</v>
      </c>
      <c r="Y15" t="n">
        <v>0</v>
      </c>
      <c r="Z15" t="n">
        <v>35000</v>
      </c>
      <c r="AA15" t="n">
        <v>1</v>
      </c>
      <c r="AB15" t="inlineStr">
        <is>
          <t>REGION_HF</t>
        </is>
      </c>
    </row>
    <row r="16">
      <c r="A16" t="inlineStr">
        <is>
          <t>rbillups@cvrx.com</t>
        </is>
      </c>
      <c r="B16" t="inlineStr">
        <is>
          <t>Ryan Billups</t>
        </is>
      </c>
      <c r="C16" t="inlineStr">
        <is>
          <t>eblattenberger@cvrx.com</t>
        </is>
      </c>
      <c r="D16" t="inlineStr">
        <is>
          <t>FCE</t>
        </is>
      </c>
      <c r="E16" s="46" t="n">
        <v>44461</v>
      </c>
      <c r="F16" t="inlineStr">
        <is>
          <t>2024-05-20</t>
        </is>
      </c>
      <c r="G16" t="inlineStr">
        <is>
          <t>NORTHEAST</t>
        </is>
      </c>
      <c r="H16" t="inlineStr">
        <is>
          <t>RE_02</t>
        </is>
      </c>
      <c r="I16" t="inlineStr">
        <is>
          <t>Jersey Shore Univ Mc - Neptune City</t>
        </is>
      </c>
      <c r="M16" t="n">
        <v>0</v>
      </c>
      <c r="N16" t="n">
        <v>0</v>
      </c>
      <c r="O16" t="n">
        <v>0</v>
      </c>
      <c r="P16" t="inlineStr">
        <is>
          <t>J Shore 019206</t>
        </is>
      </c>
      <c r="Q16" t="inlineStr">
        <is>
          <t>006UY000008Yri2YAC</t>
        </is>
      </c>
      <c r="S16" t="inlineStr">
        <is>
          <t>2024_05</t>
        </is>
      </c>
      <c r="T16" t="inlineStr">
        <is>
          <t>2024_Q2</t>
        </is>
      </c>
      <c r="U16" t="inlineStr">
        <is>
          <t>2024_05</t>
        </is>
      </c>
      <c r="V16" t="inlineStr">
        <is>
          <t>2024_Q2</t>
        </is>
      </c>
      <c r="W16" t="n">
        <v>1</v>
      </c>
      <c r="X16" t="n">
        <v>38500</v>
      </c>
      <c r="Y16" t="n">
        <v>0</v>
      </c>
      <c r="Z16" t="n">
        <v>38500</v>
      </c>
      <c r="AA16" t="n">
        <v>1</v>
      </c>
      <c r="AB16" t="inlineStr">
        <is>
          <t>REGION_HF</t>
        </is>
      </c>
    </row>
    <row r="17">
      <c r="A17" t="inlineStr">
        <is>
          <t>rbillups@cvrx.com</t>
        </is>
      </c>
      <c r="B17" t="inlineStr">
        <is>
          <t>Ryan Billups</t>
        </is>
      </c>
      <c r="C17" t="inlineStr">
        <is>
          <t>eblattenberger@cvrx.com</t>
        </is>
      </c>
      <c r="D17" t="inlineStr">
        <is>
          <t>FCE</t>
        </is>
      </c>
      <c r="E17" s="46" t="n">
        <v>44461</v>
      </c>
      <c r="F17" t="inlineStr">
        <is>
          <t>2024-05-31</t>
        </is>
      </c>
      <c r="G17" t="inlineStr">
        <is>
          <t>NORTHEAST</t>
        </is>
      </c>
      <c r="H17" t="inlineStr">
        <is>
          <t>RE_02</t>
        </is>
      </c>
      <c r="I17" t="inlineStr">
        <is>
          <t>Penn Presbyterian Medical Center</t>
        </is>
      </c>
      <c r="M17" t="n">
        <v>0</v>
      </c>
      <c r="N17" t="n">
        <v>0</v>
      </c>
      <c r="O17" t="n">
        <v>0</v>
      </c>
      <c r="P17" t="inlineStr">
        <is>
          <t>CRX515 019447</t>
        </is>
      </c>
      <c r="Q17" t="inlineStr">
        <is>
          <t>006UY0000092TdRYAU</t>
        </is>
      </c>
      <c r="S17" t="inlineStr">
        <is>
          <t>2024_05</t>
        </is>
      </c>
      <c r="T17" t="inlineStr">
        <is>
          <t>2024_Q2</t>
        </is>
      </c>
      <c r="U17" t="inlineStr">
        <is>
          <t>2024_05</t>
        </is>
      </c>
      <c r="V17" t="inlineStr">
        <is>
          <t>2024_Q2</t>
        </is>
      </c>
      <c r="W17" t="n">
        <v>1</v>
      </c>
      <c r="X17" t="n">
        <v>31500</v>
      </c>
      <c r="Y17" t="n">
        <v>0</v>
      </c>
      <c r="Z17" t="n">
        <v>31500</v>
      </c>
      <c r="AA17" t="n">
        <v>1</v>
      </c>
      <c r="AB17" t="inlineStr">
        <is>
          <t>REGION_HF</t>
        </is>
      </c>
    </row>
    <row r="18">
      <c r="A18" t="inlineStr">
        <is>
          <t>rbillups@cvrx.com</t>
        </is>
      </c>
      <c r="B18" t="inlineStr">
        <is>
          <t>Ryan Billups</t>
        </is>
      </c>
      <c r="C18" t="inlineStr">
        <is>
          <t>nwinn@cvrx.com</t>
        </is>
      </c>
      <c r="D18" t="inlineStr">
        <is>
          <t>FCE</t>
        </is>
      </c>
      <c r="E18" s="46" t="n">
        <v>44461</v>
      </c>
      <c r="F18" t="inlineStr">
        <is>
          <t>2024-05-31</t>
        </is>
      </c>
      <c r="G18" t="inlineStr">
        <is>
          <t>NORTHEAST</t>
        </is>
      </c>
      <c r="H18" t="inlineStr">
        <is>
          <t>RE_02</t>
        </is>
      </c>
      <c r="I18" t="inlineStr">
        <is>
          <t>Newark Beth Israel</t>
        </is>
      </c>
      <c r="M18" t="n">
        <v>0</v>
      </c>
      <c r="N18" t="n">
        <v>0</v>
      </c>
      <c r="O18" t="n">
        <v>0</v>
      </c>
      <c r="P18" t="inlineStr">
        <is>
          <t>NBI 019463</t>
        </is>
      </c>
      <c r="Q18" t="inlineStr">
        <is>
          <t>006UY00000954SRYAY</t>
        </is>
      </c>
      <c r="S18" t="inlineStr">
        <is>
          <t>2024_05</t>
        </is>
      </c>
      <c r="T18" t="inlineStr">
        <is>
          <t>2024_Q2</t>
        </is>
      </c>
      <c r="U18" t="inlineStr">
        <is>
          <t>2024_05</t>
        </is>
      </c>
      <c r="V18" t="inlineStr">
        <is>
          <t>2024_Q2</t>
        </is>
      </c>
      <c r="W18" t="n">
        <v>1</v>
      </c>
      <c r="X18" t="n">
        <v>35000</v>
      </c>
      <c r="Y18" t="n">
        <v>0</v>
      </c>
      <c r="Z18" t="n">
        <v>35000</v>
      </c>
      <c r="AA18" t="n">
        <v>1</v>
      </c>
      <c r="AB18" t="inlineStr">
        <is>
          <t>REGION_HF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Alan Sorensen</dc:creator>
  <dcterms:created xsi:type="dcterms:W3CDTF">2015-06-05T18:17:20Z</dcterms:created>
  <dcterms:modified xsi:type="dcterms:W3CDTF">2024-06-21T22:11:52Z</dcterms:modified>
  <cp:lastModifiedBy>Alan Sorensen</cp:lastModifiedBy>
  <cp:lastPrinted>2024-06-15T00:27:31Z</cp:lastPrinted>
</cp:coreProperties>
</file>