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970" yWindow="4260" windowWidth="28770" windowHeight="15450" tabRatio="600" firstSheet="0" activeTab="0" autoFilterDateGrouping="1"/>
  </bookViews>
  <sheets>
    <sheet name="STATEMENT" sheetId="1" state="visible" r:id="rId1"/>
    <sheet name="payout" sheetId="2" state="visible" r:id="rId2"/>
    <sheet name="info" sheetId="3" state="visible" r:id="rId3"/>
    <sheet name="detai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.00"/>
    <numFmt numFmtId="165" formatCode="&quot;$&quot;#,##0"/>
    <numFmt numFmtId="166" formatCode="yyyy\-mm\-dd\ hh:mm:ss"/>
    <numFmt numFmtId="167" formatCode="YYYY-MM-DD HH:MM:SS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i val="1"/>
      <color theme="1"/>
      <sz val="12"/>
      <scheme val="minor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000E37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44" fontId="1" fillId="0" borderId="0"/>
    <xf numFmtId="9" fontId="1" fillId="0" borderId="0"/>
  </cellStyleXfs>
  <cellXfs count="50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3" pivotButton="0" quotePrefix="0" xfId="0"/>
    <xf numFmtId="164" fontId="2" fillId="0" borderId="4" applyAlignment="1" pivotButton="0" quotePrefix="0" xfId="0">
      <alignment horizontal="center"/>
    </xf>
    <xf numFmtId="0" fontId="5" fillId="0" borderId="0" pivotButton="0" quotePrefix="0" xfId="0"/>
    <xf numFmtId="164" fontId="2" fillId="0" borderId="4" applyAlignment="1" pivotButton="0" quotePrefix="0" xfId="1">
      <alignment horizontal="center"/>
    </xf>
    <xf numFmtId="164" fontId="3" fillId="3" borderId="10" applyAlignment="1" pivotButton="0" quotePrefix="0" xfId="0">
      <alignment horizontal="center"/>
    </xf>
    <xf numFmtId="164" fontId="6" fillId="0" borderId="9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165" fontId="2" fillId="0" borderId="5" applyAlignment="1" pivotButton="0" quotePrefix="0" xfId="1">
      <alignment horizontal="center"/>
    </xf>
    <xf numFmtId="0" fontId="3" fillId="0" borderId="15" pivotButton="0" quotePrefix="0" xfId="0"/>
    <xf numFmtId="164" fontId="2" fillId="0" borderId="10" applyAlignment="1" pivotButton="0" quotePrefix="0" xfId="0">
      <alignment horizontal="center"/>
    </xf>
    <xf numFmtId="164" fontId="2" fillId="0" borderId="4" applyAlignment="1" pivotButton="0" quotePrefix="0" xfId="2">
      <alignment horizontal="center"/>
    </xf>
    <xf numFmtId="164" fontId="2" fillId="0" borderId="16" applyAlignment="1" pivotButton="0" quotePrefix="0" xfId="0">
      <alignment horizontal="center"/>
    </xf>
    <xf numFmtId="0" fontId="3" fillId="0" borderId="17" pivotButton="0" quotePrefix="0" xfId="0"/>
    <xf numFmtId="0" fontId="4" fillId="4" borderId="21" applyAlignment="1" pivotButton="0" quotePrefix="0" xfId="0">
      <alignment horizontal="center"/>
    </xf>
    <xf numFmtId="166" fontId="0" fillId="0" borderId="0" pivotButton="0" quotePrefix="0" xfId="0"/>
    <xf numFmtId="0" fontId="6" fillId="0" borderId="0" pivotButton="0" quotePrefix="0" xfId="0"/>
    <xf numFmtId="164" fontId="6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4" fontId="2" fillId="0" borderId="24" applyAlignment="1" pivotButton="0" quotePrefix="0" xfId="0">
      <alignment horizontal="center"/>
    </xf>
    <xf numFmtId="164" fontId="2" fillId="0" borderId="26" applyAlignment="1" pivotButton="0" quotePrefix="0" xfId="0">
      <alignment horizontal="center"/>
    </xf>
    <xf numFmtId="0" fontId="7" fillId="0" borderId="27" applyAlignment="1" pivotButton="0" quotePrefix="0" xfId="0">
      <alignment horizontal="center" vertical="top"/>
    </xf>
    <xf numFmtId="0" fontId="3" fillId="0" borderId="22" applyAlignment="1" pivotButton="0" quotePrefix="0" xfId="0">
      <alignment horizontal="left"/>
    </xf>
    <xf numFmtId="0" fontId="0" fillId="0" borderId="7" pivotButton="0" quotePrefix="0" xfId="0"/>
    <xf numFmtId="0" fontId="2" fillId="0" borderId="5" applyAlignment="1" pivotButton="0" quotePrefix="0" xfId="0">
      <alignment horizontal="left"/>
    </xf>
    <xf numFmtId="0" fontId="0" fillId="0" borderId="6" pivotButton="0" quotePrefix="0" xfId="0"/>
    <xf numFmtId="0" fontId="2" fillId="0" borderId="5" applyAlignment="1" pivotButton="0" quotePrefix="0" xfId="0">
      <alignment horizontal="center"/>
    </xf>
    <xf numFmtId="0" fontId="4" fillId="4" borderId="20" applyAlignment="1" pivotButton="0" quotePrefix="0" xfId="0">
      <alignment horizontal="center"/>
    </xf>
    <xf numFmtId="0" fontId="0" fillId="0" borderId="18" pivotButton="0" quotePrefix="0" xfId="0"/>
    <xf numFmtId="0" fontId="4" fillId="2" borderId="1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4" fillId="4" borderId="19" applyAlignment="1" pivotButton="0" quotePrefix="0" xfId="0">
      <alignment horizontal="center"/>
    </xf>
    <xf numFmtId="0" fontId="0" fillId="0" borderId="19" pivotButton="0" quotePrefix="0" xfId="0"/>
    <xf numFmtId="0" fontId="3" fillId="0" borderId="15" applyAlignment="1" pivotButton="0" quotePrefix="0" xfId="0">
      <alignment horizontal="left"/>
    </xf>
    <xf numFmtId="0" fontId="0" fillId="0" borderId="14" pivotButton="0" quotePrefix="0" xfId="0"/>
    <xf numFmtId="0" fontId="3" fillId="0" borderId="25" applyAlignment="1" pivotButton="0" quotePrefix="0" xfId="0">
      <alignment horizontal="left"/>
    </xf>
    <xf numFmtId="0" fontId="0" fillId="0" borderId="23" pivotButton="0" quotePrefix="0" xfId="0"/>
    <xf numFmtId="0" fontId="3" fillId="0" borderId="3" pivotButton="0" quotePrefix="0" xfId="0"/>
    <xf numFmtId="0" fontId="3" fillId="0" borderId="3" applyAlignment="1" pivotButton="0" quotePrefix="0" xfId="0">
      <alignment horizontal="left" wrapText="1"/>
    </xf>
    <xf numFmtId="0" fontId="6" fillId="0" borderId="8" pivotButton="0" quotePrefix="0" xfId="0"/>
    <xf numFmtId="0" fontId="0" fillId="0" borderId="13" pivotButton="0" quotePrefix="0" xfId="0"/>
    <xf numFmtId="0" fontId="4" fillId="2" borderId="5" applyAlignment="1" pivotButton="0" quotePrefix="0" xfId="0">
      <alignment horizontal="center" vertical="center"/>
    </xf>
    <xf numFmtId="0" fontId="0" fillId="0" borderId="11" pivotButton="0" quotePrefix="0" xfId="0"/>
    <xf numFmtId="0" fontId="8" fillId="0" borderId="33" applyAlignment="1" pivotButton="0" quotePrefix="0" xfId="0">
      <alignment horizontal="center" vertical="top"/>
    </xf>
    <xf numFmtId="167" fontId="0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Currency" xfId="1" builtinId="4"/>
    <cellStyle name="Percent" xfId="2" builtinId="5"/>
  </cellStyles>
  <dxfs count="1"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1104900</colOff>
      <row>1</row>
      <rowOff>104775</rowOff>
    </from>
    <to>
      <col>6</col>
      <colOff>848583</colOff>
      <row>3</row>
      <rowOff>180478</rowOff>
    </to>
    <pic>
      <nvPicPr>
        <cNvPr id="3" name="Picture 2" descr="A picture containing text, sign, dark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924425" y="304800"/>
          <a:ext cx="938118" cy="32716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2:G46"/>
  <sheetViews>
    <sheetView showGridLines="0" tabSelected="1" workbookViewId="0">
      <selection activeCell="D15" sqref="D15"/>
    </sheetView>
  </sheetViews>
  <sheetFormatPr baseColWidth="8" defaultRowHeight="15.75"/>
  <cols>
    <col width="0.7109375" customWidth="1" style="1" min="1" max="1"/>
    <col width="19.5703125" customWidth="1" style="1" min="2" max="2"/>
    <col width="13.7109375" customWidth="1" style="1" min="3" max="3"/>
    <col width="11.85546875" customWidth="1" style="1" min="4" max="4"/>
    <col width="8.42578125" bestFit="1" customWidth="1" style="1" min="5" max="5"/>
    <col width="17.85546875" customWidth="1" style="1" min="6" max="6"/>
    <col width="14.7109375" customWidth="1" style="1" min="7" max="7"/>
  </cols>
  <sheetData>
    <row r="1" ht="4.15" customHeight="1"/>
    <row r="2">
      <c r="B2" s="2" t="inlineStr">
        <is>
          <t xml:space="preserve">CVRx US Sales Incentive Compensation Statement </t>
        </is>
      </c>
    </row>
    <row r="3" ht="4.15" customHeight="1"/>
    <row r="4">
      <c r="B4" s="2">
        <f>info!B1</f>
        <v/>
      </c>
    </row>
    <row r="5">
      <c r="B5" s="2">
        <f>info!B5</f>
        <v/>
      </c>
    </row>
    <row r="6">
      <c r="B6" s="2">
        <f>info!B6 &amp; " 2024"</f>
        <v/>
      </c>
    </row>
    <row r="7" ht="4.15" customHeight="1"/>
    <row r="8" ht="4.15" customHeight="1" thickBot="1"/>
    <row r="9">
      <c r="B9" s="32" t="inlineStr">
        <is>
          <t>Sales Performance</t>
        </is>
      </c>
      <c r="C9" s="34" t="n"/>
      <c r="D9" s="3" t="n"/>
      <c r="E9" s="32" t="inlineStr">
        <is>
          <t>Final Payment</t>
        </is>
      </c>
      <c r="F9" s="33" t="n"/>
      <c r="G9" s="34" t="n"/>
    </row>
    <row r="10">
      <c r="B10" s="41" t="inlineStr">
        <is>
          <t>Level 1 Sales</t>
        </is>
      </c>
      <c r="C10" s="14">
        <f>_xlfn.XLOOKUP("RM_L1_REV", payout!$G:$G, payout!$F:$F)</f>
        <v/>
      </c>
      <c r="E10" s="41" t="inlineStr">
        <is>
          <t>Level 1 Payout</t>
        </is>
      </c>
      <c r="F10" s="28" t="n"/>
      <c r="G10" s="7">
        <f>_xlfn.XLOOKUP("RM_L1_PO", payout!G:G,payout!F:F)</f>
        <v/>
      </c>
    </row>
    <row r="11" ht="16.5" customHeight="1">
      <c r="A11" s="6" t="n"/>
      <c r="B11" s="41" t="inlineStr">
        <is>
          <t>Level 2 Sales</t>
        </is>
      </c>
      <c r="C11" s="5">
        <f>_xlfn.XLOOKUP("RM_L2_REV", payout!$G:$G, payout!$F:$F)</f>
        <v/>
      </c>
      <c r="E11" s="41" t="inlineStr">
        <is>
          <t>Level 2 Payout</t>
        </is>
      </c>
      <c r="F11" s="28" t="n"/>
      <c r="G11" s="7">
        <f>_xlfn.XLOOKUP("RM_L2_PO",payout!G:G,payout!F:F)</f>
        <v/>
      </c>
    </row>
    <row r="12" ht="16.5" customHeight="1" thickBot="1">
      <c r="A12" s="6" t="n"/>
      <c r="B12" s="16" t="inlineStr">
        <is>
          <t>Level 3 Sales</t>
        </is>
      </c>
      <c r="C12" s="13">
        <f>_xlfn.XLOOKUP("RM_L3_REV", payout!$G:$G, payout!$F:$F)</f>
        <v/>
      </c>
      <c r="E12" s="25" t="inlineStr">
        <is>
          <t>Level 3 Payout</t>
        </is>
      </c>
      <c r="F12" s="26" t="n"/>
      <c r="G12" s="7">
        <f>_xlfn.XLOOKUP("RM_L3_PO",payout!G:G,payout!F:F)</f>
        <v/>
      </c>
    </row>
    <row r="13" ht="17.25" customHeight="1" thickBot="1" thickTop="1">
      <c r="B13" s="12" t="inlineStr">
        <is>
          <t>Total Sales</t>
        </is>
      </c>
      <c r="C13" s="13">
        <f>SUM(C10:C12)</f>
        <v/>
      </c>
      <c r="E13" s="37" t="inlineStr">
        <is>
          <t>Subtotal</t>
        </is>
      </c>
      <c r="F13" s="38" t="n"/>
      <c r="G13" s="15">
        <f>SUM(G10:G12)</f>
        <v/>
      </c>
    </row>
    <row r="14" ht="17.25" customHeight="1" thickTop="1">
      <c r="B14" s="2" t="n"/>
      <c r="C14" s="21" t="n"/>
      <c r="D14" s="6">
        <f>IF(G14&gt;0, 1, 0)</f>
        <v/>
      </c>
      <c r="E14" s="39" t="inlineStr">
        <is>
          <t>AD Payout</t>
        </is>
      </c>
      <c r="F14" s="40" t="n"/>
      <c r="G14" s="22">
        <f>IFERROR(_xlfn.XLOOKUP("AD_PO", payout!G:G,payout!F:F), 0)</f>
        <v/>
      </c>
    </row>
    <row r="15">
      <c r="E15" s="42" t="inlineStr">
        <is>
          <t>Other Adjustments</t>
        </is>
      </c>
      <c r="F15" s="28" t="n"/>
      <c r="G15" s="5">
        <f>IFERROR(_xlfn.XLOOKUP("ADJUSTMENTS", payout!G:G,payout!F:F), 0) + IFERROR(_xlfn.XLOOKUP("SPIFF_PO", payout!G:G,payout!F:F), 0)</f>
        <v/>
      </c>
    </row>
    <row r="16" ht="16.5" customHeight="1" thickBot="1">
      <c r="D16" s="6">
        <f>IF(G16&gt;0, 1, 0)</f>
        <v/>
      </c>
      <c r="E16" s="25" t="inlineStr">
        <is>
          <t>Guarantee Adjustment</t>
        </is>
      </c>
      <c r="F16" s="26" t="n"/>
      <c r="G16" s="23">
        <f>IFERROR(_xlfn.XLOOKUP("GUR_AMT",payout!G:G,payout!F:F), 0)</f>
        <v/>
      </c>
    </row>
    <row r="17" ht="17.25" customHeight="1" thickBot="1" thickTop="1">
      <c r="E17" s="37" t="inlineStr">
        <is>
          <t>Final Payout</t>
        </is>
      </c>
      <c r="F17" s="38" t="n"/>
      <c r="G17" s="8">
        <f>_xlfn.XLOOKUP("PO_AMT", payout!G:G,payout!F:F)</f>
        <v/>
      </c>
    </row>
    <row r="18" ht="17.25" customHeight="1" thickBot="1" thickTop="1">
      <c r="E18" s="43" t="inlineStr">
        <is>
          <t>YTD Payout</t>
        </is>
      </c>
      <c r="F18" s="44" t="n"/>
      <c r="G18" s="9">
        <f>_xlfn.XLOOKUP("YTD_PO", payout!G:G,payout!F:F)</f>
        <v/>
      </c>
    </row>
    <row r="19">
      <c r="E19" s="19" t="n"/>
      <c r="G19" s="20" t="n"/>
    </row>
    <row r="21">
      <c r="B21" s="45" t="inlineStr">
        <is>
          <t xml:space="preserve">Opportunity Detail </t>
        </is>
      </c>
      <c r="C21" s="46" t="n"/>
      <c r="D21" s="46" t="n"/>
      <c r="E21" s="46" t="n"/>
      <c r="F21" s="46" t="n"/>
      <c r="G21" s="28" t="n"/>
    </row>
    <row r="22">
      <c r="B22" s="30" t="inlineStr">
        <is>
          <t>Account</t>
        </is>
      </c>
      <c r="C22" s="31" t="n"/>
      <c r="D22" s="35" t="inlineStr">
        <is>
          <t>Opp Name</t>
        </is>
      </c>
      <c r="E22" s="36" t="n"/>
      <c r="F22" s="17" t="inlineStr">
        <is>
          <t>Sales</t>
        </is>
      </c>
      <c r="G22" s="17" t="inlineStr">
        <is>
          <t>Units</t>
        </is>
      </c>
    </row>
    <row r="23">
      <c r="B23" s="27">
        <f>IF(LEN(detail!E2)&lt;1,"",detail!E2)</f>
        <v/>
      </c>
      <c r="C23" s="28" t="n"/>
      <c r="D23" s="29">
        <f>IF(LEN(detail!F2)&lt;1,"",detail!F2)</f>
        <v/>
      </c>
      <c r="E23" s="28" t="n"/>
      <c r="F23" s="11">
        <f>DOLLAR(IF(LEN(detail!J2)&lt;1,"",detail!J2), 0) &amp; IF(detail!U2 = 1, "*", "")</f>
        <v/>
      </c>
      <c r="G23" s="29">
        <f>IF(LEN(detail!I2)&lt;1,"",detail!I2)</f>
        <v/>
      </c>
    </row>
    <row r="24">
      <c r="B24" s="27">
        <f>IF(LEN(detail!E3)&lt;1,"",detail!E3)</f>
        <v/>
      </c>
      <c r="C24" s="28" t="n"/>
      <c r="D24" s="29">
        <f>IF(LEN(detail!F3)&lt;1,"",detail!F3)</f>
        <v/>
      </c>
      <c r="E24" s="28" t="n"/>
      <c r="F24" s="11">
        <f>DOLLAR(IF(LEN(detail!J3)&lt;1,"",detail!J3), 0) &amp; IF(detail!U3 = 1, "*", "")</f>
        <v/>
      </c>
      <c r="G24" s="29">
        <f>IF(LEN(detail!I3)&lt;1,"",detail!I3)</f>
        <v/>
      </c>
    </row>
    <row r="25">
      <c r="B25" s="27">
        <f>IF(LEN(detail!E4)&lt;1,"",detail!E4)</f>
        <v/>
      </c>
      <c r="C25" s="28" t="n"/>
      <c r="D25" s="29">
        <f>IF(LEN(detail!F4)&lt;1,"",detail!F4)</f>
        <v/>
      </c>
      <c r="E25" s="28" t="n"/>
      <c r="F25" s="11">
        <f>DOLLAR(IF(LEN(detail!J4)&lt;1,"",detail!J4), 0) &amp; IF(detail!U4 = 1, "*", "")</f>
        <v/>
      </c>
      <c r="G25" s="29">
        <f>IF(LEN(detail!I4)&lt;1,"",detail!I4)</f>
        <v/>
      </c>
    </row>
    <row r="26">
      <c r="B26" s="27">
        <f>IF(LEN(detail!E5)&lt;1,"",detail!E5)</f>
        <v/>
      </c>
      <c r="C26" s="28" t="n"/>
      <c r="D26" s="29">
        <f>IF(LEN(detail!F5)&lt;1,"",detail!F5)</f>
        <v/>
      </c>
      <c r="E26" s="28" t="n"/>
      <c r="F26" s="11">
        <f>DOLLAR(IF(LEN(detail!J5)&lt;1,"",detail!J5), 0) &amp; IF(detail!U5 = 1, "*", "")</f>
        <v/>
      </c>
      <c r="G26" s="29">
        <f>IF(LEN(detail!I5)&lt;1,"",detail!I5)</f>
        <v/>
      </c>
    </row>
    <row r="27">
      <c r="B27" s="27">
        <f>IF(LEN(detail!E6)&lt;1,"",detail!E6)</f>
        <v/>
      </c>
      <c r="C27" s="28" t="n"/>
      <c r="D27" s="29">
        <f>IF(LEN(detail!F6)&lt;1,"",detail!F6)</f>
        <v/>
      </c>
      <c r="E27" s="28" t="n"/>
      <c r="F27" s="11">
        <f>DOLLAR(IF(LEN(detail!J6)&lt;1,"",detail!J6), 0) &amp; IF(detail!U6 = 1, "*", "")</f>
        <v/>
      </c>
      <c r="G27" s="29">
        <f>IF(LEN(detail!I6)&lt;1,"",detail!I6)</f>
        <v/>
      </c>
    </row>
    <row r="28">
      <c r="B28" s="27">
        <f>IF(LEN(detail!E7)&lt;1,"",detail!E7)</f>
        <v/>
      </c>
      <c r="C28" s="28" t="n"/>
      <c r="D28" s="29">
        <f>IF(LEN(detail!F7)&lt;1,"",detail!F7)</f>
        <v/>
      </c>
      <c r="E28" s="28" t="n"/>
      <c r="F28" s="11">
        <f>DOLLAR(IF(LEN(detail!J7)&lt;1,"",detail!J7), 0) &amp; IF(detail!U7 = 1, "*", "")</f>
        <v/>
      </c>
      <c r="G28" s="29">
        <f>IF(LEN(detail!I7)&lt;1,"",detail!I7)</f>
        <v/>
      </c>
    </row>
    <row r="29">
      <c r="B29" s="27">
        <f>IF(LEN(detail!E8)&lt;1,"",detail!E8)</f>
        <v/>
      </c>
      <c r="C29" s="28" t="n"/>
      <c r="D29" s="29">
        <f>IF(LEN(detail!F8)&lt;1,"",detail!F8)</f>
        <v/>
      </c>
      <c r="E29" s="28" t="n"/>
      <c r="F29" s="11">
        <f>DOLLAR(IF(LEN(detail!J8)&lt;1,"",detail!J8), 0) &amp; IF(detail!U8 = 1, "*", "")</f>
        <v/>
      </c>
      <c r="G29" s="29">
        <f>IF(LEN(detail!I8)&lt;1,"",detail!I8)</f>
        <v/>
      </c>
    </row>
    <row r="30">
      <c r="B30" s="27">
        <f>IF(LEN(detail!E9)&lt;1,"",detail!E9)</f>
        <v/>
      </c>
      <c r="C30" s="28" t="n"/>
      <c r="D30" s="29">
        <f>IF(LEN(detail!F9)&lt;1,"",detail!F9)</f>
        <v/>
      </c>
      <c r="E30" s="28" t="n"/>
      <c r="F30" s="11">
        <f>DOLLAR(IF(LEN(detail!J9)&lt;1,"",detail!J9), 0) &amp; IF(detail!U9 = 1, "*", "")</f>
        <v/>
      </c>
      <c r="G30" s="29">
        <f>IF(LEN(detail!I9)&lt;1,"",detail!I9)</f>
        <v/>
      </c>
    </row>
    <row r="31">
      <c r="B31" s="27">
        <f>IF(LEN(detail!E10)&lt;1,"",detail!E10)</f>
        <v/>
      </c>
      <c r="C31" s="28" t="n"/>
      <c r="D31" s="29">
        <f>IF(LEN(detail!F10)&lt;1,"",detail!F10)</f>
        <v/>
      </c>
      <c r="E31" s="28" t="n"/>
      <c r="F31" s="11">
        <f>DOLLAR(IF(LEN(detail!J10)&lt;1,"",detail!J10), 0) &amp; IF(detail!U10 = 1, "*", "")</f>
        <v/>
      </c>
      <c r="G31" s="29">
        <f>IF(LEN(detail!I10)&lt;1,"",detail!I10)</f>
        <v/>
      </c>
    </row>
    <row r="32">
      <c r="B32" s="27">
        <f>IF(LEN(detail!E11)&lt;1,"",detail!E11)</f>
        <v/>
      </c>
      <c r="C32" s="28" t="n"/>
      <c r="D32" s="29">
        <f>IF(LEN(detail!F11)&lt;1,"",detail!F11)</f>
        <v/>
      </c>
      <c r="E32" s="28" t="n"/>
      <c r="F32" s="11">
        <f>DOLLAR(IF(LEN(detail!J11)&lt;1,"",detail!J11), 0) &amp; IF(detail!U11 = 1, "*", "")</f>
        <v/>
      </c>
      <c r="G32" s="29">
        <f>IF(LEN(detail!I11)&lt;1,"",detail!I11)</f>
        <v/>
      </c>
    </row>
    <row r="33">
      <c r="B33" s="27">
        <f>IF(LEN(detail!E12)&lt;1,"",detail!E12)</f>
        <v/>
      </c>
      <c r="C33" s="28" t="n"/>
      <c r="D33" s="29">
        <f>IF(LEN(detail!F12)&lt;1,"",detail!F12)</f>
        <v/>
      </c>
      <c r="E33" s="28" t="n"/>
      <c r="F33" s="11">
        <f>DOLLAR(IF(LEN(detail!J12)&lt;1,"",detail!J12), 0) &amp; IF(detail!U12 = 1, "*", "")</f>
        <v/>
      </c>
      <c r="G33" s="29">
        <f>IF(LEN(detail!I12)&lt;1,"",detail!I12)</f>
        <v/>
      </c>
    </row>
    <row r="34">
      <c r="B34" s="27">
        <f>IF(LEN(detail!E13)&lt;1,"",detail!E13)</f>
        <v/>
      </c>
      <c r="C34" s="28" t="n"/>
      <c r="D34" s="29">
        <f>IF(LEN(detail!F13)&lt;1,"",detail!F13)</f>
        <v/>
      </c>
      <c r="E34" s="28" t="n"/>
      <c r="F34" s="11">
        <f>DOLLAR(IF(LEN(detail!J13)&lt;1,"",detail!J13), 0) &amp; IF(detail!U13 = 1, "*", "")</f>
        <v/>
      </c>
      <c r="G34" s="29">
        <f>IF(LEN(detail!I13)&lt;1,"",detail!I13)</f>
        <v/>
      </c>
    </row>
    <row r="35">
      <c r="B35" s="27">
        <f>IF(LEN(detail!E14)&lt;1,"",detail!E14)</f>
        <v/>
      </c>
      <c r="C35" s="28" t="n"/>
      <c r="D35" s="29">
        <f>IF(LEN(detail!F14)&lt;1,"",detail!F14)</f>
        <v/>
      </c>
      <c r="E35" s="28" t="n"/>
      <c r="F35" s="11">
        <f>DOLLAR(IF(LEN(detail!J14)&lt;1,"",detail!J14), 0) &amp; IF(detail!U14 = 1, "*", "")</f>
        <v/>
      </c>
      <c r="G35" s="29">
        <f>IF(LEN(detail!I14)&lt;1,"",detail!I14)</f>
        <v/>
      </c>
    </row>
    <row r="36">
      <c r="B36" s="27">
        <f>IF(LEN(detail!E15)&lt;1,"",detail!E15)</f>
        <v/>
      </c>
      <c r="C36" s="28" t="n"/>
      <c r="D36" s="29">
        <f>IF(LEN(detail!F15)&lt;1,"",detail!F15)</f>
        <v/>
      </c>
      <c r="E36" s="28" t="n"/>
      <c r="F36" s="11">
        <f>DOLLAR(IF(LEN(detail!J15)&lt;1,"",detail!J15), 0) &amp; IF(detail!U15 = 1, "*", "")</f>
        <v/>
      </c>
      <c r="G36" s="29">
        <f>IF(LEN(detail!I15)&lt;1,"",detail!I15)</f>
        <v/>
      </c>
    </row>
    <row r="37">
      <c r="B37" s="27">
        <f>IF(LEN(detail!E16)&lt;1,"",detail!E16)</f>
        <v/>
      </c>
      <c r="C37" s="28" t="n"/>
      <c r="D37" s="29">
        <f>IF(LEN(detail!F16)&lt;1,"",detail!F16)</f>
        <v/>
      </c>
      <c r="E37" s="28" t="n"/>
      <c r="F37" s="11">
        <f>DOLLAR(IF(LEN(detail!J16)&lt;1,"",detail!J16), 0) &amp; IF(detail!U16 = 1, "*", "")</f>
        <v/>
      </c>
      <c r="G37" s="29">
        <f>IF(LEN(detail!I16)&lt;1,"",detail!I16)</f>
        <v/>
      </c>
    </row>
    <row r="38">
      <c r="B38" s="27">
        <f>IF(LEN(detail!E17)&lt;1,"",detail!E17)</f>
        <v/>
      </c>
      <c r="C38" s="28" t="n"/>
      <c r="D38" s="29">
        <f>IF(LEN(detail!F17)&lt;1,"",detail!F17)</f>
        <v/>
      </c>
      <c r="E38" s="28" t="n"/>
      <c r="F38" s="11">
        <f>DOLLAR(IF(LEN(detail!J17)&lt;1,"",detail!J17), 0) &amp; IF(detail!U17 = 1, "*", "")</f>
        <v/>
      </c>
      <c r="G38" s="29">
        <f>IF(LEN(detail!I17)&lt;1,"",detail!I17)</f>
        <v/>
      </c>
    </row>
    <row r="39">
      <c r="B39" s="27">
        <f>IF(LEN(detail!E18)&lt;1,"",detail!E18)</f>
        <v/>
      </c>
      <c r="C39" s="28" t="n"/>
      <c r="D39" s="29">
        <f>IF(LEN(detail!F18)&lt;1,"",detail!F18)</f>
        <v/>
      </c>
      <c r="E39" s="28" t="n"/>
      <c r="F39" s="11">
        <f>DOLLAR(IF(LEN(detail!J18)&lt;1,"",detail!J18), 0) &amp; IF(detail!U18 = 1, "*", "")</f>
        <v/>
      </c>
      <c r="G39" s="29">
        <f>IF(LEN(detail!I18)&lt;1,"",detail!I18)</f>
        <v/>
      </c>
    </row>
    <row r="40">
      <c r="B40" s="27">
        <f>IF(LEN(detail!E19)&lt;1,"",detail!E19)</f>
        <v/>
      </c>
      <c r="C40" s="28" t="n"/>
      <c r="D40" s="29">
        <f>IF(LEN(detail!F19)&lt;1,"",detail!F19)</f>
        <v/>
      </c>
      <c r="E40" s="28" t="n"/>
      <c r="F40" s="11">
        <f>DOLLAR(IF(LEN(detail!J19)&lt;1,"",detail!J19), 0) &amp; IF(detail!U19 = 1, "*", "")</f>
        <v/>
      </c>
      <c r="G40" s="29">
        <f>IF(LEN(detail!I19)&lt;1,"",detail!I19)</f>
        <v/>
      </c>
    </row>
    <row r="41">
      <c r="B41" s="27">
        <f>IF(LEN(detail!E20)&lt;1,"",detail!E20)</f>
        <v/>
      </c>
      <c r="C41" s="28" t="n"/>
      <c r="D41" s="29">
        <f>IF(LEN(detail!F20)&lt;1,"",detail!F20)</f>
        <v/>
      </c>
      <c r="E41" s="28" t="n"/>
      <c r="F41" s="11">
        <f>DOLLAR(IF(LEN(detail!J20)&lt;1,"",detail!J20), 0) &amp; IF(detail!U20 = 1, "*", "")</f>
        <v/>
      </c>
      <c r="G41" s="29">
        <f>IF(LEN(detail!I20)&lt;1,"",detail!I20)</f>
        <v/>
      </c>
    </row>
    <row r="42">
      <c r="B42" s="27">
        <f>IF(LEN(detail!E21)&lt;1,"",detail!E21)</f>
        <v/>
      </c>
      <c r="C42" s="28" t="n"/>
      <c r="D42" s="29">
        <f>IF(LEN(detail!F21)&lt;1,"",detail!F21)</f>
        <v/>
      </c>
      <c r="E42" s="28" t="n"/>
      <c r="F42" s="11">
        <f>DOLLAR(IF(LEN(detail!J21)&lt;1,"",detail!J21), 0) &amp; IF(detail!U21 = 1, "*", "")</f>
        <v/>
      </c>
      <c r="G42" s="29">
        <f>IF(LEN(detail!I21)&lt;1,"",detail!I21)</f>
        <v/>
      </c>
    </row>
    <row r="43">
      <c r="B43" s="27">
        <f>IF(LEN(detail!E22)&lt;1,"",detail!E22)</f>
        <v/>
      </c>
      <c r="C43" s="28" t="n"/>
      <c r="D43" s="29">
        <f>IF(LEN(detail!F22)&lt;1,"",detail!F22)</f>
        <v/>
      </c>
      <c r="E43" s="28" t="n"/>
      <c r="F43" s="11">
        <f>DOLLAR(IF(LEN(detail!J22)&lt;1,"",detail!J22), 0) &amp; IF(detail!U22 = 1, "*", "")</f>
        <v/>
      </c>
      <c r="G43" s="29">
        <f>IF(LEN(detail!I22)&lt;1,"",detail!I22)</f>
        <v/>
      </c>
    </row>
    <row r="44">
      <c r="B44" s="27">
        <f>IF(LEN(detail!E23)&lt;1,"",detail!E23)</f>
        <v/>
      </c>
      <c r="C44" s="28" t="n"/>
      <c r="D44" s="29">
        <f>IF(LEN(detail!F23)&lt;1,"",detail!F23)</f>
        <v/>
      </c>
      <c r="E44" s="28" t="n"/>
      <c r="F44" s="11">
        <f>DOLLAR(IF(LEN(detail!J23)&lt;1,"",detail!J23), 0) &amp; IF(detail!U23 = 1, "*", "")</f>
        <v/>
      </c>
      <c r="G44" s="29">
        <f>IF(LEN(detail!I23)&lt;1,"",detail!I23)</f>
        <v/>
      </c>
    </row>
    <row r="45">
      <c r="B45" s="27">
        <f>IF(LEN(detail!E24)&lt;1,"",detail!E24)</f>
        <v/>
      </c>
      <c r="C45" s="28" t="n"/>
      <c r="D45" s="29">
        <f>IF(LEN(detail!F24)&lt;1,"",detail!F24)</f>
        <v/>
      </c>
      <c r="E45" s="28" t="n"/>
      <c r="F45" s="11">
        <f>DOLLAR(IF(LEN(detail!J24)&lt;1,"",detail!J24), 0) &amp; IF(detail!U24 = 1, "*", "")</f>
        <v/>
      </c>
      <c r="G45" s="29">
        <f>IF(LEN(detail!I24)&lt;1,"",detail!I24)</f>
        <v/>
      </c>
    </row>
    <row r="46">
      <c r="B46" s="1" t="inlineStr">
        <is>
          <t>* An asterisk denotes that the opp includes a rebate</t>
        </is>
      </c>
    </row>
  </sheetData>
  <mergeCells count="60">
    <mergeCell ref="E12:F12"/>
    <mergeCell ref="B25:C25"/>
    <mergeCell ref="D34:E34"/>
    <mergeCell ref="B22:C22"/>
    <mergeCell ref="E9:G9"/>
    <mergeCell ref="D22:E22"/>
    <mergeCell ref="D40:E40"/>
    <mergeCell ref="B31:C31"/>
    <mergeCell ref="B27:C27"/>
    <mergeCell ref="D31:E31"/>
    <mergeCell ref="E17:F17"/>
    <mergeCell ref="D36:E36"/>
    <mergeCell ref="E14:F14"/>
    <mergeCell ref="D45:E45"/>
    <mergeCell ref="B43:C43"/>
    <mergeCell ref="B39:C39"/>
    <mergeCell ref="E10:F10"/>
    <mergeCell ref="D27:E27"/>
    <mergeCell ref="B42:C42"/>
    <mergeCell ref="B23:C23"/>
    <mergeCell ref="D32:E32"/>
    <mergeCell ref="E13:F13"/>
    <mergeCell ref="D41:E41"/>
    <mergeCell ref="B38:C38"/>
    <mergeCell ref="B44:C44"/>
    <mergeCell ref="B29:C29"/>
    <mergeCell ref="E15:F15"/>
    <mergeCell ref="D43:E43"/>
    <mergeCell ref="B37:C37"/>
    <mergeCell ref="B34:C34"/>
    <mergeCell ref="E11:F11"/>
    <mergeCell ref="D37:E37"/>
    <mergeCell ref="B28:C28"/>
    <mergeCell ref="D28:E28"/>
    <mergeCell ref="B40:C40"/>
    <mergeCell ref="B9:C9"/>
    <mergeCell ref="B35:C35"/>
    <mergeCell ref="D39:E39"/>
    <mergeCell ref="D25:E25"/>
    <mergeCell ref="B24:C24"/>
    <mergeCell ref="B30:C30"/>
    <mergeCell ref="E16:F16"/>
    <mergeCell ref="D42:E42"/>
    <mergeCell ref="B33:C33"/>
    <mergeCell ref="D30:E30"/>
    <mergeCell ref="D33:E33"/>
    <mergeCell ref="D24:E24"/>
    <mergeCell ref="D29:E29"/>
    <mergeCell ref="E18:F18"/>
    <mergeCell ref="D23:E23"/>
    <mergeCell ref="D38:E38"/>
    <mergeCell ref="B45:C45"/>
    <mergeCell ref="B36:C36"/>
    <mergeCell ref="B32:C32"/>
    <mergeCell ref="B26:C26"/>
    <mergeCell ref="B41:C41"/>
    <mergeCell ref="B21:G21"/>
    <mergeCell ref="D26:E26"/>
    <mergeCell ref="D44:E44"/>
    <mergeCell ref="D35:E35"/>
  </mergeCells>
  <conditionalFormatting sqref="B23:B45 D23:D45 F23:G45">
    <cfRule type="containsErrors" priority="1" dxfId="0">
      <formula>ISERROR(B23)</formula>
    </cfRule>
  </conditionalFormatting>
  <pageMargins left="0.7" right="0.7" top="0.75" bottom="0.75" header="0.3" footer="0.3"/>
  <pageSetup orientation="portrait" horizontalDpi="1200" verticalDpi="12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47" t="inlineStr">
        <is>
          <t>YYYYMM</t>
        </is>
      </c>
      <c r="B1" s="47" t="inlineStr">
        <is>
          <t>EID</t>
        </is>
      </c>
      <c r="C1" s="47" t="inlineStr">
        <is>
          <t>YYYYQQ</t>
        </is>
      </c>
      <c r="D1" s="47" t="inlineStr">
        <is>
          <t>ROLE</t>
        </is>
      </c>
      <c r="E1" s="47" t="inlineStr">
        <is>
          <t>STATUS</t>
        </is>
      </c>
      <c r="F1" s="47" t="inlineStr">
        <is>
          <t>VALUE</t>
        </is>
      </c>
      <c r="G1" s="47" t="inlineStr">
        <is>
          <t>CATEGORY</t>
        </is>
      </c>
      <c r="H1" s="47" t="inlineStr">
        <is>
          <t>Notes</t>
        </is>
      </c>
    </row>
    <row r="2">
      <c r="A2" t="inlineStr">
        <is>
          <t>2024_09</t>
        </is>
      </c>
      <c r="B2" t="inlineStr">
        <is>
          <t>jgarner@cvrx.com</t>
        </is>
      </c>
      <c r="C2" t="inlineStr">
        <is>
          <t>2024_Q3</t>
        </is>
      </c>
      <c r="D2" t="inlineStr">
        <is>
          <t>RM</t>
        </is>
      </c>
      <c r="E2" t="inlineStr">
        <is>
          <t>ACTIVE</t>
        </is>
      </c>
      <c r="F2" t="n">
        <v>96121.60000000001</v>
      </c>
      <c r="G2" t="inlineStr">
        <is>
          <t>YTD_PO</t>
        </is>
      </c>
    </row>
    <row r="3">
      <c r="A3" t="inlineStr">
        <is>
          <t>2024_09</t>
        </is>
      </c>
      <c r="B3" t="inlineStr">
        <is>
          <t>jgarner@cvrx.com</t>
        </is>
      </c>
      <c r="C3" t="inlineStr">
        <is>
          <t>2024_Q3</t>
        </is>
      </c>
      <c r="D3" t="inlineStr">
        <is>
          <t>RM</t>
        </is>
      </c>
      <c r="E3" t="inlineStr">
        <is>
          <t>ACTIVE</t>
        </is>
      </c>
      <c r="F3" t="n">
        <v>8</v>
      </c>
      <c r="G3" t="inlineStr">
        <is>
          <t>QTY</t>
        </is>
      </c>
    </row>
    <row r="4">
      <c r="A4" t="inlineStr">
        <is>
          <t>2024_09</t>
        </is>
      </c>
      <c r="B4" t="inlineStr">
        <is>
          <t>jgarner@cvrx.com</t>
        </is>
      </c>
      <c r="C4" t="inlineStr">
        <is>
          <t>2024_Q3</t>
        </is>
      </c>
      <c r="D4" t="inlineStr">
        <is>
          <t>RM</t>
        </is>
      </c>
      <c r="E4" t="inlineStr">
        <is>
          <t>ACTIVE</t>
        </is>
      </c>
      <c r="F4" t="n">
        <v>266000</v>
      </c>
      <c r="G4" t="inlineStr">
        <is>
          <t>SALES</t>
        </is>
      </c>
    </row>
    <row r="5">
      <c r="A5" t="inlineStr">
        <is>
          <t>2024_09</t>
        </is>
      </c>
      <c r="B5" t="inlineStr">
        <is>
          <t>jgarner@cvrx.com</t>
        </is>
      </c>
      <c r="C5" t="inlineStr">
        <is>
          <t>2024_Q3</t>
        </is>
      </c>
      <c r="D5" t="inlineStr">
        <is>
          <t>RM</t>
        </is>
      </c>
      <c r="E5" t="inlineStr">
        <is>
          <t>ACTIVE</t>
        </is>
      </c>
      <c r="F5" t="n">
        <v>0</v>
      </c>
      <c r="G5" t="inlineStr">
        <is>
          <t>GUR_ADJ</t>
        </is>
      </c>
    </row>
    <row r="6">
      <c r="A6" t="inlineStr">
        <is>
          <t>2024_09</t>
        </is>
      </c>
      <c r="B6" t="inlineStr">
        <is>
          <t>jgarner@cvrx.com</t>
        </is>
      </c>
      <c r="C6" t="inlineStr">
        <is>
          <t>2024_Q3</t>
        </is>
      </c>
      <c r="D6" t="inlineStr">
        <is>
          <t>RM</t>
        </is>
      </c>
      <c r="E6" t="inlineStr">
        <is>
          <t>ACTIVE</t>
        </is>
      </c>
      <c r="F6" t="n">
        <v>0</v>
      </c>
      <c r="G6" t="inlineStr">
        <is>
          <t>RM_L1_PO</t>
        </is>
      </c>
    </row>
    <row r="7">
      <c r="A7" t="inlineStr">
        <is>
          <t>2024_09</t>
        </is>
      </c>
      <c r="B7" t="inlineStr">
        <is>
          <t>jgarner@cvrx.com</t>
        </is>
      </c>
      <c r="C7" t="inlineStr">
        <is>
          <t>2024_Q3</t>
        </is>
      </c>
      <c r="D7" t="inlineStr">
        <is>
          <t>RM</t>
        </is>
      </c>
      <c r="E7" t="inlineStr">
        <is>
          <t>ACTIVE</t>
        </is>
      </c>
      <c r="F7" t="n">
        <v>2637.69</v>
      </c>
      <c r="G7" t="inlineStr">
        <is>
          <t>RM_L2_PO</t>
        </is>
      </c>
    </row>
    <row r="8">
      <c r="A8" t="inlineStr">
        <is>
          <t>2024_09</t>
        </is>
      </c>
      <c r="B8" t="inlineStr">
        <is>
          <t>jgarner@cvrx.com</t>
        </is>
      </c>
      <c r="C8" t="inlineStr">
        <is>
          <t>2024_Q3</t>
        </is>
      </c>
      <c r="D8" t="inlineStr">
        <is>
          <t>RM</t>
        </is>
      </c>
      <c r="E8" t="inlineStr">
        <is>
          <t>ACTIVE</t>
        </is>
      </c>
      <c r="F8" t="n">
        <v>19653.1</v>
      </c>
      <c r="G8" t="inlineStr">
        <is>
          <t>RM_L3_PO</t>
        </is>
      </c>
    </row>
    <row r="9">
      <c r="A9" t="inlineStr">
        <is>
          <t>2024_09</t>
        </is>
      </c>
      <c r="B9" t="inlineStr">
        <is>
          <t>jgarner@cvrx.com</t>
        </is>
      </c>
      <c r="C9" t="inlineStr">
        <is>
          <t>2024_Q3</t>
        </is>
      </c>
      <c r="D9" t="inlineStr">
        <is>
          <t>RM</t>
        </is>
      </c>
      <c r="E9" t="inlineStr">
        <is>
          <t>ACTIVE</t>
        </is>
      </c>
      <c r="F9" t="n">
        <v>0</v>
      </c>
      <c r="G9" t="inlineStr">
        <is>
          <t>RM_L1_REV</t>
        </is>
      </c>
    </row>
    <row r="10">
      <c r="A10" t="inlineStr">
        <is>
          <t>2024_09</t>
        </is>
      </c>
      <c r="B10" t="inlineStr">
        <is>
          <t>jgarner@cvrx.com</t>
        </is>
      </c>
      <c r="C10" t="inlineStr">
        <is>
          <t>2024_Q3</t>
        </is>
      </c>
      <c r="D10" t="inlineStr">
        <is>
          <t>RM</t>
        </is>
      </c>
      <c r="E10" t="inlineStr">
        <is>
          <t>ACTIVE</t>
        </is>
      </c>
      <c r="F10" t="n">
        <v>31476</v>
      </c>
      <c r="G10" t="inlineStr">
        <is>
          <t>RM_L2_REV</t>
        </is>
      </c>
    </row>
    <row r="11">
      <c r="A11" t="inlineStr">
        <is>
          <t>2024_09</t>
        </is>
      </c>
      <c r="B11" t="inlineStr">
        <is>
          <t>jgarner@cvrx.com</t>
        </is>
      </c>
      <c r="C11" t="inlineStr">
        <is>
          <t>2024_Q3</t>
        </is>
      </c>
      <c r="D11" t="inlineStr">
        <is>
          <t>RM</t>
        </is>
      </c>
      <c r="E11" t="inlineStr">
        <is>
          <t>ACTIVE</t>
        </is>
      </c>
      <c r="F11" t="n">
        <v>234524</v>
      </c>
      <c r="G11" t="inlineStr">
        <is>
          <t>RM_L3_REV</t>
        </is>
      </c>
    </row>
    <row r="12">
      <c r="A12" t="inlineStr">
        <is>
          <t>2024_09</t>
        </is>
      </c>
      <c r="B12" t="inlineStr">
        <is>
          <t>jgarner@cvrx.com</t>
        </is>
      </c>
      <c r="C12" t="inlineStr">
        <is>
          <t>2024_Q3</t>
        </is>
      </c>
      <c r="D12" t="inlineStr">
        <is>
          <t>RM</t>
        </is>
      </c>
      <c r="E12" t="inlineStr">
        <is>
          <t>ACTIVE</t>
        </is>
      </c>
      <c r="F12" t="n">
        <v>22290.8</v>
      </c>
      <c r="G12" t="inlineStr">
        <is>
          <t>EARNED_MNTH_PO</t>
        </is>
      </c>
    </row>
    <row r="13">
      <c r="A13" t="inlineStr">
        <is>
          <t>2024_09</t>
        </is>
      </c>
      <c r="B13" t="inlineStr">
        <is>
          <t>jgarner@cvrx.com</t>
        </is>
      </c>
      <c r="C13" t="inlineStr">
        <is>
          <t>2024_Q3</t>
        </is>
      </c>
      <c r="D13" t="inlineStr">
        <is>
          <t>RM</t>
        </is>
      </c>
      <c r="E13" t="inlineStr">
        <is>
          <t>ACTIVE</t>
        </is>
      </c>
      <c r="F13" t="n">
        <v>22290.8</v>
      </c>
      <c r="G13" t="inlineStr">
        <is>
          <t>EARNED_QTD_PO</t>
        </is>
      </c>
    </row>
    <row r="14">
      <c r="A14" t="inlineStr">
        <is>
          <t>2024_09</t>
        </is>
      </c>
      <c r="B14" t="inlineStr">
        <is>
          <t>jgarner@cvrx.com</t>
        </is>
      </c>
      <c r="C14" t="inlineStr">
        <is>
          <t>2024_Q3</t>
        </is>
      </c>
      <c r="D14" t="inlineStr">
        <is>
          <t>RM</t>
        </is>
      </c>
      <c r="E14" t="inlineStr">
        <is>
          <t>ACTIVE</t>
        </is>
      </c>
      <c r="F14" t="n">
        <v>27290.8</v>
      </c>
      <c r="G14" t="inlineStr">
        <is>
          <t>PO_AMT</t>
        </is>
      </c>
    </row>
    <row r="15">
      <c r="A15" t="inlineStr">
        <is>
          <t>2024_09</t>
        </is>
      </c>
      <c r="B15" t="inlineStr">
        <is>
          <t>jgarner@cvrx.com</t>
        </is>
      </c>
      <c r="C15" t="inlineStr">
        <is>
          <t>2024_Q3</t>
        </is>
      </c>
      <c r="D15" t="inlineStr">
        <is>
          <t>RM</t>
        </is>
      </c>
      <c r="E15" t="inlineStr">
        <is>
          <t>ACTIVE</t>
        </is>
      </c>
      <c r="F15" t="n">
        <v>5000</v>
      </c>
      <c r="G15" t="inlineStr">
        <is>
          <t>SPIFF_PO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B6"/>
  <sheetViews>
    <sheetView workbookViewId="0">
      <selection activeCell="D9" sqref="D9"/>
    </sheetView>
  </sheetViews>
  <sheetFormatPr baseColWidth="8" defaultRowHeight="15"/>
  <cols>
    <col width="23.7109375" bestFit="1" customWidth="1" min="2" max="2"/>
  </cols>
  <sheetData>
    <row r="1">
      <c r="A1" t="inlineStr">
        <is>
          <t>Name:</t>
        </is>
      </c>
      <c r="B1" t="inlineStr">
        <is>
          <t>Jordan Garner</t>
        </is>
      </c>
    </row>
    <row r="2">
      <c r="A2" t="inlineStr">
        <is>
          <t>Email:</t>
        </is>
      </c>
      <c r="B2" t="inlineStr">
        <is>
          <t>jgarner@cvrx.com</t>
        </is>
      </c>
    </row>
    <row r="3">
      <c r="A3" t="inlineStr">
        <is>
          <t>RM:</t>
        </is>
      </c>
    </row>
    <row r="4">
      <c r="A4" t="inlineStr">
        <is>
          <t>Territory:</t>
        </is>
      </c>
      <c r="B4" t="inlineStr">
        <is>
          <t>HEARTLAND</t>
        </is>
      </c>
    </row>
    <row r="5">
      <c r="A5" t="inlineStr">
        <is>
          <t>Role:</t>
        </is>
      </c>
      <c r="B5" t="inlineStr">
        <is>
          <t>Region Manager</t>
        </is>
      </c>
    </row>
    <row r="6">
      <c r="A6" t="inlineStr">
        <is>
          <t>Month:</t>
        </is>
      </c>
      <c r="B6" t="inlineStr">
        <is>
          <t>September</t>
        </is>
      </c>
    </row>
    <row r="21" ht="15.95" customHeight="1"/>
    <row r="22" ht="15.95" customHeight="1"/>
    <row r="23" ht="3.95" customHeight="1"/>
    <row r="24" ht="3.9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47" t="inlineStr">
        <is>
          <t>AD_EID</t>
        </is>
      </c>
      <c r="B1" s="47" t="inlineStr">
        <is>
          <t>SALES_CREDIT_RM_EMAIL</t>
        </is>
      </c>
      <c r="C1" s="47" t="inlineStr">
        <is>
          <t>ROLE</t>
        </is>
      </c>
      <c r="D1" s="47" t="inlineStr">
        <is>
          <t>CLOSEDATE</t>
        </is>
      </c>
      <c r="E1" s="47" t="inlineStr">
        <is>
          <t>ACT_NAME</t>
        </is>
      </c>
      <c r="F1" s="47" t="inlineStr">
        <is>
          <t>OPP_NAME</t>
        </is>
      </c>
      <c r="G1" s="47" t="inlineStr">
        <is>
          <t>CLOSE_YYYYMM</t>
        </is>
      </c>
      <c r="H1" s="47" t="inlineStr">
        <is>
          <t>CLOSE_YYYYQQ</t>
        </is>
      </c>
      <c r="I1" s="47" t="inlineStr">
        <is>
          <t>QTY</t>
        </is>
      </c>
      <c r="J1" s="47" t="inlineStr">
        <is>
          <t>SALES</t>
        </is>
      </c>
      <c r="K1" s="47" t="inlineStr">
        <is>
          <t>ASP</t>
        </is>
      </c>
      <c r="L1" s="47" t="inlineStr">
        <is>
          <t>QTD_UNITS</t>
        </is>
      </c>
      <c r="M1" s="47" t="inlineStr">
        <is>
          <t>QTD_SALES</t>
        </is>
      </c>
      <c r="N1" s="47" t="inlineStr">
        <is>
          <t>RM_L1_REV</t>
        </is>
      </c>
      <c r="O1" s="47" t="inlineStr">
        <is>
          <t>RM_L2_REV</t>
        </is>
      </c>
      <c r="P1" s="47" t="inlineStr">
        <is>
          <t>RM_L3_REV</t>
        </is>
      </c>
      <c r="Q1" s="47" t="inlineStr">
        <is>
          <t>L1</t>
        </is>
      </c>
      <c r="R1" s="47" t="inlineStr">
        <is>
          <t>L2</t>
        </is>
      </c>
      <c r="S1" s="47" t="inlineStr">
        <is>
          <t>L3</t>
        </is>
      </c>
      <c r="T1" s="47" t="inlineStr">
        <is>
          <t>AD_SALES</t>
        </is>
      </c>
      <c r="U1" s="47" t="inlineStr">
        <is>
          <t>hasREBATE?</t>
        </is>
      </c>
      <c r="V1" s="47" t="inlineStr">
        <is>
          <t>RM_L1_PO</t>
        </is>
      </c>
      <c r="W1" s="47" t="inlineStr">
        <is>
          <t>RM_L2_PO</t>
        </is>
      </c>
      <c r="X1" s="47" t="inlineStr">
        <is>
          <t>RM_L3_PO</t>
        </is>
      </c>
    </row>
    <row r="2">
      <c r="A2" t="inlineStr">
        <is>
          <t>jheimsoth@cvrx.com</t>
        </is>
      </c>
      <c r="B2" t="inlineStr">
        <is>
          <t>jgarner@cvrx.com</t>
        </is>
      </c>
      <c r="C2" t="inlineStr">
        <is>
          <t>RM</t>
        </is>
      </c>
      <c r="D2" s="49" t="n">
        <v>45546</v>
      </c>
      <c r="E2" t="inlineStr">
        <is>
          <t>Northwest Texas Healthcare System</t>
        </is>
      </c>
      <c r="F2" t="inlineStr">
        <is>
          <t>TEN 79 020645</t>
        </is>
      </c>
      <c r="G2" t="inlineStr">
        <is>
          <t>2024_09</t>
        </is>
      </c>
      <c r="H2" t="inlineStr">
        <is>
          <t>2024_Q3</t>
        </is>
      </c>
      <c r="I2" t="n">
        <v>1</v>
      </c>
      <c r="J2" t="n">
        <v>31500</v>
      </c>
      <c r="K2" t="n">
        <v>31500</v>
      </c>
      <c r="L2" t="n">
        <v>14</v>
      </c>
      <c r="M2" t="n">
        <v>437500</v>
      </c>
      <c r="N2" t="n">
        <v>0</v>
      </c>
      <c r="O2" t="n">
        <v>31475.9999</v>
      </c>
      <c r="P2" t="n">
        <v>24.00010000000475</v>
      </c>
      <c r="Q2" t="n">
        <v>0.0463</v>
      </c>
      <c r="R2" t="n">
        <v>0.0838</v>
      </c>
      <c r="S2" t="n">
        <v>0.0838</v>
      </c>
      <c r="T2" t="n">
        <v>31500</v>
      </c>
      <c r="U2" t="n">
        <v>0</v>
      </c>
      <c r="V2" t="n">
        <v>0</v>
      </c>
      <c r="W2" t="n">
        <v>2637.688791619999</v>
      </c>
      <c r="X2" t="n">
        <v>2.011208380000398</v>
      </c>
    </row>
    <row r="3">
      <c r="A3" t="inlineStr">
        <is>
          <t>jheimsoth@cvrx.com</t>
        </is>
      </c>
      <c r="B3" t="inlineStr">
        <is>
          <t>jgarner@cvrx.com</t>
        </is>
      </c>
      <c r="C3" t="inlineStr">
        <is>
          <t>RM</t>
        </is>
      </c>
      <c r="D3" s="49" t="n">
        <v>45547</v>
      </c>
      <c r="E3" t="inlineStr">
        <is>
          <t>Ssm Health St Anthony Hospital - Oklahoma City</t>
        </is>
      </c>
      <c r="F3" t="inlineStr">
        <is>
          <t>CRX625 021373</t>
        </is>
      </c>
      <c r="G3" t="inlineStr">
        <is>
          <t>2024_09</t>
        </is>
      </c>
      <c r="H3" t="inlineStr">
        <is>
          <t>2024_Q3</t>
        </is>
      </c>
      <c r="I3" t="n">
        <v>2</v>
      </c>
      <c r="J3" t="n">
        <v>70000</v>
      </c>
      <c r="K3" t="n">
        <v>35000</v>
      </c>
      <c r="L3" t="n">
        <v>16</v>
      </c>
      <c r="M3" t="n">
        <v>507500</v>
      </c>
      <c r="N3" t="n">
        <v>0</v>
      </c>
      <c r="O3" t="n">
        <v>0</v>
      </c>
      <c r="P3" t="n">
        <v>70000</v>
      </c>
      <c r="Q3" t="n">
        <v>0.0463</v>
      </c>
      <c r="R3" t="n">
        <v>0.0838</v>
      </c>
      <c r="S3" t="n">
        <v>0.0838</v>
      </c>
      <c r="T3" t="n">
        <v>70000</v>
      </c>
      <c r="U3" t="n">
        <v>0</v>
      </c>
      <c r="V3" t="n">
        <v>0</v>
      </c>
      <c r="W3" t="n">
        <v>0</v>
      </c>
      <c r="X3" t="n">
        <v>5866</v>
      </c>
    </row>
    <row r="4">
      <c r="A4" t="inlineStr">
        <is>
          <t>jheimsoth@cvrx.com</t>
        </is>
      </c>
      <c r="B4" t="inlineStr">
        <is>
          <t>jgarner@cvrx.com</t>
        </is>
      </c>
      <c r="C4" t="inlineStr">
        <is>
          <t>RM</t>
        </is>
      </c>
      <c r="D4" s="49" t="n">
        <v>45547</v>
      </c>
      <c r="E4" t="inlineStr">
        <is>
          <t>Northwest Texas Healthcare System</t>
        </is>
      </c>
      <c r="F4" t="inlineStr">
        <is>
          <t>TEN 79 021403</t>
        </is>
      </c>
      <c r="G4" t="inlineStr">
        <is>
          <t>2024_09</t>
        </is>
      </c>
      <c r="H4" t="inlineStr">
        <is>
          <t>2024_Q3</t>
        </is>
      </c>
      <c r="I4" t="n">
        <v>2</v>
      </c>
      <c r="J4" t="n">
        <v>63000</v>
      </c>
      <c r="K4" t="n">
        <v>31500</v>
      </c>
      <c r="L4" t="n">
        <v>18</v>
      </c>
      <c r="M4" t="n">
        <v>570500</v>
      </c>
      <c r="N4" t="n">
        <v>0</v>
      </c>
      <c r="O4" t="n">
        <v>0</v>
      </c>
      <c r="P4" t="n">
        <v>63000</v>
      </c>
      <c r="Q4" t="n">
        <v>0.0463</v>
      </c>
      <c r="R4" t="n">
        <v>0.0838</v>
      </c>
      <c r="S4" t="n">
        <v>0.0838</v>
      </c>
      <c r="T4" t="n">
        <v>63000</v>
      </c>
      <c r="U4" t="n">
        <v>0</v>
      </c>
      <c r="V4" t="n">
        <v>0</v>
      </c>
      <c r="W4" t="n">
        <v>0</v>
      </c>
      <c r="X4" t="n">
        <v>5279.4</v>
      </c>
    </row>
    <row r="5">
      <c r="A5" t="inlineStr">
        <is>
          <t>jheimsoth@cvrx.com</t>
        </is>
      </c>
      <c r="B5" t="inlineStr">
        <is>
          <t>jgarner@cvrx.com</t>
        </is>
      </c>
      <c r="C5" t="inlineStr">
        <is>
          <t>RM</t>
        </is>
      </c>
      <c r="D5" s="49" t="n">
        <v>45558</v>
      </c>
      <c r="E5" t="inlineStr">
        <is>
          <t>Northwest Texas Healthcare System</t>
        </is>
      </c>
      <c r="F5" t="inlineStr">
        <is>
          <t>TEN 79 021602</t>
        </is>
      </c>
      <c r="G5" t="inlineStr">
        <is>
          <t>2024_09</t>
        </is>
      </c>
      <c r="H5" t="inlineStr">
        <is>
          <t>2024_Q3</t>
        </is>
      </c>
      <c r="I5" t="n">
        <v>3</v>
      </c>
      <c r="J5" t="n">
        <v>94500</v>
      </c>
      <c r="K5" t="n">
        <v>31500</v>
      </c>
      <c r="L5" t="n">
        <v>21</v>
      </c>
      <c r="M5" t="n">
        <v>665000</v>
      </c>
      <c r="N5" t="n">
        <v>0</v>
      </c>
      <c r="O5" t="n">
        <v>0</v>
      </c>
      <c r="P5" t="n">
        <v>94500</v>
      </c>
      <c r="Q5" t="n">
        <v>0.0463</v>
      </c>
      <c r="R5" t="n">
        <v>0.0838</v>
      </c>
      <c r="S5" t="n">
        <v>0.0838</v>
      </c>
      <c r="T5" t="n">
        <v>94500</v>
      </c>
      <c r="U5" t="n">
        <v>0</v>
      </c>
      <c r="V5" t="n">
        <v>0</v>
      </c>
      <c r="W5" t="n">
        <v>0</v>
      </c>
      <c r="X5" t="n">
        <v>7919.1</v>
      </c>
    </row>
    <row r="6">
      <c r="A6" t="inlineStr">
        <is>
          <t>jheimsoth@cvrx.com</t>
        </is>
      </c>
      <c r="B6" t="inlineStr">
        <is>
          <t>jgarner@cvrx.com</t>
        </is>
      </c>
      <c r="C6" t="inlineStr">
        <is>
          <t>RM</t>
        </is>
      </c>
      <c r="D6" s="49" t="n">
        <v>45562</v>
      </c>
      <c r="E6" t="inlineStr">
        <is>
          <t>Ssm Health St Anthony Hospital - Oklahoma City</t>
        </is>
      </c>
      <c r="F6" t="inlineStr">
        <is>
          <t>CRX625 021753</t>
        </is>
      </c>
      <c r="G6" t="inlineStr">
        <is>
          <t>2024_09</t>
        </is>
      </c>
      <c r="H6" t="inlineStr">
        <is>
          <t>2024_Q3</t>
        </is>
      </c>
      <c r="I6" t="n">
        <v>0</v>
      </c>
      <c r="J6" t="n">
        <v>3500</v>
      </c>
      <c r="L6" t="n">
        <v>21</v>
      </c>
      <c r="M6" t="n">
        <v>668500</v>
      </c>
      <c r="N6" t="n">
        <v>0</v>
      </c>
      <c r="O6" t="n">
        <v>0</v>
      </c>
      <c r="P6" t="n">
        <v>3500</v>
      </c>
      <c r="Q6" t="n">
        <v>0.0463</v>
      </c>
      <c r="R6" t="n">
        <v>0.0838</v>
      </c>
      <c r="S6" t="n">
        <v>0.0838</v>
      </c>
      <c r="T6" t="n">
        <v>3500</v>
      </c>
      <c r="U6" t="n">
        <v>1</v>
      </c>
      <c r="V6" t="n">
        <v>0</v>
      </c>
      <c r="W6" t="n">
        <v>0</v>
      </c>
      <c r="X6" t="n">
        <v>293.3</v>
      </c>
    </row>
    <row r="7">
      <c r="A7" t="inlineStr">
        <is>
          <t>jheimsoth@cvrx.com</t>
        </is>
      </c>
      <c r="B7" t="inlineStr">
        <is>
          <t>jgarner@cvrx.com</t>
        </is>
      </c>
      <c r="C7" t="inlineStr">
        <is>
          <t>RM</t>
        </is>
      </c>
      <c r="D7" s="49" t="n">
        <v>45565</v>
      </c>
      <c r="E7" t="inlineStr">
        <is>
          <t>Banner North Colorado Medical Center</t>
        </is>
      </c>
      <c r="F7" t="inlineStr">
        <is>
          <t>NCMC 021743</t>
        </is>
      </c>
      <c r="G7" t="inlineStr">
        <is>
          <t>2024_09</t>
        </is>
      </c>
      <c r="H7" t="inlineStr">
        <is>
          <t>2024_Q3</t>
        </is>
      </c>
      <c r="I7" t="n">
        <v>0</v>
      </c>
      <c r="J7" t="n">
        <v>3500</v>
      </c>
      <c r="L7" t="n">
        <v>21</v>
      </c>
      <c r="M7" t="n">
        <v>672000</v>
      </c>
      <c r="N7" t="n">
        <v>0</v>
      </c>
      <c r="O7" t="n">
        <v>0</v>
      </c>
      <c r="P7" t="n">
        <v>3500</v>
      </c>
      <c r="Q7" t="n">
        <v>0.0463</v>
      </c>
      <c r="R7" t="n">
        <v>0.0838</v>
      </c>
      <c r="S7" t="n">
        <v>0.0838</v>
      </c>
      <c r="T7" t="n">
        <v>3500</v>
      </c>
      <c r="U7" t="n">
        <v>1</v>
      </c>
      <c r="V7" t="n">
        <v>0</v>
      </c>
      <c r="W7" t="n">
        <v>0</v>
      </c>
      <c r="X7" t="n">
        <v>293.3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Alan Sorensen</dc:creator>
  <dcterms:created xsi:type="dcterms:W3CDTF">2015-06-05T18:17:20Z</dcterms:created>
  <dcterms:modified xsi:type="dcterms:W3CDTF">2024-10-07T17:15:19Z</dcterms:modified>
  <cp:lastModifiedBy>Alan Sorensen</cp:lastModifiedBy>
  <cp:lastPrinted>2024-06-11T23:23:35Z</cp:lastPrinted>
</cp:coreProperties>
</file>