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assioPOS\src\www\sq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K4" i="1"/>
  <c r="N43" i="1"/>
  <c r="N42" i="1"/>
  <c r="J42" i="1"/>
  <c r="N41" i="1"/>
  <c r="N40" i="1"/>
  <c r="N39" i="1"/>
  <c r="J39" i="1"/>
  <c r="L39" i="1" s="1"/>
  <c r="P39" i="1" s="1"/>
  <c r="N38" i="1"/>
  <c r="N37" i="1"/>
  <c r="N36" i="1"/>
  <c r="N35" i="1"/>
  <c r="N34" i="1"/>
  <c r="J34" i="1"/>
  <c r="N33" i="1"/>
  <c r="N32" i="1"/>
  <c r="N31" i="1"/>
  <c r="J31" i="1"/>
  <c r="N30" i="1"/>
  <c r="N29" i="1"/>
  <c r="N28" i="1"/>
  <c r="N27" i="1"/>
  <c r="N26" i="1"/>
  <c r="J26" i="1"/>
  <c r="N25" i="1"/>
  <c r="N24" i="1"/>
  <c r="D43" i="1"/>
  <c r="J43" i="1" s="1"/>
  <c r="D42" i="1"/>
  <c r="D41" i="1"/>
  <c r="J41" i="1" s="1"/>
  <c r="D40" i="1"/>
  <c r="J40" i="1" s="1"/>
  <c r="D39" i="1"/>
  <c r="D38" i="1"/>
  <c r="J38" i="1" s="1"/>
  <c r="D37" i="1"/>
  <c r="J37" i="1" s="1"/>
  <c r="D36" i="1"/>
  <c r="J36" i="1" s="1"/>
  <c r="D35" i="1"/>
  <c r="J35" i="1" s="1"/>
  <c r="D34" i="1"/>
  <c r="D33" i="1"/>
  <c r="J33" i="1" s="1"/>
  <c r="D32" i="1"/>
  <c r="J32" i="1" s="1"/>
  <c r="D31" i="1"/>
  <c r="D30" i="1"/>
  <c r="J30" i="1" s="1"/>
  <c r="D29" i="1"/>
  <c r="J29" i="1" s="1"/>
  <c r="D28" i="1"/>
  <c r="J28" i="1" s="1"/>
  <c r="D27" i="1"/>
  <c r="J27" i="1" s="1"/>
  <c r="D26" i="1"/>
  <c r="D25" i="1"/>
  <c r="J25" i="1" s="1"/>
  <c r="D24" i="1"/>
  <c r="J24" i="1" s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N23" i="1"/>
  <c r="D23" i="1"/>
  <c r="J23" i="1" s="1"/>
  <c r="X22" i="1"/>
  <c r="N22" i="1"/>
  <c r="D22" i="1"/>
  <c r="J22" i="1" s="1"/>
  <c r="N19" i="1"/>
  <c r="D19" i="1"/>
  <c r="J19" i="1" s="1"/>
  <c r="L19" i="1" s="1"/>
  <c r="P19" i="1" s="1"/>
  <c r="N18" i="1"/>
  <c r="D18" i="1"/>
  <c r="J18" i="1" s="1"/>
  <c r="N15" i="1"/>
  <c r="D15" i="1"/>
  <c r="J15" i="1" s="1"/>
  <c r="L15" i="1" s="1"/>
  <c r="P15" i="1" s="1"/>
  <c r="N14" i="1"/>
  <c r="D14" i="1"/>
  <c r="J14" i="1" s="1"/>
  <c r="N11" i="1"/>
  <c r="D11" i="1"/>
  <c r="J11" i="1" s="1"/>
  <c r="L11" i="1" s="1"/>
  <c r="P11" i="1" s="1"/>
  <c r="N10" i="1"/>
  <c r="D10" i="1"/>
  <c r="J10" i="1" s="1"/>
  <c r="N7" i="1"/>
  <c r="D7" i="1"/>
  <c r="J7" i="1" s="1"/>
  <c r="L7" i="1" s="1"/>
  <c r="P7" i="1" s="1"/>
  <c r="N6" i="1"/>
  <c r="D6" i="1"/>
  <c r="J6" i="1" s="1"/>
  <c r="D9" i="1"/>
  <c r="J9" i="1" s="1"/>
  <c r="N9" i="1"/>
  <c r="D12" i="1"/>
  <c r="J12" i="1" s="1"/>
  <c r="L12" i="1" s="1"/>
  <c r="P12" i="1" s="1"/>
  <c r="N12" i="1"/>
  <c r="D13" i="1"/>
  <c r="J13" i="1" s="1"/>
  <c r="N13" i="1"/>
  <c r="D16" i="1"/>
  <c r="J16" i="1" s="1"/>
  <c r="L16" i="1" s="1"/>
  <c r="P16" i="1" s="1"/>
  <c r="N16" i="1"/>
  <c r="D17" i="1"/>
  <c r="J17" i="1" s="1"/>
  <c r="N17" i="1"/>
  <c r="D20" i="1"/>
  <c r="J20" i="1" s="1"/>
  <c r="L20" i="1" s="1"/>
  <c r="P20" i="1" s="1"/>
  <c r="N20" i="1"/>
  <c r="D21" i="1"/>
  <c r="J21" i="1" s="1"/>
  <c r="N21" i="1"/>
  <c r="D5" i="1"/>
  <c r="J5" i="1" s="1"/>
  <c r="N5" i="1"/>
  <c r="D8" i="1"/>
  <c r="J8" i="1" s="1"/>
  <c r="N8" i="1"/>
  <c r="N4" i="1"/>
  <c r="D4" i="1"/>
  <c r="J4" i="1" s="1"/>
  <c r="D2" i="1"/>
  <c r="J2" i="1" s="1"/>
  <c r="K2" i="1" s="1"/>
  <c r="N2" i="1" s="1"/>
  <c r="O2" i="1" s="1"/>
  <c r="X20" i="1"/>
  <c r="L5" i="1" l="1"/>
  <c r="P5" i="1" s="1"/>
  <c r="L25" i="1"/>
  <c r="P25" i="1" s="1"/>
  <c r="L29" i="1"/>
  <c r="P29" i="1" s="1"/>
  <c r="L33" i="1"/>
  <c r="P33" i="1" s="1"/>
  <c r="L37" i="1"/>
  <c r="P37" i="1" s="1"/>
  <c r="L41" i="1"/>
  <c r="P41" i="1" s="1"/>
  <c r="L30" i="1"/>
  <c r="P30" i="1" s="1"/>
  <c r="L38" i="1"/>
  <c r="P38" i="1" s="1"/>
  <c r="L26" i="1"/>
  <c r="P26" i="1" s="1"/>
  <c r="L42" i="1"/>
  <c r="P42" i="1" s="1"/>
  <c r="L21" i="1"/>
  <c r="P21" i="1" s="1"/>
  <c r="L17" i="1"/>
  <c r="P17" i="1" s="1"/>
  <c r="L13" i="1"/>
  <c r="P13" i="1" s="1"/>
  <c r="L9" i="1"/>
  <c r="P9" i="1" s="1"/>
  <c r="L8" i="1"/>
  <c r="P8" i="1" s="1"/>
  <c r="L23" i="1"/>
  <c r="P23" i="1" s="1"/>
  <c r="L27" i="1"/>
  <c r="P27" i="1" s="1"/>
  <c r="L35" i="1"/>
  <c r="P35" i="1" s="1"/>
  <c r="L43" i="1"/>
  <c r="P43" i="1" s="1"/>
  <c r="L6" i="1"/>
  <c r="P6" i="1" s="1"/>
  <c r="L10" i="1"/>
  <c r="P10" i="1" s="1"/>
  <c r="L14" i="1"/>
  <c r="P14" i="1" s="1"/>
  <c r="L18" i="1"/>
  <c r="P18" i="1" s="1"/>
  <c r="L22" i="1"/>
  <c r="P22" i="1" s="1"/>
  <c r="L24" i="1"/>
  <c r="P24" i="1" s="1"/>
  <c r="L28" i="1"/>
  <c r="P28" i="1" s="1"/>
  <c r="L32" i="1"/>
  <c r="P32" i="1" s="1"/>
  <c r="L36" i="1"/>
  <c r="P36" i="1" s="1"/>
  <c r="L40" i="1"/>
  <c r="P40" i="1" s="1"/>
  <c r="L31" i="1"/>
  <c r="P31" i="1" s="1"/>
  <c r="L34" i="1"/>
  <c r="P34" i="1" s="1"/>
  <c r="L4" i="1"/>
  <c r="P4" i="1" s="1"/>
</calcChain>
</file>

<file path=xl/sharedStrings.xml><?xml version="1.0" encoding="utf-8"?>
<sst xmlns="http://schemas.openxmlformats.org/spreadsheetml/2006/main" count="55" uniqueCount="17">
  <si>
    <t>Duration</t>
  </si>
  <si>
    <t>Monthly</t>
  </si>
  <si>
    <t>APR/mois</t>
  </si>
  <si>
    <t>APR/year</t>
  </si>
  <si>
    <t>RV</t>
  </si>
  <si>
    <t>Km</t>
  </si>
  <si>
    <t>RV%</t>
  </si>
  <si>
    <t>Years</t>
  </si>
  <si>
    <t>Price</t>
  </si>
  <si>
    <t>Deposit</t>
  </si>
  <si>
    <t>SQL</t>
  </si>
  <si>
    <t>VARID</t>
  </si>
  <si>
    <t>SQID</t>
  </si>
  <si>
    <t>Model</t>
  </si>
  <si>
    <t>Golf</t>
  </si>
  <si>
    <t>Tiguan</t>
  </si>
  <si>
    <t>Ratio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</si>
</sst>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8" fontId="0" fillId="0" borderId="0" xfId="0" applyNumberFormat="1"/>
    <xf numFmtId="166" fontId="0" fillId="0" borderId="0" xfId="0" applyNumberFormat="1"/>
    <xf numFmtId="9" fontId="0" fillId="0" borderId="0" xfId="1" applyFont="1"/>
    <xf numFmtId="10" fontId="0" fillId="0" borderId="0" xfId="1" applyNumberFormat="1" applyFont="1"/>
    <xf numFmtId="166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3" borderId="0" xfId="0" applyFill="1"/>
    <xf numFmtId="10" fontId="0" fillId="3" borderId="0" xfId="0" applyNumberFormat="1" applyFill="1"/>
    <xf numFmtId="2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8" fontId="0" fillId="0" borderId="1" xfId="0" applyNumberFormat="1" applyBorder="1"/>
    <xf numFmtId="166" fontId="0" fillId="0" borderId="1" xfId="0" applyNumberFormat="1" applyBorder="1"/>
    <xf numFmtId="10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6"/>
  <sheetViews>
    <sheetView tabSelected="1" zoomScale="80" zoomScaleNormal="80" workbookViewId="0">
      <selection activeCell="A4" sqref="A4"/>
    </sheetView>
  </sheetViews>
  <sheetFormatPr defaultRowHeight="15" x14ac:dyDescent="0.25"/>
  <cols>
    <col min="10" max="10" width="5" bestFit="1" customWidth="1"/>
    <col min="11" max="11" width="11.42578125" bestFit="1" customWidth="1"/>
    <col min="14" max="14" width="13.28515625" customWidth="1"/>
    <col min="15" max="15" width="16.85546875" bestFit="1" customWidth="1"/>
    <col min="16" max="16" width="125.7109375" bestFit="1" customWidth="1"/>
    <col min="23" max="23" width="16.7109375" customWidth="1"/>
  </cols>
  <sheetData>
    <row r="2" spans="1:23" x14ac:dyDescent="0.25">
      <c r="D2">
        <f>E2/12</f>
        <v>6</v>
      </c>
      <c r="E2" s="8">
        <v>72</v>
      </c>
      <c r="F2" s="8">
        <v>10575</v>
      </c>
      <c r="G2" s="8"/>
      <c r="J2" s="10">
        <f>1-D2/10</f>
        <v>0.4</v>
      </c>
      <c r="K2" s="2">
        <f>F2*J2</f>
        <v>4230</v>
      </c>
      <c r="L2" s="8">
        <v>228.76</v>
      </c>
      <c r="N2" s="3">
        <f>RATE(E2,-L2,F2,K2)</f>
        <v>6.070396562710397E-3</v>
      </c>
      <c r="O2" s="5">
        <f>N2*12</f>
        <v>7.284475875252476E-2</v>
      </c>
    </row>
    <row r="3" spans="1:23" x14ac:dyDescent="0.25">
      <c r="A3" s="11" t="s">
        <v>12</v>
      </c>
      <c r="B3" s="7" t="s">
        <v>13</v>
      </c>
      <c r="C3" s="11" t="s">
        <v>11</v>
      </c>
      <c r="D3" s="7" t="s">
        <v>7</v>
      </c>
      <c r="E3" s="11" t="s">
        <v>0</v>
      </c>
      <c r="F3" s="7" t="s">
        <v>8</v>
      </c>
      <c r="G3" s="11" t="s">
        <v>9</v>
      </c>
      <c r="H3" s="11" t="s">
        <v>5</v>
      </c>
      <c r="I3" s="7" t="s">
        <v>16</v>
      </c>
      <c r="J3" s="7" t="s">
        <v>6</v>
      </c>
      <c r="K3" s="7" t="s">
        <v>4</v>
      </c>
      <c r="L3" s="11" t="s">
        <v>1</v>
      </c>
      <c r="M3" s="7"/>
      <c r="N3" s="7" t="s">
        <v>2</v>
      </c>
      <c r="O3" s="11" t="s">
        <v>3</v>
      </c>
      <c r="P3" s="7" t="s">
        <v>10</v>
      </c>
    </row>
    <row r="4" spans="1:23" x14ac:dyDescent="0.25">
      <c r="A4">
        <v>1</v>
      </c>
      <c r="B4" t="s">
        <v>14</v>
      </c>
      <c r="C4" s="8">
        <v>3173</v>
      </c>
      <c r="D4">
        <f t="shared" ref="D4:D43" si="0">E4/12</f>
        <v>1</v>
      </c>
      <c r="E4" s="8">
        <v>12</v>
      </c>
      <c r="F4" s="8">
        <v>29900</v>
      </c>
      <c r="G4" s="8">
        <v>250</v>
      </c>
      <c r="H4">
        <v>10000</v>
      </c>
      <c r="I4" s="4">
        <f>IF(H4=10000,1.1,1.2)-1</f>
        <v>0.10000000000000009</v>
      </c>
      <c r="J4" s="10">
        <f>1-D4/10</f>
        <v>0.9</v>
      </c>
      <c r="K4" s="2">
        <f>F4*J4/(1+I4)</f>
        <v>24463.63636363636</v>
      </c>
      <c r="L4" s="2">
        <f>-PMT(O4/12,E4,F4-G4,-K4)</f>
        <v>577.79862474867639</v>
      </c>
      <c r="N4" s="3">
        <f>O4/12</f>
        <v>5.3333333333333332E-3</v>
      </c>
      <c r="O4" s="9">
        <v>6.4000000000000001E-2</v>
      </c>
      <c r="P4" t="str">
        <f>"insert into STATICQUOTE (SQID, VARID, SQTERM, SQDEPOSIT, SQMILEAGE, SQMONTHLY, SQAPR) values (" &amp; A4 &amp; ", " &amp; "3211" &amp; ", " &amp; E4 &amp; ", " &amp; G4 &amp; ", " &amp; H4 &amp; ", " &amp; ROUND(L4,2) &amp; ", " &amp; O4 &amp; ");"</f>
        <v>insert into STATICQUOTE (SQID, VARID, SQTERM, SQDEPOSIT, SQMILEAGE, SQMONTHLY, SQAPR) values (1, 3211, 12, 250, 10000, 577.8, 0.064);</v>
      </c>
    </row>
    <row r="5" spans="1:23" x14ac:dyDescent="0.25">
      <c r="A5">
        <f>A4+1</f>
        <v>2</v>
      </c>
      <c r="B5" t="s">
        <v>14</v>
      </c>
      <c r="C5" s="8">
        <v>3173</v>
      </c>
      <c r="D5">
        <f t="shared" si="0"/>
        <v>1</v>
      </c>
      <c r="E5" s="8">
        <v>12</v>
      </c>
      <c r="F5" s="8">
        <v>29900</v>
      </c>
      <c r="G5" s="8">
        <v>250</v>
      </c>
      <c r="H5">
        <v>20000</v>
      </c>
      <c r="I5" s="4">
        <f t="shared" ref="I5:I43" si="1">IF(H5=10000,1.1,1.2)-1</f>
        <v>0.19999999999999996</v>
      </c>
      <c r="J5" s="10">
        <f t="shared" ref="J5:J6" si="2">1-D5/10</f>
        <v>0.9</v>
      </c>
      <c r="K5" s="2">
        <f t="shared" ref="K5:K43" si="3">F5*J5/(1+I5)</f>
        <v>22425</v>
      </c>
      <c r="L5" s="2">
        <f t="shared" ref="L5:L21" si="4">-PMT(O5/12,E5,F5-G5,-K5)</f>
        <v>742.75908329362028</v>
      </c>
      <c r="N5" s="3">
        <f>O5/12</f>
        <v>5.3333333333333332E-3</v>
      </c>
      <c r="O5" s="9">
        <v>6.4000000000000001E-2</v>
      </c>
      <c r="P5" t="str">
        <f t="shared" ref="P5:P43" si="5">"insert into STATICQUOTE (SQID, VARID, SQTERM, SQDEPOSIT, SQMILEAGE, SQMONTHLY, SQAPR) values (" &amp; A5 &amp; ", " &amp; "3211" &amp; ", " &amp; E5 &amp; ", " &amp; G5 &amp; ", " &amp; H5 &amp; ", " &amp; ROUND(L5,2) &amp; ", " &amp; O5 &amp; ");"</f>
        <v>insert into STATICQUOTE (SQID, VARID, SQTERM, SQDEPOSIT, SQMILEAGE, SQMONTHLY, SQAPR) values (2, 3211, 12, 250, 20000, 742.76, 0.064);</v>
      </c>
      <c r="W5" s="1"/>
    </row>
    <row r="6" spans="1:23" x14ac:dyDescent="0.25">
      <c r="A6">
        <f t="shared" ref="A6:A66" si="6">A5+1</f>
        <v>3</v>
      </c>
      <c r="B6" t="s">
        <v>14</v>
      </c>
      <c r="C6" s="8">
        <v>3173</v>
      </c>
      <c r="D6">
        <f t="shared" si="0"/>
        <v>1</v>
      </c>
      <c r="E6" s="8">
        <v>12</v>
      </c>
      <c r="F6" s="8">
        <v>29900</v>
      </c>
      <c r="G6" s="8">
        <v>500</v>
      </c>
      <c r="H6">
        <v>10000</v>
      </c>
      <c r="I6" s="4">
        <f t="shared" si="1"/>
        <v>0.10000000000000009</v>
      </c>
      <c r="J6" s="10">
        <f t="shared" si="2"/>
        <v>0.9</v>
      </c>
      <c r="K6" s="2">
        <f t="shared" si="3"/>
        <v>24463.63636363636</v>
      </c>
      <c r="L6" s="2">
        <f t="shared" si="4"/>
        <v>556.23602671083495</v>
      </c>
      <c r="N6" s="3">
        <f>O6/12</f>
        <v>5.3333333333333332E-3</v>
      </c>
      <c r="O6" s="9">
        <v>6.4000000000000001E-2</v>
      </c>
      <c r="P6" t="str">
        <f t="shared" si="5"/>
        <v>insert into STATICQUOTE (SQID, VARID, SQTERM, SQDEPOSIT, SQMILEAGE, SQMONTHLY, SQAPR) values (3, 3211, 12, 500, 10000, 556.24, 0.064);</v>
      </c>
    </row>
    <row r="7" spans="1:23" x14ac:dyDescent="0.25">
      <c r="A7">
        <f t="shared" si="6"/>
        <v>4</v>
      </c>
      <c r="B7" t="s">
        <v>14</v>
      </c>
      <c r="C7" s="8">
        <v>3173</v>
      </c>
      <c r="D7">
        <f t="shared" si="0"/>
        <v>1</v>
      </c>
      <c r="E7" s="8">
        <v>12</v>
      </c>
      <c r="F7" s="8">
        <v>29900</v>
      </c>
      <c r="G7" s="8">
        <v>500</v>
      </c>
      <c r="H7">
        <v>20000</v>
      </c>
      <c r="I7" s="4">
        <f t="shared" si="1"/>
        <v>0.19999999999999996</v>
      </c>
      <c r="J7" s="10">
        <f t="shared" ref="J7" si="7">1-D7/10</f>
        <v>0.9</v>
      </c>
      <c r="K7" s="2">
        <f t="shared" si="3"/>
        <v>22425</v>
      </c>
      <c r="L7" s="2">
        <f t="shared" si="4"/>
        <v>721.19648525577873</v>
      </c>
      <c r="N7" s="3">
        <f>O7/12</f>
        <v>5.3333333333333332E-3</v>
      </c>
      <c r="O7" s="9">
        <v>6.4000000000000001E-2</v>
      </c>
      <c r="P7" t="str">
        <f t="shared" si="5"/>
        <v>insert into STATICQUOTE (SQID, VARID, SQTERM, SQDEPOSIT, SQMILEAGE, SQMONTHLY, SQAPR) values (4, 3211, 12, 500, 20000, 721.2, 0.064);</v>
      </c>
      <c r="W7" s="1"/>
    </row>
    <row r="8" spans="1:23" x14ac:dyDescent="0.25">
      <c r="A8">
        <f t="shared" si="6"/>
        <v>5</v>
      </c>
      <c r="B8" t="s">
        <v>14</v>
      </c>
      <c r="C8" s="8">
        <v>3173</v>
      </c>
      <c r="D8">
        <f t="shared" si="0"/>
        <v>2</v>
      </c>
      <c r="E8" s="8">
        <v>24</v>
      </c>
      <c r="F8" s="8">
        <v>29900</v>
      </c>
      <c r="G8" s="8">
        <v>250</v>
      </c>
      <c r="H8">
        <v>10000</v>
      </c>
      <c r="I8" s="4">
        <f t="shared" si="1"/>
        <v>0.10000000000000009</v>
      </c>
      <c r="J8" s="10">
        <f>1-D8/10</f>
        <v>0.8</v>
      </c>
      <c r="K8" s="2">
        <f t="shared" si="3"/>
        <v>21745.454545454544</v>
      </c>
      <c r="L8" s="2">
        <f t="shared" si="4"/>
        <v>467.73647440448349</v>
      </c>
      <c r="N8" s="3">
        <f>O8/12</f>
        <v>5.3333333333333332E-3</v>
      </c>
      <c r="O8" s="9">
        <v>6.4000000000000001E-2</v>
      </c>
      <c r="P8" t="str">
        <f t="shared" si="5"/>
        <v>insert into STATICQUOTE (SQID, VARID, SQTERM, SQDEPOSIT, SQMILEAGE, SQMONTHLY, SQAPR) values (5, 3211, 24, 250, 10000, 467.74, 0.064);</v>
      </c>
      <c r="W8" s="1"/>
    </row>
    <row r="9" spans="1:23" x14ac:dyDescent="0.25">
      <c r="A9">
        <f t="shared" si="6"/>
        <v>6</v>
      </c>
      <c r="B9" t="s">
        <v>14</v>
      </c>
      <c r="C9" s="8">
        <v>3173</v>
      </c>
      <c r="D9">
        <f t="shared" si="0"/>
        <v>2</v>
      </c>
      <c r="E9" s="8">
        <v>24</v>
      </c>
      <c r="F9" s="8">
        <v>29900</v>
      </c>
      <c r="G9" s="8">
        <v>250</v>
      </c>
      <c r="H9">
        <v>20000</v>
      </c>
      <c r="I9" s="4">
        <f t="shared" si="1"/>
        <v>0.19999999999999996</v>
      </c>
      <c r="J9" s="10">
        <f t="shared" ref="J9" si="8">1-D9/10</f>
        <v>0.8</v>
      </c>
      <c r="K9" s="2">
        <f t="shared" si="3"/>
        <v>19933.333333333336</v>
      </c>
      <c r="L9" s="2">
        <f t="shared" si="4"/>
        <v>538.71315769394005</v>
      </c>
      <c r="N9" s="3">
        <f>O9/12</f>
        <v>5.3333333333333332E-3</v>
      </c>
      <c r="O9" s="9">
        <v>6.4000000000000001E-2</v>
      </c>
      <c r="P9" t="str">
        <f t="shared" si="5"/>
        <v>insert into STATICQUOTE (SQID, VARID, SQTERM, SQDEPOSIT, SQMILEAGE, SQMONTHLY, SQAPR) values (6, 3211, 24, 250, 20000, 538.71, 0.064);</v>
      </c>
    </row>
    <row r="10" spans="1:23" x14ac:dyDescent="0.25">
      <c r="A10">
        <f t="shared" si="6"/>
        <v>7</v>
      </c>
      <c r="B10" t="s">
        <v>14</v>
      </c>
      <c r="C10" s="8">
        <v>3173</v>
      </c>
      <c r="D10">
        <f t="shared" si="0"/>
        <v>2</v>
      </c>
      <c r="E10" s="8">
        <v>24</v>
      </c>
      <c r="F10" s="8">
        <v>29900</v>
      </c>
      <c r="G10" s="8">
        <v>500</v>
      </c>
      <c r="H10">
        <v>10000</v>
      </c>
      <c r="I10" s="4">
        <f t="shared" si="1"/>
        <v>0.10000000000000009</v>
      </c>
      <c r="J10" s="10">
        <f>1-D10/10</f>
        <v>0.8</v>
      </c>
      <c r="K10" s="2">
        <f t="shared" si="3"/>
        <v>21745.454545454544</v>
      </c>
      <c r="L10" s="2">
        <f t="shared" ref="L10:L11" si="9">-PMT(O10/12,E10,F10-G10,-K10)</f>
        <v>456.61120733974514</v>
      </c>
      <c r="N10" s="3">
        <f>O10/12</f>
        <v>5.3333333333333332E-3</v>
      </c>
      <c r="O10" s="9">
        <v>6.4000000000000001E-2</v>
      </c>
      <c r="P10" t="str">
        <f t="shared" si="5"/>
        <v>insert into STATICQUOTE (SQID, VARID, SQTERM, SQDEPOSIT, SQMILEAGE, SQMONTHLY, SQAPR) values (7, 3211, 24, 500, 10000, 456.61, 0.064);</v>
      </c>
      <c r="W10" s="1"/>
    </row>
    <row r="11" spans="1:23" x14ac:dyDescent="0.25">
      <c r="A11">
        <f t="shared" si="6"/>
        <v>8</v>
      </c>
      <c r="B11" t="s">
        <v>14</v>
      </c>
      <c r="C11" s="8">
        <v>3173</v>
      </c>
      <c r="D11">
        <f t="shared" si="0"/>
        <v>2</v>
      </c>
      <c r="E11" s="8">
        <v>24</v>
      </c>
      <c r="F11" s="8">
        <v>29900</v>
      </c>
      <c r="G11" s="8">
        <v>500</v>
      </c>
      <c r="H11">
        <v>20000</v>
      </c>
      <c r="I11" s="4">
        <f t="shared" si="1"/>
        <v>0.19999999999999996</v>
      </c>
      <c r="J11" s="10">
        <f t="shared" ref="J11" si="10">1-D11/10</f>
        <v>0.8</v>
      </c>
      <c r="K11" s="2">
        <f t="shared" si="3"/>
        <v>19933.333333333336</v>
      </c>
      <c r="L11" s="2">
        <f t="shared" si="9"/>
        <v>527.58789062920164</v>
      </c>
      <c r="N11" s="3">
        <f>O11/12</f>
        <v>5.3333333333333332E-3</v>
      </c>
      <c r="O11" s="9">
        <v>6.4000000000000001E-2</v>
      </c>
      <c r="P11" t="str">
        <f t="shared" si="5"/>
        <v>insert into STATICQUOTE (SQID, VARID, SQTERM, SQDEPOSIT, SQMILEAGE, SQMONTHLY, SQAPR) values (8, 3211, 24, 500, 20000, 527.59, 0.064);</v>
      </c>
    </row>
    <row r="12" spans="1:23" x14ac:dyDescent="0.25">
      <c r="A12">
        <f t="shared" si="6"/>
        <v>9</v>
      </c>
      <c r="B12" t="s">
        <v>14</v>
      </c>
      <c r="C12" s="8">
        <v>3173</v>
      </c>
      <c r="D12">
        <f t="shared" si="0"/>
        <v>3</v>
      </c>
      <c r="E12" s="8">
        <v>36</v>
      </c>
      <c r="F12" s="8">
        <v>29900</v>
      </c>
      <c r="G12" s="8">
        <v>250</v>
      </c>
      <c r="H12">
        <v>10000</v>
      </c>
      <c r="I12" s="4">
        <f t="shared" si="1"/>
        <v>0.10000000000000009</v>
      </c>
      <c r="J12" s="10">
        <f t="shared" ref="J12:J21" si="11">1-D12/10</f>
        <v>0.7</v>
      </c>
      <c r="K12" s="2">
        <f t="shared" si="3"/>
        <v>19027.272727272724</v>
      </c>
      <c r="L12" s="2">
        <f t="shared" si="4"/>
        <v>428.64039267759119</v>
      </c>
      <c r="N12" s="3">
        <f>O12/12</f>
        <v>5.4166666666666669E-3</v>
      </c>
      <c r="O12" s="9">
        <v>6.5000000000000002E-2</v>
      </c>
      <c r="P12" t="str">
        <f t="shared" si="5"/>
        <v>insert into STATICQUOTE (SQID, VARID, SQTERM, SQDEPOSIT, SQMILEAGE, SQMONTHLY, SQAPR) values (9, 3211, 36, 250, 10000, 428.64, 0.065);</v>
      </c>
    </row>
    <row r="13" spans="1:23" x14ac:dyDescent="0.25">
      <c r="A13">
        <f t="shared" si="6"/>
        <v>10</v>
      </c>
      <c r="B13" t="s">
        <v>14</v>
      </c>
      <c r="C13" s="8">
        <v>3173</v>
      </c>
      <c r="D13">
        <f t="shared" si="0"/>
        <v>3</v>
      </c>
      <c r="E13" s="8">
        <v>36</v>
      </c>
      <c r="F13" s="8">
        <v>29900</v>
      </c>
      <c r="G13" s="8">
        <v>250</v>
      </c>
      <c r="H13">
        <v>20000</v>
      </c>
      <c r="I13" s="4">
        <f t="shared" si="1"/>
        <v>0.19999999999999996</v>
      </c>
      <c r="J13" s="10">
        <f t="shared" si="11"/>
        <v>0.7</v>
      </c>
      <c r="K13" s="2">
        <f t="shared" si="3"/>
        <v>17441.666666666668</v>
      </c>
      <c r="L13" s="2">
        <f t="shared" si="4"/>
        <v>468.64893789516805</v>
      </c>
      <c r="N13" s="3">
        <f>O13/12</f>
        <v>5.4166666666666669E-3</v>
      </c>
      <c r="O13" s="9">
        <v>6.5000000000000002E-2</v>
      </c>
      <c r="P13" t="str">
        <f t="shared" si="5"/>
        <v>insert into STATICQUOTE (SQID, VARID, SQTERM, SQDEPOSIT, SQMILEAGE, SQMONTHLY, SQAPR) values (10, 3211, 36, 250, 20000, 468.65, 0.065);</v>
      </c>
    </row>
    <row r="14" spans="1:23" x14ac:dyDescent="0.25">
      <c r="A14">
        <f t="shared" si="6"/>
        <v>11</v>
      </c>
      <c r="B14" t="s">
        <v>14</v>
      </c>
      <c r="C14" s="8">
        <v>3173</v>
      </c>
      <c r="D14">
        <f t="shared" si="0"/>
        <v>3</v>
      </c>
      <c r="E14" s="8">
        <v>36</v>
      </c>
      <c r="F14" s="8">
        <v>29900</v>
      </c>
      <c r="G14" s="8">
        <v>500</v>
      </c>
      <c r="H14">
        <v>10000</v>
      </c>
      <c r="I14" s="4">
        <f t="shared" si="1"/>
        <v>0.10000000000000009</v>
      </c>
      <c r="J14" s="10">
        <f t="shared" ref="J14:J15" si="12">1-D14/10</f>
        <v>0.7</v>
      </c>
      <c r="K14" s="2">
        <f t="shared" si="3"/>
        <v>19027.272727272724</v>
      </c>
      <c r="L14" s="2">
        <f t="shared" ref="L14:L15" si="13">-PMT(O14/12,E14,F14-G14,-K14)</f>
        <v>420.97814195846371</v>
      </c>
      <c r="N14" s="3">
        <f>O14/12</f>
        <v>5.4166666666666669E-3</v>
      </c>
      <c r="O14" s="9">
        <v>6.5000000000000002E-2</v>
      </c>
      <c r="P14" t="str">
        <f t="shared" si="5"/>
        <v>insert into STATICQUOTE (SQID, VARID, SQTERM, SQDEPOSIT, SQMILEAGE, SQMONTHLY, SQAPR) values (11, 3211, 36, 500, 10000, 420.98, 0.065);</v>
      </c>
    </row>
    <row r="15" spans="1:23" x14ac:dyDescent="0.25">
      <c r="A15">
        <f t="shared" si="6"/>
        <v>12</v>
      </c>
      <c r="B15" t="s">
        <v>14</v>
      </c>
      <c r="C15" s="8">
        <v>3173</v>
      </c>
      <c r="D15">
        <f t="shared" si="0"/>
        <v>3</v>
      </c>
      <c r="E15" s="8">
        <v>36</v>
      </c>
      <c r="F15" s="8">
        <v>29900</v>
      </c>
      <c r="G15" s="8">
        <v>500</v>
      </c>
      <c r="H15">
        <v>20000</v>
      </c>
      <c r="I15" s="4">
        <f t="shared" si="1"/>
        <v>0.19999999999999996</v>
      </c>
      <c r="J15" s="10">
        <f t="shared" si="12"/>
        <v>0.7</v>
      </c>
      <c r="K15" s="2">
        <f t="shared" si="3"/>
        <v>17441.666666666668</v>
      </c>
      <c r="L15" s="2">
        <f t="shared" si="13"/>
        <v>460.98668717604062</v>
      </c>
      <c r="N15" s="3">
        <f>O15/12</f>
        <v>5.4166666666666669E-3</v>
      </c>
      <c r="O15" s="9">
        <v>6.5000000000000002E-2</v>
      </c>
      <c r="P15" t="str">
        <f t="shared" si="5"/>
        <v>insert into STATICQUOTE (SQID, VARID, SQTERM, SQDEPOSIT, SQMILEAGE, SQMONTHLY, SQAPR) values (12, 3211, 36, 500, 20000, 460.99, 0.065);</v>
      </c>
    </row>
    <row r="16" spans="1:23" x14ac:dyDescent="0.25">
      <c r="A16">
        <f t="shared" si="6"/>
        <v>13</v>
      </c>
      <c r="B16" t="s">
        <v>14</v>
      </c>
      <c r="C16" s="8">
        <v>3173</v>
      </c>
      <c r="D16">
        <f t="shared" si="0"/>
        <v>4</v>
      </c>
      <c r="E16" s="8">
        <v>48</v>
      </c>
      <c r="F16" s="8">
        <v>29900</v>
      </c>
      <c r="G16" s="8">
        <v>250</v>
      </c>
      <c r="H16">
        <v>10000</v>
      </c>
      <c r="I16" s="4">
        <f t="shared" si="1"/>
        <v>0.10000000000000009</v>
      </c>
      <c r="J16" s="10">
        <f t="shared" si="11"/>
        <v>0.6</v>
      </c>
      <c r="K16" s="2">
        <f t="shared" si="3"/>
        <v>16309.090909090908</v>
      </c>
      <c r="L16" s="2">
        <f t="shared" si="4"/>
        <v>404.7199402105216</v>
      </c>
      <c r="N16" s="3">
        <f>O16/12</f>
        <v>5.4166666666666669E-3</v>
      </c>
      <c r="O16" s="9">
        <v>6.5000000000000002E-2</v>
      </c>
      <c r="P16" t="str">
        <f t="shared" si="5"/>
        <v>insert into STATICQUOTE (SQID, VARID, SQTERM, SQDEPOSIT, SQMILEAGE, SQMONTHLY, SQAPR) values (13, 3211, 48, 250, 10000, 404.72, 0.065);</v>
      </c>
    </row>
    <row r="17" spans="1:24" x14ac:dyDescent="0.25">
      <c r="A17">
        <f t="shared" si="6"/>
        <v>14</v>
      </c>
      <c r="B17" t="s">
        <v>14</v>
      </c>
      <c r="C17" s="8">
        <v>3173</v>
      </c>
      <c r="D17">
        <f t="shared" si="0"/>
        <v>4</v>
      </c>
      <c r="E17" s="8">
        <v>48</v>
      </c>
      <c r="F17" s="8">
        <v>29900</v>
      </c>
      <c r="G17" s="8">
        <v>250</v>
      </c>
      <c r="H17">
        <v>20000</v>
      </c>
      <c r="I17" s="4">
        <f t="shared" si="1"/>
        <v>0.19999999999999996</v>
      </c>
      <c r="J17" s="10">
        <f t="shared" si="11"/>
        <v>0.6</v>
      </c>
      <c r="K17" s="2">
        <f t="shared" si="3"/>
        <v>14950</v>
      </c>
      <c r="L17" s="2">
        <f t="shared" si="4"/>
        <v>429.58897472146276</v>
      </c>
      <c r="N17" s="3">
        <f>O17/12</f>
        <v>5.4166666666666669E-3</v>
      </c>
      <c r="O17" s="9">
        <v>6.5000000000000002E-2</v>
      </c>
      <c r="P17" t="str">
        <f t="shared" si="5"/>
        <v>insert into STATICQUOTE (SQID, VARID, SQTERM, SQDEPOSIT, SQMILEAGE, SQMONTHLY, SQAPR) values (14, 3211, 48, 250, 20000, 429.59, 0.065);</v>
      </c>
    </row>
    <row r="18" spans="1:24" x14ac:dyDescent="0.25">
      <c r="A18">
        <f t="shared" si="6"/>
        <v>15</v>
      </c>
      <c r="B18" t="s">
        <v>14</v>
      </c>
      <c r="C18" s="8">
        <v>3173</v>
      </c>
      <c r="D18">
        <f t="shared" si="0"/>
        <v>4</v>
      </c>
      <c r="E18" s="8">
        <v>48</v>
      </c>
      <c r="F18" s="8">
        <v>29900</v>
      </c>
      <c r="G18" s="8">
        <v>500</v>
      </c>
      <c r="H18">
        <v>10000</v>
      </c>
      <c r="I18" s="4">
        <f t="shared" si="1"/>
        <v>0.10000000000000009</v>
      </c>
      <c r="J18" s="10">
        <f t="shared" ref="J18:J19" si="14">1-D18/10</f>
        <v>0.6</v>
      </c>
      <c r="K18" s="2">
        <f t="shared" si="3"/>
        <v>16309.090909090908</v>
      </c>
      <c r="L18" s="2">
        <f t="shared" ref="L18:L19" si="15">-PMT(O18/12,E18,F18-G18,-K18)</f>
        <v>398.79120197829718</v>
      </c>
      <c r="N18" s="3">
        <f>O18/12</f>
        <v>5.4166666666666669E-3</v>
      </c>
      <c r="O18" s="9">
        <v>6.5000000000000002E-2</v>
      </c>
      <c r="P18" t="str">
        <f t="shared" si="5"/>
        <v>insert into STATICQUOTE (SQID, VARID, SQTERM, SQDEPOSIT, SQMILEAGE, SQMONTHLY, SQAPR) values (15, 3211, 48, 500, 10000, 398.79, 0.065);</v>
      </c>
    </row>
    <row r="19" spans="1:24" x14ac:dyDescent="0.25">
      <c r="A19">
        <f t="shared" si="6"/>
        <v>16</v>
      </c>
      <c r="B19" t="s">
        <v>14</v>
      </c>
      <c r="C19" s="8">
        <v>3173</v>
      </c>
      <c r="D19">
        <f t="shared" si="0"/>
        <v>4</v>
      </c>
      <c r="E19" s="8">
        <v>48</v>
      </c>
      <c r="F19" s="8">
        <v>29900</v>
      </c>
      <c r="G19" s="8">
        <v>500</v>
      </c>
      <c r="H19">
        <v>20000</v>
      </c>
      <c r="I19" s="4">
        <f t="shared" si="1"/>
        <v>0.19999999999999996</v>
      </c>
      <c r="J19" s="10">
        <f t="shared" si="14"/>
        <v>0.6</v>
      </c>
      <c r="K19" s="2">
        <f t="shared" si="3"/>
        <v>14950</v>
      </c>
      <c r="L19" s="2">
        <f t="shared" si="15"/>
        <v>423.6602364892384</v>
      </c>
      <c r="N19" s="3">
        <f>O19/12</f>
        <v>5.4166666666666669E-3</v>
      </c>
      <c r="O19" s="9">
        <v>6.5000000000000002E-2</v>
      </c>
      <c r="P19" t="str">
        <f t="shared" si="5"/>
        <v>insert into STATICQUOTE (SQID, VARID, SQTERM, SQDEPOSIT, SQMILEAGE, SQMONTHLY, SQAPR) values (16, 3211, 48, 500, 20000, 423.66, 0.065);</v>
      </c>
    </row>
    <row r="20" spans="1:24" x14ac:dyDescent="0.25">
      <c r="A20">
        <f t="shared" si="6"/>
        <v>17</v>
      </c>
      <c r="B20" t="s">
        <v>14</v>
      </c>
      <c r="C20" s="8">
        <v>3173</v>
      </c>
      <c r="D20">
        <f t="shared" si="0"/>
        <v>5</v>
      </c>
      <c r="E20" s="8">
        <v>60</v>
      </c>
      <c r="F20" s="8">
        <v>29900</v>
      </c>
      <c r="G20" s="8">
        <v>250</v>
      </c>
      <c r="H20">
        <v>10000</v>
      </c>
      <c r="I20" s="4">
        <f t="shared" si="1"/>
        <v>0.10000000000000009</v>
      </c>
      <c r="J20" s="10">
        <f t="shared" si="11"/>
        <v>0.5</v>
      </c>
      <c r="K20" s="2">
        <f t="shared" si="3"/>
        <v>13590.90909090909</v>
      </c>
      <c r="L20" s="2">
        <f t="shared" si="4"/>
        <v>387.83197722773309</v>
      </c>
      <c r="N20" s="3">
        <f>O20/12</f>
        <v>5.4166666666666669E-3</v>
      </c>
      <c r="O20" s="9">
        <v>6.5000000000000002E-2</v>
      </c>
      <c r="P20" t="str">
        <f t="shared" si="5"/>
        <v>insert into STATICQUOTE (SQID, VARID, SQTERM, SQDEPOSIT, SQMILEAGE, SQMONTHLY, SQAPR) values (17, 3211, 60, 250, 10000, 387.83, 0.065);</v>
      </c>
      <c r="X20" s="6">
        <f>O8/12</f>
        <v>5.3333333333333332E-3</v>
      </c>
    </row>
    <row r="21" spans="1:24" x14ac:dyDescent="0.25">
      <c r="A21">
        <f t="shared" si="6"/>
        <v>18</v>
      </c>
      <c r="B21" t="s">
        <v>14</v>
      </c>
      <c r="C21" s="8">
        <v>3173</v>
      </c>
      <c r="D21">
        <f t="shared" si="0"/>
        <v>5</v>
      </c>
      <c r="E21" s="8">
        <v>60</v>
      </c>
      <c r="F21" s="8">
        <v>29900</v>
      </c>
      <c r="G21" s="8">
        <v>250</v>
      </c>
      <c r="H21">
        <v>20000</v>
      </c>
      <c r="I21" s="4">
        <f t="shared" si="1"/>
        <v>0.19999999999999996</v>
      </c>
      <c r="J21" s="10">
        <f t="shared" si="11"/>
        <v>0.5</v>
      </c>
      <c r="K21" s="2">
        <f t="shared" si="3"/>
        <v>12458.333333333334</v>
      </c>
      <c r="L21" s="2">
        <f t="shared" si="4"/>
        <v>403.85733701586366</v>
      </c>
      <c r="N21" s="3">
        <f>O21/12</f>
        <v>5.4166666666666669E-3</v>
      </c>
      <c r="O21" s="9">
        <v>6.5000000000000002E-2</v>
      </c>
      <c r="P21" t="str">
        <f t="shared" si="5"/>
        <v>insert into STATICQUOTE (SQID, VARID, SQTERM, SQDEPOSIT, SQMILEAGE, SQMONTHLY, SQAPR) values (18, 3211, 60, 250, 20000, 403.86, 0.065);</v>
      </c>
    </row>
    <row r="22" spans="1:24" x14ac:dyDescent="0.25">
      <c r="A22">
        <f t="shared" si="6"/>
        <v>19</v>
      </c>
      <c r="B22" t="s">
        <v>14</v>
      </c>
      <c r="C22" s="8">
        <v>3173</v>
      </c>
      <c r="D22">
        <f t="shared" si="0"/>
        <v>5</v>
      </c>
      <c r="E22" s="8">
        <v>60</v>
      </c>
      <c r="F22" s="8">
        <v>29900</v>
      </c>
      <c r="G22" s="8">
        <v>500</v>
      </c>
      <c r="H22">
        <v>10000</v>
      </c>
      <c r="I22" s="4">
        <f t="shared" si="1"/>
        <v>0.10000000000000009</v>
      </c>
      <c r="J22" s="10">
        <f t="shared" ref="J22:J23" si="16">1-D22/10</f>
        <v>0.5</v>
      </c>
      <c r="K22" s="2">
        <f t="shared" si="3"/>
        <v>13590.90909090909</v>
      </c>
      <c r="L22" s="2">
        <f t="shared" ref="L22:L23" si="17">-PMT(O22/12,E22,F22-G22,-K22)</f>
        <v>382.94044017305089</v>
      </c>
      <c r="N22" s="3">
        <f>O22/12</f>
        <v>5.4166666666666669E-3</v>
      </c>
      <c r="O22" s="9">
        <v>6.5000000000000002E-2</v>
      </c>
      <c r="P22" t="str">
        <f t="shared" si="5"/>
        <v>insert into STATICQUOTE (SQID, VARID, SQTERM, SQDEPOSIT, SQMILEAGE, SQMONTHLY, SQAPR) values (19, 3211, 60, 500, 10000, 382.94, 0.065);</v>
      </c>
      <c r="X22" s="6">
        <f>O10/12</f>
        <v>5.3333333333333332E-3</v>
      </c>
    </row>
    <row r="23" spans="1:24" x14ac:dyDescent="0.25">
      <c r="A23">
        <f t="shared" si="6"/>
        <v>20</v>
      </c>
      <c r="B23" t="s">
        <v>14</v>
      </c>
      <c r="C23" s="8">
        <v>3173</v>
      </c>
      <c r="D23">
        <f t="shared" si="0"/>
        <v>5</v>
      </c>
      <c r="E23" s="8">
        <v>60</v>
      </c>
      <c r="F23" s="8">
        <v>29900</v>
      </c>
      <c r="G23" s="8">
        <v>500</v>
      </c>
      <c r="H23">
        <v>20000</v>
      </c>
      <c r="I23" s="4">
        <f t="shared" si="1"/>
        <v>0.19999999999999996</v>
      </c>
      <c r="J23" s="10">
        <f t="shared" si="16"/>
        <v>0.5</v>
      </c>
      <c r="K23" s="2">
        <f t="shared" si="3"/>
        <v>12458.333333333334</v>
      </c>
      <c r="L23" s="2">
        <f t="shared" si="17"/>
        <v>398.96579996118152</v>
      </c>
      <c r="N23" s="3">
        <f>O23/12</f>
        <v>5.4166666666666669E-3</v>
      </c>
      <c r="O23" s="9">
        <v>6.5000000000000002E-2</v>
      </c>
      <c r="P23" t="str">
        <f t="shared" si="5"/>
        <v>insert into STATICQUOTE (SQID, VARID, SQTERM, SQDEPOSIT, SQMILEAGE, SQMONTHLY, SQAPR) values (20, 3211, 60, 500, 20000, 398.97, 0.065);</v>
      </c>
    </row>
    <row r="24" spans="1:24" s="12" customFormat="1" x14ac:dyDescent="0.25">
      <c r="A24" s="12">
        <f t="shared" si="6"/>
        <v>21</v>
      </c>
      <c r="B24" s="12" t="s">
        <v>15</v>
      </c>
      <c r="C24" s="13">
        <v>3181</v>
      </c>
      <c r="D24" s="12">
        <f t="shared" si="0"/>
        <v>1</v>
      </c>
      <c r="E24" s="13">
        <v>12</v>
      </c>
      <c r="F24" s="13">
        <v>37400</v>
      </c>
      <c r="G24" s="13">
        <v>250</v>
      </c>
      <c r="H24" s="12">
        <v>10000</v>
      </c>
      <c r="I24" s="4">
        <f t="shared" si="1"/>
        <v>0.10000000000000009</v>
      </c>
      <c r="J24" s="14">
        <f>1-D24/10</f>
        <v>0.9</v>
      </c>
      <c r="K24" s="2">
        <f t="shared" si="3"/>
        <v>30599.999999999996</v>
      </c>
      <c r="L24" s="15">
        <f>-PMT(O24/12,E24,F24-G24,-K24)</f>
        <v>728.14006859144843</v>
      </c>
      <c r="N24" s="16">
        <f>O24/12</f>
        <v>5.3333333333333332E-3</v>
      </c>
      <c r="O24" s="17">
        <v>6.4000000000000001E-2</v>
      </c>
      <c r="P24" t="str">
        <f t="shared" si="5"/>
        <v>insert into STATICQUOTE (SQID, VARID, SQTERM, SQDEPOSIT, SQMILEAGE, SQMONTHLY, SQAPR) values (21, 3211, 12, 250, 10000, 728.14, 0.064);</v>
      </c>
    </row>
    <row r="25" spans="1:24" x14ac:dyDescent="0.25">
      <c r="A25">
        <f t="shared" si="6"/>
        <v>22</v>
      </c>
      <c r="B25" t="s">
        <v>15</v>
      </c>
      <c r="C25" s="8">
        <v>3181</v>
      </c>
      <c r="D25">
        <f t="shared" si="0"/>
        <v>1</v>
      </c>
      <c r="E25" s="8">
        <v>12</v>
      </c>
      <c r="F25" s="8">
        <v>37400</v>
      </c>
      <c r="G25" s="8">
        <v>250</v>
      </c>
      <c r="H25">
        <v>20000</v>
      </c>
      <c r="I25" s="4">
        <f t="shared" si="1"/>
        <v>0.19999999999999996</v>
      </c>
      <c r="J25" s="10">
        <f t="shared" ref="J25:J27" si="18">1-D25/10</f>
        <v>0.9</v>
      </c>
      <c r="K25" s="2">
        <f t="shared" si="3"/>
        <v>28050</v>
      </c>
      <c r="L25" s="2">
        <f t="shared" ref="L25:L43" si="19">-PMT(O25/12,E25,F25-G25,-K25)</f>
        <v>934.47856857743193</v>
      </c>
      <c r="N25" s="3">
        <f>O25/12</f>
        <v>5.3333333333333332E-3</v>
      </c>
      <c r="O25" s="9">
        <v>6.4000000000000001E-2</v>
      </c>
      <c r="P25" t="str">
        <f t="shared" si="5"/>
        <v>insert into STATICQUOTE (SQID, VARID, SQTERM, SQDEPOSIT, SQMILEAGE, SQMONTHLY, SQAPR) values (22, 3211, 12, 250, 20000, 934.48, 0.064);</v>
      </c>
    </row>
    <row r="26" spans="1:24" x14ac:dyDescent="0.25">
      <c r="A26">
        <f t="shared" si="6"/>
        <v>23</v>
      </c>
      <c r="B26" t="s">
        <v>15</v>
      </c>
      <c r="C26" s="8">
        <v>3181</v>
      </c>
      <c r="D26">
        <f t="shared" si="0"/>
        <v>1</v>
      </c>
      <c r="E26" s="8">
        <v>12</v>
      </c>
      <c r="F26" s="8">
        <v>37400</v>
      </c>
      <c r="G26" s="8">
        <v>500</v>
      </c>
      <c r="H26">
        <v>10000</v>
      </c>
      <c r="I26" s="4">
        <f t="shared" si="1"/>
        <v>0.10000000000000009</v>
      </c>
      <c r="J26" s="10">
        <f t="shared" si="18"/>
        <v>0.9</v>
      </c>
      <c r="K26" s="2">
        <f t="shared" si="3"/>
        <v>30599.999999999996</v>
      </c>
      <c r="L26" s="2">
        <f t="shared" si="19"/>
        <v>706.57747055360687</v>
      </c>
      <c r="N26" s="3">
        <f>O26/12</f>
        <v>5.3333333333333332E-3</v>
      </c>
      <c r="O26" s="9">
        <v>6.4000000000000001E-2</v>
      </c>
      <c r="P26" t="str">
        <f t="shared" si="5"/>
        <v>insert into STATICQUOTE (SQID, VARID, SQTERM, SQDEPOSIT, SQMILEAGE, SQMONTHLY, SQAPR) values (23, 3211, 12, 500, 10000, 706.58, 0.064);</v>
      </c>
    </row>
    <row r="27" spans="1:24" x14ac:dyDescent="0.25">
      <c r="A27">
        <f t="shared" si="6"/>
        <v>24</v>
      </c>
      <c r="B27" t="s">
        <v>15</v>
      </c>
      <c r="C27" s="8">
        <v>3181</v>
      </c>
      <c r="D27">
        <f t="shared" si="0"/>
        <v>1</v>
      </c>
      <c r="E27" s="8">
        <v>12</v>
      </c>
      <c r="F27" s="8">
        <v>37400</v>
      </c>
      <c r="G27" s="8">
        <v>500</v>
      </c>
      <c r="H27">
        <v>20000</v>
      </c>
      <c r="I27" s="4">
        <f t="shared" si="1"/>
        <v>0.19999999999999996</v>
      </c>
      <c r="J27" s="10">
        <f t="shared" si="18"/>
        <v>0.9</v>
      </c>
      <c r="K27" s="2">
        <f t="shared" si="3"/>
        <v>28050</v>
      </c>
      <c r="L27" s="2">
        <f t="shared" si="19"/>
        <v>912.91597053959026</v>
      </c>
      <c r="N27" s="3">
        <f>O27/12</f>
        <v>5.3333333333333332E-3</v>
      </c>
      <c r="O27" s="9">
        <v>6.4000000000000001E-2</v>
      </c>
      <c r="P27" t="str">
        <f t="shared" si="5"/>
        <v>insert into STATICQUOTE (SQID, VARID, SQTERM, SQDEPOSIT, SQMILEAGE, SQMONTHLY, SQAPR) values (24, 3211, 12, 500, 20000, 912.92, 0.064);</v>
      </c>
    </row>
    <row r="28" spans="1:24" x14ac:dyDescent="0.25">
      <c r="A28">
        <f t="shared" si="6"/>
        <v>25</v>
      </c>
      <c r="B28" t="s">
        <v>15</v>
      </c>
      <c r="C28" s="8">
        <v>3181</v>
      </c>
      <c r="D28">
        <f t="shared" si="0"/>
        <v>2</v>
      </c>
      <c r="E28" s="8">
        <v>24</v>
      </c>
      <c r="F28" s="8">
        <v>37400</v>
      </c>
      <c r="G28" s="8">
        <v>250</v>
      </c>
      <c r="H28">
        <v>10000</v>
      </c>
      <c r="I28" s="4">
        <f t="shared" si="1"/>
        <v>0.10000000000000009</v>
      </c>
      <c r="J28" s="10">
        <f>1-D28/10</f>
        <v>0.8</v>
      </c>
      <c r="K28" s="2">
        <f t="shared" si="3"/>
        <v>27199.999999999996</v>
      </c>
      <c r="L28" s="2">
        <f t="shared" si="19"/>
        <v>587.85229584325157</v>
      </c>
      <c r="N28" s="3">
        <f>O28/12</f>
        <v>5.3333333333333332E-3</v>
      </c>
      <c r="O28" s="9">
        <v>6.4000000000000001E-2</v>
      </c>
      <c r="P28" t="str">
        <f t="shared" si="5"/>
        <v>insert into STATICQUOTE (SQID, VARID, SQTERM, SQDEPOSIT, SQMILEAGE, SQMONTHLY, SQAPR) values (25, 3211, 24, 250, 10000, 587.85, 0.064);</v>
      </c>
    </row>
    <row r="29" spans="1:24" x14ac:dyDescent="0.25">
      <c r="A29">
        <f t="shared" si="6"/>
        <v>26</v>
      </c>
      <c r="B29" t="s">
        <v>15</v>
      </c>
      <c r="C29" s="8">
        <v>3181</v>
      </c>
      <c r="D29">
        <f t="shared" si="0"/>
        <v>2</v>
      </c>
      <c r="E29" s="8">
        <v>24</v>
      </c>
      <c r="F29" s="8">
        <v>37400</v>
      </c>
      <c r="G29" s="8">
        <v>250</v>
      </c>
      <c r="H29">
        <v>20000</v>
      </c>
      <c r="I29" s="4">
        <f t="shared" si="1"/>
        <v>0.19999999999999996</v>
      </c>
      <c r="J29" s="10">
        <f t="shared" ref="J29" si="20">1-D29/10</f>
        <v>0.8</v>
      </c>
      <c r="K29" s="2">
        <f t="shared" si="3"/>
        <v>24933.333333333336</v>
      </c>
      <c r="L29" s="2">
        <f t="shared" si="19"/>
        <v>676.63249500798975</v>
      </c>
      <c r="N29" s="3">
        <f>O29/12</f>
        <v>5.3333333333333332E-3</v>
      </c>
      <c r="O29" s="9">
        <v>6.4000000000000001E-2</v>
      </c>
      <c r="P29" t="str">
        <f t="shared" si="5"/>
        <v>insert into STATICQUOTE (SQID, VARID, SQTERM, SQDEPOSIT, SQMILEAGE, SQMONTHLY, SQAPR) values (26, 3211, 24, 250, 20000, 676.63, 0.064);</v>
      </c>
    </row>
    <row r="30" spans="1:24" x14ac:dyDescent="0.25">
      <c r="A30">
        <f t="shared" si="6"/>
        <v>27</v>
      </c>
      <c r="B30" t="s">
        <v>15</v>
      </c>
      <c r="C30" s="8">
        <v>3181</v>
      </c>
      <c r="D30">
        <f t="shared" si="0"/>
        <v>2</v>
      </c>
      <c r="E30" s="8">
        <v>24</v>
      </c>
      <c r="F30" s="8">
        <v>37400</v>
      </c>
      <c r="G30" s="8">
        <v>500</v>
      </c>
      <c r="H30">
        <v>10000</v>
      </c>
      <c r="I30" s="4">
        <f t="shared" si="1"/>
        <v>0.10000000000000009</v>
      </c>
      <c r="J30" s="10">
        <f>1-D30/10</f>
        <v>0.8</v>
      </c>
      <c r="K30" s="2">
        <f t="shared" si="3"/>
        <v>27199.999999999996</v>
      </c>
      <c r="L30" s="2">
        <f t="shared" si="19"/>
        <v>576.72702877851327</v>
      </c>
      <c r="N30" s="3">
        <f>O30/12</f>
        <v>5.3333333333333332E-3</v>
      </c>
      <c r="O30" s="9">
        <v>6.4000000000000001E-2</v>
      </c>
      <c r="P30" t="str">
        <f t="shared" si="5"/>
        <v>insert into STATICQUOTE (SQID, VARID, SQTERM, SQDEPOSIT, SQMILEAGE, SQMONTHLY, SQAPR) values (27, 3211, 24, 500, 10000, 576.73, 0.064);</v>
      </c>
    </row>
    <row r="31" spans="1:24" x14ac:dyDescent="0.25">
      <c r="A31">
        <f t="shared" si="6"/>
        <v>28</v>
      </c>
      <c r="B31" t="s">
        <v>15</v>
      </c>
      <c r="C31" s="8">
        <v>3181</v>
      </c>
      <c r="D31">
        <f t="shared" si="0"/>
        <v>2</v>
      </c>
      <c r="E31" s="8">
        <v>24</v>
      </c>
      <c r="F31" s="8">
        <v>37400</v>
      </c>
      <c r="G31" s="8">
        <v>500</v>
      </c>
      <c r="H31">
        <v>20000</v>
      </c>
      <c r="I31" s="4">
        <f t="shared" si="1"/>
        <v>0.19999999999999996</v>
      </c>
      <c r="J31" s="10">
        <f t="shared" ref="J31:J43" si="21">1-D31/10</f>
        <v>0.8</v>
      </c>
      <c r="K31" s="2">
        <f t="shared" si="3"/>
        <v>24933.333333333336</v>
      </c>
      <c r="L31" s="2">
        <f t="shared" si="19"/>
        <v>665.50722794325134</v>
      </c>
      <c r="N31" s="3">
        <f>O31/12</f>
        <v>5.3333333333333332E-3</v>
      </c>
      <c r="O31" s="9">
        <v>6.4000000000000001E-2</v>
      </c>
      <c r="P31" t="str">
        <f t="shared" si="5"/>
        <v>insert into STATICQUOTE (SQID, VARID, SQTERM, SQDEPOSIT, SQMILEAGE, SQMONTHLY, SQAPR) values (28, 3211, 24, 500, 20000, 665.51, 0.064);</v>
      </c>
    </row>
    <row r="32" spans="1:24" x14ac:dyDescent="0.25">
      <c r="A32">
        <f t="shared" si="6"/>
        <v>29</v>
      </c>
      <c r="B32" t="s">
        <v>15</v>
      </c>
      <c r="C32" s="8">
        <v>3181</v>
      </c>
      <c r="D32">
        <f t="shared" si="0"/>
        <v>3</v>
      </c>
      <c r="E32" s="8">
        <v>36</v>
      </c>
      <c r="F32" s="8">
        <v>37400</v>
      </c>
      <c r="G32" s="8">
        <v>250</v>
      </c>
      <c r="H32">
        <v>10000</v>
      </c>
      <c r="I32" s="4">
        <f t="shared" si="1"/>
        <v>0.10000000000000009</v>
      </c>
      <c r="J32" s="10">
        <f t="shared" si="21"/>
        <v>0.7</v>
      </c>
      <c r="K32" s="2">
        <f t="shared" si="3"/>
        <v>23799.999999999996</v>
      </c>
      <c r="L32" s="2">
        <f t="shared" si="19"/>
        <v>538.08085506807242</v>
      </c>
      <c r="N32" s="3">
        <f>O32/12</f>
        <v>5.4166666666666669E-3</v>
      </c>
      <c r="O32" s="9">
        <v>6.5000000000000002E-2</v>
      </c>
      <c r="P32" t="str">
        <f t="shared" si="5"/>
        <v>insert into STATICQUOTE (SQID, VARID, SQTERM, SQDEPOSIT, SQMILEAGE, SQMONTHLY, SQAPR) values (29, 3211, 36, 250, 10000, 538.08, 0.065);</v>
      </c>
    </row>
    <row r="33" spans="1:16" x14ac:dyDescent="0.25">
      <c r="A33">
        <f t="shared" si="6"/>
        <v>30</v>
      </c>
      <c r="B33" t="s">
        <v>15</v>
      </c>
      <c r="C33" s="8">
        <v>3181</v>
      </c>
      <c r="D33">
        <f t="shared" si="0"/>
        <v>3</v>
      </c>
      <c r="E33" s="8">
        <v>36</v>
      </c>
      <c r="F33" s="8">
        <v>37400</v>
      </c>
      <c r="G33" s="8">
        <v>250</v>
      </c>
      <c r="H33">
        <v>20000</v>
      </c>
      <c r="I33" s="4">
        <f t="shared" si="1"/>
        <v>0.19999999999999996</v>
      </c>
      <c r="J33" s="10">
        <f t="shared" si="21"/>
        <v>0.7</v>
      </c>
      <c r="K33" s="2">
        <f t="shared" si="3"/>
        <v>21816.666666666668</v>
      </c>
      <c r="L33" s="2">
        <f t="shared" si="19"/>
        <v>588.12498855092781</v>
      </c>
      <c r="N33" s="3">
        <f>O33/12</f>
        <v>5.4166666666666669E-3</v>
      </c>
      <c r="O33" s="9">
        <v>6.5000000000000002E-2</v>
      </c>
      <c r="P33" t="str">
        <f t="shared" si="5"/>
        <v>insert into STATICQUOTE (SQID, VARID, SQTERM, SQDEPOSIT, SQMILEAGE, SQMONTHLY, SQAPR) values (30, 3211, 36, 250, 20000, 588.12, 0.065);</v>
      </c>
    </row>
    <row r="34" spans="1:16" x14ac:dyDescent="0.25">
      <c r="A34">
        <f t="shared" si="6"/>
        <v>31</v>
      </c>
      <c r="B34" t="s">
        <v>15</v>
      </c>
      <c r="C34" s="8">
        <v>3181</v>
      </c>
      <c r="D34">
        <f t="shared" si="0"/>
        <v>3</v>
      </c>
      <c r="E34" s="8">
        <v>36</v>
      </c>
      <c r="F34" s="8">
        <v>37400</v>
      </c>
      <c r="G34" s="8">
        <v>500</v>
      </c>
      <c r="H34">
        <v>10000</v>
      </c>
      <c r="I34" s="4">
        <f t="shared" si="1"/>
        <v>0.10000000000000009</v>
      </c>
      <c r="J34" s="10">
        <f t="shared" si="21"/>
        <v>0.7</v>
      </c>
      <c r="K34" s="2">
        <f t="shared" si="3"/>
        <v>23799.999999999996</v>
      </c>
      <c r="L34" s="2">
        <f t="shared" si="19"/>
        <v>530.418604348945</v>
      </c>
      <c r="N34" s="3">
        <f>O34/12</f>
        <v>5.4166666666666669E-3</v>
      </c>
      <c r="O34" s="9">
        <v>6.5000000000000002E-2</v>
      </c>
      <c r="P34" t="str">
        <f t="shared" si="5"/>
        <v>insert into STATICQUOTE (SQID, VARID, SQTERM, SQDEPOSIT, SQMILEAGE, SQMONTHLY, SQAPR) values (31, 3211, 36, 500, 10000, 530.42, 0.065);</v>
      </c>
    </row>
    <row r="35" spans="1:16" x14ac:dyDescent="0.25">
      <c r="A35">
        <f t="shared" si="6"/>
        <v>32</v>
      </c>
      <c r="B35" t="s">
        <v>15</v>
      </c>
      <c r="C35" s="8">
        <v>3181</v>
      </c>
      <c r="D35">
        <f t="shared" si="0"/>
        <v>3</v>
      </c>
      <c r="E35" s="8">
        <v>36</v>
      </c>
      <c r="F35" s="8">
        <v>37400</v>
      </c>
      <c r="G35" s="8">
        <v>500</v>
      </c>
      <c r="H35">
        <v>20000</v>
      </c>
      <c r="I35" s="4">
        <f t="shared" si="1"/>
        <v>0.19999999999999996</v>
      </c>
      <c r="J35" s="10">
        <f t="shared" si="21"/>
        <v>0.7</v>
      </c>
      <c r="K35" s="2">
        <f t="shared" si="3"/>
        <v>21816.666666666668</v>
      </c>
      <c r="L35" s="2">
        <f t="shared" si="19"/>
        <v>580.46273783180038</v>
      </c>
      <c r="N35" s="3">
        <f>O35/12</f>
        <v>5.4166666666666669E-3</v>
      </c>
      <c r="O35" s="9">
        <v>6.5000000000000002E-2</v>
      </c>
      <c r="P35" t="str">
        <f t="shared" si="5"/>
        <v>insert into STATICQUOTE (SQID, VARID, SQTERM, SQDEPOSIT, SQMILEAGE, SQMONTHLY, SQAPR) values (32, 3211, 36, 500, 20000, 580.46, 0.065);</v>
      </c>
    </row>
    <row r="36" spans="1:16" x14ac:dyDescent="0.25">
      <c r="A36">
        <f t="shared" si="6"/>
        <v>33</v>
      </c>
      <c r="B36" t="s">
        <v>15</v>
      </c>
      <c r="C36" s="8">
        <v>3181</v>
      </c>
      <c r="D36">
        <f t="shared" si="0"/>
        <v>4</v>
      </c>
      <c r="E36" s="8">
        <v>48</v>
      </c>
      <c r="F36" s="8">
        <v>37400</v>
      </c>
      <c r="G36" s="8">
        <v>250</v>
      </c>
      <c r="H36">
        <v>10000</v>
      </c>
      <c r="I36" s="4">
        <f t="shared" si="1"/>
        <v>0.10000000000000009</v>
      </c>
      <c r="J36" s="10">
        <f t="shared" si="21"/>
        <v>0.6</v>
      </c>
      <c r="K36" s="2">
        <f t="shared" si="3"/>
        <v>20400</v>
      </c>
      <c r="L36" s="2">
        <f t="shared" si="19"/>
        <v>507.72546155903638</v>
      </c>
      <c r="N36" s="3">
        <f>O36/12</f>
        <v>5.4166666666666669E-3</v>
      </c>
      <c r="O36" s="9">
        <v>6.5000000000000002E-2</v>
      </c>
      <c r="P36" t="str">
        <f t="shared" si="5"/>
        <v>insert into STATICQUOTE (SQID, VARID, SQTERM, SQDEPOSIT, SQMILEAGE, SQMONTHLY, SQAPR) values (33, 3211, 48, 250, 10000, 507.73, 0.065);</v>
      </c>
    </row>
    <row r="37" spans="1:16" x14ac:dyDescent="0.25">
      <c r="A37">
        <f t="shared" si="6"/>
        <v>34</v>
      </c>
      <c r="B37" t="s">
        <v>15</v>
      </c>
      <c r="C37" s="8">
        <v>3181</v>
      </c>
      <c r="D37">
        <f t="shared" si="0"/>
        <v>4</v>
      </c>
      <c r="E37" s="8">
        <v>48</v>
      </c>
      <c r="F37" s="8">
        <v>37400</v>
      </c>
      <c r="G37" s="8">
        <v>250</v>
      </c>
      <c r="H37">
        <v>20000</v>
      </c>
      <c r="I37" s="4">
        <f t="shared" si="1"/>
        <v>0.19999999999999996</v>
      </c>
      <c r="J37" s="10">
        <f t="shared" si="21"/>
        <v>0.6</v>
      </c>
      <c r="K37" s="2">
        <f t="shared" si="3"/>
        <v>18700</v>
      </c>
      <c r="L37" s="2">
        <f t="shared" si="19"/>
        <v>538.8325482048291</v>
      </c>
      <c r="N37" s="3">
        <f>O37/12</f>
        <v>5.4166666666666669E-3</v>
      </c>
      <c r="O37" s="9">
        <v>6.5000000000000002E-2</v>
      </c>
      <c r="P37" t="str">
        <f t="shared" si="5"/>
        <v>insert into STATICQUOTE (SQID, VARID, SQTERM, SQDEPOSIT, SQMILEAGE, SQMONTHLY, SQAPR) values (34, 3211, 48, 250, 20000, 538.83, 0.065);</v>
      </c>
    </row>
    <row r="38" spans="1:16" x14ac:dyDescent="0.25">
      <c r="A38">
        <f t="shared" si="6"/>
        <v>35</v>
      </c>
      <c r="B38" t="s">
        <v>15</v>
      </c>
      <c r="C38" s="8">
        <v>3181</v>
      </c>
      <c r="D38">
        <f t="shared" si="0"/>
        <v>4</v>
      </c>
      <c r="E38" s="8">
        <v>48</v>
      </c>
      <c r="F38" s="8">
        <v>37400</v>
      </c>
      <c r="G38" s="8">
        <v>500</v>
      </c>
      <c r="H38">
        <v>10000</v>
      </c>
      <c r="I38" s="4">
        <f t="shared" si="1"/>
        <v>0.10000000000000009</v>
      </c>
      <c r="J38" s="10">
        <f t="shared" si="21"/>
        <v>0.6</v>
      </c>
      <c r="K38" s="2">
        <f t="shared" si="3"/>
        <v>20400</v>
      </c>
      <c r="L38" s="2">
        <f t="shared" si="19"/>
        <v>501.79672332681201</v>
      </c>
      <c r="N38" s="3">
        <f>O38/12</f>
        <v>5.4166666666666669E-3</v>
      </c>
      <c r="O38" s="9">
        <v>6.5000000000000002E-2</v>
      </c>
      <c r="P38" t="str">
        <f t="shared" si="5"/>
        <v>insert into STATICQUOTE (SQID, VARID, SQTERM, SQDEPOSIT, SQMILEAGE, SQMONTHLY, SQAPR) values (35, 3211, 48, 500, 10000, 501.8, 0.065);</v>
      </c>
    </row>
    <row r="39" spans="1:16" x14ac:dyDescent="0.25">
      <c r="A39">
        <f t="shared" si="6"/>
        <v>36</v>
      </c>
      <c r="B39" t="s">
        <v>15</v>
      </c>
      <c r="C39" s="8">
        <v>3181</v>
      </c>
      <c r="D39">
        <f t="shared" si="0"/>
        <v>4</v>
      </c>
      <c r="E39" s="8">
        <v>48</v>
      </c>
      <c r="F39" s="8">
        <v>37400</v>
      </c>
      <c r="G39" s="8">
        <v>500</v>
      </c>
      <c r="H39">
        <v>20000</v>
      </c>
      <c r="I39" s="4">
        <f t="shared" si="1"/>
        <v>0.19999999999999996</v>
      </c>
      <c r="J39" s="10">
        <f t="shared" si="21"/>
        <v>0.6</v>
      </c>
      <c r="K39" s="2">
        <f t="shared" si="3"/>
        <v>18700</v>
      </c>
      <c r="L39" s="2">
        <f t="shared" si="19"/>
        <v>532.90380997260479</v>
      </c>
      <c r="N39" s="3">
        <f>O39/12</f>
        <v>5.4166666666666669E-3</v>
      </c>
      <c r="O39" s="9">
        <v>6.5000000000000002E-2</v>
      </c>
      <c r="P39" t="str">
        <f t="shared" si="5"/>
        <v>insert into STATICQUOTE (SQID, VARID, SQTERM, SQDEPOSIT, SQMILEAGE, SQMONTHLY, SQAPR) values (36, 3211, 48, 500, 20000, 532.9, 0.065);</v>
      </c>
    </row>
    <row r="40" spans="1:16" x14ac:dyDescent="0.25">
      <c r="A40">
        <f t="shared" si="6"/>
        <v>37</v>
      </c>
      <c r="B40" t="s">
        <v>15</v>
      </c>
      <c r="C40" s="8">
        <v>3181</v>
      </c>
      <c r="D40">
        <f t="shared" si="0"/>
        <v>5</v>
      </c>
      <c r="E40" s="8">
        <v>60</v>
      </c>
      <c r="F40" s="8">
        <v>37400</v>
      </c>
      <c r="G40" s="8">
        <v>250</v>
      </c>
      <c r="H40">
        <v>10000</v>
      </c>
      <c r="I40" s="4">
        <f t="shared" si="1"/>
        <v>0.10000000000000009</v>
      </c>
      <c r="J40" s="10">
        <f t="shared" si="21"/>
        <v>0.5</v>
      </c>
      <c r="K40" s="2">
        <f t="shared" si="3"/>
        <v>17000</v>
      </c>
      <c r="L40" s="2">
        <f t="shared" si="19"/>
        <v>486.34121994071347</v>
      </c>
      <c r="N40" s="3">
        <f>O40/12</f>
        <v>5.4166666666666669E-3</v>
      </c>
      <c r="O40" s="9">
        <v>6.5000000000000002E-2</v>
      </c>
      <c r="P40" t="str">
        <f t="shared" si="5"/>
        <v>insert into STATICQUOTE (SQID, VARID, SQTERM, SQDEPOSIT, SQMILEAGE, SQMONTHLY, SQAPR) values (37, 3211, 60, 250, 10000, 486.34, 0.065);</v>
      </c>
    </row>
    <row r="41" spans="1:16" x14ac:dyDescent="0.25">
      <c r="A41">
        <f t="shared" si="6"/>
        <v>38</v>
      </c>
      <c r="B41" t="s">
        <v>15</v>
      </c>
      <c r="C41" s="8">
        <v>3181</v>
      </c>
      <c r="D41">
        <f t="shared" si="0"/>
        <v>5</v>
      </c>
      <c r="E41" s="8">
        <v>60</v>
      </c>
      <c r="F41" s="8">
        <v>37400</v>
      </c>
      <c r="G41" s="8">
        <v>250</v>
      </c>
      <c r="H41">
        <v>20000</v>
      </c>
      <c r="I41" s="4">
        <f t="shared" si="1"/>
        <v>0.19999999999999996</v>
      </c>
      <c r="J41" s="10">
        <f t="shared" si="21"/>
        <v>0.5</v>
      </c>
      <c r="K41" s="2">
        <f t="shared" si="3"/>
        <v>15583.333333333334</v>
      </c>
      <c r="L41" s="2">
        <f t="shared" si="19"/>
        <v>506.38631880613434</v>
      </c>
      <c r="N41" s="3">
        <f>O41/12</f>
        <v>5.4166666666666669E-3</v>
      </c>
      <c r="O41" s="9">
        <v>6.5000000000000002E-2</v>
      </c>
      <c r="P41" t="str">
        <f t="shared" si="5"/>
        <v>insert into STATICQUOTE (SQID, VARID, SQTERM, SQDEPOSIT, SQMILEAGE, SQMONTHLY, SQAPR) values (38, 3211, 60, 250, 20000, 506.39, 0.065);</v>
      </c>
    </row>
    <row r="42" spans="1:16" x14ac:dyDescent="0.25">
      <c r="A42">
        <f t="shared" si="6"/>
        <v>39</v>
      </c>
      <c r="B42" t="s">
        <v>15</v>
      </c>
      <c r="C42" s="8">
        <v>3181</v>
      </c>
      <c r="D42">
        <f t="shared" si="0"/>
        <v>5</v>
      </c>
      <c r="E42" s="8">
        <v>60</v>
      </c>
      <c r="F42" s="8">
        <v>37400</v>
      </c>
      <c r="G42" s="8">
        <v>500</v>
      </c>
      <c r="H42">
        <v>10000</v>
      </c>
      <c r="I42" s="4">
        <f t="shared" si="1"/>
        <v>0.10000000000000009</v>
      </c>
      <c r="J42" s="10">
        <f t="shared" si="21"/>
        <v>0.5</v>
      </c>
      <c r="K42" s="2">
        <f t="shared" si="3"/>
        <v>17000</v>
      </c>
      <c r="L42" s="2">
        <f t="shared" si="19"/>
        <v>481.44968288603127</v>
      </c>
      <c r="N42" s="3">
        <f>O42/12</f>
        <v>5.4166666666666669E-3</v>
      </c>
      <c r="O42" s="9">
        <v>6.5000000000000002E-2</v>
      </c>
      <c r="P42" t="str">
        <f t="shared" si="5"/>
        <v>insert into STATICQUOTE (SQID, VARID, SQTERM, SQDEPOSIT, SQMILEAGE, SQMONTHLY, SQAPR) values (39, 3211, 60, 500, 10000, 481.45, 0.065);</v>
      </c>
    </row>
    <row r="43" spans="1:16" x14ac:dyDescent="0.25">
      <c r="A43">
        <f t="shared" si="6"/>
        <v>40</v>
      </c>
      <c r="B43" t="s">
        <v>15</v>
      </c>
      <c r="C43" s="8">
        <v>3181</v>
      </c>
      <c r="D43">
        <f t="shared" si="0"/>
        <v>5</v>
      </c>
      <c r="E43" s="8">
        <v>60</v>
      </c>
      <c r="F43" s="8">
        <v>37400</v>
      </c>
      <c r="G43" s="8">
        <v>500</v>
      </c>
      <c r="H43">
        <v>20000</v>
      </c>
      <c r="I43" s="4">
        <f t="shared" si="1"/>
        <v>0.19999999999999996</v>
      </c>
      <c r="J43" s="10">
        <f t="shared" si="21"/>
        <v>0.5</v>
      </c>
      <c r="K43" s="2">
        <f t="shared" si="3"/>
        <v>15583.333333333334</v>
      </c>
      <c r="L43" s="2">
        <f t="shared" si="19"/>
        <v>501.49478175145219</v>
      </c>
      <c r="N43" s="3">
        <f>O43/12</f>
        <v>5.4166666666666669E-3</v>
      </c>
      <c r="O43" s="9">
        <v>6.5000000000000002E-2</v>
      </c>
      <c r="P43" t="str">
        <f t="shared" si="5"/>
        <v>insert into STATICQUOTE (SQID, VARID, SQTERM, SQDEPOSIT, SQMILEAGE, SQMONTHLY, SQAPR) values (40, 3211, 60, 500, 20000, 501.49, 0.065);</v>
      </c>
    </row>
    <row r="44" spans="1:16" x14ac:dyDescent="0.25">
      <c r="A44">
        <f t="shared" si="6"/>
        <v>41</v>
      </c>
    </row>
    <row r="45" spans="1:16" x14ac:dyDescent="0.25">
      <c r="A45">
        <f t="shared" si="6"/>
        <v>42</v>
      </c>
    </row>
    <row r="46" spans="1:16" x14ac:dyDescent="0.25">
      <c r="A46">
        <f t="shared" si="6"/>
        <v>43</v>
      </c>
    </row>
    <row r="47" spans="1:16" x14ac:dyDescent="0.25">
      <c r="A47">
        <f t="shared" si="6"/>
        <v>44</v>
      </c>
    </row>
    <row r="48" spans="1:16" x14ac:dyDescent="0.25">
      <c r="A48">
        <f t="shared" si="6"/>
        <v>45</v>
      </c>
    </row>
    <row r="49" spans="1:1" x14ac:dyDescent="0.25">
      <c r="A49">
        <f t="shared" si="6"/>
        <v>46</v>
      </c>
    </row>
    <row r="50" spans="1:1" x14ac:dyDescent="0.25">
      <c r="A50">
        <f t="shared" si="6"/>
        <v>47</v>
      </c>
    </row>
    <row r="51" spans="1:1" x14ac:dyDescent="0.25">
      <c r="A51">
        <f t="shared" si="6"/>
        <v>48</v>
      </c>
    </row>
    <row r="52" spans="1:1" x14ac:dyDescent="0.25">
      <c r="A52">
        <f t="shared" si="6"/>
        <v>49</v>
      </c>
    </row>
    <row r="53" spans="1:1" x14ac:dyDescent="0.25">
      <c r="A53">
        <f t="shared" si="6"/>
        <v>50</v>
      </c>
    </row>
    <row r="54" spans="1:1" x14ac:dyDescent="0.25">
      <c r="A54">
        <f t="shared" si="6"/>
        <v>51</v>
      </c>
    </row>
    <row r="55" spans="1:1" x14ac:dyDescent="0.25">
      <c r="A55">
        <f t="shared" si="6"/>
        <v>52</v>
      </c>
    </row>
    <row r="56" spans="1:1" x14ac:dyDescent="0.25">
      <c r="A56">
        <f t="shared" si="6"/>
        <v>53</v>
      </c>
    </row>
    <row r="57" spans="1:1" x14ac:dyDescent="0.25">
      <c r="A57">
        <f t="shared" si="6"/>
        <v>54</v>
      </c>
    </row>
    <row r="58" spans="1:1" x14ac:dyDescent="0.25">
      <c r="A58">
        <f t="shared" si="6"/>
        <v>55</v>
      </c>
    </row>
    <row r="59" spans="1:1" x14ac:dyDescent="0.25">
      <c r="A59">
        <f t="shared" si="6"/>
        <v>56</v>
      </c>
    </row>
    <row r="60" spans="1:1" x14ac:dyDescent="0.25">
      <c r="A60">
        <f t="shared" si="6"/>
        <v>57</v>
      </c>
    </row>
    <row r="61" spans="1:1" x14ac:dyDescent="0.25">
      <c r="A61">
        <f t="shared" si="6"/>
        <v>58</v>
      </c>
    </row>
    <row r="62" spans="1:1" x14ac:dyDescent="0.25">
      <c r="A62">
        <f t="shared" si="6"/>
        <v>59</v>
      </c>
    </row>
    <row r="63" spans="1:1" x14ac:dyDescent="0.25">
      <c r="A63">
        <f t="shared" si="6"/>
        <v>60</v>
      </c>
    </row>
    <row r="64" spans="1:1" x14ac:dyDescent="0.25">
      <c r="A64">
        <f t="shared" si="6"/>
        <v>61</v>
      </c>
    </row>
    <row r="65" spans="1:1" x14ac:dyDescent="0.25">
      <c r="A65">
        <f t="shared" si="6"/>
        <v>62</v>
      </c>
    </row>
    <row r="66" spans="1:1" x14ac:dyDescent="0.25">
      <c r="A66">
        <f t="shared" si="6"/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NOKIN Thomas - CASSIOPAE FR</dc:creator>
  <cp:lastModifiedBy>NOKIN Thomas - CASSIOPAE FR</cp:lastModifiedBy>
  <dcterms:created xsi:type="dcterms:W3CDTF">2016-12-27T11:33:51Z</dcterms:created>
  <dcterms:modified xsi:type="dcterms:W3CDTF">2016-12-27T14:13:53Z</dcterms:modified>
</cp:coreProperties>
</file>