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ovino/Documents/Torneo sniper elite/"/>
    </mc:Choice>
  </mc:AlternateContent>
  <xr:revisionPtr revIDLastSave="0" documentId="8_{4BC36CBC-A050-2E41-90B9-D19229807392}" xr6:coauthVersionLast="47" xr6:coauthVersionMax="47" xr10:uidLastSave="{00000000-0000-0000-0000-000000000000}"/>
  <bookViews>
    <workbookView xWindow="0" yWindow="740" windowWidth="30240" windowHeight="18900" xr2:uid="{4EB38A51-5034-EC45-B2AB-457B688BA547}"/>
  </bookViews>
  <sheets>
    <sheet name="Chateau" sheetId="5" r:id="rId1"/>
    <sheet name="Centro Alpino" sheetId="6" r:id="rId2"/>
    <sheet name="Ciudad Destruida" sheetId="7" r:id="rId3"/>
    <sheet name="Patio Maniobras" sheetId="8" r:id="rId4"/>
    <sheet name="Saint Raymonds" sheetId="9" r:id="rId5"/>
    <sheet name="Zona Aterrizaje" sheetId="10" r:id="rId6"/>
    <sheet name="Acumulado" sheetId="3" r:id="rId7"/>
    <sheet name="Detal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0" l="1"/>
  <c r="F37" i="10"/>
  <c r="F36" i="10"/>
  <c r="F35" i="10"/>
  <c r="F34" i="10"/>
  <c r="F33" i="10"/>
  <c r="F32" i="10"/>
  <c r="F31" i="10"/>
  <c r="F30" i="10"/>
  <c r="F38" i="9"/>
  <c r="F37" i="9"/>
  <c r="F36" i="9"/>
  <c r="F35" i="9"/>
  <c r="F34" i="9"/>
  <c r="F33" i="9"/>
  <c r="F32" i="9"/>
  <c r="F31" i="9"/>
  <c r="F30" i="9"/>
  <c r="F39" i="8"/>
  <c r="F38" i="8"/>
  <c r="F37" i="8"/>
  <c r="F36" i="8"/>
  <c r="F35" i="8"/>
  <c r="F34" i="8"/>
  <c r="F33" i="8"/>
  <c r="F32" i="8"/>
  <c r="F31" i="8"/>
  <c r="F30" i="8"/>
  <c r="F39" i="7"/>
  <c r="F38" i="7"/>
  <c r="F37" i="7"/>
  <c r="F36" i="7"/>
  <c r="F35" i="7"/>
  <c r="F34" i="7"/>
  <c r="F33" i="7"/>
  <c r="F32" i="7"/>
  <c r="F31" i="7"/>
  <c r="F30" i="7"/>
  <c r="F39" i="6"/>
  <c r="F38" i="6"/>
  <c r="F37" i="6"/>
  <c r="F36" i="6"/>
  <c r="F35" i="6"/>
  <c r="F34" i="6"/>
  <c r="F33" i="6"/>
  <c r="F32" i="6"/>
  <c r="F31" i="6"/>
  <c r="F30" i="6"/>
  <c r="F38" i="5"/>
  <c r="F37" i="5"/>
  <c r="F36" i="5"/>
  <c r="F35" i="5"/>
  <c r="F34" i="5"/>
  <c r="F33" i="5"/>
  <c r="F32" i="5"/>
  <c r="F31" i="5"/>
  <c r="F30" i="5"/>
  <c r="I23" i="3"/>
  <c r="I24" i="3"/>
  <c r="I25" i="3"/>
  <c r="I26" i="3"/>
  <c r="I27" i="3"/>
  <c r="I28" i="3"/>
  <c r="I29" i="3"/>
  <c r="I30" i="3"/>
  <c r="I31" i="3"/>
  <c r="I32" i="3"/>
  <c r="I22" i="3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F5" i="4"/>
  <c r="AE5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29" i="4"/>
  <c r="AE29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F17" i="4"/>
  <c r="AE17" i="4"/>
  <c r="AK39" i="4"/>
  <c r="AK38" i="4"/>
  <c r="AC29" i="4"/>
  <c r="AC32" i="4"/>
  <c r="AC30" i="4"/>
  <c r="AC33" i="4"/>
  <c r="AC35" i="4"/>
  <c r="AC37" i="4"/>
  <c r="AC34" i="4"/>
  <c r="AC36" i="4"/>
  <c r="AC38" i="4"/>
  <c r="AC39" i="4"/>
  <c r="AC31" i="4"/>
  <c r="L29" i="4"/>
  <c r="L32" i="4"/>
  <c r="L30" i="4"/>
  <c r="L33" i="4"/>
  <c r="L35" i="4"/>
  <c r="L37" i="4"/>
  <c r="L34" i="4"/>
  <c r="L36" i="4"/>
  <c r="L38" i="4"/>
  <c r="L39" i="4"/>
  <c r="L31" i="4"/>
  <c r="H29" i="4"/>
  <c r="H32" i="4"/>
  <c r="H30" i="4"/>
  <c r="H33" i="4"/>
  <c r="H35" i="4"/>
  <c r="H37" i="4"/>
  <c r="H34" i="4"/>
  <c r="H36" i="4"/>
  <c r="H38" i="4"/>
  <c r="H39" i="4"/>
  <c r="H31" i="4"/>
  <c r="F30" i="3"/>
  <c r="F29" i="3"/>
  <c r="F27" i="3"/>
  <c r="F24" i="3"/>
  <c r="F23" i="3"/>
  <c r="F28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Z5" i="3"/>
  <c r="Y5" i="3"/>
  <c r="X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V5" i="3"/>
  <c r="U5" i="3"/>
  <c r="T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R5" i="3"/>
  <c r="Q5" i="3"/>
  <c r="P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K15" i="3" s="1"/>
  <c r="J5" i="3"/>
  <c r="I5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F5" i="3"/>
  <c r="E5" i="3"/>
  <c r="D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N5" i="3"/>
  <c r="M5" i="3"/>
  <c r="L5" i="3"/>
  <c r="F29" i="10"/>
  <c r="F28" i="10"/>
  <c r="F27" i="10"/>
  <c r="F26" i="10"/>
  <c r="F25" i="10"/>
  <c r="F24" i="10"/>
  <c r="F23" i="10"/>
  <c r="F22" i="10"/>
  <c r="F21" i="10"/>
  <c r="F20" i="10"/>
  <c r="F19" i="10"/>
  <c r="F19" i="9"/>
  <c r="F20" i="9"/>
  <c r="F21" i="9"/>
  <c r="F22" i="9"/>
  <c r="F23" i="9"/>
  <c r="F24" i="9"/>
  <c r="F25" i="9"/>
  <c r="F26" i="9"/>
  <c r="F27" i="9"/>
  <c r="F28" i="9"/>
  <c r="F29" i="9"/>
  <c r="F29" i="8"/>
  <c r="F28" i="8"/>
  <c r="F27" i="8"/>
  <c r="F26" i="8"/>
  <c r="F25" i="8"/>
  <c r="F24" i="8"/>
  <c r="F23" i="8"/>
  <c r="F22" i="8"/>
  <c r="F21" i="8"/>
  <c r="F20" i="8"/>
  <c r="F19" i="8"/>
  <c r="F29" i="7"/>
  <c r="F28" i="7"/>
  <c r="F27" i="7"/>
  <c r="F26" i="7"/>
  <c r="F25" i="7"/>
  <c r="F24" i="7"/>
  <c r="F23" i="7"/>
  <c r="F22" i="7"/>
  <c r="F21" i="7"/>
  <c r="F20" i="7"/>
  <c r="F19" i="7"/>
  <c r="F29" i="6"/>
  <c r="F28" i="6"/>
  <c r="F27" i="6"/>
  <c r="F26" i="6"/>
  <c r="F25" i="6"/>
  <c r="F24" i="6"/>
  <c r="F23" i="6"/>
  <c r="F22" i="6"/>
  <c r="F21" i="6"/>
  <c r="F20" i="6"/>
  <c r="F19" i="6"/>
  <c r="F29" i="5"/>
  <c r="F28" i="5"/>
  <c r="F27" i="5"/>
  <c r="F26" i="5"/>
  <c r="F25" i="5"/>
  <c r="F24" i="5"/>
  <c r="F23" i="5"/>
  <c r="F22" i="5"/>
  <c r="F21" i="5"/>
  <c r="F20" i="5"/>
  <c r="F19" i="5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" i="5"/>
  <c r="F11" i="5"/>
  <c r="F12" i="5"/>
  <c r="F13" i="5"/>
  <c r="F14" i="5"/>
  <c r="F15" i="5"/>
  <c r="F16" i="5"/>
  <c r="F17" i="5"/>
  <c r="F18" i="5"/>
  <c r="F9" i="5"/>
  <c r="F8" i="5"/>
  <c r="F7" i="5"/>
  <c r="F6" i="5"/>
  <c r="F5" i="5"/>
  <c r="F4" i="5"/>
  <c r="F3" i="5"/>
  <c r="F2" i="5"/>
  <c r="F25" i="3"/>
  <c r="F26" i="3"/>
  <c r="F31" i="3"/>
  <c r="F32" i="3"/>
  <c r="F22" i="3"/>
  <c r="AA15" i="3" l="1"/>
  <c r="W15" i="3"/>
  <c r="G15" i="3"/>
  <c r="S15" i="3"/>
  <c r="O15" i="3"/>
  <c r="G13" i="3"/>
  <c r="K14" i="3"/>
  <c r="O7" i="3"/>
  <c r="S6" i="3"/>
  <c r="W5" i="3"/>
  <c r="AA14" i="3"/>
  <c r="O6" i="3"/>
  <c r="S5" i="3"/>
  <c r="W14" i="3"/>
  <c r="AA13" i="3"/>
  <c r="G12" i="3"/>
  <c r="K13" i="3"/>
  <c r="O10" i="3"/>
  <c r="W8" i="3"/>
  <c r="AA7" i="3"/>
  <c r="G7" i="3"/>
  <c r="K8" i="3"/>
  <c r="S10" i="3"/>
  <c r="G5" i="3"/>
  <c r="K10" i="3"/>
  <c r="O13" i="3"/>
  <c r="G11" i="3"/>
  <c r="K5" i="3"/>
  <c r="K12" i="3"/>
  <c r="O11" i="3"/>
  <c r="O14" i="3"/>
  <c r="S13" i="3"/>
  <c r="W9" i="3"/>
  <c r="W12" i="3"/>
  <c r="AA8" i="3"/>
  <c r="AA11" i="3"/>
  <c r="G14" i="3"/>
  <c r="O8" i="3"/>
  <c r="W6" i="3"/>
  <c r="AA5" i="3"/>
  <c r="G10" i="3"/>
  <c r="K11" i="3"/>
  <c r="AA12" i="3"/>
  <c r="S7" i="3"/>
  <c r="W11" i="3"/>
  <c r="AA10" i="3"/>
  <c r="S9" i="3"/>
  <c r="O12" i="3"/>
  <c r="S11" i="3"/>
  <c r="W10" i="3"/>
  <c r="AA9" i="3"/>
  <c r="G6" i="3"/>
  <c r="K7" i="3"/>
  <c r="O9" i="3"/>
  <c r="S8" i="3"/>
  <c r="W7" i="3"/>
  <c r="AA6" i="3"/>
  <c r="O5" i="3"/>
  <c r="S14" i="3"/>
  <c r="W13" i="3"/>
  <c r="S12" i="3"/>
  <c r="K6" i="3"/>
  <c r="G8" i="3"/>
  <c r="K9" i="3"/>
  <c r="AI5" i="3"/>
  <c r="AI9" i="3"/>
  <c r="AH6" i="3"/>
  <c r="AI12" i="3"/>
  <c r="AH5" i="3"/>
  <c r="AI8" i="3"/>
  <c r="G9" i="3"/>
  <c r="AH9" i="3"/>
  <c r="AH8" i="3"/>
  <c r="AI13" i="3"/>
  <c r="AI7" i="3"/>
  <c r="AH13" i="3"/>
  <c r="AI11" i="3"/>
  <c r="AI15" i="3"/>
  <c r="AH11" i="3"/>
  <c r="AI14" i="3"/>
  <c r="AI10" i="3"/>
  <c r="AH14" i="3"/>
  <c r="AH7" i="3"/>
  <c r="AH12" i="3"/>
  <c r="AI6" i="3"/>
  <c r="AH15" i="3"/>
  <c r="AH10" i="3"/>
  <c r="AJ15" i="3" l="1"/>
  <c r="AJ6" i="3"/>
  <c r="AJ13" i="3"/>
  <c r="AJ10" i="3"/>
  <c r="AJ12" i="3"/>
  <c r="AJ9" i="3"/>
  <c r="AJ5" i="3"/>
  <c r="AJ7" i="3"/>
  <c r="AJ14" i="3"/>
  <c r="AJ8" i="3"/>
  <c r="AJ11" i="3"/>
  <c r="AB5" i="3" l="1"/>
  <c r="H17" i="3" l="1"/>
  <c r="AD5" i="3"/>
  <c r="P17" i="3"/>
  <c r="L17" i="3"/>
  <c r="X17" i="3"/>
  <c r="AE5" i="3"/>
  <c r="T17" i="3"/>
  <c r="AB7" i="3"/>
  <c r="AB13" i="3"/>
  <c r="AB11" i="3"/>
  <c r="AB9" i="3"/>
  <c r="AB15" i="3"/>
  <c r="AB12" i="3"/>
  <c r="AB14" i="3"/>
  <c r="AB10" i="3"/>
  <c r="AB8" i="3"/>
  <c r="AE7" i="3" l="1"/>
  <c r="AD7" i="3"/>
  <c r="AD11" i="3"/>
  <c r="AE11" i="3"/>
  <c r="AE10" i="3"/>
  <c r="AD10" i="3"/>
  <c r="AD14" i="3"/>
  <c r="AE14" i="3"/>
  <c r="AD12" i="3"/>
  <c r="AE12" i="3"/>
  <c r="AD9" i="3"/>
  <c r="AE9" i="3"/>
  <c r="AE13" i="3"/>
  <c r="AD13" i="3"/>
  <c r="AD8" i="3"/>
  <c r="AE8" i="3"/>
  <c r="AD15" i="3"/>
  <c r="AE15" i="3"/>
  <c r="D17" i="3"/>
  <c r="AB6" i="3"/>
  <c r="AE6" i="3" l="1"/>
  <c r="AD6" i="3"/>
</calcChain>
</file>

<file path=xl/sharedStrings.xml><?xml version="1.0" encoding="utf-8"?>
<sst xmlns="http://schemas.openxmlformats.org/spreadsheetml/2006/main" count="535" uniqueCount="63">
  <si>
    <t>Pipe</t>
  </si>
  <si>
    <t>Kari</t>
  </si>
  <si>
    <t>Pablo</t>
  </si>
  <si>
    <t>Carlos</t>
  </si>
  <si>
    <t>Fer</t>
  </si>
  <si>
    <t>Edson</t>
  </si>
  <si>
    <t>Arturo</t>
  </si>
  <si>
    <t>Oscar</t>
  </si>
  <si>
    <t>Juanito</t>
  </si>
  <si>
    <t>Brandon</t>
  </si>
  <si>
    <t>Fecha 1</t>
  </si>
  <si>
    <t>Centro Alpino</t>
  </si>
  <si>
    <t>Patio Maniobras</t>
  </si>
  <si>
    <t>Ciudad Destruida</t>
  </si>
  <si>
    <t>TOTAL</t>
  </si>
  <si>
    <t>Saint Reymonds</t>
  </si>
  <si>
    <t>Chateau</t>
  </si>
  <si>
    <t xml:space="preserve">1er </t>
  </si>
  <si>
    <t>2do</t>
  </si>
  <si>
    <t>3ro</t>
  </si>
  <si>
    <t>4to</t>
  </si>
  <si>
    <t>5to</t>
  </si>
  <si>
    <t>6to</t>
  </si>
  <si>
    <t>7mo</t>
  </si>
  <si>
    <t>8vo</t>
  </si>
  <si>
    <t>9vo</t>
  </si>
  <si>
    <t>Jugador</t>
  </si>
  <si>
    <t>Zona Aterrizaje</t>
  </si>
  <si>
    <t>Mejor Mapa</t>
  </si>
  <si>
    <t>-</t>
  </si>
  <si>
    <t>Tammer</t>
  </si>
  <si>
    <t>Peor Mapa</t>
  </si>
  <si>
    <t>Valores por rendimiento</t>
  </si>
  <si>
    <t>Posicion</t>
  </si>
  <si>
    <t>Ranking</t>
  </si>
  <si>
    <t>Mejor Jugador x Mapa</t>
  </si>
  <si>
    <t>Rendimiento</t>
  </si>
  <si>
    <t>Bajas</t>
  </si>
  <si>
    <t>Ratio</t>
  </si>
  <si>
    <t>Muertes</t>
  </si>
  <si>
    <t>Promedio Ratio</t>
  </si>
  <si>
    <t>Total Bajas</t>
  </si>
  <si>
    <t>Total Muertes</t>
  </si>
  <si>
    <t>Fecha 2</t>
  </si>
  <si>
    <t>10mo</t>
  </si>
  <si>
    <t>11vo</t>
  </si>
  <si>
    <t>Acumulado</t>
  </si>
  <si>
    <t>al 10-08-2025</t>
  </si>
  <si>
    <t>Fecha</t>
  </si>
  <si>
    <t>Todas</t>
  </si>
  <si>
    <t>-1</t>
  </si>
  <si>
    <t>Variacion</t>
  </si>
  <si>
    <t>Dif 1ro</t>
  </si>
  <si>
    <t>TOTALES</t>
  </si>
  <si>
    <t>Fechas jugadas</t>
  </si>
  <si>
    <t>Pos. Fecha Anterior</t>
  </si>
  <si>
    <t>Espartanos</t>
  </si>
  <si>
    <t>Mercenarios</t>
  </si>
  <si>
    <t>Fecha 3</t>
  </si>
  <si>
    <t>+1</t>
  </si>
  <si>
    <t>9no</t>
  </si>
  <si>
    <t>Resultados acumulados despues de la 3ra fecha</t>
  </si>
  <si>
    <t>Equipos fecha 4 según rendimieunto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</si>
</sst>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scheme val="minor"/>
    </font>
    <font>
      <sz val="10"/>
      <color rgb="FFFF0000"/>
      <name val="Aptos Narrow"/>
      <scheme val="minor"/>
    </font>
    <font>
      <sz val="9"/>
      <color theme="1"/>
      <name val="Aptos Narrow"/>
      <family val="2"/>
      <scheme val="minor"/>
    </font>
    <font>
      <sz val="10"/>
      <color theme="9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/>
    <xf numFmtId="0" fontId="3" fillId="0" borderId="0" xfId="0" applyFont="1"/>
    <xf numFmtId="0" fontId="1" fillId="0" borderId="1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/>
    <xf numFmtId="0" fontId="3" fillId="0" borderId="8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/>
    <xf numFmtId="2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8" fillId="5" borderId="0" xfId="0" applyFont="1" applyFill="1"/>
    <xf numFmtId="0" fontId="9" fillId="0" borderId="1" xfId="0" quotePrefix="1" applyFont="1" applyBorder="1" applyAlignment="1">
      <alignment horizontal="center" vertical="center"/>
    </xf>
    <xf numFmtId="3" fontId="4" fillId="4" borderId="2" xfId="0" applyNumberFormat="1" applyFont="1" applyFill="1" applyBorder="1"/>
    <xf numFmtId="1" fontId="3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textRotation="90"/>
    </xf>
    <xf numFmtId="14" fontId="1" fillId="0" borderId="4" xfId="0" applyNumberFormat="1" applyFont="1" applyBorder="1" applyAlignment="1">
      <alignment horizontal="center" vertical="center" textRotation="90"/>
    </xf>
    <xf numFmtId="14" fontId="1" fillId="0" borderId="5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3F-95D5-8A4E-BCD5-C095BDBDEE54}">
  <dimension ref="A1:F38"/>
  <sheetViews>
    <sheetView showGridLines="0" tabSelected="1" topLeftCell="A11" workbookViewId="0">
      <selection activeCell="C49" sqref="C49"/>
    </sheetView>
  </sheetViews>
  <sheetFormatPr baseColWidth="10" defaultRowHeight="16" x14ac:dyDescent="0.2"/>
  <cols>
    <col min="1" max="1" width="7" customWidth="1"/>
    <col min="2" max="2" width="9" customWidth="1"/>
    <col min="3" max="3" width="11.1640625" customWidth="1"/>
    <col min="4" max="6" width="8" customWidth="1"/>
  </cols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5">
        <v>1585</v>
      </c>
      <c r="D2" s="3">
        <v>25</v>
      </c>
      <c r="E2" s="3">
        <v>11</v>
      </c>
      <c r="F2" s="13">
        <f t="shared" ref="F2:F9" si="0">IF(E2=0,0,(D2/E2))</f>
        <v>2.2727272727272729</v>
      </c>
    </row>
    <row r="3" spans="1:6" x14ac:dyDescent="0.2">
      <c r="A3" s="3">
        <v>1</v>
      </c>
      <c r="B3" s="3" t="s">
        <v>6</v>
      </c>
      <c r="C3" s="15">
        <v>0</v>
      </c>
      <c r="D3" s="3">
        <v>11</v>
      </c>
      <c r="E3" s="3">
        <v>15</v>
      </c>
      <c r="F3" s="13">
        <f t="shared" si="0"/>
        <v>0.73333333333333328</v>
      </c>
    </row>
    <row r="4" spans="1:6" x14ac:dyDescent="0.2">
      <c r="A4" s="3">
        <v>1</v>
      </c>
      <c r="B4" s="3" t="s">
        <v>0</v>
      </c>
      <c r="C4" s="15">
        <v>0</v>
      </c>
      <c r="D4" s="3">
        <v>5</v>
      </c>
      <c r="E4" s="3">
        <v>10</v>
      </c>
      <c r="F4" s="13">
        <f t="shared" si="0"/>
        <v>0.5</v>
      </c>
    </row>
    <row r="5" spans="1:6" x14ac:dyDescent="0.2">
      <c r="A5" s="3">
        <v>1</v>
      </c>
      <c r="B5" s="3" t="s">
        <v>7</v>
      </c>
      <c r="C5" s="15">
        <v>870</v>
      </c>
      <c r="D5" s="3">
        <v>21</v>
      </c>
      <c r="E5" s="3">
        <v>12</v>
      </c>
      <c r="F5" s="13">
        <f t="shared" si="0"/>
        <v>1.75</v>
      </c>
    </row>
    <row r="6" spans="1:6" x14ac:dyDescent="0.2">
      <c r="A6" s="3">
        <v>1</v>
      </c>
      <c r="B6" s="3" t="s">
        <v>9</v>
      </c>
      <c r="C6" s="15">
        <v>350</v>
      </c>
      <c r="D6" s="3">
        <v>11</v>
      </c>
      <c r="E6" s="3">
        <v>13</v>
      </c>
      <c r="F6" s="13">
        <f t="shared" si="0"/>
        <v>0.84615384615384615</v>
      </c>
    </row>
    <row r="7" spans="1:6" x14ac:dyDescent="0.2">
      <c r="A7" s="3">
        <v>1</v>
      </c>
      <c r="B7" s="3" t="s">
        <v>5</v>
      </c>
      <c r="C7" s="15">
        <v>245</v>
      </c>
      <c r="D7" s="3">
        <v>9</v>
      </c>
      <c r="E7" s="3">
        <v>12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5">
        <v>5</v>
      </c>
      <c r="D8" s="3">
        <v>6</v>
      </c>
      <c r="E8" s="3">
        <v>12</v>
      </c>
      <c r="F8" s="13">
        <f t="shared" si="0"/>
        <v>0.5</v>
      </c>
    </row>
    <row r="9" spans="1:6" x14ac:dyDescent="0.2">
      <c r="A9" s="3">
        <v>1</v>
      </c>
      <c r="B9" s="3" t="s">
        <v>8</v>
      </c>
      <c r="C9" s="15">
        <v>0</v>
      </c>
      <c r="D9" s="3">
        <v>10</v>
      </c>
      <c r="E9" s="3">
        <v>13</v>
      </c>
      <c r="F9" s="13">
        <f t="shared" si="0"/>
        <v>0.76923076923076927</v>
      </c>
    </row>
    <row r="10" spans="1:6" x14ac:dyDescent="0.2">
      <c r="A10" s="3">
        <v>2</v>
      </c>
      <c r="B10" s="3" t="s">
        <v>6</v>
      </c>
      <c r="C10" s="16">
        <v>490</v>
      </c>
      <c r="D10" s="3">
        <v>13</v>
      </c>
      <c r="E10" s="3">
        <v>9</v>
      </c>
      <c r="F10" s="13">
        <f t="shared" ref="F10:F18" si="1">IF(E10=0,0,(D10/E10))</f>
        <v>1.4444444444444444</v>
      </c>
    </row>
    <row r="11" spans="1:6" x14ac:dyDescent="0.2">
      <c r="A11" s="3">
        <v>2</v>
      </c>
      <c r="B11" s="3" t="s">
        <v>0</v>
      </c>
      <c r="C11" s="16">
        <v>850</v>
      </c>
      <c r="D11" s="3">
        <v>4</v>
      </c>
      <c r="E11" s="3">
        <v>5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1755</v>
      </c>
      <c r="D12" s="3">
        <v>21</v>
      </c>
      <c r="E12" s="3">
        <v>10</v>
      </c>
      <c r="F12" s="13">
        <f t="shared" si="1"/>
        <v>2.1</v>
      </c>
    </row>
    <row r="13" spans="1:6" x14ac:dyDescent="0.2">
      <c r="A13" s="3">
        <v>2</v>
      </c>
      <c r="B13" s="3" t="s">
        <v>9</v>
      </c>
      <c r="C13" s="16">
        <v>475</v>
      </c>
      <c r="D13" s="3">
        <v>11</v>
      </c>
      <c r="E13" s="3">
        <v>13</v>
      </c>
      <c r="F13" s="13">
        <f t="shared" si="1"/>
        <v>0.84615384615384615</v>
      </c>
    </row>
    <row r="14" spans="1:6" x14ac:dyDescent="0.2">
      <c r="A14" s="3">
        <v>2</v>
      </c>
      <c r="B14" s="3" t="s">
        <v>5</v>
      </c>
      <c r="C14" s="16">
        <v>120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1055</v>
      </c>
      <c r="D15" s="3">
        <v>13</v>
      </c>
      <c r="E15" s="3">
        <v>9</v>
      </c>
      <c r="F15" s="13">
        <f t="shared" si="1"/>
        <v>1.4444444444444444</v>
      </c>
    </row>
    <row r="16" spans="1:6" x14ac:dyDescent="0.2">
      <c r="A16" s="3">
        <v>2</v>
      </c>
      <c r="B16" s="3" t="s">
        <v>8</v>
      </c>
      <c r="C16" s="16">
        <v>0</v>
      </c>
      <c r="D16" s="3">
        <v>6</v>
      </c>
      <c r="E16" s="3">
        <v>19</v>
      </c>
      <c r="F16" s="13">
        <f t="shared" si="1"/>
        <v>0.31578947368421051</v>
      </c>
    </row>
    <row r="17" spans="1:6" x14ac:dyDescent="0.2">
      <c r="A17" s="3">
        <v>2</v>
      </c>
      <c r="B17" s="3" t="s">
        <v>2</v>
      </c>
      <c r="C17" s="16">
        <v>210</v>
      </c>
      <c r="D17" s="3">
        <v>5</v>
      </c>
      <c r="E17" s="3">
        <v>4</v>
      </c>
      <c r="F17" s="13">
        <f t="shared" si="1"/>
        <v>1.25</v>
      </c>
    </row>
    <row r="18" spans="1:6" x14ac:dyDescent="0.2">
      <c r="A18" s="3">
        <v>2</v>
      </c>
      <c r="B18" s="3" t="s">
        <v>3</v>
      </c>
      <c r="C18" s="16">
        <v>180</v>
      </c>
      <c r="D18" s="3">
        <v>4</v>
      </c>
      <c r="E18" s="3">
        <v>9</v>
      </c>
      <c r="F18" s="13">
        <f t="shared" si="1"/>
        <v>0.44444444444444442</v>
      </c>
    </row>
    <row r="19" spans="1:6" x14ac:dyDescent="0.2">
      <c r="A19" s="3">
        <v>3</v>
      </c>
      <c r="B19" s="3" t="s">
        <v>4</v>
      </c>
      <c r="C19" s="16">
        <v>1750</v>
      </c>
      <c r="D19" s="3">
        <v>18</v>
      </c>
      <c r="E19" s="3">
        <v>6</v>
      </c>
      <c r="F19" s="13">
        <f t="shared" ref="F19:F29" si="2">IF(E19=0,0,(D19/E19))</f>
        <v>3</v>
      </c>
    </row>
    <row r="20" spans="1:6" x14ac:dyDescent="0.2">
      <c r="A20" s="3">
        <v>3</v>
      </c>
      <c r="B20" s="3" t="s">
        <v>6</v>
      </c>
      <c r="C20" s="16">
        <v>585</v>
      </c>
      <c r="D20" s="3">
        <v>12</v>
      </c>
      <c r="E20" s="3">
        <v>13</v>
      </c>
      <c r="F20" s="13">
        <f t="shared" si="2"/>
        <v>0.92307692307692313</v>
      </c>
    </row>
    <row r="21" spans="1:6" x14ac:dyDescent="0.2">
      <c r="A21" s="3">
        <v>3</v>
      </c>
      <c r="B21" s="3" t="s">
        <v>0</v>
      </c>
      <c r="C21" s="16">
        <v>730</v>
      </c>
      <c r="D21" s="3">
        <v>8</v>
      </c>
      <c r="E21" s="3">
        <v>8</v>
      </c>
      <c r="F21" s="13">
        <f t="shared" si="2"/>
        <v>1</v>
      </c>
    </row>
    <row r="22" spans="1:6" x14ac:dyDescent="0.2">
      <c r="A22" s="3">
        <v>3</v>
      </c>
      <c r="B22" s="3" t="s">
        <v>7</v>
      </c>
      <c r="C22" s="16">
        <v>1660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250</v>
      </c>
      <c r="D23" s="3">
        <v>9</v>
      </c>
      <c r="E23" s="3">
        <v>10</v>
      </c>
      <c r="F23" s="13">
        <f t="shared" si="2"/>
        <v>0.9</v>
      </c>
    </row>
    <row r="24" spans="1:6" x14ac:dyDescent="0.2">
      <c r="A24" s="3">
        <v>3</v>
      </c>
      <c r="B24" s="3" t="s">
        <v>5</v>
      </c>
      <c r="C24" s="16">
        <v>5</v>
      </c>
      <c r="D24" s="3">
        <v>5</v>
      </c>
      <c r="E24" s="3">
        <v>8</v>
      </c>
      <c r="F24" s="13">
        <f t="shared" si="2"/>
        <v>0.625</v>
      </c>
    </row>
    <row r="25" spans="1:6" x14ac:dyDescent="0.2">
      <c r="A25" s="3">
        <v>3</v>
      </c>
      <c r="B25" s="3" t="s">
        <v>1</v>
      </c>
      <c r="C25" s="16">
        <v>200</v>
      </c>
      <c r="D25" s="3">
        <v>3</v>
      </c>
      <c r="E25" s="3">
        <v>5</v>
      </c>
      <c r="F25" s="13">
        <f t="shared" si="2"/>
        <v>0.6</v>
      </c>
    </row>
    <row r="26" spans="1:6" x14ac:dyDescent="0.2">
      <c r="A26" s="3">
        <v>3</v>
      </c>
      <c r="B26" s="3" t="s">
        <v>8</v>
      </c>
      <c r="C26" s="16">
        <v>435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220</v>
      </c>
      <c r="D27" s="3">
        <v>4</v>
      </c>
      <c r="E27" s="3">
        <v>7</v>
      </c>
      <c r="F27" s="13">
        <f t="shared" si="2"/>
        <v>0.5714285714285714</v>
      </c>
    </row>
    <row r="28" spans="1:6" x14ac:dyDescent="0.2">
      <c r="A28" s="3">
        <v>3</v>
      </c>
      <c r="B28" s="3" t="s">
        <v>3</v>
      </c>
      <c r="C28" s="16">
        <v>0</v>
      </c>
      <c r="D28" s="3">
        <v>2</v>
      </c>
      <c r="E28" s="3">
        <v>9</v>
      </c>
      <c r="F28" s="13">
        <f t="shared" si="2"/>
        <v>0.22222222222222221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13</v>
      </c>
      <c r="F29" s="13">
        <f t="shared" si="2"/>
        <v>0.15384615384615385</v>
      </c>
    </row>
    <row r="30" spans="1:6" x14ac:dyDescent="0.2">
      <c r="A30" s="3">
        <v>4</v>
      </c>
      <c r="B30" s="3" t="s">
        <v>4</v>
      </c>
      <c r="C30" s="16">
        <v>1915</v>
      </c>
      <c r="D30" s="3">
        <v>20</v>
      </c>
      <c r="E30" s="3">
        <v>11</v>
      </c>
      <c r="F30" s="13">
        <f t="shared" ref="F30:F38" si="3">IF(E30=0,0,(D30/E30))</f>
        <v>1.8181818181818181</v>
      </c>
    </row>
    <row r="31" spans="1:6" x14ac:dyDescent="0.2">
      <c r="A31" s="3">
        <v>4</v>
      </c>
      <c r="B31" s="3" t="s">
        <v>6</v>
      </c>
      <c r="C31" s="16">
        <v>570</v>
      </c>
      <c r="D31" s="3">
        <v>15</v>
      </c>
      <c r="E31" s="3">
        <v>9</v>
      </c>
      <c r="F31" s="13">
        <f t="shared" si="3"/>
        <v>1.6666666666666667</v>
      </c>
    </row>
    <row r="32" spans="1:6" x14ac:dyDescent="0.2">
      <c r="A32" s="3">
        <v>4</v>
      </c>
      <c r="B32" s="3" t="s">
        <v>0</v>
      </c>
      <c r="C32" s="16">
        <v>420</v>
      </c>
      <c r="D32" s="3">
        <v>7</v>
      </c>
      <c r="E32" s="3">
        <v>8</v>
      </c>
      <c r="F32" s="13">
        <f t="shared" si="3"/>
        <v>0.875</v>
      </c>
    </row>
    <row r="33" spans="1:6" x14ac:dyDescent="0.2">
      <c r="A33" s="3">
        <v>4</v>
      </c>
      <c r="B33" s="3" t="s">
        <v>7</v>
      </c>
      <c r="C33" s="16">
        <v>735</v>
      </c>
      <c r="D33" s="3">
        <v>11</v>
      </c>
      <c r="E33" s="3">
        <v>10</v>
      </c>
      <c r="F33" s="13">
        <f t="shared" si="3"/>
        <v>1.1000000000000001</v>
      </c>
    </row>
    <row r="34" spans="1:6" x14ac:dyDescent="0.2">
      <c r="A34" s="3">
        <v>4</v>
      </c>
      <c r="B34" s="3" t="s">
        <v>9</v>
      </c>
      <c r="C34" s="16">
        <v>90</v>
      </c>
      <c r="D34" s="3">
        <v>5</v>
      </c>
      <c r="E34" s="3">
        <v>8</v>
      </c>
      <c r="F34" s="13">
        <f t="shared" si="3"/>
        <v>0.625</v>
      </c>
    </row>
    <row r="35" spans="1:6" x14ac:dyDescent="0.2">
      <c r="A35" s="3">
        <v>4</v>
      </c>
      <c r="B35" s="3" t="s">
        <v>5</v>
      </c>
      <c r="C35" s="16">
        <v>0</v>
      </c>
      <c r="D35" s="3">
        <v>3</v>
      </c>
      <c r="E35" s="3">
        <v>7</v>
      </c>
      <c r="F35" s="13">
        <f t="shared" si="3"/>
        <v>0.42857142857142855</v>
      </c>
    </row>
    <row r="36" spans="1:6" x14ac:dyDescent="0.2">
      <c r="A36" s="3">
        <v>4</v>
      </c>
      <c r="B36" s="3" t="s">
        <v>8</v>
      </c>
      <c r="C36" s="16">
        <v>0</v>
      </c>
      <c r="D36" s="3">
        <v>6</v>
      </c>
      <c r="E36" s="3">
        <v>14</v>
      </c>
      <c r="F36" s="13">
        <f t="shared" si="3"/>
        <v>0.42857142857142855</v>
      </c>
    </row>
    <row r="37" spans="1:6" x14ac:dyDescent="0.2">
      <c r="A37" s="3">
        <v>4</v>
      </c>
      <c r="B37" s="3" t="s">
        <v>2</v>
      </c>
      <c r="C37" s="16">
        <v>5</v>
      </c>
      <c r="D37" s="3">
        <v>3</v>
      </c>
      <c r="E37" s="3">
        <v>8</v>
      </c>
      <c r="F37" s="13">
        <f t="shared" si="3"/>
        <v>0.375</v>
      </c>
    </row>
    <row r="38" spans="1:6" x14ac:dyDescent="0.2">
      <c r="A38" s="3">
        <v>4</v>
      </c>
      <c r="B38" s="3" t="s">
        <v>3</v>
      </c>
      <c r="C38" s="16">
        <v>0</v>
      </c>
      <c r="D38" s="3">
        <v>6</v>
      </c>
      <c r="E38" s="3">
        <v>11</v>
      </c>
      <c r="F38" s="13">
        <f t="shared" si="3"/>
        <v>0.54545454545454541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E459-74FA-FC4D-8D30-631D3539FC66}">
  <dimension ref="A1:F39"/>
  <sheetViews>
    <sheetView topLeftCell="A7" workbookViewId="0">
      <selection activeCell="A42" sqref="A42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710</v>
      </c>
      <c r="D2" s="3">
        <v>10</v>
      </c>
      <c r="E2" s="3">
        <v>9</v>
      </c>
      <c r="F2" s="13">
        <f t="shared" ref="F2:F9" si="0">IF(E2=0,0,(D2/E2))</f>
        <v>1.1111111111111112</v>
      </c>
    </row>
    <row r="3" spans="1:6" x14ac:dyDescent="0.2">
      <c r="A3" s="3">
        <v>1</v>
      </c>
      <c r="B3" s="3" t="s">
        <v>6</v>
      </c>
      <c r="C3" s="16">
        <v>510</v>
      </c>
      <c r="D3" s="3">
        <v>5</v>
      </c>
      <c r="E3" s="3">
        <v>3</v>
      </c>
      <c r="F3" s="13">
        <f t="shared" si="0"/>
        <v>1.6666666666666667</v>
      </c>
    </row>
    <row r="4" spans="1:6" x14ac:dyDescent="0.2">
      <c r="A4" s="3">
        <v>1</v>
      </c>
      <c r="B4" s="3" t="s">
        <v>0</v>
      </c>
      <c r="C4" s="16">
        <v>1195</v>
      </c>
      <c r="D4" s="3">
        <v>11</v>
      </c>
      <c r="E4" s="3">
        <v>4</v>
      </c>
      <c r="F4" s="13">
        <f t="shared" si="0"/>
        <v>2.75</v>
      </c>
    </row>
    <row r="5" spans="1:6" x14ac:dyDescent="0.2">
      <c r="A5" s="3">
        <v>1</v>
      </c>
      <c r="B5" s="3" t="s">
        <v>7</v>
      </c>
      <c r="C5" s="16">
        <v>245</v>
      </c>
      <c r="D5" s="3">
        <v>13</v>
      </c>
      <c r="E5" s="3">
        <v>12</v>
      </c>
      <c r="F5" s="13">
        <f t="shared" si="0"/>
        <v>1.0833333333333333</v>
      </c>
    </row>
    <row r="6" spans="1:6" x14ac:dyDescent="0.2">
      <c r="A6" s="3">
        <v>1</v>
      </c>
      <c r="B6" s="3" t="s">
        <v>9</v>
      </c>
      <c r="C6" s="16">
        <v>140</v>
      </c>
      <c r="D6" s="3">
        <v>3</v>
      </c>
      <c r="E6" s="3">
        <v>8</v>
      </c>
      <c r="F6" s="13">
        <f t="shared" si="0"/>
        <v>0.375</v>
      </c>
    </row>
    <row r="7" spans="1:6" x14ac:dyDescent="0.2">
      <c r="A7" s="3">
        <v>1</v>
      </c>
      <c r="B7" s="3" t="s">
        <v>5</v>
      </c>
      <c r="C7" s="16">
        <v>460</v>
      </c>
      <c r="D7" s="3">
        <v>6</v>
      </c>
      <c r="E7" s="3">
        <v>6</v>
      </c>
      <c r="F7" s="13">
        <f t="shared" si="0"/>
        <v>1</v>
      </c>
    </row>
    <row r="8" spans="1:6" x14ac:dyDescent="0.2">
      <c r="A8" s="3">
        <v>1</v>
      </c>
      <c r="B8" s="3" t="s">
        <v>1</v>
      </c>
      <c r="C8" s="16">
        <v>130</v>
      </c>
      <c r="D8" s="3">
        <v>5</v>
      </c>
      <c r="E8" s="3">
        <v>6</v>
      </c>
      <c r="F8" s="13">
        <f t="shared" si="0"/>
        <v>0.83333333333333337</v>
      </c>
    </row>
    <row r="9" spans="1:6" x14ac:dyDescent="0.2">
      <c r="A9" s="3">
        <v>1</v>
      </c>
      <c r="B9" s="3" t="s">
        <v>8</v>
      </c>
      <c r="C9" s="16">
        <v>70</v>
      </c>
      <c r="D9" s="3">
        <v>6</v>
      </c>
      <c r="E9" s="3">
        <v>11</v>
      </c>
      <c r="F9" s="13">
        <f t="shared" si="0"/>
        <v>0.54545454545454541</v>
      </c>
    </row>
    <row r="10" spans="1:6" x14ac:dyDescent="0.2">
      <c r="A10" s="3">
        <v>2</v>
      </c>
      <c r="B10" s="3" t="s">
        <v>6</v>
      </c>
      <c r="C10" s="16">
        <v>1485</v>
      </c>
      <c r="D10" s="3">
        <v>20</v>
      </c>
      <c r="E10" s="3">
        <v>9</v>
      </c>
      <c r="F10" s="13">
        <f t="shared" ref="F10:F18" si="1">IF(E10=0,0,(D10/E10))</f>
        <v>2.2222222222222223</v>
      </c>
    </row>
    <row r="11" spans="1:6" x14ac:dyDescent="0.2">
      <c r="A11" s="3">
        <v>2</v>
      </c>
      <c r="B11" s="3" t="s">
        <v>0</v>
      </c>
      <c r="C11" s="16">
        <v>1160</v>
      </c>
      <c r="D11" s="3">
        <v>11</v>
      </c>
      <c r="E11" s="3">
        <v>8</v>
      </c>
      <c r="F11" s="13">
        <f t="shared" si="1"/>
        <v>1.375</v>
      </c>
    </row>
    <row r="12" spans="1:6" x14ac:dyDescent="0.2">
      <c r="A12" s="3">
        <v>2</v>
      </c>
      <c r="B12" s="3" t="s">
        <v>7</v>
      </c>
      <c r="C12" s="16">
        <v>15</v>
      </c>
      <c r="D12" s="3">
        <v>12</v>
      </c>
      <c r="E12" s="3">
        <v>16</v>
      </c>
      <c r="F12" s="13">
        <f t="shared" si="1"/>
        <v>0.75</v>
      </c>
    </row>
    <row r="13" spans="1:6" x14ac:dyDescent="0.2">
      <c r="A13" s="3">
        <v>2</v>
      </c>
      <c r="B13" s="3" t="s">
        <v>9</v>
      </c>
      <c r="C13" s="16">
        <v>275</v>
      </c>
      <c r="D13" s="3">
        <v>5</v>
      </c>
      <c r="E13" s="3">
        <v>5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770</v>
      </c>
      <c r="D14" s="3">
        <v>8</v>
      </c>
      <c r="E14" s="3">
        <v>13</v>
      </c>
      <c r="F14" s="13">
        <f t="shared" si="1"/>
        <v>0.61538461538461542</v>
      </c>
    </row>
    <row r="15" spans="1:6" x14ac:dyDescent="0.2">
      <c r="A15" s="3">
        <v>2</v>
      </c>
      <c r="B15" s="3" t="s">
        <v>1</v>
      </c>
      <c r="C15" s="16">
        <v>1345</v>
      </c>
      <c r="D15" s="3">
        <v>11</v>
      </c>
      <c r="E15" s="3">
        <v>2</v>
      </c>
      <c r="F15" s="13">
        <f t="shared" si="1"/>
        <v>5.5</v>
      </c>
    </row>
    <row r="16" spans="1:6" x14ac:dyDescent="0.2">
      <c r="A16" s="3">
        <v>2</v>
      </c>
      <c r="B16" s="3" t="s">
        <v>8</v>
      </c>
      <c r="C16" s="16">
        <v>1075</v>
      </c>
      <c r="D16" s="3">
        <v>8</v>
      </c>
      <c r="E16" s="3">
        <v>11</v>
      </c>
      <c r="F16" s="13">
        <f t="shared" si="1"/>
        <v>0.72727272727272729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14</v>
      </c>
      <c r="F17" s="13">
        <f t="shared" si="1"/>
        <v>7.1428571428571425E-2</v>
      </c>
    </row>
    <row r="18" spans="1:6" x14ac:dyDescent="0.2">
      <c r="A18" s="3">
        <v>2</v>
      </c>
      <c r="B18" s="3" t="s">
        <v>3</v>
      </c>
      <c r="C18" s="16">
        <v>480</v>
      </c>
      <c r="D18" s="3">
        <v>6</v>
      </c>
      <c r="E18" s="3">
        <v>5</v>
      </c>
      <c r="F18" s="13">
        <f t="shared" si="1"/>
        <v>1.2</v>
      </c>
    </row>
    <row r="19" spans="1:6" x14ac:dyDescent="0.2">
      <c r="A19" s="3">
        <v>3</v>
      </c>
      <c r="B19" s="3" t="s">
        <v>4</v>
      </c>
      <c r="C19" s="16">
        <v>30</v>
      </c>
      <c r="D19" s="3">
        <v>8</v>
      </c>
      <c r="E19" s="3">
        <v>15</v>
      </c>
      <c r="F19" s="13">
        <f>IF(E19=0,0,(D19/E19))</f>
        <v>0.53333333333333333</v>
      </c>
    </row>
    <row r="20" spans="1:6" x14ac:dyDescent="0.2">
      <c r="A20" s="3">
        <v>3</v>
      </c>
      <c r="B20" s="3" t="s">
        <v>6</v>
      </c>
      <c r="C20" s="16">
        <v>2040</v>
      </c>
      <c r="D20" s="3">
        <v>17</v>
      </c>
      <c r="E20" s="3">
        <v>4</v>
      </c>
      <c r="F20" s="13">
        <f t="shared" ref="F20:F29" si="2">IF(E20=0,0,(D20/E20))</f>
        <v>4.25</v>
      </c>
    </row>
    <row r="21" spans="1:6" x14ac:dyDescent="0.2">
      <c r="A21" s="3">
        <v>3</v>
      </c>
      <c r="B21" s="3" t="s">
        <v>0</v>
      </c>
      <c r="C21" s="16">
        <v>95</v>
      </c>
      <c r="D21" s="3">
        <v>3</v>
      </c>
      <c r="E21" s="3">
        <v>7</v>
      </c>
      <c r="F21" s="13">
        <f t="shared" si="2"/>
        <v>0.42857142857142855</v>
      </c>
    </row>
    <row r="22" spans="1:6" x14ac:dyDescent="0.2">
      <c r="A22" s="3">
        <v>3</v>
      </c>
      <c r="B22" s="3" t="s">
        <v>7</v>
      </c>
      <c r="C22" s="16">
        <v>1765</v>
      </c>
      <c r="D22" s="3">
        <v>22</v>
      </c>
      <c r="E22" s="3">
        <v>9</v>
      </c>
      <c r="F22" s="13">
        <f t="shared" si="2"/>
        <v>2.4444444444444446</v>
      </c>
    </row>
    <row r="23" spans="1:6" x14ac:dyDescent="0.2">
      <c r="A23" s="3">
        <v>3</v>
      </c>
      <c r="B23" s="3" t="s">
        <v>9</v>
      </c>
      <c r="C23" s="16">
        <v>505</v>
      </c>
      <c r="D23" s="3">
        <v>6</v>
      </c>
      <c r="E23" s="3">
        <v>7</v>
      </c>
      <c r="F23" s="13">
        <f t="shared" si="2"/>
        <v>0.8571428571428571</v>
      </c>
    </row>
    <row r="24" spans="1:6" x14ac:dyDescent="0.2">
      <c r="A24" s="3">
        <v>3</v>
      </c>
      <c r="B24" s="3" t="s">
        <v>5</v>
      </c>
      <c r="C24" s="16">
        <v>0</v>
      </c>
      <c r="D24" s="3">
        <v>5</v>
      </c>
      <c r="E24" s="3">
        <v>10</v>
      </c>
      <c r="F24" s="13">
        <f t="shared" si="2"/>
        <v>0.5</v>
      </c>
    </row>
    <row r="25" spans="1:6" x14ac:dyDescent="0.2">
      <c r="A25" s="3">
        <v>3</v>
      </c>
      <c r="B25" s="3" t="s">
        <v>1</v>
      </c>
      <c r="C25" s="16">
        <v>310</v>
      </c>
      <c r="D25" s="3">
        <v>6</v>
      </c>
      <c r="E25" s="3">
        <v>6</v>
      </c>
      <c r="F25" s="13">
        <f t="shared" si="2"/>
        <v>1</v>
      </c>
    </row>
    <row r="26" spans="1:6" x14ac:dyDescent="0.2">
      <c r="A26" s="3">
        <v>3</v>
      </c>
      <c r="B26" s="3" t="s">
        <v>8</v>
      </c>
      <c r="C26" s="16">
        <v>385</v>
      </c>
      <c r="D26" s="3">
        <v>3</v>
      </c>
      <c r="E26" s="3">
        <v>6</v>
      </c>
      <c r="F26" s="13">
        <f t="shared" si="2"/>
        <v>0.5</v>
      </c>
    </row>
    <row r="27" spans="1:6" x14ac:dyDescent="0.2">
      <c r="A27" s="3">
        <v>3</v>
      </c>
      <c r="B27" s="3" t="s">
        <v>2</v>
      </c>
      <c r="C27" s="16">
        <v>445</v>
      </c>
      <c r="D27" s="3">
        <v>3</v>
      </c>
      <c r="E27" s="3">
        <v>4</v>
      </c>
      <c r="F27" s="13">
        <f t="shared" si="2"/>
        <v>0.75</v>
      </c>
    </row>
    <row r="28" spans="1:6" x14ac:dyDescent="0.2">
      <c r="A28" s="3">
        <v>3</v>
      </c>
      <c r="B28" s="3" t="s">
        <v>3</v>
      </c>
      <c r="C28" s="16">
        <v>180</v>
      </c>
      <c r="D28" s="3">
        <v>3</v>
      </c>
      <c r="E28" s="3">
        <v>6</v>
      </c>
      <c r="F28" s="13">
        <f t="shared" si="2"/>
        <v>0.5</v>
      </c>
    </row>
    <row r="29" spans="1:6" x14ac:dyDescent="0.2">
      <c r="A29" s="3">
        <v>3</v>
      </c>
      <c r="B29" s="3" t="s">
        <v>30</v>
      </c>
      <c r="C29" s="16">
        <v>85</v>
      </c>
      <c r="D29" s="3">
        <v>5</v>
      </c>
      <c r="E29" s="3">
        <v>8</v>
      </c>
      <c r="F29" s="13">
        <f t="shared" si="2"/>
        <v>0.625</v>
      </c>
    </row>
    <row r="30" spans="1:6" x14ac:dyDescent="0.2">
      <c r="A30" s="3">
        <v>4</v>
      </c>
      <c r="B30" s="3" t="s">
        <v>4</v>
      </c>
      <c r="C30" s="16">
        <v>2010</v>
      </c>
      <c r="D30" s="3">
        <v>21</v>
      </c>
      <c r="E30" s="3">
        <v>9</v>
      </c>
      <c r="F30" s="13">
        <f>IF(E30=0,0,(D30/E30))</f>
        <v>2.3333333333333335</v>
      </c>
    </row>
    <row r="31" spans="1:6" x14ac:dyDescent="0.2">
      <c r="A31" s="3">
        <v>4</v>
      </c>
      <c r="B31" s="3" t="s">
        <v>6</v>
      </c>
      <c r="C31" s="16">
        <v>1280</v>
      </c>
      <c r="D31" s="3">
        <v>11</v>
      </c>
      <c r="E31" s="3">
        <v>6</v>
      </c>
      <c r="F31" s="13">
        <f t="shared" ref="F31:F39" si="3">IF(E31=0,0,(D31/E31))</f>
        <v>1.8333333333333333</v>
      </c>
    </row>
    <row r="32" spans="1:6" x14ac:dyDescent="0.2">
      <c r="A32" s="3">
        <v>4</v>
      </c>
      <c r="B32" s="3" t="s">
        <v>0</v>
      </c>
      <c r="C32" s="16">
        <v>450</v>
      </c>
      <c r="D32" s="3">
        <v>6</v>
      </c>
      <c r="E32" s="3">
        <v>8</v>
      </c>
      <c r="F32" s="13">
        <f t="shared" si="3"/>
        <v>0.75</v>
      </c>
    </row>
    <row r="33" spans="1:6" x14ac:dyDescent="0.2">
      <c r="A33" s="3">
        <v>4</v>
      </c>
      <c r="B33" s="3" t="s">
        <v>7</v>
      </c>
      <c r="C33" s="16">
        <v>935</v>
      </c>
      <c r="D33" s="3">
        <v>13</v>
      </c>
      <c r="E33" s="3">
        <v>7</v>
      </c>
      <c r="F33" s="13">
        <f t="shared" si="3"/>
        <v>1.8571428571428572</v>
      </c>
    </row>
    <row r="34" spans="1:6" x14ac:dyDescent="0.2">
      <c r="A34" s="3">
        <v>4</v>
      </c>
      <c r="B34" s="3" t="s">
        <v>9</v>
      </c>
      <c r="C34" s="16">
        <v>265</v>
      </c>
      <c r="D34" s="3">
        <v>7</v>
      </c>
      <c r="E34" s="3">
        <v>8</v>
      </c>
      <c r="F34" s="13">
        <f t="shared" si="3"/>
        <v>0.875</v>
      </c>
    </row>
    <row r="35" spans="1:6" x14ac:dyDescent="0.2">
      <c r="A35" s="3">
        <v>4</v>
      </c>
      <c r="B35" s="3" t="s">
        <v>5</v>
      </c>
      <c r="C35" s="16">
        <v>515</v>
      </c>
      <c r="D35" s="3">
        <v>7</v>
      </c>
      <c r="E35" s="3">
        <v>7</v>
      </c>
      <c r="F35" s="13">
        <f t="shared" si="3"/>
        <v>1</v>
      </c>
    </row>
    <row r="36" spans="1:6" x14ac:dyDescent="0.2">
      <c r="A36" s="3">
        <v>4</v>
      </c>
      <c r="B36" s="3" t="s">
        <v>1</v>
      </c>
      <c r="C36" s="16">
        <v>175</v>
      </c>
      <c r="D36" s="3">
        <v>3</v>
      </c>
      <c r="E36" s="3">
        <v>7</v>
      </c>
      <c r="F36" s="13">
        <f t="shared" si="3"/>
        <v>0.42857142857142855</v>
      </c>
    </row>
    <row r="37" spans="1:6" x14ac:dyDescent="0.2">
      <c r="A37" s="3">
        <v>4</v>
      </c>
      <c r="B37" s="3" t="s">
        <v>8</v>
      </c>
      <c r="C37" s="16">
        <v>0</v>
      </c>
      <c r="D37" s="3">
        <v>5</v>
      </c>
      <c r="E37" s="3">
        <v>18</v>
      </c>
      <c r="F37" s="13">
        <f t="shared" si="3"/>
        <v>0.27777777777777779</v>
      </c>
    </row>
    <row r="38" spans="1:6" x14ac:dyDescent="0.2">
      <c r="A38" s="3">
        <v>4</v>
      </c>
      <c r="B38" s="3" t="s">
        <v>2</v>
      </c>
      <c r="C38" s="16">
        <v>555</v>
      </c>
      <c r="D38" s="3">
        <v>6</v>
      </c>
      <c r="E38" s="3">
        <v>6</v>
      </c>
      <c r="F38" s="13">
        <f t="shared" si="3"/>
        <v>1</v>
      </c>
    </row>
    <row r="39" spans="1:6" x14ac:dyDescent="0.2">
      <c r="A39" s="3">
        <v>4</v>
      </c>
      <c r="B39" s="3" t="s">
        <v>3</v>
      </c>
      <c r="C39" s="16">
        <v>0</v>
      </c>
      <c r="D39" s="3">
        <v>4</v>
      </c>
      <c r="E39" s="3">
        <v>8</v>
      </c>
      <c r="F39" s="13">
        <f t="shared" si="3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F13C-856F-6441-AC95-B2FF6DBE5CBD}">
  <dimension ref="A1:F39"/>
  <sheetViews>
    <sheetView topLeftCell="A9" workbookViewId="0">
      <selection activeCell="A40" sqref="A40:XFD40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910</v>
      </c>
      <c r="D2" s="3">
        <v>13</v>
      </c>
      <c r="E2" s="3">
        <v>8</v>
      </c>
      <c r="F2" s="13">
        <f t="shared" ref="F2:F9" si="0">IF(E2=0,0,(D2/E2))</f>
        <v>1.625</v>
      </c>
    </row>
    <row r="3" spans="1:6" x14ac:dyDescent="0.2">
      <c r="A3" s="3">
        <v>1</v>
      </c>
      <c r="B3" s="3" t="s">
        <v>6</v>
      </c>
      <c r="C3" s="16">
        <v>1090</v>
      </c>
      <c r="D3" s="3">
        <v>12</v>
      </c>
      <c r="E3" s="3">
        <v>7</v>
      </c>
      <c r="F3" s="13">
        <f t="shared" si="0"/>
        <v>1.7142857142857142</v>
      </c>
    </row>
    <row r="4" spans="1:6" x14ac:dyDescent="0.2">
      <c r="A4" s="3">
        <v>1</v>
      </c>
      <c r="B4" s="3" t="s">
        <v>0</v>
      </c>
      <c r="C4" s="16">
        <v>1035</v>
      </c>
      <c r="D4" s="3">
        <v>10</v>
      </c>
      <c r="E4" s="3">
        <v>8</v>
      </c>
      <c r="F4" s="13">
        <f t="shared" si="0"/>
        <v>1.25</v>
      </c>
    </row>
    <row r="5" spans="1:6" x14ac:dyDescent="0.2">
      <c r="A5" s="3">
        <v>1</v>
      </c>
      <c r="B5" s="3" t="s">
        <v>7</v>
      </c>
      <c r="C5" s="16">
        <v>890</v>
      </c>
      <c r="D5" s="3">
        <v>15</v>
      </c>
      <c r="E5" s="3">
        <v>10</v>
      </c>
      <c r="F5" s="13">
        <f t="shared" si="0"/>
        <v>1.5</v>
      </c>
    </row>
    <row r="6" spans="1:6" x14ac:dyDescent="0.2">
      <c r="A6" s="3">
        <v>1</v>
      </c>
      <c r="B6" s="3" t="s">
        <v>9</v>
      </c>
      <c r="C6" s="16">
        <v>0</v>
      </c>
      <c r="D6" s="3">
        <v>3</v>
      </c>
      <c r="E6" s="3">
        <v>10</v>
      </c>
      <c r="F6" s="13">
        <f t="shared" si="0"/>
        <v>0.3</v>
      </c>
    </row>
    <row r="7" spans="1:6" x14ac:dyDescent="0.2">
      <c r="A7" s="3">
        <v>1</v>
      </c>
      <c r="B7" s="3" t="s">
        <v>5</v>
      </c>
      <c r="C7" s="16">
        <v>75</v>
      </c>
      <c r="D7" s="3">
        <v>6</v>
      </c>
      <c r="E7" s="3">
        <v>7</v>
      </c>
      <c r="F7" s="13">
        <f t="shared" si="0"/>
        <v>0.8571428571428571</v>
      </c>
    </row>
    <row r="8" spans="1:6" x14ac:dyDescent="0.2">
      <c r="A8" s="3">
        <v>1</v>
      </c>
      <c r="B8" s="3" t="s">
        <v>1</v>
      </c>
      <c r="C8" s="16">
        <v>190</v>
      </c>
      <c r="D8" s="3">
        <v>8</v>
      </c>
      <c r="E8" s="3">
        <v>8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105</v>
      </c>
      <c r="D9" s="3">
        <v>8</v>
      </c>
      <c r="E9" s="3">
        <v>18</v>
      </c>
      <c r="F9" s="13">
        <f t="shared" si="0"/>
        <v>0.44444444444444442</v>
      </c>
    </row>
    <row r="10" spans="1:6" x14ac:dyDescent="0.2">
      <c r="A10" s="3">
        <v>2</v>
      </c>
      <c r="B10" s="3" t="s">
        <v>6</v>
      </c>
      <c r="C10" s="16">
        <v>145</v>
      </c>
      <c r="D10" s="3">
        <v>8</v>
      </c>
      <c r="E10" s="3">
        <v>10</v>
      </c>
      <c r="F10" s="13">
        <f t="shared" ref="F10:F18" si="1">IF(E10=0,0,(D10/E10))</f>
        <v>0.8</v>
      </c>
    </row>
    <row r="11" spans="1:6" x14ac:dyDescent="0.2">
      <c r="A11" s="3">
        <v>2</v>
      </c>
      <c r="B11" s="3" t="s">
        <v>0</v>
      </c>
      <c r="C11" s="16">
        <v>735</v>
      </c>
      <c r="D11" s="3">
        <v>10</v>
      </c>
      <c r="E11" s="3">
        <v>14</v>
      </c>
      <c r="F11" s="13">
        <f t="shared" si="1"/>
        <v>0.7142857142857143</v>
      </c>
    </row>
    <row r="12" spans="1:6" x14ac:dyDescent="0.2">
      <c r="A12" s="3">
        <v>2</v>
      </c>
      <c r="B12" s="3" t="s">
        <v>7</v>
      </c>
      <c r="C12" s="16">
        <v>900</v>
      </c>
      <c r="D12" s="3">
        <v>16</v>
      </c>
      <c r="E12" s="3">
        <v>8</v>
      </c>
      <c r="F12" s="13">
        <f t="shared" si="1"/>
        <v>2</v>
      </c>
    </row>
    <row r="13" spans="1:6" x14ac:dyDescent="0.2">
      <c r="A13" s="3">
        <v>2</v>
      </c>
      <c r="B13" s="3" t="s">
        <v>9</v>
      </c>
      <c r="C13" s="16">
        <v>700</v>
      </c>
      <c r="D13" s="3">
        <v>9</v>
      </c>
      <c r="E13" s="3">
        <v>11</v>
      </c>
      <c r="F13" s="13">
        <f t="shared" si="1"/>
        <v>0.81818181818181823</v>
      </c>
    </row>
    <row r="14" spans="1:6" x14ac:dyDescent="0.2">
      <c r="A14" s="3">
        <v>2</v>
      </c>
      <c r="B14" s="3" t="s">
        <v>5</v>
      </c>
      <c r="C14" s="16">
        <v>295</v>
      </c>
      <c r="D14" s="3">
        <v>13</v>
      </c>
      <c r="E14" s="3">
        <v>11</v>
      </c>
      <c r="F14" s="13">
        <f t="shared" si="1"/>
        <v>1.1818181818181819</v>
      </c>
    </row>
    <row r="15" spans="1:6" x14ac:dyDescent="0.2">
      <c r="A15" s="3">
        <v>2</v>
      </c>
      <c r="B15" s="3" t="s">
        <v>1</v>
      </c>
      <c r="C15" s="16">
        <v>200</v>
      </c>
      <c r="D15" s="3">
        <v>9</v>
      </c>
      <c r="E15" s="3">
        <v>10</v>
      </c>
      <c r="F15" s="13">
        <f t="shared" si="1"/>
        <v>0.9</v>
      </c>
    </row>
    <row r="16" spans="1:6" x14ac:dyDescent="0.2">
      <c r="A16" s="3">
        <v>2</v>
      </c>
      <c r="B16" s="3" t="s">
        <v>8</v>
      </c>
      <c r="C16" s="16">
        <v>455</v>
      </c>
      <c r="D16" s="3">
        <v>13</v>
      </c>
      <c r="E16" s="3">
        <v>12</v>
      </c>
      <c r="F16" s="13">
        <f t="shared" si="1"/>
        <v>1.0833333333333333</v>
      </c>
    </row>
    <row r="17" spans="1:6" x14ac:dyDescent="0.2">
      <c r="A17" s="3">
        <v>2</v>
      </c>
      <c r="B17" s="3" t="s">
        <v>2</v>
      </c>
      <c r="C17" s="16">
        <v>630</v>
      </c>
      <c r="D17" s="3">
        <v>11</v>
      </c>
      <c r="E17" s="3">
        <v>8</v>
      </c>
      <c r="F17" s="13">
        <f t="shared" si="1"/>
        <v>1.375</v>
      </c>
    </row>
    <row r="18" spans="1:6" x14ac:dyDescent="0.2">
      <c r="A18" s="3">
        <v>2</v>
      </c>
      <c r="B18" s="3" t="s">
        <v>3</v>
      </c>
      <c r="C18" s="16">
        <v>210</v>
      </c>
      <c r="D18" s="3">
        <v>3</v>
      </c>
      <c r="E18" s="3">
        <v>7</v>
      </c>
      <c r="F18" s="13">
        <f t="shared" si="1"/>
        <v>0.42857142857142855</v>
      </c>
    </row>
    <row r="19" spans="1:6" x14ac:dyDescent="0.2">
      <c r="A19" s="3">
        <v>3</v>
      </c>
      <c r="B19" s="3" t="s">
        <v>4</v>
      </c>
      <c r="C19" s="16">
        <v>275</v>
      </c>
      <c r="D19" s="3">
        <v>11</v>
      </c>
      <c r="E19" s="3">
        <v>10</v>
      </c>
      <c r="F19" s="13">
        <f>IF(E19=0,0,(D19/E19))</f>
        <v>1.1000000000000001</v>
      </c>
    </row>
    <row r="20" spans="1:6" x14ac:dyDescent="0.2">
      <c r="A20" s="3">
        <v>3</v>
      </c>
      <c r="B20" s="3" t="s">
        <v>6</v>
      </c>
      <c r="C20" s="16">
        <v>255</v>
      </c>
      <c r="D20" s="3">
        <v>14</v>
      </c>
      <c r="E20" s="3">
        <v>13</v>
      </c>
      <c r="F20" s="13">
        <f t="shared" ref="F20:F29" si="2">IF(E20=0,0,(D20/E20))</f>
        <v>1.0769230769230769</v>
      </c>
    </row>
    <row r="21" spans="1:6" x14ac:dyDescent="0.2">
      <c r="A21" s="3">
        <v>3</v>
      </c>
      <c r="B21" s="3" t="s">
        <v>0</v>
      </c>
      <c r="C21" s="16">
        <v>1630</v>
      </c>
      <c r="D21" s="3">
        <v>11</v>
      </c>
      <c r="E21" s="3">
        <v>3</v>
      </c>
      <c r="F21" s="13">
        <f t="shared" si="2"/>
        <v>3.6666666666666665</v>
      </c>
    </row>
    <row r="22" spans="1:6" x14ac:dyDescent="0.2">
      <c r="A22" s="3">
        <v>3</v>
      </c>
      <c r="B22" s="3" t="s">
        <v>7</v>
      </c>
      <c r="C22" s="16">
        <v>645</v>
      </c>
      <c r="D22" s="3">
        <v>13</v>
      </c>
      <c r="E22" s="3">
        <v>12</v>
      </c>
      <c r="F22" s="13">
        <f t="shared" si="2"/>
        <v>1.0833333333333333</v>
      </c>
    </row>
    <row r="23" spans="1:6" x14ac:dyDescent="0.2">
      <c r="A23" s="3">
        <v>3</v>
      </c>
      <c r="B23" s="3" t="s">
        <v>9</v>
      </c>
      <c r="C23" s="16">
        <v>345</v>
      </c>
      <c r="D23" s="3">
        <v>5</v>
      </c>
      <c r="E23" s="3">
        <v>6</v>
      </c>
      <c r="F23" s="13">
        <f t="shared" si="2"/>
        <v>0.83333333333333337</v>
      </c>
    </row>
    <row r="24" spans="1:6" x14ac:dyDescent="0.2">
      <c r="A24" s="3">
        <v>3</v>
      </c>
      <c r="B24" s="3" t="s">
        <v>5</v>
      </c>
      <c r="C24" s="16">
        <v>145</v>
      </c>
      <c r="D24" s="3">
        <v>7</v>
      </c>
      <c r="E24" s="3">
        <v>11</v>
      </c>
      <c r="F24" s="13">
        <f t="shared" si="2"/>
        <v>0.63636363636363635</v>
      </c>
    </row>
    <row r="25" spans="1:6" x14ac:dyDescent="0.2">
      <c r="A25" s="3">
        <v>3</v>
      </c>
      <c r="B25" s="3" t="s">
        <v>1</v>
      </c>
      <c r="C25" s="16">
        <v>525</v>
      </c>
      <c r="D25" s="3">
        <v>8</v>
      </c>
      <c r="E25" s="3">
        <v>5</v>
      </c>
      <c r="F25" s="13">
        <f t="shared" si="2"/>
        <v>1.6</v>
      </c>
    </row>
    <row r="26" spans="1:6" x14ac:dyDescent="0.2">
      <c r="A26" s="3">
        <v>3</v>
      </c>
      <c r="B26" s="3" t="s">
        <v>8</v>
      </c>
      <c r="C26" s="16">
        <v>345</v>
      </c>
      <c r="D26" s="3">
        <v>7</v>
      </c>
      <c r="E26" s="3">
        <v>6</v>
      </c>
      <c r="F26" s="13">
        <f t="shared" si="2"/>
        <v>1.1666666666666667</v>
      </c>
    </row>
    <row r="27" spans="1:6" x14ac:dyDescent="0.2">
      <c r="A27" s="3">
        <v>3</v>
      </c>
      <c r="B27" s="3" t="s">
        <v>2</v>
      </c>
      <c r="C27" s="16">
        <v>415</v>
      </c>
      <c r="D27" s="3">
        <v>7</v>
      </c>
      <c r="E27" s="3">
        <v>9</v>
      </c>
      <c r="F27" s="13">
        <f t="shared" si="2"/>
        <v>0.77777777777777779</v>
      </c>
    </row>
    <row r="28" spans="1:6" x14ac:dyDescent="0.2">
      <c r="A28" s="3">
        <v>3</v>
      </c>
      <c r="B28" s="3" t="s">
        <v>3</v>
      </c>
      <c r="C28" s="16">
        <v>80</v>
      </c>
      <c r="D28" s="3">
        <v>4</v>
      </c>
      <c r="E28" s="3">
        <v>10</v>
      </c>
      <c r="F28" s="13">
        <f t="shared" si="2"/>
        <v>0.4</v>
      </c>
    </row>
    <row r="29" spans="1:6" x14ac:dyDescent="0.2">
      <c r="A29" s="3">
        <v>3</v>
      </c>
      <c r="B29" s="3" t="s">
        <v>30</v>
      </c>
      <c r="C29" s="16">
        <v>0</v>
      </c>
      <c r="D29" s="3">
        <v>1</v>
      </c>
      <c r="E29" s="3">
        <v>6</v>
      </c>
      <c r="F29" s="13">
        <f t="shared" si="2"/>
        <v>0.16666666666666666</v>
      </c>
    </row>
    <row r="30" spans="1:6" x14ac:dyDescent="0.2">
      <c r="A30" s="3">
        <v>4</v>
      </c>
      <c r="B30" s="3" t="s">
        <v>4</v>
      </c>
      <c r="C30" s="16">
        <v>1460</v>
      </c>
      <c r="D30" s="3">
        <v>20</v>
      </c>
      <c r="E30" s="3">
        <v>9</v>
      </c>
      <c r="F30" s="13">
        <f>IF(E30=0,0,(D30/E30))</f>
        <v>2.2222222222222223</v>
      </c>
    </row>
    <row r="31" spans="1:6" x14ac:dyDescent="0.2">
      <c r="A31" s="3">
        <v>4</v>
      </c>
      <c r="B31" s="3" t="s">
        <v>6</v>
      </c>
      <c r="C31" s="16">
        <v>1250</v>
      </c>
      <c r="D31" s="3">
        <v>12</v>
      </c>
      <c r="E31" s="3">
        <v>7</v>
      </c>
      <c r="F31" s="13">
        <f t="shared" ref="F31:F39" si="3">IF(E31=0,0,(D31/E31))</f>
        <v>1.7142857142857142</v>
      </c>
    </row>
    <row r="32" spans="1:6" x14ac:dyDescent="0.2">
      <c r="A32" s="3">
        <v>4</v>
      </c>
      <c r="B32" s="3" t="s">
        <v>0</v>
      </c>
      <c r="C32" s="16">
        <v>280</v>
      </c>
      <c r="D32" s="3">
        <v>8</v>
      </c>
      <c r="E32" s="3">
        <v>9</v>
      </c>
      <c r="F32" s="13">
        <f t="shared" si="3"/>
        <v>0.88888888888888884</v>
      </c>
    </row>
    <row r="33" spans="1:6" x14ac:dyDescent="0.2">
      <c r="A33" s="3">
        <v>4</v>
      </c>
      <c r="B33" s="3" t="s">
        <v>7</v>
      </c>
      <c r="C33" s="16">
        <v>630</v>
      </c>
      <c r="D33" s="3">
        <v>16</v>
      </c>
      <c r="E33" s="3">
        <v>13</v>
      </c>
      <c r="F33" s="13">
        <f t="shared" si="3"/>
        <v>1.2307692307692308</v>
      </c>
    </row>
    <row r="34" spans="1:6" x14ac:dyDescent="0.2">
      <c r="A34" s="3">
        <v>4</v>
      </c>
      <c r="B34" s="3" t="s">
        <v>9</v>
      </c>
      <c r="C34" s="16">
        <v>175</v>
      </c>
      <c r="D34" s="3">
        <v>7</v>
      </c>
      <c r="E34" s="3">
        <v>8</v>
      </c>
      <c r="F34" s="13">
        <f t="shared" si="3"/>
        <v>0.875</v>
      </c>
    </row>
    <row r="35" spans="1:6" x14ac:dyDescent="0.2">
      <c r="A35" s="3">
        <v>4</v>
      </c>
      <c r="B35" s="3" t="s">
        <v>5</v>
      </c>
      <c r="C35" s="16">
        <v>0</v>
      </c>
      <c r="D35" s="3">
        <v>5</v>
      </c>
      <c r="E35" s="3">
        <v>12</v>
      </c>
      <c r="F35" s="13">
        <f t="shared" si="3"/>
        <v>0.41666666666666669</v>
      </c>
    </row>
    <row r="36" spans="1:6" x14ac:dyDescent="0.2">
      <c r="A36" s="3">
        <v>4</v>
      </c>
      <c r="B36" s="3" t="s">
        <v>1</v>
      </c>
      <c r="C36" s="16">
        <v>525</v>
      </c>
      <c r="D36" s="3">
        <v>10</v>
      </c>
      <c r="E36" s="3">
        <v>7</v>
      </c>
      <c r="F36" s="13">
        <f t="shared" si="3"/>
        <v>1.4285714285714286</v>
      </c>
    </row>
    <row r="37" spans="1:6" x14ac:dyDescent="0.2">
      <c r="A37" s="3">
        <v>4</v>
      </c>
      <c r="B37" s="3" t="s">
        <v>8</v>
      </c>
      <c r="C37" s="16">
        <v>0</v>
      </c>
      <c r="D37" s="3">
        <v>7</v>
      </c>
      <c r="E37" s="3">
        <v>15</v>
      </c>
      <c r="F37" s="13">
        <f t="shared" si="3"/>
        <v>0.46666666666666667</v>
      </c>
    </row>
    <row r="38" spans="1:6" x14ac:dyDescent="0.2">
      <c r="A38" s="3">
        <v>4</v>
      </c>
      <c r="B38" s="3" t="s">
        <v>2</v>
      </c>
      <c r="C38" s="16">
        <v>395</v>
      </c>
      <c r="D38" s="3">
        <v>2</v>
      </c>
      <c r="E38" s="3">
        <v>7</v>
      </c>
      <c r="F38" s="13">
        <f t="shared" si="3"/>
        <v>0.2857142857142857</v>
      </c>
    </row>
    <row r="39" spans="1:6" x14ac:dyDescent="0.2">
      <c r="A39" s="3">
        <v>4</v>
      </c>
      <c r="B39" s="3" t="s">
        <v>3</v>
      </c>
      <c r="C39" s="16">
        <v>210</v>
      </c>
      <c r="D39" s="3">
        <v>4</v>
      </c>
      <c r="E39" s="3">
        <v>6</v>
      </c>
      <c r="F39" s="13">
        <f t="shared" si="3"/>
        <v>0.66666666666666663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687B-840D-6E43-A6A1-B3DD60E50B39}">
  <dimension ref="A1:F39"/>
  <sheetViews>
    <sheetView topLeftCell="A6" workbookViewId="0">
      <selection activeCell="A40" sqref="A40:XFD40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1725</v>
      </c>
      <c r="D2" s="3">
        <v>23</v>
      </c>
      <c r="E2" s="3">
        <v>9</v>
      </c>
      <c r="F2" s="13">
        <f t="shared" ref="F2:F9" si="0">IF(E2=0,0,(D2/E2))</f>
        <v>2.5555555555555554</v>
      </c>
    </row>
    <row r="3" spans="1:6" x14ac:dyDescent="0.2">
      <c r="A3" s="3">
        <v>1</v>
      </c>
      <c r="B3" s="3" t="s">
        <v>6</v>
      </c>
      <c r="C3" s="16">
        <v>910</v>
      </c>
      <c r="D3" s="3">
        <v>11</v>
      </c>
      <c r="E3" s="3">
        <v>3</v>
      </c>
      <c r="F3" s="13">
        <f t="shared" si="0"/>
        <v>3.6666666666666665</v>
      </c>
    </row>
    <row r="4" spans="1:6" x14ac:dyDescent="0.2">
      <c r="A4" s="3">
        <v>1</v>
      </c>
      <c r="B4" s="3" t="s">
        <v>0</v>
      </c>
      <c r="C4" s="16">
        <v>695</v>
      </c>
      <c r="D4" s="3">
        <v>13</v>
      </c>
      <c r="E4" s="3">
        <v>13</v>
      </c>
      <c r="F4" s="13">
        <f t="shared" si="0"/>
        <v>1</v>
      </c>
    </row>
    <row r="5" spans="1:6" x14ac:dyDescent="0.2">
      <c r="A5" s="3">
        <v>1</v>
      </c>
      <c r="B5" s="3" t="s">
        <v>7</v>
      </c>
      <c r="C5" s="16">
        <v>0</v>
      </c>
      <c r="D5" s="3">
        <v>10</v>
      </c>
      <c r="E5" s="3">
        <v>12</v>
      </c>
      <c r="F5" s="13">
        <f t="shared" si="0"/>
        <v>0.83333333333333337</v>
      </c>
    </row>
    <row r="6" spans="1:6" x14ac:dyDescent="0.2">
      <c r="A6" s="3">
        <v>1</v>
      </c>
      <c r="B6" s="3" t="s">
        <v>9</v>
      </c>
      <c r="C6" s="16">
        <v>380</v>
      </c>
      <c r="D6" s="3">
        <v>8</v>
      </c>
      <c r="E6" s="3">
        <v>10</v>
      </c>
      <c r="F6" s="13">
        <f t="shared" si="0"/>
        <v>0.8</v>
      </c>
    </row>
    <row r="7" spans="1:6" x14ac:dyDescent="0.2">
      <c r="A7" s="3">
        <v>1</v>
      </c>
      <c r="B7" s="3" t="s">
        <v>5</v>
      </c>
      <c r="C7" s="16">
        <v>65</v>
      </c>
      <c r="D7" s="3">
        <v>8</v>
      </c>
      <c r="E7" s="3">
        <v>11</v>
      </c>
      <c r="F7" s="13">
        <f t="shared" si="0"/>
        <v>0.72727272727272729</v>
      </c>
    </row>
    <row r="8" spans="1:6" x14ac:dyDescent="0.2">
      <c r="A8" s="3">
        <v>1</v>
      </c>
      <c r="B8" s="3" t="s">
        <v>1</v>
      </c>
      <c r="C8" s="16">
        <v>0</v>
      </c>
      <c r="D8" s="3">
        <v>2</v>
      </c>
      <c r="E8" s="3">
        <v>7</v>
      </c>
      <c r="F8" s="13">
        <f t="shared" si="0"/>
        <v>0.2857142857142857</v>
      </c>
    </row>
    <row r="9" spans="1:6" x14ac:dyDescent="0.2">
      <c r="A9" s="3">
        <v>1</v>
      </c>
      <c r="B9" s="3" t="s">
        <v>8</v>
      </c>
      <c r="C9" s="16">
        <v>80</v>
      </c>
      <c r="D9" s="3">
        <v>4</v>
      </c>
      <c r="E9" s="3">
        <v>17</v>
      </c>
      <c r="F9" s="13">
        <f t="shared" si="0"/>
        <v>0.23529411764705882</v>
      </c>
    </row>
    <row r="10" spans="1:6" x14ac:dyDescent="0.2">
      <c r="A10" s="3">
        <v>2</v>
      </c>
      <c r="B10" s="3" t="s">
        <v>6</v>
      </c>
      <c r="C10" s="16">
        <v>750</v>
      </c>
      <c r="D10" s="3">
        <v>18</v>
      </c>
      <c r="E10" s="3">
        <v>10</v>
      </c>
      <c r="F10" s="13">
        <f t="shared" ref="F10:F18" si="1">IF(E10=0,0,(D10/E10))</f>
        <v>1.8</v>
      </c>
    </row>
    <row r="11" spans="1:6" x14ac:dyDescent="0.2">
      <c r="A11" s="3">
        <v>2</v>
      </c>
      <c r="B11" s="3" t="s">
        <v>0</v>
      </c>
      <c r="C11" s="16">
        <v>1080</v>
      </c>
      <c r="D11" s="3">
        <v>13</v>
      </c>
      <c r="E11" s="3">
        <v>11</v>
      </c>
      <c r="F11" s="13">
        <f t="shared" si="1"/>
        <v>1.1818181818181819</v>
      </c>
    </row>
    <row r="12" spans="1:6" x14ac:dyDescent="0.2">
      <c r="A12" s="3">
        <v>2</v>
      </c>
      <c r="B12" s="3" t="s">
        <v>7</v>
      </c>
      <c r="C12" s="16">
        <v>1295</v>
      </c>
      <c r="D12" s="3">
        <v>24</v>
      </c>
      <c r="E12" s="3">
        <v>14</v>
      </c>
      <c r="F12" s="13">
        <f t="shared" si="1"/>
        <v>1.7142857142857142</v>
      </c>
    </row>
    <row r="13" spans="1:6" x14ac:dyDescent="0.2">
      <c r="A13" s="3">
        <v>2</v>
      </c>
      <c r="B13" s="3" t="s">
        <v>9</v>
      </c>
      <c r="C13" s="16">
        <v>430</v>
      </c>
      <c r="D13" s="3">
        <v>6</v>
      </c>
      <c r="E13" s="3">
        <v>10</v>
      </c>
      <c r="F13" s="13">
        <f t="shared" si="1"/>
        <v>0.6</v>
      </c>
    </row>
    <row r="14" spans="1:6" x14ac:dyDescent="0.2">
      <c r="A14" s="3">
        <v>2</v>
      </c>
      <c r="B14" s="3" t="s">
        <v>5</v>
      </c>
      <c r="C14" s="16">
        <v>555</v>
      </c>
      <c r="D14" s="3">
        <v>12</v>
      </c>
      <c r="E14" s="3">
        <v>12</v>
      </c>
      <c r="F14" s="13">
        <f t="shared" si="1"/>
        <v>1</v>
      </c>
    </row>
    <row r="15" spans="1:6" x14ac:dyDescent="0.2">
      <c r="A15" s="3">
        <v>2</v>
      </c>
      <c r="B15" s="3" t="s">
        <v>1</v>
      </c>
      <c r="C15" s="16">
        <v>155</v>
      </c>
      <c r="D15" s="3">
        <v>11</v>
      </c>
      <c r="E15" s="3">
        <v>11</v>
      </c>
      <c r="F15" s="13">
        <f t="shared" si="1"/>
        <v>1</v>
      </c>
    </row>
    <row r="16" spans="1:6" x14ac:dyDescent="0.2">
      <c r="A16" s="3">
        <v>2</v>
      </c>
      <c r="B16" s="3" t="s">
        <v>8</v>
      </c>
      <c r="C16" s="16">
        <v>325</v>
      </c>
      <c r="D16" s="3">
        <v>5</v>
      </c>
      <c r="E16" s="3">
        <v>7</v>
      </c>
      <c r="F16" s="13">
        <f t="shared" si="1"/>
        <v>0.7142857142857143</v>
      </c>
    </row>
    <row r="17" spans="1:6" x14ac:dyDescent="0.2">
      <c r="A17" s="3">
        <v>2</v>
      </c>
      <c r="B17" s="3" t="s">
        <v>2</v>
      </c>
      <c r="C17" s="16">
        <v>0</v>
      </c>
      <c r="D17" s="3">
        <v>1</v>
      </c>
      <c r="E17" s="3">
        <v>12</v>
      </c>
      <c r="F17" s="13">
        <f t="shared" si="1"/>
        <v>8.3333333333333329E-2</v>
      </c>
    </row>
    <row r="18" spans="1:6" x14ac:dyDescent="0.2">
      <c r="A18" s="3">
        <v>2</v>
      </c>
      <c r="B18" s="3" t="s">
        <v>3</v>
      </c>
      <c r="C18" s="16">
        <v>80</v>
      </c>
      <c r="D18" s="3">
        <v>7</v>
      </c>
      <c r="E18" s="3">
        <v>11</v>
      </c>
      <c r="F18" s="13">
        <f t="shared" si="1"/>
        <v>0.63636363636363635</v>
      </c>
    </row>
    <row r="19" spans="1:6" x14ac:dyDescent="0.2">
      <c r="A19" s="3">
        <v>3</v>
      </c>
      <c r="B19" s="3" t="s">
        <v>4</v>
      </c>
      <c r="C19" s="16">
        <v>1485</v>
      </c>
      <c r="D19" s="3">
        <v>20</v>
      </c>
      <c r="E19" s="3">
        <v>8</v>
      </c>
      <c r="F19" s="13">
        <f>IF(E19=0,0,(D19/E19))</f>
        <v>2.5</v>
      </c>
    </row>
    <row r="20" spans="1:6" x14ac:dyDescent="0.2">
      <c r="A20" s="3">
        <v>3</v>
      </c>
      <c r="B20" s="3" t="s">
        <v>6</v>
      </c>
      <c r="C20" s="16">
        <v>1380</v>
      </c>
      <c r="D20" s="3">
        <v>17</v>
      </c>
      <c r="E20" s="3">
        <v>10</v>
      </c>
      <c r="F20" s="13">
        <f t="shared" ref="F20:F29" si="2">IF(E20=0,0,(D20/E20))</f>
        <v>1.7</v>
      </c>
    </row>
    <row r="21" spans="1:6" x14ac:dyDescent="0.2">
      <c r="A21" s="3">
        <v>3</v>
      </c>
      <c r="B21" s="3" t="s">
        <v>0</v>
      </c>
      <c r="C21" s="16">
        <v>1130</v>
      </c>
      <c r="D21" s="3">
        <v>8</v>
      </c>
      <c r="E21" s="3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20</v>
      </c>
      <c r="D22" s="3">
        <v>4</v>
      </c>
      <c r="E22" s="3">
        <v>3</v>
      </c>
      <c r="F22" s="13">
        <f t="shared" si="2"/>
        <v>1.3333333333333333</v>
      </c>
    </row>
    <row r="23" spans="1:6" x14ac:dyDescent="0.2">
      <c r="A23" s="3">
        <v>3</v>
      </c>
      <c r="B23" s="3" t="s">
        <v>9</v>
      </c>
      <c r="C23" s="16">
        <v>540</v>
      </c>
      <c r="D23" s="3">
        <v>6</v>
      </c>
      <c r="E23" s="3">
        <v>5</v>
      </c>
      <c r="F23" s="13">
        <f t="shared" si="2"/>
        <v>1.2</v>
      </c>
    </row>
    <row r="24" spans="1:6" x14ac:dyDescent="0.2">
      <c r="A24" s="3">
        <v>3</v>
      </c>
      <c r="B24" s="3" t="s">
        <v>5</v>
      </c>
      <c r="C24" s="16">
        <v>800</v>
      </c>
      <c r="D24" s="3">
        <v>7</v>
      </c>
      <c r="E24" s="3">
        <v>6</v>
      </c>
      <c r="F24" s="13">
        <f t="shared" si="2"/>
        <v>1.1666666666666667</v>
      </c>
    </row>
    <row r="25" spans="1:6" x14ac:dyDescent="0.2">
      <c r="A25" s="3">
        <v>3</v>
      </c>
      <c r="B25" s="3" t="s">
        <v>1</v>
      </c>
      <c r="C25" s="16">
        <v>45</v>
      </c>
      <c r="D25" s="3">
        <v>2</v>
      </c>
      <c r="E25" s="3">
        <v>5</v>
      </c>
      <c r="F25" s="13">
        <f t="shared" si="2"/>
        <v>0.4</v>
      </c>
    </row>
    <row r="26" spans="1:6" x14ac:dyDescent="0.2">
      <c r="A26" s="3">
        <v>3</v>
      </c>
      <c r="B26" s="3" t="s">
        <v>8</v>
      </c>
      <c r="C26" s="16">
        <v>700</v>
      </c>
      <c r="D26" s="3">
        <v>7</v>
      </c>
      <c r="E26" s="3">
        <v>4</v>
      </c>
      <c r="F26" s="13">
        <f t="shared" si="2"/>
        <v>1.75</v>
      </c>
    </row>
    <row r="27" spans="1:6" x14ac:dyDescent="0.2">
      <c r="A27" s="3">
        <v>3</v>
      </c>
      <c r="B27" s="3" t="s">
        <v>2</v>
      </c>
      <c r="C27" s="16">
        <v>10</v>
      </c>
      <c r="D27" s="3">
        <v>4</v>
      </c>
      <c r="E27" s="3">
        <v>10</v>
      </c>
      <c r="F27" s="13">
        <f t="shared" si="2"/>
        <v>0.4</v>
      </c>
    </row>
    <row r="28" spans="1:6" x14ac:dyDescent="0.2">
      <c r="A28" s="3">
        <v>3</v>
      </c>
      <c r="B28" s="3" t="s">
        <v>3</v>
      </c>
      <c r="C28" s="16">
        <v>0</v>
      </c>
      <c r="D28" s="3">
        <v>0</v>
      </c>
      <c r="E28" s="3">
        <v>13</v>
      </c>
      <c r="F28" s="13">
        <f t="shared" si="2"/>
        <v>0</v>
      </c>
    </row>
    <row r="29" spans="1:6" x14ac:dyDescent="0.2">
      <c r="A29" s="3">
        <v>3</v>
      </c>
      <c r="B29" s="3" t="s">
        <v>30</v>
      </c>
      <c r="C29" s="16">
        <v>5</v>
      </c>
      <c r="D29" s="3">
        <v>4</v>
      </c>
      <c r="E29" s="3">
        <v>9</v>
      </c>
      <c r="F29" s="13">
        <f t="shared" si="2"/>
        <v>0.44444444444444442</v>
      </c>
    </row>
    <row r="30" spans="1:6" x14ac:dyDescent="0.2">
      <c r="A30" s="3">
        <v>4</v>
      </c>
      <c r="B30" s="3" t="s">
        <v>4</v>
      </c>
      <c r="C30" s="16">
        <v>1315</v>
      </c>
      <c r="D30" s="3">
        <v>22</v>
      </c>
      <c r="E30" s="3">
        <v>7</v>
      </c>
      <c r="F30" s="13">
        <f>IF(E30=0,0,(D30/E30))</f>
        <v>3.1428571428571428</v>
      </c>
    </row>
    <row r="31" spans="1:6" x14ac:dyDescent="0.2">
      <c r="A31" s="3">
        <v>4</v>
      </c>
      <c r="B31" s="3" t="s">
        <v>6</v>
      </c>
      <c r="C31" s="16">
        <v>300</v>
      </c>
      <c r="D31" s="3">
        <v>9</v>
      </c>
      <c r="E31" s="3">
        <v>10</v>
      </c>
      <c r="F31" s="13">
        <f t="shared" ref="F31:F39" si="3">IF(E31=0,0,(D31/E31))</f>
        <v>0.9</v>
      </c>
    </row>
    <row r="32" spans="1:6" x14ac:dyDescent="0.2">
      <c r="A32" s="3">
        <v>4</v>
      </c>
      <c r="B32" s="3" t="s">
        <v>0</v>
      </c>
      <c r="C32" s="16">
        <v>1370</v>
      </c>
      <c r="D32" s="3">
        <v>16</v>
      </c>
      <c r="E32" s="3">
        <v>14</v>
      </c>
      <c r="F32" s="13">
        <f t="shared" si="3"/>
        <v>1.1428571428571428</v>
      </c>
    </row>
    <row r="33" spans="1:6" x14ac:dyDescent="0.2">
      <c r="A33" s="3">
        <v>4</v>
      </c>
      <c r="B33" s="3" t="s">
        <v>7</v>
      </c>
      <c r="C33" s="16">
        <v>50</v>
      </c>
      <c r="D33" s="3">
        <v>1</v>
      </c>
      <c r="E33" s="3">
        <v>0</v>
      </c>
      <c r="F33" s="13">
        <f t="shared" si="3"/>
        <v>0</v>
      </c>
    </row>
    <row r="34" spans="1:6" x14ac:dyDescent="0.2">
      <c r="A34" s="3">
        <v>4</v>
      </c>
      <c r="B34" s="3" t="s">
        <v>9</v>
      </c>
      <c r="C34" s="16">
        <v>330</v>
      </c>
      <c r="D34" s="3">
        <v>9</v>
      </c>
      <c r="E34" s="3">
        <v>11</v>
      </c>
      <c r="F34" s="13">
        <f t="shared" si="3"/>
        <v>0.81818181818181823</v>
      </c>
    </row>
    <row r="35" spans="1:6" x14ac:dyDescent="0.2">
      <c r="A35" s="3">
        <v>4</v>
      </c>
      <c r="B35" s="3" t="s">
        <v>5</v>
      </c>
      <c r="C35" s="16">
        <v>805</v>
      </c>
      <c r="D35" s="3">
        <v>5</v>
      </c>
      <c r="E35" s="3">
        <v>6</v>
      </c>
      <c r="F35" s="13">
        <f t="shared" si="3"/>
        <v>0.83333333333333337</v>
      </c>
    </row>
    <row r="36" spans="1:6" x14ac:dyDescent="0.2">
      <c r="A36" s="3">
        <v>4</v>
      </c>
      <c r="B36" s="3" t="s">
        <v>1</v>
      </c>
      <c r="C36" s="16">
        <v>445</v>
      </c>
      <c r="D36" s="3">
        <v>7</v>
      </c>
      <c r="E36" s="3">
        <v>5</v>
      </c>
      <c r="F36" s="13">
        <f t="shared" si="3"/>
        <v>1.4</v>
      </c>
    </row>
    <row r="37" spans="1:6" x14ac:dyDescent="0.2">
      <c r="A37" s="3">
        <v>4</v>
      </c>
      <c r="B37" s="3" t="s">
        <v>8</v>
      </c>
      <c r="C37" s="16">
        <v>50</v>
      </c>
      <c r="D37" s="3">
        <v>1</v>
      </c>
      <c r="E37" s="3">
        <v>2</v>
      </c>
      <c r="F37" s="13">
        <f t="shared" si="3"/>
        <v>0.5</v>
      </c>
    </row>
    <row r="38" spans="1:6" x14ac:dyDescent="0.2">
      <c r="A38" s="3">
        <v>4</v>
      </c>
      <c r="B38" s="3" t="s">
        <v>2</v>
      </c>
      <c r="C38" s="16">
        <v>155</v>
      </c>
      <c r="D38" s="3">
        <v>6</v>
      </c>
      <c r="E38" s="3">
        <v>11</v>
      </c>
      <c r="F38" s="13">
        <f t="shared" si="3"/>
        <v>0.54545454545454541</v>
      </c>
    </row>
    <row r="39" spans="1:6" x14ac:dyDescent="0.2">
      <c r="A39" s="3">
        <v>4</v>
      </c>
      <c r="B39" s="3" t="s">
        <v>3</v>
      </c>
      <c r="C39" s="16">
        <v>95</v>
      </c>
      <c r="D39" s="3">
        <v>6</v>
      </c>
      <c r="E39" s="3">
        <v>8</v>
      </c>
      <c r="F39" s="13">
        <f t="shared" si="3"/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B4B-1283-144F-A73F-6B1B47C9EF5A}">
  <dimension ref="A1:F38"/>
  <sheetViews>
    <sheetView topLeftCell="A9" workbookViewId="0">
      <selection activeCell="A39" sqref="A39:XFD39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1170</v>
      </c>
      <c r="D2" s="3">
        <v>21</v>
      </c>
      <c r="E2" s="3">
        <v>13</v>
      </c>
      <c r="F2" s="13">
        <f t="shared" ref="F2:F9" si="0">IF(E2=0,0,(D2/E2))</f>
        <v>1.6153846153846154</v>
      </c>
    </row>
    <row r="3" spans="1:6" x14ac:dyDescent="0.2">
      <c r="A3" s="3">
        <v>1</v>
      </c>
      <c r="B3" s="3" t="s">
        <v>6</v>
      </c>
      <c r="C3" s="16">
        <v>930</v>
      </c>
      <c r="D3" s="3">
        <v>12</v>
      </c>
      <c r="E3" s="3">
        <v>10</v>
      </c>
      <c r="F3" s="13">
        <f t="shared" si="0"/>
        <v>1.2</v>
      </c>
    </row>
    <row r="4" spans="1:6" x14ac:dyDescent="0.2">
      <c r="A4" s="3">
        <v>1</v>
      </c>
      <c r="B4" s="3" t="s">
        <v>0</v>
      </c>
      <c r="C4" s="16">
        <v>120</v>
      </c>
      <c r="D4" s="3">
        <v>4</v>
      </c>
      <c r="E4" s="3">
        <v>11</v>
      </c>
      <c r="F4" s="13">
        <f t="shared" si="0"/>
        <v>0.36363636363636365</v>
      </c>
    </row>
    <row r="5" spans="1:6" x14ac:dyDescent="0.2">
      <c r="A5" s="3">
        <v>1</v>
      </c>
      <c r="B5" s="3" t="s">
        <v>7</v>
      </c>
      <c r="C5" s="16">
        <v>610</v>
      </c>
      <c r="D5" s="3">
        <v>20</v>
      </c>
      <c r="E5" s="3">
        <v>14</v>
      </c>
      <c r="F5" s="13">
        <f t="shared" si="0"/>
        <v>1.4285714285714286</v>
      </c>
    </row>
    <row r="6" spans="1:6" x14ac:dyDescent="0.2">
      <c r="A6" s="3">
        <v>1</v>
      </c>
      <c r="B6" s="3" t="s">
        <v>9</v>
      </c>
      <c r="C6" s="16">
        <v>435</v>
      </c>
      <c r="D6" s="3">
        <v>13</v>
      </c>
      <c r="E6" s="3">
        <v>10</v>
      </c>
      <c r="F6" s="13">
        <f t="shared" si="0"/>
        <v>1.3</v>
      </c>
    </row>
    <row r="7" spans="1:6" x14ac:dyDescent="0.2">
      <c r="A7" s="3">
        <v>1</v>
      </c>
      <c r="B7" s="3" t="s">
        <v>5</v>
      </c>
      <c r="C7" s="16">
        <v>50</v>
      </c>
      <c r="D7" s="3">
        <v>7</v>
      </c>
      <c r="E7" s="3">
        <v>12</v>
      </c>
      <c r="F7" s="13">
        <f t="shared" si="0"/>
        <v>0.58333333333333337</v>
      </c>
    </row>
    <row r="8" spans="1:6" x14ac:dyDescent="0.2">
      <c r="A8" s="3">
        <v>1</v>
      </c>
      <c r="B8" s="3" t="s">
        <v>1</v>
      </c>
      <c r="C8" s="16">
        <v>140</v>
      </c>
      <c r="D8" s="3">
        <v>10</v>
      </c>
      <c r="E8" s="3">
        <v>10</v>
      </c>
      <c r="F8" s="13">
        <f t="shared" si="0"/>
        <v>1</v>
      </c>
    </row>
    <row r="9" spans="1:6" x14ac:dyDescent="0.2">
      <c r="A9" s="3">
        <v>1</v>
      </c>
      <c r="B9" s="3" t="s">
        <v>8</v>
      </c>
      <c r="C9" s="16">
        <v>0</v>
      </c>
      <c r="D9" s="3">
        <v>6</v>
      </c>
      <c r="E9" s="3">
        <v>14</v>
      </c>
      <c r="F9" s="13">
        <f t="shared" si="0"/>
        <v>0.42857142857142855</v>
      </c>
    </row>
    <row r="10" spans="1:6" x14ac:dyDescent="0.2">
      <c r="A10" s="3">
        <v>2</v>
      </c>
      <c r="B10" s="3" t="s">
        <v>6</v>
      </c>
      <c r="C10" s="16">
        <v>430</v>
      </c>
      <c r="D10" s="3">
        <v>16</v>
      </c>
      <c r="E10" s="3">
        <v>13</v>
      </c>
      <c r="F10" s="13">
        <f t="shared" ref="F10:F29" si="1">IF(E10=0,0,(D10/E10))</f>
        <v>1.2307692307692308</v>
      </c>
    </row>
    <row r="11" spans="1:6" x14ac:dyDescent="0.2">
      <c r="A11" s="3">
        <v>2</v>
      </c>
      <c r="B11" s="3" t="s">
        <v>0</v>
      </c>
      <c r="C11" s="16">
        <v>570</v>
      </c>
      <c r="D11" s="3">
        <v>8</v>
      </c>
      <c r="E11" s="3">
        <v>10</v>
      </c>
      <c r="F11" s="13">
        <f t="shared" si="1"/>
        <v>0.8</v>
      </c>
    </row>
    <row r="12" spans="1:6" x14ac:dyDescent="0.2">
      <c r="A12" s="3">
        <v>2</v>
      </c>
      <c r="B12" s="3" t="s">
        <v>7</v>
      </c>
      <c r="C12" s="16">
        <v>1315</v>
      </c>
      <c r="D12" s="3">
        <v>19</v>
      </c>
      <c r="E12" s="3">
        <v>12</v>
      </c>
      <c r="F12" s="13">
        <f t="shared" si="1"/>
        <v>1.5833333333333333</v>
      </c>
    </row>
    <row r="13" spans="1:6" x14ac:dyDescent="0.2">
      <c r="A13" s="3">
        <v>2</v>
      </c>
      <c r="B13" s="3" t="s">
        <v>9</v>
      </c>
      <c r="C13" s="16">
        <v>375</v>
      </c>
      <c r="D13" s="3">
        <v>11</v>
      </c>
      <c r="E13" s="3">
        <v>11</v>
      </c>
      <c r="F13" s="13">
        <f t="shared" si="1"/>
        <v>1</v>
      </c>
    </row>
    <row r="14" spans="1:6" x14ac:dyDescent="0.2">
      <c r="A14" s="3">
        <v>2</v>
      </c>
      <c r="B14" s="3" t="s">
        <v>5</v>
      </c>
      <c r="C14" s="16">
        <v>340</v>
      </c>
      <c r="D14" s="3">
        <v>7</v>
      </c>
      <c r="E14" s="3">
        <v>8</v>
      </c>
      <c r="F14" s="13">
        <f t="shared" si="1"/>
        <v>0.875</v>
      </c>
    </row>
    <row r="15" spans="1:6" x14ac:dyDescent="0.2">
      <c r="A15" s="3">
        <v>2</v>
      </c>
      <c r="B15" s="3" t="s">
        <v>1</v>
      </c>
      <c r="C15" s="16">
        <v>1210</v>
      </c>
      <c r="D15" s="3">
        <v>15</v>
      </c>
      <c r="E15" s="3">
        <v>8</v>
      </c>
      <c r="F15" s="13">
        <f t="shared" si="1"/>
        <v>1.875</v>
      </c>
    </row>
    <row r="16" spans="1:6" x14ac:dyDescent="0.2">
      <c r="A16" s="3">
        <v>2</v>
      </c>
      <c r="B16" s="3" t="s">
        <v>8</v>
      </c>
      <c r="C16" s="16">
        <v>90</v>
      </c>
      <c r="D16" s="3">
        <v>3</v>
      </c>
      <c r="E16" s="3">
        <v>8</v>
      </c>
      <c r="F16" s="13">
        <f t="shared" si="1"/>
        <v>0.375</v>
      </c>
    </row>
    <row r="17" spans="1:6" x14ac:dyDescent="0.2">
      <c r="A17" s="3">
        <v>2</v>
      </c>
      <c r="B17" s="3" t="s">
        <v>2</v>
      </c>
      <c r="C17" s="16">
        <v>250</v>
      </c>
      <c r="D17" s="3">
        <v>3</v>
      </c>
      <c r="E17" s="3">
        <v>8</v>
      </c>
      <c r="F17" s="13">
        <f t="shared" si="1"/>
        <v>0.375</v>
      </c>
    </row>
    <row r="18" spans="1:6" x14ac:dyDescent="0.2">
      <c r="A18" s="3">
        <v>2</v>
      </c>
      <c r="B18" s="3" t="s">
        <v>3</v>
      </c>
      <c r="C18" s="16">
        <v>180</v>
      </c>
      <c r="D18" s="3">
        <v>5</v>
      </c>
      <c r="E18" s="3">
        <v>11</v>
      </c>
      <c r="F18" s="13">
        <f t="shared" si="1"/>
        <v>0.45454545454545453</v>
      </c>
    </row>
    <row r="19" spans="1:6" x14ac:dyDescent="0.2">
      <c r="A19" s="3">
        <v>3</v>
      </c>
      <c r="B19" s="3" t="s">
        <v>4</v>
      </c>
      <c r="C19" s="16">
        <v>585</v>
      </c>
      <c r="D19" s="3">
        <v>12</v>
      </c>
      <c r="E19" s="3">
        <v>9</v>
      </c>
      <c r="F19" s="13">
        <f t="shared" si="1"/>
        <v>1.3333333333333333</v>
      </c>
    </row>
    <row r="20" spans="1:6" x14ac:dyDescent="0.2">
      <c r="A20" s="3">
        <v>3</v>
      </c>
      <c r="B20" s="3" t="s">
        <v>6</v>
      </c>
      <c r="C20" s="16">
        <v>250</v>
      </c>
      <c r="D20" s="3">
        <v>14</v>
      </c>
      <c r="E20" s="3">
        <v>12</v>
      </c>
      <c r="F20" s="13">
        <f t="shared" si="1"/>
        <v>1.1666666666666667</v>
      </c>
    </row>
    <row r="21" spans="1:6" x14ac:dyDescent="0.2">
      <c r="A21" s="3">
        <v>3</v>
      </c>
      <c r="B21" s="3" t="s">
        <v>0</v>
      </c>
      <c r="C21" s="16">
        <v>560</v>
      </c>
      <c r="D21" s="3">
        <v>8</v>
      </c>
      <c r="E21" s="3">
        <v>7</v>
      </c>
      <c r="F21" s="13">
        <f t="shared" si="1"/>
        <v>1.1428571428571428</v>
      </c>
    </row>
    <row r="22" spans="1:6" x14ac:dyDescent="0.2">
      <c r="A22" s="3">
        <v>3</v>
      </c>
      <c r="B22" s="3" t="s">
        <v>7</v>
      </c>
      <c r="C22" s="16">
        <v>580</v>
      </c>
      <c r="D22" s="3">
        <v>15</v>
      </c>
      <c r="E22" s="3">
        <v>11</v>
      </c>
      <c r="F22" s="13">
        <f t="shared" si="1"/>
        <v>1.3636363636363635</v>
      </c>
    </row>
    <row r="23" spans="1:6" x14ac:dyDescent="0.2">
      <c r="A23" s="3">
        <v>3</v>
      </c>
      <c r="B23" s="3" t="s">
        <v>9</v>
      </c>
      <c r="C23" s="16">
        <v>1115</v>
      </c>
      <c r="D23" s="3">
        <v>14</v>
      </c>
      <c r="E23" s="3">
        <v>5</v>
      </c>
      <c r="F23" s="13">
        <f t="shared" si="1"/>
        <v>2.8</v>
      </c>
    </row>
    <row r="24" spans="1:6" x14ac:dyDescent="0.2">
      <c r="A24" s="3">
        <v>3</v>
      </c>
      <c r="B24" s="3" t="s">
        <v>5</v>
      </c>
      <c r="C24" s="16">
        <v>270</v>
      </c>
      <c r="D24" s="3">
        <v>4</v>
      </c>
      <c r="E24" s="3">
        <v>7</v>
      </c>
      <c r="F24" s="13">
        <f t="shared" si="1"/>
        <v>0.5714285714285714</v>
      </c>
    </row>
    <row r="25" spans="1:6" x14ac:dyDescent="0.2">
      <c r="A25" s="3">
        <v>3</v>
      </c>
      <c r="B25" s="3" t="s">
        <v>1</v>
      </c>
      <c r="C25" s="16">
        <v>385</v>
      </c>
      <c r="D25" s="3">
        <v>5</v>
      </c>
      <c r="E25" s="3">
        <v>3</v>
      </c>
      <c r="F25" s="13">
        <f t="shared" si="1"/>
        <v>1.6666666666666667</v>
      </c>
    </row>
    <row r="26" spans="1:6" x14ac:dyDescent="0.2">
      <c r="A26" s="3">
        <v>3</v>
      </c>
      <c r="B26" s="3" t="s">
        <v>8</v>
      </c>
      <c r="C26" s="16">
        <v>90</v>
      </c>
      <c r="D26" s="3">
        <v>8</v>
      </c>
      <c r="E26" s="3">
        <v>10</v>
      </c>
      <c r="F26" s="13">
        <f t="shared" si="1"/>
        <v>0.8</v>
      </c>
    </row>
    <row r="27" spans="1:6" x14ac:dyDescent="0.2">
      <c r="A27" s="3">
        <v>3</v>
      </c>
      <c r="B27" s="3" t="s">
        <v>2</v>
      </c>
      <c r="C27" s="16">
        <v>295</v>
      </c>
      <c r="D27" s="3">
        <v>2</v>
      </c>
      <c r="E27" s="3">
        <v>10</v>
      </c>
      <c r="F27" s="13">
        <f t="shared" si="1"/>
        <v>0.2</v>
      </c>
    </row>
    <row r="28" spans="1:6" x14ac:dyDescent="0.2">
      <c r="A28" s="3">
        <v>3</v>
      </c>
      <c r="B28" s="3" t="s">
        <v>3</v>
      </c>
      <c r="C28" s="16">
        <v>0</v>
      </c>
      <c r="D28" s="3">
        <v>8</v>
      </c>
      <c r="E28" s="3">
        <v>10</v>
      </c>
      <c r="F28" s="13">
        <f t="shared" si="1"/>
        <v>0.8</v>
      </c>
    </row>
    <row r="29" spans="1:6" x14ac:dyDescent="0.2">
      <c r="A29" s="3">
        <v>3</v>
      </c>
      <c r="B29" s="3" t="s">
        <v>30</v>
      </c>
      <c r="C29" s="16">
        <v>0</v>
      </c>
      <c r="D29" s="3">
        <v>2</v>
      </c>
      <c r="E29" s="3">
        <v>10</v>
      </c>
      <c r="F29" s="13">
        <f t="shared" si="1"/>
        <v>0.2</v>
      </c>
    </row>
    <row r="30" spans="1:6" x14ac:dyDescent="0.2">
      <c r="A30" s="3">
        <v>4</v>
      </c>
      <c r="B30" s="3" t="s">
        <v>4</v>
      </c>
      <c r="C30" s="16">
        <v>1600</v>
      </c>
      <c r="D30" s="3">
        <v>22</v>
      </c>
      <c r="E30" s="3">
        <v>8</v>
      </c>
      <c r="F30" s="13">
        <f t="shared" ref="F30:F38" si="2">IF(E30=0,0,(D30/E30))</f>
        <v>2.75</v>
      </c>
    </row>
    <row r="31" spans="1:6" x14ac:dyDescent="0.2">
      <c r="A31" s="3">
        <v>4</v>
      </c>
      <c r="B31" s="3" t="s">
        <v>6</v>
      </c>
      <c r="C31" s="16">
        <v>1030</v>
      </c>
      <c r="D31" s="3">
        <v>9</v>
      </c>
      <c r="E31" s="3">
        <v>6</v>
      </c>
      <c r="F31" s="13">
        <f t="shared" si="2"/>
        <v>1.5</v>
      </c>
    </row>
    <row r="32" spans="1:6" x14ac:dyDescent="0.2">
      <c r="A32" s="3">
        <v>4</v>
      </c>
      <c r="B32" s="3" t="s">
        <v>0</v>
      </c>
      <c r="C32" s="16">
        <v>1265</v>
      </c>
      <c r="D32" s="3">
        <v>13</v>
      </c>
      <c r="E32" s="3">
        <v>7</v>
      </c>
      <c r="F32" s="13">
        <f t="shared" si="2"/>
        <v>1.8571428571428572</v>
      </c>
    </row>
    <row r="33" spans="1:6" x14ac:dyDescent="0.2">
      <c r="A33" s="3">
        <v>4</v>
      </c>
      <c r="B33" s="3" t="s">
        <v>7</v>
      </c>
      <c r="C33" s="16">
        <v>310</v>
      </c>
      <c r="D33" s="3">
        <v>8</v>
      </c>
      <c r="E33" s="3">
        <v>7</v>
      </c>
      <c r="F33" s="13">
        <f t="shared" si="2"/>
        <v>1.1428571428571428</v>
      </c>
    </row>
    <row r="34" spans="1:6" x14ac:dyDescent="0.2">
      <c r="A34" s="3">
        <v>4</v>
      </c>
      <c r="B34" s="3" t="s">
        <v>9</v>
      </c>
      <c r="C34" s="16">
        <v>80</v>
      </c>
      <c r="D34" s="3">
        <v>7</v>
      </c>
      <c r="E34" s="3">
        <v>7</v>
      </c>
      <c r="F34" s="13">
        <f t="shared" si="2"/>
        <v>1</v>
      </c>
    </row>
    <row r="35" spans="1:6" x14ac:dyDescent="0.2">
      <c r="A35" s="3">
        <v>4</v>
      </c>
      <c r="B35" s="3" t="s">
        <v>5</v>
      </c>
      <c r="C35" s="16">
        <v>495</v>
      </c>
      <c r="D35" s="3">
        <v>9</v>
      </c>
      <c r="E35" s="3">
        <v>15</v>
      </c>
      <c r="F35" s="13">
        <f t="shared" si="2"/>
        <v>0.6</v>
      </c>
    </row>
    <row r="36" spans="1:6" x14ac:dyDescent="0.2">
      <c r="A36" s="3">
        <v>4</v>
      </c>
      <c r="B36" s="3" t="s">
        <v>8</v>
      </c>
      <c r="C36" s="16">
        <v>0</v>
      </c>
      <c r="D36" s="3">
        <v>7</v>
      </c>
      <c r="E36" s="3">
        <v>15</v>
      </c>
      <c r="F36" s="13">
        <f t="shared" si="2"/>
        <v>0.46666666666666667</v>
      </c>
    </row>
    <row r="37" spans="1:6" x14ac:dyDescent="0.2">
      <c r="A37" s="3">
        <v>4</v>
      </c>
      <c r="B37" s="3" t="s">
        <v>2</v>
      </c>
      <c r="C37" s="16">
        <v>80</v>
      </c>
      <c r="D37" s="3">
        <v>2</v>
      </c>
      <c r="E37" s="3">
        <v>10</v>
      </c>
      <c r="F37" s="13">
        <f t="shared" si="2"/>
        <v>0.2</v>
      </c>
    </row>
    <row r="38" spans="1:6" x14ac:dyDescent="0.2">
      <c r="A38" s="3">
        <v>4</v>
      </c>
      <c r="B38" s="3" t="s">
        <v>3</v>
      </c>
      <c r="C38" s="16">
        <v>5</v>
      </c>
      <c r="D38" s="3">
        <v>4</v>
      </c>
      <c r="E38" s="3">
        <v>6</v>
      </c>
      <c r="F38" s="13">
        <f t="shared" si="2"/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35F1-A123-A54B-AD25-C03A5A17BA82}">
  <dimension ref="A1:F38"/>
  <sheetViews>
    <sheetView topLeftCell="A8" workbookViewId="0">
      <selection activeCell="A36" sqref="A36:XFD36"/>
    </sheetView>
  </sheetViews>
  <sheetFormatPr baseColWidth="10" defaultRowHeight="16" x14ac:dyDescent="0.2"/>
  <sheetData>
    <row r="1" spans="1:6" x14ac:dyDescent="0.2">
      <c r="A1" s="25" t="s">
        <v>48</v>
      </c>
      <c r="B1" s="25" t="s">
        <v>26</v>
      </c>
      <c r="C1" s="14" t="s">
        <v>36</v>
      </c>
      <c r="D1" s="5" t="s">
        <v>37</v>
      </c>
      <c r="E1" s="5" t="s">
        <v>39</v>
      </c>
      <c r="F1" s="5" t="s">
        <v>38</v>
      </c>
    </row>
    <row r="2" spans="1:6" x14ac:dyDescent="0.2">
      <c r="A2" s="3">
        <v>1</v>
      </c>
      <c r="B2" s="3" t="s">
        <v>4</v>
      </c>
      <c r="C2" s="16">
        <v>1075</v>
      </c>
      <c r="D2" s="2">
        <v>15</v>
      </c>
      <c r="E2" s="2">
        <v>8</v>
      </c>
      <c r="F2" s="13">
        <f t="shared" ref="F2:F9" si="0">IF(E2=0,0,(D2/E2))</f>
        <v>1.875</v>
      </c>
    </row>
    <row r="3" spans="1:6" x14ac:dyDescent="0.2">
      <c r="A3" s="3">
        <v>1</v>
      </c>
      <c r="B3" s="3" t="s">
        <v>6</v>
      </c>
      <c r="C3" s="16">
        <v>755</v>
      </c>
      <c r="D3" s="12">
        <v>14</v>
      </c>
      <c r="E3" s="12">
        <v>10</v>
      </c>
      <c r="F3" s="13">
        <f t="shared" si="0"/>
        <v>1.4</v>
      </c>
    </row>
    <row r="4" spans="1:6" x14ac:dyDescent="0.2">
      <c r="A4" s="3">
        <v>1</v>
      </c>
      <c r="B4" s="3" t="s">
        <v>0</v>
      </c>
      <c r="C4" s="16">
        <v>805</v>
      </c>
      <c r="D4" s="12">
        <v>5</v>
      </c>
      <c r="E4" s="12">
        <v>6</v>
      </c>
      <c r="F4" s="13">
        <f t="shared" si="0"/>
        <v>0.83333333333333337</v>
      </c>
    </row>
    <row r="5" spans="1:6" x14ac:dyDescent="0.2">
      <c r="A5" s="3">
        <v>1</v>
      </c>
      <c r="B5" s="3" t="s">
        <v>7</v>
      </c>
      <c r="C5" s="16">
        <v>1090</v>
      </c>
      <c r="D5" s="12">
        <v>17</v>
      </c>
      <c r="E5" s="12">
        <v>9</v>
      </c>
      <c r="F5" s="13">
        <f t="shared" si="0"/>
        <v>1.8888888888888888</v>
      </c>
    </row>
    <row r="6" spans="1:6" x14ac:dyDescent="0.2">
      <c r="A6" s="3">
        <v>1</v>
      </c>
      <c r="B6" s="3" t="s">
        <v>9</v>
      </c>
      <c r="C6" s="16">
        <v>40</v>
      </c>
      <c r="D6" s="12">
        <v>5</v>
      </c>
      <c r="E6" s="12">
        <v>11</v>
      </c>
      <c r="F6" s="13">
        <f t="shared" si="0"/>
        <v>0.45454545454545453</v>
      </c>
    </row>
    <row r="7" spans="1:6" x14ac:dyDescent="0.2">
      <c r="A7" s="3">
        <v>1</v>
      </c>
      <c r="B7" s="3" t="s">
        <v>5</v>
      </c>
      <c r="C7" s="16">
        <v>280</v>
      </c>
      <c r="D7" s="12">
        <v>6</v>
      </c>
      <c r="E7" s="12">
        <v>8</v>
      </c>
      <c r="F7" s="13">
        <f t="shared" si="0"/>
        <v>0.75</v>
      </c>
    </row>
    <row r="8" spans="1:6" x14ac:dyDescent="0.2">
      <c r="A8" s="3">
        <v>1</v>
      </c>
      <c r="B8" s="3" t="s">
        <v>1</v>
      </c>
      <c r="C8" s="16">
        <v>245</v>
      </c>
      <c r="D8" s="12">
        <v>8</v>
      </c>
      <c r="E8" s="12">
        <v>7</v>
      </c>
      <c r="F8" s="13">
        <f t="shared" si="0"/>
        <v>1.1428571428571428</v>
      </c>
    </row>
    <row r="9" spans="1:6" x14ac:dyDescent="0.2">
      <c r="A9" s="3">
        <v>1</v>
      </c>
      <c r="B9" s="3" t="s">
        <v>8</v>
      </c>
      <c r="C9" s="16">
        <v>0</v>
      </c>
      <c r="D9" s="12">
        <v>7</v>
      </c>
      <c r="E9" s="12">
        <v>18</v>
      </c>
      <c r="F9" s="13">
        <f t="shared" si="0"/>
        <v>0.3888888888888889</v>
      </c>
    </row>
    <row r="10" spans="1:6" x14ac:dyDescent="0.2">
      <c r="A10" s="3">
        <v>2</v>
      </c>
      <c r="B10" s="3" t="s">
        <v>6</v>
      </c>
      <c r="C10" s="16">
        <v>1575</v>
      </c>
      <c r="D10" s="12">
        <v>19</v>
      </c>
      <c r="E10" s="12">
        <v>10</v>
      </c>
      <c r="F10" s="13">
        <f t="shared" ref="F10:F18" si="1">IF(E10=0,0,(D10/E10))</f>
        <v>1.9</v>
      </c>
    </row>
    <row r="11" spans="1:6" x14ac:dyDescent="0.2">
      <c r="A11" s="3">
        <v>2</v>
      </c>
      <c r="B11" s="3" t="s">
        <v>0</v>
      </c>
      <c r="C11" s="16">
        <v>540</v>
      </c>
      <c r="D11" s="12">
        <v>7</v>
      </c>
      <c r="E11" s="12">
        <v>3</v>
      </c>
      <c r="F11" s="13">
        <f t="shared" si="1"/>
        <v>2.3333333333333335</v>
      </c>
    </row>
    <row r="12" spans="1:6" x14ac:dyDescent="0.2">
      <c r="A12" s="3">
        <v>2</v>
      </c>
      <c r="B12" s="3" t="s">
        <v>7</v>
      </c>
      <c r="C12" s="16">
        <v>1165</v>
      </c>
      <c r="D12" s="12">
        <v>13</v>
      </c>
      <c r="E12" s="12">
        <v>7</v>
      </c>
      <c r="F12" s="13">
        <f t="shared" si="1"/>
        <v>1.8571428571428572</v>
      </c>
    </row>
    <row r="13" spans="1:6" x14ac:dyDescent="0.2">
      <c r="A13" s="3">
        <v>2</v>
      </c>
      <c r="B13" s="3" t="s">
        <v>9</v>
      </c>
      <c r="C13" s="16">
        <v>285</v>
      </c>
      <c r="D13" s="12">
        <v>4</v>
      </c>
      <c r="E13" s="12">
        <v>12</v>
      </c>
      <c r="F13" s="13">
        <f t="shared" si="1"/>
        <v>0.33333333333333331</v>
      </c>
    </row>
    <row r="14" spans="1:6" x14ac:dyDescent="0.2">
      <c r="A14" s="3">
        <v>2</v>
      </c>
      <c r="B14" s="3" t="s">
        <v>5</v>
      </c>
      <c r="C14" s="16">
        <v>825</v>
      </c>
      <c r="D14" s="12">
        <v>8</v>
      </c>
      <c r="E14" s="12">
        <v>3</v>
      </c>
      <c r="F14" s="13">
        <f t="shared" si="1"/>
        <v>2.6666666666666665</v>
      </c>
    </row>
    <row r="15" spans="1:6" x14ac:dyDescent="0.2">
      <c r="A15" s="3">
        <v>2</v>
      </c>
      <c r="B15" s="3" t="s">
        <v>1</v>
      </c>
      <c r="C15" s="16">
        <v>1215</v>
      </c>
      <c r="D15" s="12">
        <v>15</v>
      </c>
      <c r="E15" s="12">
        <v>11</v>
      </c>
      <c r="F15" s="13">
        <f t="shared" si="1"/>
        <v>1.3636363636363635</v>
      </c>
    </row>
    <row r="16" spans="1:6" x14ac:dyDescent="0.2">
      <c r="A16" s="3">
        <v>2</v>
      </c>
      <c r="B16" s="3" t="s">
        <v>8</v>
      </c>
      <c r="C16" s="16">
        <v>0</v>
      </c>
      <c r="D16" s="12">
        <v>2</v>
      </c>
      <c r="E16" s="12">
        <v>12</v>
      </c>
      <c r="F16" s="13">
        <f t="shared" si="1"/>
        <v>0.16666666666666666</v>
      </c>
    </row>
    <row r="17" spans="1:6" x14ac:dyDescent="0.2">
      <c r="A17" s="3">
        <v>2</v>
      </c>
      <c r="B17" s="3" t="s">
        <v>2</v>
      </c>
      <c r="C17" s="16">
        <v>0</v>
      </c>
      <c r="D17" s="12">
        <v>0</v>
      </c>
      <c r="E17" s="12">
        <v>1</v>
      </c>
      <c r="F17" s="13">
        <f t="shared" si="1"/>
        <v>0</v>
      </c>
    </row>
    <row r="18" spans="1:6" x14ac:dyDescent="0.2">
      <c r="A18" s="3">
        <v>2</v>
      </c>
      <c r="B18" s="3" t="s">
        <v>3</v>
      </c>
      <c r="C18" s="16">
        <v>95</v>
      </c>
      <c r="D18" s="12">
        <v>6</v>
      </c>
      <c r="E18" s="12">
        <v>16</v>
      </c>
      <c r="F18" s="13">
        <f t="shared" si="1"/>
        <v>0.375</v>
      </c>
    </row>
    <row r="19" spans="1:6" x14ac:dyDescent="0.2">
      <c r="A19" s="3">
        <v>3</v>
      </c>
      <c r="B19" s="3" t="s">
        <v>4</v>
      </c>
      <c r="C19" s="16">
        <v>1150</v>
      </c>
      <c r="D19" s="12">
        <v>18</v>
      </c>
      <c r="E19" s="12">
        <v>10</v>
      </c>
      <c r="F19" s="13">
        <f>IF(E19=0,0,(D19/E19))</f>
        <v>1.8</v>
      </c>
    </row>
    <row r="20" spans="1:6" x14ac:dyDescent="0.2">
      <c r="A20" s="3">
        <v>3</v>
      </c>
      <c r="B20" s="3" t="s">
        <v>6</v>
      </c>
      <c r="C20" s="16">
        <v>1245</v>
      </c>
      <c r="D20" s="12">
        <v>9</v>
      </c>
      <c r="E20" s="12">
        <v>6</v>
      </c>
      <c r="F20" s="13">
        <f t="shared" ref="F20:F29" si="2">IF(E20=0,0,(D20/E20))</f>
        <v>1.5</v>
      </c>
    </row>
    <row r="21" spans="1:6" x14ac:dyDescent="0.2">
      <c r="A21" s="3">
        <v>3</v>
      </c>
      <c r="B21" s="3" t="s">
        <v>0</v>
      </c>
      <c r="C21" s="16">
        <v>965</v>
      </c>
      <c r="D21" s="12">
        <v>8</v>
      </c>
      <c r="E21" s="12">
        <v>6</v>
      </c>
      <c r="F21" s="13">
        <f t="shared" si="2"/>
        <v>1.3333333333333333</v>
      </c>
    </row>
    <row r="22" spans="1:6" x14ac:dyDescent="0.2">
      <c r="A22" s="3">
        <v>3</v>
      </c>
      <c r="B22" s="3" t="s">
        <v>7</v>
      </c>
      <c r="C22" s="16">
        <v>815</v>
      </c>
      <c r="D22" s="12">
        <v>18</v>
      </c>
      <c r="E22" s="12">
        <v>15</v>
      </c>
      <c r="F22" s="13">
        <f t="shared" si="2"/>
        <v>1.2</v>
      </c>
    </row>
    <row r="23" spans="1:6" x14ac:dyDescent="0.2">
      <c r="A23" s="3">
        <v>3</v>
      </c>
      <c r="B23" s="3" t="s">
        <v>9</v>
      </c>
      <c r="C23" s="16">
        <v>255</v>
      </c>
      <c r="D23" s="12">
        <v>4</v>
      </c>
      <c r="E23" s="12">
        <v>4</v>
      </c>
      <c r="F23" s="13">
        <f t="shared" si="2"/>
        <v>1</v>
      </c>
    </row>
    <row r="24" spans="1:6" x14ac:dyDescent="0.2">
      <c r="A24" s="3">
        <v>3</v>
      </c>
      <c r="B24" s="3" t="s">
        <v>5</v>
      </c>
      <c r="C24" s="16">
        <v>1060</v>
      </c>
      <c r="D24" s="12">
        <v>7</v>
      </c>
      <c r="E24" s="12">
        <v>3</v>
      </c>
      <c r="F24" s="13">
        <f t="shared" si="2"/>
        <v>2.3333333333333335</v>
      </c>
    </row>
    <row r="25" spans="1:6" x14ac:dyDescent="0.2">
      <c r="A25" s="3">
        <v>3</v>
      </c>
      <c r="B25" s="3" t="s">
        <v>1</v>
      </c>
      <c r="C25" s="16">
        <v>160</v>
      </c>
      <c r="D25" s="12">
        <v>6</v>
      </c>
      <c r="E25" s="12">
        <v>8</v>
      </c>
      <c r="F25" s="13">
        <f t="shared" si="2"/>
        <v>0.75</v>
      </c>
    </row>
    <row r="26" spans="1:6" x14ac:dyDescent="0.2">
      <c r="A26" s="3">
        <v>3</v>
      </c>
      <c r="B26" s="3" t="s">
        <v>8</v>
      </c>
      <c r="C26" s="16">
        <v>335</v>
      </c>
      <c r="D26" s="12">
        <v>4</v>
      </c>
      <c r="E26" s="12">
        <v>7</v>
      </c>
      <c r="F26" s="13">
        <f t="shared" si="2"/>
        <v>0.5714285714285714</v>
      </c>
    </row>
    <row r="27" spans="1:6" x14ac:dyDescent="0.2">
      <c r="A27" s="3">
        <v>3</v>
      </c>
      <c r="B27" s="3" t="s">
        <v>2</v>
      </c>
      <c r="C27" s="16">
        <v>450</v>
      </c>
      <c r="D27" s="12">
        <v>4</v>
      </c>
      <c r="E27" s="12">
        <v>6</v>
      </c>
      <c r="F27" s="13">
        <f t="shared" si="2"/>
        <v>0.66666666666666663</v>
      </c>
    </row>
    <row r="28" spans="1:6" x14ac:dyDescent="0.2">
      <c r="A28" s="3">
        <v>3</v>
      </c>
      <c r="B28" s="3" t="s">
        <v>3</v>
      </c>
      <c r="C28" s="16">
        <v>0</v>
      </c>
      <c r="D28" s="12">
        <v>2</v>
      </c>
      <c r="E28" s="12">
        <v>12</v>
      </c>
      <c r="F28" s="13">
        <f t="shared" si="2"/>
        <v>0.16666666666666666</v>
      </c>
    </row>
    <row r="29" spans="1:6" x14ac:dyDescent="0.2">
      <c r="A29" s="3">
        <v>3</v>
      </c>
      <c r="B29" s="3" t="s">
        <v>30</v>
      </c>
      <c r="C29" s="16">
        <v>0</v>
      </c>
      <c r="D29" s="12">
        <v>4</v>
      </c>
      <c r="E29" s="12">
        <v>9</v>
      </c>
      <c r="F29" s="13">
        <f t="shared" si="2"/>
        <v>0.44444444444444442</v>
      </c>
    </row>
    <row r="30" spans="1:6" x14ac:dyDescent="0.2">
      <c r="A30" s="3">
        <v>4</v>
      </c>
      <c r="B30" s="3" t="s">
        <v>4</v>
      </c>
      <c r="C30" s="16">
        <v>1380</v>
      </c>
      <c r="D30" s="12">
        <v>13</v>
      </c>
      <c r="E30" s="12">
        <v>5</v>
      </c>
      <c r="F30" s="13">
        <f>IF(E30=0,0,(D30/E30))</f>
        <v>2.6</v>
      </c>
    </row>
    <row r="31" spans="1:6" x14ac:dyDescent="0.2">
      <c r="A31" s="3">
        <v>4</v>
      </c>
      <c r="B31" s="3" t="s">
        <v>6</v>
      </c>
      <c r="C31" s="16">
        <v>780</v>
      </c>
      <c r="D31" s="12">
        <v>10</v>
      </c>
      <c r="E31" s="12">
        <v>3</v>
      </c>
      <c r="F31" s="13">
        <f t="shared" ref="F31:F38" si="3">IF(E31=0,0,(D31/E31))</f>
        <v>3.3333333333333335</v>
      </c>
    </row>
    <row r="32" spans="1:6" x14ac:dyDescent="0.2">
      <c r="A32" s="3">
        <v>4</v>
      </c>
      <c r="B32" s="3" t="s">
        <v>0</v>
      </c>
      <c r="C32" s="16">
        <v>580</v>
      </c>
      <c r="D32" s="12">
        <v>6</v>
      </c>
      <c r="E32" s="12">
        <v>5</v>
      </c>
      <c r="F32" s="13">
        <f t="shared" si="3"/>
        <v>1.2</v>
      </c>
    </row>
    <row r="33" spans="1:6" x14ac:dyDescent="0.2">
      <c r="A33" s="3">
        <v>4</v>
      </c>
      <c r="B33" s="3" t="s">
        <v>7</v>
      </c>
      <c r="C33" s="16">
        <v>760</v>
      </c>
      <c r="D33" s="12">
        <v>8</v>
      </c>
      <c r="E33" s="12">
        <v>4</v>
      </c>
      <c r="F33" s="13">
        <f t="shared" si="3"/>
        <v>2</v>
      </c>
    </row>
    <row r="34" spans="1:6" x14ac:dyDescent="0.2">
      <c r="A34" s="3">
        <v>4</v>
      </c>
      <c r="B34" s="3" t="s">
        <v>9</v>
      </c>
      <c r="C34" s="16">
        <v>250</v>
      </c>
      <c r="D34" s="12">
        <v>5</v>
      </c>
      <c r="E34" s="12">
        <v>6</v>
      </c>
      <c r="F34" s="13">
        <f t="shared" si="3"/>
        <v>0.83333333333333337</v>
      </c>
    </row>
    <row r="35" spans="1:6" x14ac:dyDescent="0.2">
      <c r="A35" s="3">
        <v>4</v>
      </c>
      <c r="B35" s="3" t="s">
        <v>5</v>
      </c>
      <c r="C35" s="16">
        <v>335</v>
      </c>
      <c r="D35" s="12">
        <v>8</v>
      </c>
      <c r="E35" s="12">
        <v>9</v>
      </c>
      <c r="F35" s="13">
        <f t="shared" si="3"/>
        <v>0.88888888888888884</v>
      </c>
    </row>
    <row r="36" spans="1:6" x14ac:dyDescent="0.2">
      <c r="A36" s="3">
        <v>4</v>
      </c>
      <c r="B36" s="3" t="s">
        <v>8</v>
      </c>
      <c r="C36" s="16">
        <v>310</v>
      </c>
      <c r="D36" s="12">
        <v>4</v>
      </c>
      <c r="E36" s="12">
        <v>13</v>
      </c>
      <c r="F36" s="13">
        <f t="shared" si="3"/>
        <v>0.30769230769230771</v>
      </c>
    </row>
    <row r="37" spans="1:6" x14ac:dyDescent="0.2">
      <c r="A37" s="3">
        <v>4</v>
      </c>
      <c r="B37" s="3" t="s">
        <v>2</v>
      </c>
      <c r="C37" s="16">
        <v>225</v>
      </c>
      <c r="D37" s="12">
        <v>2</v>
      </c>
      <c r="E37" s="12">
        <v>7</v>
      </c>
      <c r="F37" s="13">
        <f t="shared" si="3"/>
        <v>0.2857142857142857</v>
      </c>
    </row>
    <row r="38" spans="1:6" x14ac:dyDescent="0.2">
      <c r="A38" s="3">
        <v>4</v>
      </c>
      <c r="B38" s="3" t="s">
        <v>3</v>
      </c>
      <c r="C38" s="16">
        <v>115</v>
      </c>
      <c r="D38" s="12">
        <v>1</v>
      </c>
      <c r="E38" s="12">
        <v>6</v>
      </c>
      <c r="F38" s="13">
        <f t="shared" si="3"/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7A4-6C92-E749-80FF-28CFFD41623F}">
  <dimension ref="B1:AL34"/>
  <sheetViews>
    <sheetView showGridLines="0" zoomScale="141" workbookViewId="0">
      <selection activeCell="D5" sqref="D5"/>
    </sheetView>
  </sheetViews>
  <sheetFormatPr baseColWidth="10" defaultRowHeight="14" x14ac:dyDescent="0.2"/>
  <cols>
    <col min="1" max="1" width="3.33203125" style="24" customWidth="1"/>
    <col min="2" max="3" width="9" style="24" customWidth="1"/>
    <col min="4" max="4" width="10.6640625" style="24" customWidth="1"/>
    <col min="5" max="5" width="9" style="24" customWidth="1"/>
    <col min="6" max="7" width="8" style="24" customWidth="1"/>
    <col min="8" max="8" width="11.1640625" style="24" customWidth="1"/>
    <col min="9" max="9" width="8" style="24" customWidth="1"/>
    <col min="10" max="10" width="8.6640625" style="24" customWidth="1"/>
    <col min="11" max="11" width="8" style="24" customWidth="1"/>
    <col min="12" max="12" width="11.1640625" style="24" customWidth="1"/>
    <col min="13" max="15" width="8" style="24" customWidth="1"/>
    <col min="16" max="16" width="11.1640625" style="24" customWidth="1"/>
    <col min="17" max="19" width="8" style="24" customWidth="1"/>
    <col min="20" max="20" width="11.1640625" style="24" customWidth="1"/>
    <col min="21" max="23" width="8" style="24" customWidth="1"/>
    <col min="24" max="24" width="11.1640625" style="24" customWidth="1"/>
    <col min="25" max="27" width="8" style="24" customWidth="1"/>
    <col min="28" max="28" width="10.83203125" style="24"/>
    <col min="29" max="29" width="2.5" style="24" customWidth="1"/>
    <col min="30" max="31" width="17.83203125" style="24" customWidth="1"/>
    <col min="32" max="32" width="17.5" style="24" customWidth="1"/>
    <col min="33" max="33" width="14.6640625" style="24" customWidth="1"/>
    <col min="34" max="36" width="14.1640625" style="24" customWidth="1"/>
    <col min="37" max="16384" width="10.83203125" style="24"/>
  </cols>
  <sheetData>
    <row r="1" spans="2:38" x14ac:dyDescent="0.2">
      <c r="D1" s="58" t="s">
        <v>32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2:38" x14ac:dyDescent="0.2">
      <c r="B2" s="26" t="s">
        <v>47</v>
      </c>
      <c r="C2" s="27"/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8" x14ac:dyDescent="0.2">
      <c r="B3" s="60" t="s">
        <v>34</v>
      </c>
      <c r="C3" s="60" t="s">
        <v>26</v>
      </c>
      <c r="D3" s="62" t="s">
        <v>16</v>
      </c>
      <c r="E3" s="63"/>
      <c r="F3" s="63"/>
      <c r="G3" s="64"/>
      <c r="H3" s="62" t="s">
        <v>11</v>
      </c>
      <c r="I3" s="63"/>
      <c r="J3" s="63"/>
      <c r="K3" s="64"/>
      <c r="L3" s="62" t="s">
        <v>13</v>
      </c>
      <c r="M3" s="63"/>
      <c r="N3" s="63"/>
      <c r="O3" s="64"/>
      <c r="P3" s="62" t="s">
        <v>12</v>
      </c>
      <c r="Q3" s="63"/>
      <c r="R3" s="63"/>
      <c r="S3" s="64"/>
      <c r="T3" s="62" t="s">
        <v>15</v>
      </c>
      <c r="U3" s="63"/>
      <c r="V3" s="63"/>
      <c r="W3" s="64"/>
      <c r="X3" s="62" t="s">
        <v>27</v>
      </c>
      <c r="Y3" s="63"/>
      <c r="Z3" s="63"/>
      <c r="AA3" s="64"/>
      <c r="AB3" s="65" t="s">
        <v>14</v>
      </c>
      <c r="AC3" s="28"/>
      <c r="AD3" s="60" t="s">
        <v>28</v>
      </c>
      <c r="AE3" s="60" t="s">
        <v>31</v>
      </c>
    </row>
    <row r="4" spans="2:38" x14ac:dyDescent="0.2">
      <c r="B4" s="61"/>
      <c r="C4" s="61"/>
      <c r="D4" s="29" t="s">
        <v>36</v>
      </c>
      <c r="E4" s="30" t="s">
        <v>37</v>
      </c>
      <c r="F4" s="30" t="s">
        <v>39</v>
      </c>
      <c r="G4" s="30" t="s">
        <v>38</v>
      </c>
      <c r="H4" s="29" t="s">
        <v>36</v>
      </c>
      <c r="I4" s="30" t="s">
        <v>37</v>
      </c>
      <c r="J4" s="30" t="s">
        <v>39</v>
      </c>
      <c r="K4" s="30" t="s">
        <v>38</v>
      </c>
      <c r="L4" s="29" t="s">
        <v>36</v>
      </c>
      <c r="M4" s="30" t="s">
        <v>37</v>
      </c>
      <c r="N4" s="30" t="s">
        <v>39</v>
      </c>
      <c r="O4" s="30" t="s">
        <v>38</v>
      </c>
      <c r="P4" s="29" t="s">
        <v>36</v>
      </c>
      <c r="Q4" s="30" t="s">
        <v>37</v>
      </c>
      <c r="R4" s="30" t="s">
        <v>39</v>
      </c>
      <c r="S4" s="30" t="s">
        <v>38</v>
      </c>
      <c r="T4" s="29" t="s">
        <v>36</v>
      </c>
      <c r="U4" s="30" t="s">
        <v>37</v>
      </c>
      <c r="V4" s="30" t="s">
        <v>39</v>
      </c>
      <c r="W4" s="30" t="s">
        <v>38</v>
      </c>
      <c r="X4" s="29" t="s">
        <v>36</v>
      </c>
      <c r="Y4" s="30" t="s">
        <v>37</v>
      </c>
      <c r="Z4" s="30" t="s">
        <v>39</v>
      </c>
      <c r="AA4" s="30" t="s">
        <v>38</v>
      </c>
      <c r="AB4" s="66"/>
      <c r="AC4" s="31"/>
      <c r="AD4" s="61"/>
      <c r="AE4" s="61"/>
      <c r="AF4" s="32"/>
      <c r="AG4" s="33" t="s">
        <v>26</v>
      </c>
      <c r="AH4" s="33" t="s">
        <v>41</v>
      </c>
      <c r="AI4" s="33" t="s">
        <v>42</v>
      </c>
      <c r="AJ4" s="33" t="s">
        <v>40</v>
      </c>
    </row>
    <row r="5" spans="2:38" x14ac:dyDescent="0.2">
      <c r="B5" s="34"/>
      <c r="C5" s="34" t="s">
        <v>4</v>
      </c>
      <c r="D5" s="35" t="e">
        <f>Chateau!C2+Chateau!#REF!+Chateau!C19</f>
        <v>#REF!</v>
      </c>
      <c r="E5" s="36" t="e">
        <f>Chateau!D2+Chateau!#REF!+Chateau!D10</f>
        <v>#REF!</v>
      </c>
      <c r="F5" s="36" t="e">
        <f>Chateau!E2+Chateau!#REF!+Chateau!E19</f>
        <v>#REF!</v>
      </c>
      <c r="G5" s="37" t="e">
        <f>IF(F5=0,0,(E5/F5))</f>
        <v>#REF!</v>
      </c>
      <c r="H5" s="35" t="e">
        <f>'Centro Alpino'!C2+'Centro Alpino'!#REF!+'Centro Alpino'!C19</f>
        <v>#REF!</v>
      </c>
      <c r="I5" s="36" t="e">
        <f>'Centro Alpino'!D2+'Centro Alpino'!#REF!+'Centro Alpino'!D19</f>
        <v>#REF!</v>
      </c>
      <c r="J5" s="36" t="e">
        <f>'Centro Alpino'!E2+'Centro Alpino'!#REF!+'Centro Alpino'!E19</f>
        <v>#REF!</v>
      </c>
      <c r="K5" s="37" t="e">
        <f>IF(J5=0,0,(I5/J5))</f>
        <v>#REF!</v>
      </c>
      <c r="L5" s="35" t="e">
        <f>'Ciudad Destruida'!C2+'Ciudad Destruida'!#REF!+'Ciudad Destruida'!C19</f>
        <v>#REF!</v>
      </c>
      <c r="M5" s="36" t="e">
        <f>'Ciudad Destruida'!D2+'Ciudad Destruida'!#REF!+'Ciudad Destruida'!D19</f>
        <v>#REF!</v>
      </c>
      <c r="N5" s="36" t="e">
        <f>'Ciudad Destruida'!E2+'Ciudad Destruida'!#REF!+'Ciudad Destruida'!E19</f>
        <v>#REF!</v>
      </c>
      <c r="O5" s="37" t="e">
        <f>IF(N5=0,0,(M5/N5))</f>
        <v>#REF!</v>
      </c>
      <c r="P5" s="35" t="e">
        <f>'Patio Maniobras'!C2+'Patio Maniobras'!#REF!+'Patio Maniobras'!C19</f>
        <v>#REF!</v>
      </c>
      <c r="Q5" s="36" t="e">
        <f>'Patio Maniobras'!D2+'Patio Maniobras'!#REF!+'Patio Maniobras'!D19</f>
        <v>#REF!</v>
      </c>
      <c r="R5" s="36" t="e">
        <f>'Patio Maniobras'!E2+'Patio Maniobras'!#REF!+'Patio Maniobras'!E19</f>
        <v>#REF!</v>
      </c>
      <c r="S5" s="37" t="e">
        <f>IF(R5=0,0,(Q5/R5))</f>
        <v>#REF!</v>
      </c>
      <c r="T5" s="35" t="e">
        <f>'Saint Raymonds'!C2+'Saint Raymonds'!#REF!+'Saint Raymonds'!C19</f>
        <v>#REF!</v>
      </c>
      <c r="U5" s="36" t="e">
        <f>'Saint Raymonds'!D2+'Saint Raymonds'!#REF!+'Saint Raymonds'!D19</f>
        <v>#REF!</v>
      </c>
      <c r="V5" s="36" t="e">
        <f>'Saint Raymonds'!E2+'Saint Raymonds'!#REF!+'Saint Raymonds'!E19</f>
        <v>#REF!</v>
      </c>
      <c r="W5" s="37" t="e">
        <f>IF(V5=0,0,(U5/V5))</f>
        <v>#REF!</v>
      </c>
      <c r="X5" s="35" t="e">
        <f>'Zona Aterrizaje'!C2+'Zona Aterrizaje'!#REF!+'Zona Aterrizaje'!C19</f>
        <v>#REF!</v>
      </c>
      <c r="Y5" s="36" t="e">
        <f>'Zona Aterrizaje'!D2+'Zona Aterrizaje'!#REF!+'Zona Aterrizaje'!D19</f>
        <v>#REF!</v>
      </c>
      <c r="Z5" s="36" t="e">
        <f>'Zona Aterrizaje'!E2+'Zona Aterrizaje'!#REF!+'Zona Aterrizaje'!E19</f>
        <v>#REF!</v>
      </c>
      <c r="AA5" s="37" t="e">
        <f>IF(Z5=0,0,(Y5/Z5))</f>
        <v>#REF!</v>
      </c>
      <c r="AB5" s="51" t="e">
        <f>D5+H5+L5+P5+T5+X5</f>
        <v>#REF!</v>
      </c>
      <c r="AC5" s="31"/>
      <c r="AD5" s="38" t="e">
        <f>IF($AB5=0,"-",INDEX($D$3:$X$3,MATCH(MAX(D5,H5,L5,P5,T5,X5),$D5:$X5,0)))</f>
        <v>#REF!</v>
      </c>
      <c r="AE5" s="38" t="e">
        <f>IF($AB5=0,"-",INDEX($D$3:$X$3,MATCH(MIN(D5,H5,L5,P5,T5,X5),$D5:$X5,0)))</f>
        <v>#REF!</v>
      </c>
      <c r="AF5" s="39"/>
      <c r="AG5" s="40" t="s">
        <v>4</v>
      </c>
      <c r="AH5" s="40" t="e">
        <f t="shared" ref="AH5:AH15" si="0">E5+I5+M5+Q5+U5+Y5</f>
        <v>#REF!</v>
      </c>
      <c r="AI5" s="40" t="e">
        <f t="shared" ref="AI5:AI15" si="1">F5+J5+N5+R5+V5+Z5</f>
        <v>#REF!</v>
      </c>
      <c r="AJ5" s="37" t="e">
        <f>IF(AI5=0,0,(AH5/AI5))</f>
        <v>#REF!</v>
      </c>
      <c r="AK5" s="41"/>
      <c r="AL5" s="41"/>
    </row>
    <row r="6" spans="2:38" x14ac:dyDescent="0.2">
      <c r="B6" s="34"/>
      <c r="C6" s="34" t="s">
        <v>6</v>
      </c>
      <c r="D6" s="35">
        <f>Chateau!C3+Chateau!C10+Chateau!C20</f>
        <v>1075</v>
      </c>
      <c r="E6" s="36">
        <f>Chateau!D3+Chateau!D10+Chateau!D11</f>
        <v>28</v>
      </c>
      <c r="F6" s="36">
        <f>Chateau!E3+Chateau!E10+Chateau!E20</f>
        <v>37</v>
      </c>
      <c r="G6" s="37">
        <f t="shared" ref="G6:G15" si="2">IF(F6=0,0,(E6/F6))</f>
        <v>0.7567567567567568</v>
      </c>
      <c r="H6" s="35">
        <f>'Centro Alpino'!C3+'Centro Alpino'!C10+'Centro Alpino'!C20</f>
        <v>4035</v>
      </c>
      <c r="I6" s="36">
        <f>'Centro Alpino'!D3+'Centro Alpino'!D10+'Centro Alpino'!D20</f>
        <v>42</v>
      </c>
      <c r="J6" s="36">
        <f>'Centro Alpino'!E3+'Centro Alpino'!E10+'Centro Alpino'!E20</f>
        <v>16</v>
      </c>
      <c r="K6" s="37">
        <f t="shared" ref="K6:K15" si="3">IF(J6=0,0,(I6/J6))</f>
        <v>2.625</v>
      </c>
      <c r="L6" s="35">
        <f>'Ciudad Destruida'!C3+'Ciudad Destruida'!C10+'Ciudad Destruida'!C20</f>
        <v>1490</v>
      </c>
      <c r="M6" s="36">
        <f>'Ciudad Destruida'!D3+'Ciudad Destruida'!D10+'Ciudad Destruida'!D20</f>
        <v>34</v>
      </c>
      <c r="N6" s="36">
        <f>'Ciudad Destruida'!E3+'Ciudad Destruida'!E10+'Ciudad Destruida'!E20</f>
        <v>30</v>
      </c>
      <c r="O6" s="37">
        <f t="shared" ref="O6:O15" si="4">IF(N6=0,0,(M6/N6))</f>
        <v>1.1333333333333333</v>
      </c>
      <c r="P6" s="35">
        <f>'Patio Maniobras'!C3+'Patio Maniobras'!C10+'Patio Maniobras'!C20</f>
        <v>3040</v>
      </c>
      <c r="Q6" s="36">
        <f>'Patio Maniobras'!D3+'Patio Maniobras'!D10+'Patio Maniobras'!D20</f>
        <v>46</v>
      </c>
      <c r="R6" s="36">
        <f>'Patio Maniobras'!E3+'Patio Maniobras'!E10+'Patio Maniobras'!E20</f>
        <v>23</v>
      </c>
      <c r="S6" s="37">
        <f t="shared" ref="S6:S15" si="5">IF(R6=0,0,(Q6/R6))</f>
        <v>2</v>
      </c>
      <c r="T6" s="35">
        <f>'Saint Raymonds'!C3+'Saint Raymonds'!C10+'Saint Raymonds'!C20</f>
        <v>1610</v>
      </c>
      <c r="U6" s="36">
        <f>'Saint Raymonds'!D3+'Saint Raymonds'!D10+'Saint Raymonds'!D20</f>
        <v>42</v>
      </c>
      <c r="V6" s="36">
        <f>'Saint Raymonds'!E3+'Saint Raymonds'!E10+'Saint Raymonds'!E20</f>
        <v>35</v>
      </c>
      <c r="W6" s="37">
        <f t="shared" ref="W6:W15" si="6">IF(V6=0,0,(U6/V6))</f>
        <v>1.2</v>
      </c>
      <c r="X6" s="35">
        <f>'Zona Aterrizaje'!C3+'Zona Aterrizaje'!C10+'Zona Aterrizaje'!C20</f>
        <v>3575</v>
      </c>
      <c r="Y6" s="36">
        <f>'Zona Aterrizaje'!D3+'Zona Aterrizaje'!D10+'Zona Aterrizaje'!D20</f>
        <v>42</v>
      </c>
      <c r="Z6" s="36">
        <f>'Zona Aterrizaje'!E3+'Zona Aterrizaje'!E10+'Zona Aterrizaje'!E20</f>
        <v>26</v>
      </c>
      <c r="AA6" s="37">
        <f t="shared" ref="AA6:AA15" si="7">IF(Z6=0,0,(Y6/Z6))</f>
        <v>1.6153846153846154</v>
      </c>
      <c r="AB6" s="51">
        <f t="shared" ref="AB6:AB15" si="8">D6+H6+L6+P6+T6+X6</f>
        <v>14825</v>
      </c>
      <c r="AC6" s="31"/>
      <c r="AD6" s="38" t="str">
        <f t="shared" ref="AD6:AD15" si="9">IF($AB6=0,"-",INDEX($D$3:$X$3,MATCH(MAX(D6,H6,L6,P6,T6,X6),$D6:$X6,0)))</f>
        <v>Centro Alpino</v>
      </c>
      <c r="AE6" s="38" t="str">
        <f t="shared" ref="AE6:AE15" si="10">IF($AB6=0,"-",INDEX($D$3:$X$3,MATCH(MIN(D6,H6,L6,P6,T6,X6),$D6:$X6,0)))</f>
        <v>Chateau</v>
      </c>
      <c r="AF6" s="39"/>
      <c r="AG6" s="40" t="s">
        <v>6</v>
      </c>
      <c r="AH6" s="40">
        <f t="shared" si="0"/>
        <v>234</v>
      </c>
      <c r="AI6" s="40">
        <f t="shared" si="1"/>
        <v>167</v>
      </c>
      <c r="AJ6" s="37">
        <f t="shared" ref="AJ6:AJ15" si="11">IF(AI6=0,0,(AH6/AI6))</f>
        <v>1.4011976047904191</v>
      </c>
      <c r="AK6" s="41"/>
      <c r="AL6" s="41"/>
    </row>
    <row r="7" spans="2:38" x14ac:dyDescent="0.2">
      <c r="B7" s="34"/>
      <c r="C7" s="34" t="s">
        <v>0</v>
      </c>
      <c r="D7" s="35">
        <f>Chateau!C4+Chateau!C11+Chateau!C21</f>
        <v>1580</v>
      </c>
      <c r="E7" s="36">
        <f>Chateau!D4+Chateau!D11+Chateau!D12</f>
        <v>30</v>
      </c>
      <c r="F7" s="36">
        <f>Chateau!E4+Chateau!E11+Chateau!E21</f>
        <v>23</v>
      </c>
      <c r="G7" s="37">
        <f t="shared" si="2"/>
        <v>1.3043478260869565</v>
      </c>
      <c r="H7" s="35">
        <f>'Centro Alpino'!C4+'Centro Alpino'!C11+'Centro Alpino'!C21</f>
        <v>2450</v>
      </c>
      <c r="I7" s="36">
        <f>'Centro Alpino'!D4+'Centro Alpino'!D11+'Centro Alpino'!D21</f>
        <v>25</v>
      </c>
      <c r="J7" s="36">
        <f>'Centro Alpino'!E4+'Centro Alpino'!E11+'Centro Alpino'!E21</f>
        <v>19</v>
      </c>
      <c r="K7" s="37">
        <f t="shared" si="3"/>
        <v>1.3157894736842106</v>
      </c>
      <c r="L7" s="35">
        <f>'Ciudad Destruida'!C4+'Ciudad Destruida'!C11+'Ciudad Destruida'!C21</f>
        <v>3400</v>
      </c>
      <c r="M7" s="36">
        <f>'Ciudad Destruida'!D4+'Ciudad Destruida'!D11+'Ciudad Destruida'!D21</f>
        <v>31</v>
      </c>
      <c r="N7" s="36">
        <f>'Ciudad Destruida'!E4+'Ciudad Destruida'!E11+'Ciudad Destruida'!E21</f>
        <v>25</v>
      </c>
      <c r="O7" s="37">
        <f t="shared" si="4"/>
        <v>1.24</v>
      </c>
      <c r="P7" s="35">
        <f>'Patio Maniobras'!C4+'Patio Maniobras'!C11+'Patio Maniobras'!C21</f>
        <v>2905</v>
      </c>
      <c r="Q7" s="36">
        <f>'Patio Maniobras'!D4+'Patio Maniobras'!D11+'Patio Maniobras'!D21</f>
        <v>34</v>
      </c>
      <c r="R7" s="36">
        <f>'Patio Maniobras'!E4+'Patio Maniobras'!E11+'Patio Maniobras'!E21</f>
        <v>30</v>
      </c>
      <c r="S7" s="37">
        <f t="shared" si="5"/>
        <v>1.1333333333333333</v>
      </c>
      <c r="T7" s="35">
        <f>'Saint Raymonds'!C4+'Saint Raymonds'!C11+'Saint Raymonds'!C21</f>
        <v>1250</v>
      </c>
      <c r="U7" s="36">
        <f>'Saint Raymonds'!D4+'Saint Raymonds'!D11+'Saint Raymonds'!D21</f>
        <v>20</v>
      </c>
      <c r="V7" s="36">
        <f>'Saint Raymonds'!E4+'Saint Raymonds'!E11+'Saint Raymonds'!E21</f>
        <v>28</v>
      </c>
      <c r="W7" s="37">
        <f t="shared" si="6"/>
        <v>0.7142857142857143</v>
      </c>
      <c r="X7" s="35">
        <f>'Zona Aterrizaje'!C4+'Zona Aterrizaje'!C11+'Zona Aterrizaje'!C21</f>
        <v>2310</v>
      </c>
      <c r="Y7" s="36">
        <f>'Zona Aterrizaje'!D4+'Zona Aterrizaje'!D11+'Zona Aterrizaje'!D21</f>
        <v>20</v>
      </c>
      <c r="Z7" s="36">
        <f>'Zona Aterrizaje'!E4+'Zona Aterrizaje'!E11+'Zona Aterrizaje'!E21</f>
        <v>15</v>
      </c>
      <c r="AA7" s="37">
        <f t="shared" si="7"/>
        <v>1.3333333333333333</v>
      </c>
      <c r="AB7" s="51">
        <f t="shared" si="8"/>
        <v>13895</v>
      </c>
      <c r="AC7" s="31"/>
      <c r="AD7" s="38" t="str">
        <f t="shared" si="9"/>
        <v>Ciudad Destruida</v>
      </c>
      <c r="AE7" s="38" t="str">
        <f t="shared" si="10"/>
        <v>Saint Reymonds</v>
      </c>
      <c r="AF7" s="39"/>
      <c r="AG7" s="40" t="s">
        <v>5</v>
      </c>
      <c r="AH7" s="40">
        <f t="shared" si="0"/>
        <v>160</v>
      </c>
      <c r="AI7" s="40">
        <f t="shared" si="1"/>
        <v>140</v>
      </c>
      <c r="AJ7" s="37">
        <f t="shared" si="11"/>
        <v>1.1428571428571428</v>
      </c>
      <c r="AK7" s="41"/>
      <c r="AL7" s="41"/>
    </row>
    <row r="8" spans="2:38" x14ac:dyDescent="0.2">
      <c r="B8" s="34"/>
      <c r="C8" s="34" t="s">
        <v>7</v>
      </c>
      <c r="D8" s="35">
        <f>Chateau!C5+Chateau!C12+Chateau!C22</f>
        <v>4285</v>
      </c>
      <c r="E8" s="36">
        <f>Chateau!D5+Chateau!D12+Chateau!D13</f>
        <v>53</v>
      </c>
      <c r="F8" s="36">
        <f>Chateau!E5+Chateau!E12+Chateau!E22</f>
        <v>31</v>
      </c>
      <c r="G8" s="37">
        <f t="shared" si="2"/>
        <v>1.7096774193548387</v>
      </c>
      <c r="H8" s="35">
        <f>'Centro Alpino'!C5+'Centro Alpino'!C12+'Centro Alpino'!C22</f>
        <v>2025</v>
      </c>
      <c r="I8" s="36">
        <f>'Centro Alpino'!D5+'Centro Alpino'!D12+'Centro Alpino'!D22</f>
        <v>47</v>
      </c>
      <c r="J8" s="36">
        <f>'Centro Alpino'!E5+'Centro Alpino'!E12+'Centro Alpino'!E22</f>
        <v>37</v>
      </c>
      <c r="K8" s="37">
        <f t="shared" si="3"/>
        <v>1.2702702702702702</v>
      </c>
      <c r="L8" s="35">
        <f>'Ciudad Destruida'!C5+'Ciudad Destruida'!C12+'Ciudad Destruida'!C22</f>
        <v>2435</v>
      </c>
      <c r="M8" s="36">
        <f>'Ciudad Destruida'!D5+'Ciudad Destruida'!D12+'Ciudad Destruida'!D22</f>
        <v>44</v>
      </c>
      <c r="N8" s="36">
        <f>'Ciudad Destruida'!E5+'Ciudad Destruida'!E12+'Ciudad Destruida'!E22</f>
        <v>30</v>
      </c>
      <c r="O8" s="37">
        <f t="shared" si="4"/>
        <v>1.4666666666666666</v>
      </c>
      <c r="P8" s="35">
        <f>'Patio Maniobras'!C5+'Patio Maniobras'!C12+'Patio Maniobras'!C22</f>
        <v>1315</v>
      </c>
      <c r="Q8" s="36">
        <f>'Patio Maniobras'!D5+'Patio Maniobras'!D12+'Patio Maniobras'!D22</f>
        <v>38</v>
      </c>
      <c r="R8" s="36">
        <f>'Patio Maniobras'!E5+'Patio Maniobras'!E12+'Patio Maniobras'!E22</f>
        <v>29</v>
      </c>
      <c r="S8" s="37">
        <f t="shared" si="5"/>
        <v>1.3103448275862069</v>
      </c>
      <c r="T8" s="35">
        <f>'Saint Raymonds'!C5+'Saint Raymonds'!C12+'Saint Raymonds'!C22</f>
        <v>2505</v>
      </c>
      <c r="U8" s="36">
        <f>'Saint Raymonds'!D5+'Saint Raymonds'!D12+'Saint Raymonds'!D22</f>
        <v>54</v>
      </c>
      <c r="V8" s="36">
        <f>'Saint Raymonds'!E5+'Saint Raymonds'!E12+'Saint Raymonds'!E22</f>
        <v>37</v>
      </c>
      <c r="W8" s="37">
        <f t="shared" si="6"/>
        <v>1.4594594594594594</v>
      </c>
      <c r="X8" s="35">
        <f>'Zona Aterrizaje'!C5+'Zona Aterrizaje'!C12+'Zona Aterrizaje'!C22</f>
        <v>3070</v>
      </c>
      <c r="Y8" s="36">
        <f>'Zona Aterrizaje'!D5+'Zona Aterrizaje'!D12+'Zona Aterrizaje'!D22</f>
        <v>48</v>
      </c>
      <c r="Z8" s="36">
        <f>'Zona Aterrizaje'!E5+'Zona Aterrizaje'!E12+'Zona Aterrizaje'!E22</f>
        <v>31</v>
      </c>
      <c r="AA8" s="37">
        <f t="shared" si="7"/>
        <v>1.5483870967741935</v>
      </c>
      <c r="AB8" s="51">
        <f t="shared" si="8"/>
        <v>15635</v>
      </c>
      <c r="AC8" s="31"/>
      <c r="AD8" s="38" t="str">
        <f t="shared" si="9"/>
        <v>Chateau</v>
      </c>
      <c r="AE8" s="38" t="str">
        <f t="shared" si="10"/>
        <v>Patio Maniobras</v>
      </c>
      <c r="AF8" s="39"/>
      <c r="AG8" s="40" t="s">
        <v>7</v>
      </c>
      <c r="AH8" s="40">
        <f t="shared" si="0"/>
        <v>284</v>
      </c>
      <c r="AI8" s="40">
        <f t="shared" si="1"/>
        <v>195</v>
      </c>
      <c r="AJ8" s="37">
        <f t="shared" si="11"/>
        <v>1.4564102564102563</v>
      </c>
      <c r="AK8" s="41"/>
      <c r="AL8" s="41"/>
    </row>
    <row r="9" spans="2:38" x14ac:dyDescent="0.2">
      <c r="B9" s="34"/>
      <c r="C9" s="34" t="s">
        <v>9</v>
      </c>
      <c r="D9" s="35">
        <f>Chateau!C6+Chateau!C13+Chateau!C23</f>
        <v>1075</v>
      </c>
      <c r="E9" s="36">
        <f>Chateau!D6+Chateau!D13+Chateau!D14</f>
        <v>29</v>
      </c>
      <c r="F9" s="36">
        <f>Chateau!E6+Chateau!E13+Chateau!E23</f>
        <v>36</v>
      </c>
      <c r="G9" s="37">
        <f t="shared" si="2"/>
        <v>0.80555555555555558</v>
      </c>
      <c r="H9" s="35">
        <f>'Centro Alpino'!C6+'Centro Alpino'!C13+'Centro Alpino'!C23</f>
        <v>920</v>
      </c>
      <c r="I9" s="36">
        <f>'Centro Alpino'!D6+'Centro Alpino'!D13+'Centro Alpino'!D23</f>
        <v>14</v>
      </c>
      <c r="J9" s="36">
        <f>'Centro Alpino'!E6+'Centro Alpino'!E13+'Centro Alpino'!E23</f>
        <v>20</v>
      </c>
      <c r="K9" s="37">
        <f t="shared" si="3"/>
        <v>0.7</v>
      </c>
      <c r="L9" s="35">
        <f>'Ciudad Destruida'!C6+'Ciudad Destruida'!C13+'Ciudad Destruida'!C23</f>
        <v>1045</v>
      </c>
      <c r="M9" s="36">
        <f>'Ciudad Destruida'!D6+'Ciudad Destruida'!D13+'Ciudad Destruida'!D23</f>
        <v>17</v>
      </c>
      <c r="N9" s="36">
        <f>'Ciudad Destruida'!E6+'Ciudad Destruida'!E13+'Ciudad Destruida'!E23</f>
        <v>27</v>
      </c>
      <c r="O9" s="37">
        <f t="shared" si="4"/>
        <v>0.62962962962962965</v>
      </c>
      <c r="P9" s="35">
        <f>'Patio Maniobras'!C6+'Patio Maniobras'!C13+'Patio Maniobras'!C23</f>
        <v>1350</v>
      </c>
      <c r="Q9" s="36">
        <f>'Patio Maniobras'!D6+'Patio Maniobras'!D13+'Patio Maniobras'!D23</f>
        <v>20</v>
      </c>
      <c r="R9" s="36">
        <f>'Patio Maniobras'!E6+'Patio Maniobras'!E13+'Patio Maniobras'!E23</f>
        <v>25</v>
      </c>
      <c r="S9" s="37">
        <f t="shared" si="5"/>
        <v>0.8</v>
      </c>
      <c r="T9" s="35">
        <f>'Saint Raymonds'!C6+'Saint Raymonds'!C13+'Saint Raymonds'!C23</f>
        <v>1925</v>
      </c>
      <c r="U9" s="36">
        <f>'Saint Raymonds'!D6+'Saint Raymonds'!D13+'Saint Raymonds'!D23</f>
        <v>38</v>
      </c>
      <c r="V9" s="36">
        <f>'Saint Raymonds'!E6+'Saint Raymonds'!E13+'Saint Raymonds'!E23</f>
        <v>26</v>
      </c>
      <c r="W9" s="37">
        <f t="shared" si="6"/>
        <v>1.4615384615384615</v>
      </c>
      <c r="X9" s="35">
        <f>'Zona Aterrizaje'!C6+'Zona Aterrizaje'!C13+'Zona Aterrizaje'!C23</f>
        <v>580</v>
      </c>
      <c r="Y9" s="36">
        <f>'Zona Aterrizaje'!D6+'Zona Aterrizaje'!D13+'Zona Aterrizaje'!D23</f>
        <v>13</v>
      </c>
      <c r="Z9" s="36">
        <f>'Zona Aterrizaje'!E6+'Zona Aterrizaje'!E13+'Zona Aterrizaje'!E23</f>
        <v>27</v>
      </c>
      <c r="AA9" s="37">
        <f t="shared" si="7"/>
        <v>0.48148148148148145</v>
      </c>
      <c r="AB9" s="51">
        <f t="shared" si="8"/>
        <v>6895</v>
      </c>
      <c r="AC9" s="31"/>
      <c r="AD9" s="38" t="str">
        <f t="shared" si="9"/>
        <v>Saint Reymonds</v>
      </c>
      <c r="AE9" s="38" t="str">
        <f t="shared" si="10"/>
        <v>Zona Aterrizaje</v>
      </c>
      <c r="AF9" s="39"/>
      <c r="AG9" s="40" t="s">
        <v>9</v>
      </c>
      <c r="AH9" s="40">
        <f t="shared" si="0"/>
        <v>131</v>
      </c>
      <c r="AI9" s="40">
        <f t="shared" si="1"/>
        <v>161</v>
      </c>
      <c r="AJ9" s="37">
        <f t="shared" si="11"/>
        <v>0.81366459627329191</v>
      </c>
      <c r="AK9" s="41"/>
      <c r="AL9" s="41"/>
    </row>
    <row r="10" spans="2:38" x14ac:dyDescent="0.2">
      <c r="B10" s="34"/>
      <c r="C10" s="34" t="s">
        <v>5</v>
      </c>
      <c r="D10" s="35">
        <f>Chateau!C7+Chateau!C14+Chateau!C24</f>
        <v>370</v>
      </c>
      <c r="E10" s="36">
        <f>Chateau!D7+Chateau!D14+Chateau!D15</f>
        <v>29</v>
      </c>
      <c r="F10" s="36">
        <f>Chateau!E7+Chateau!E14+Chateau!E24</f>
        <v>28</v>
      </c>
      <c r="G10" s="37">
        <f t="shared" si="2"/>
        <v>1.0357142857142858</v>
      </c>
      <c r="H10" s="35">
        <f>'Centro Alpino'!C7+'Centro Alpino'!C14+'Centro Alpino'!C24</f>
        <v>1230</v>
      </c>
      <c r="I10" s="36">
        <f>'Centro Alpino'!D7+'Centro Alpino'!D14+'Centro Alpino'!D24</f>
        <v>19</v>
      </c>
      <c r="J10" s="36">
        <f>'Centro Alpino'!E7+'Centro Alpino'!E14+'Centro Alpino'!E24</f>
        <v>29</v>
      </c>
      <c r="K10" s="37">
        <f t="shared" si="3"/>
        <v>0.65517241379310343</v>
      </c>
      <c r="L10" s="35">
        <f>'Ciudad Destruida'!C7+'Ciudad Destruida'!C14+'Ciudad Destruida'!C24</f>
        <v>515</v>
      </c>
      <c r="M10" s="36">
        <f>'Ciudad Destruida'!D7+'Ciudad Destruida'!D14+'Ciudad Destruida'!D24</f>
        <v>26</v>
      </c>
      <c r="N10" s="36">
        <f>'Ciudad Destruida'!E7+'Ciudad Destruida'!E14+'Ciudad Destruida'!E24</f>
        <v>29</v>
      </c>
      <c r="O10" s="37">
        <f t="shared" si="4"/>
        <v>0.89655172413793105</v>
      </c>
      <c r="P10" s="35">
        <f>'Patio Maniobras'!C7+'Patio Maniobras'!C14+'Patio Maniobras'!C24</f>
        <v>1420</v>
      </c>
      <c r="Q10" s="36">
        <f>'Patio Maniobras'!D7+'Patio Maniobras'!D14+'Patio Maniobras'!D24</f>
        <v>27</v>
      </c>
      <c r="R10" s="36">
        <f>'Patio Maniobras'!E7+'Patio Maniobras'!E14+'Patio Maniobras'!E24</f>
        <v>29</v>
      </c>
      <c r="S10" s="37">
        <f t="shared" si="5"/>
        <v>0.93103448275862066</v>
      </c>
      <c r="T10" s="35">
        <f>'Saint Raymonds'!C7+'Saint Raymonds'!C14+'Saint Raymonds'!C24</f>
        <v>660</v>
      </c>
      <c r="U10" s="36">
        <f>'Saint Raymonds'!D7+'Saint Raymonds'!D14+'Saint Raymonds'!D24</f>
        <v>18</v>
      </c>
      <c r="V10" s="36">
        <f>'Saint Raymonds'!E7+'Saint Raymonds'!E14+'Saint Raymonds'!E24</f>
        <v>27</v>
      </c>
      <c r="W10" s="37">
        <f t="shared" si="6"/>
        <v>0.66666666666666663</v>
      </c>
      <c r="X10" s="35">
        <f>'Zona Aterrizaje'!C7+'Zona Aterrizaje'!C14+'Zona Aterrizaje'!C24</f>
        <v>2165</v>
      </c>
      <c r="Y10" s="36">
        <f>'Zona Aterrizaje'!D7+'Zona Aterrizaje'!D14+'Zona Aterrizaje'!D24</f>
        <v>21</v>
      </c>
      <c r="Z10" s="36">
        <f>'Zona Aterrizaje'!E7+'Zona Aterrizaje'!E14+'Zona Aterrizaje'!E24</f>
        <v>14</v>
      </c>
      <c r="AA10" s="37">
        <f t="shared" si="7"/>
        <v>1.5</v>
      </c>
      <c r="AB10" s="51">
        <f t="shared" si="8"/>
        <v>6360</v>
      </c>
      <c r="AC10" s="31"/>
      <c r="AD10" s="38" t="str">
        <f t="shared" si="9"/>
        <v>Zona Aterrizaje</v>
      </c>
      <c r="AE10" s="38" t="str">
        <f t="shared" si="10"/>
        <v>Chateau</v>
      </c>
      <c r="AF10" s="39"/>
      <c r="AG10" s="40" t="s">
        <v>1</v>
      </c>
      <c r="AH10" s="40">
        <f t="shared" si="0"/>
        <v>140</v>
      </c>
      <c r="AI10" s="40">
        <f t="shared" si="1"/>
        <v>156</v>
      </c>
      <c r="AJ10" s="37">
        <f t="shared" si="11"/>
        <v>0.89743589743589747</v>
      </c>
      <c r="AK10" s="41"/>
      <c r="AL10" s="41"/>
    </row>
    <row r="11" spans="2:38" x14ac:dyDescent="0.2">
      <c r="B11" s="34"/>
      <c r="C11" s="34" t="s">
        <v>1</v>
      </c>
      <c r="D11" s="35">
        <f>Chateau!C8+Chateau!C15+Chateau!C25</f>
        <v>1260</v>
      </c>
      <c r="E11" s="36">
        <f>Chateau!D8+Chateau!D15+Chateau!D16</f>
        <v>25</v>
      </c>
      <c r="F11" s="36">
        <f>Chateau!E8+Chateau!E15+Chateau!E25</f>
        <v>26</v>
      </c>
      <c r="G11" s="37">
        <f t="shared" si="2"/>
        <v>0.96153846153846156</v>
      </c>
      <c r="H11" s="35">
        <f>'Centro Alpino'!C8+'Centro Alpino'!C15+'Centro Alpino'!C25</f>
        <v>1785</v>
      </c>
      <c r="I11" s="36">
        <f>'Centro Alpino'!D8+'Centro Alpino'!D15+'Centro Alpino'!D25</f>
        <v>22</v>
      </c>
      <c r="J11" s="36">
        <f>'Centro Alpino'!E8+'Centro Alpino'!E15+'Centro Alpino'!E25</f>
        <v>14</v>
      </c>
      <c r="K11" s="37">
        <f t="shared" si="3"/>
        <v>1.5714285714285714</v>
      </c>
      <c r="L11" s="35">
        <f>'Ciudad Destruida'!C8+'Ciudad Destruida'!C15+'Ciudad Destruida'!C25</f>
        <v>915</v>
      </c>
      <c r="M11" s="36">
        <f>'Ciudad Destruida'!D8+'Ciudad Destruida'!D15+'Ciudad Destruida'!D25</f>
        <v>25</v>
      </c>
      <c r="N11" s="36">
        <f>'Ciudad Destruida'!E8+'Ciudad Destruida'!E15+'Ciudad Destruida'!E25</f>
        <v>23</v>
      </c>
      <c r="O11" s="37">
        <f t="shared" si="4"/>
        <v>1.0869565217391304</v>
      </c>
      <c r="P11" s="35">
        <f>'Patio Maniobras'!C8+'Patio Maniobras'!C15+'Patio Maniobras'!C25</f>
        <v>200</v>
      </c>
      <c r="Q11" s="36">
        <f>'Patio Maniobras'!D8+'Patio Maniobras'!D15+'Patio Maniobras'!D25</f>
        <v>15</v>
      </c>
      <c r="R11" s="36">
        <f>'Patio Maniobras'!E8+'Patio Maniobras'!E15+'Patio Maniobras'!E25</f>
        <v>23</v>
      </c>
      <c r="S11" s="37">
        <f t="shared" si="5"/>
        <v>0.65217391304347827</v>
      </c>
      <c r="T11" s="35">
        <f>'Saint Raymonds'!C8+'Saint Raymonds'!C15+'Saint Raymonds'!C25</f>
        <v>1735</v>
      </c>
      <c r="U11" s="36">
        <f>'Saint Raymonds'!D8+'Saint Raymonds'!D15+'Saint Raymonds'!D25</f>
        <v>30</v>
      </c>
      <c r="V11" s="36">
        <f>'Saint Raymonds'!E8+'Saint Raymonds'!E15+'Saint Raymonds'!E25</f>
        <v>21</v>
      </c>
      <c r="W11" s="37">
        <f t="shared" si="6"/>
        <v>1.4285714285714286</v>
      </c>
      <c r="X11" s="35">
        <f>'Zona Aterrizaje'!C8+'Zona Aterrizaje'!C15+'Zona Aterrizaje'!C25</f>
        <v>1620</v>
      </c>
      <c r="Y11" s="36">
        <f>'Zona Aterrizaje'!D8+'Zona Aterrizaje'!D15+'Zona Aterrizaje'!D25</f>
        <v>29</v>
      </c>
      <c r="Z11" s="36">
        <f>'Zona Aterrizaje'!E8+'Zona Aterrizaje'!E15+'Zona Aterrizaje'!E25</f>
        <v>26</v>
      </c>
      <c r="AA11" s="37">
        <f t="shared" si="7"/>
        <v>1.1153846153846154</v>
      </c>
      <c r="AB11" s="51">
        <f t="shared" si="8"/>
        <v>7515</v>
      </c>
      <c r="AC11" s="31"/>
      <c r="AD11" s="38" t="str">
        <f t="shared" si="9"/>
        <v>Centro Alpino</v>
      </c>
      <c r="AE11" s="38" t="str">
        <f t="shared" si="10"/>
        <v>Patio Maniobras</v>
      </c>
      <c r="AF11" s="39"/>
      <c r="AG11" s="40" t="s">
        <v>0</v>
      </c>
      <c r="AH11" s="40">
        <f t="shared" si="0"/>
        <v>146</v>
      </c>
      <c r="AI11" s="40">
        <f t="shared" si="1"/>
        <v>133</v>
      </c>
      <c r="AJ11" s="37">
        <f t="shared" si="11"/>
        <v>1.0977443609022557</v>
      </c>
      <c r="AK11" s="41"/>
      <c r="AL11" s="41"/>
    </row>
    <row r="12" spans="2:38" x14ac:dyDescent="0.2">
      <c r="B12" s="34"/>
      <c r="C12" s="34" t="s">
        <v>8</v>
      </c>
      <c r="D12" s="35">
        <f>Chateau!C9+Chateau!C16+Chateau!C26</f>
        <v>435</v>
      </c>
      <c r="E12" s="36">
        <f>Chateau!D9+Chateau!D16+Chateau!D17</f>
        <v>21</v>
      </c>
      <c r="F12" s="36">
        <f>Chateau!E9+Chateau!E16+Chateau!E26</f>
        <v>38</v>
      </c>
      <c r="G12" s="37">
        <f t="shared" si="2"/>
        <v>0.55263157894736847</v>
      </c>
      <c r="H12" s="35">
        <f>'Centro Alpino'!C9+'Centro Alpino'!C16+'Centro Alpino'!C26</f>
        <v>1530</v>
      </c>
      <c r="I12" s="36">
        <f>'Centro Alpino'!D9+'Centro Alpino'!D16+'Centro Alpino'!D26</f>
        <v>17</v>
      </c>
      <c r="J12" s="36">
        <f>'Centro Alpino'!E9+'Centro Alpino'!E16+'Centro Alpino'!E26</f>
        <v>28</v>
      </c>
      <c r="K12" s="37">
        <f t="shared" si="3"/>
        <v>0.6071428571428571</v>
      </c>
      <c r="L12" s="35">
        <f>'Ciudad Destruida'!C9+'Ciudad Destruida'!C16+'Ciudad Destruida'!C26</f>
        <v>905</v>
      </c>
      <c r="M12" s="36">
        <f>'Ciudad Destruida'!D9+'Ciudad Destruida'!D16+'Ciudad Destruida'!D26</f>
        <v>28</v>
      </c>
      <c r="N12" s="36">
        <f>'Ciudad Destruida'!E9+'Ciudad Destruida'!E16+'Ciudad Destruida'!E26</f>
        <v>36</v>
      </c>
      <c r="O12" s="37">
        <f t="shared" si="4"/>
        <v>0.77777777777777779</v>
      </c>
      <c r="P12" s="35">
        <f>'Patio Maniobras'!C9+'Patio Maniobras'!C16+'Patio Maniobras'!C26</f>
        <v>1105</v>
      </c>
      <c r="Q12" s="36">
        <f>'Patio Maniobras'!D9+'Patio Maniobras'!D16+'Patio Maniobras'!D26</f>
        <v>16</v>
      </c>
      <c r="R12" s="36">
        <f>'Patio Maniobras'!E9+'Patio Maniobras'!E16+'Patio Maniobras'!E26</f>
        <v>28</v>
      </c>
      <c r="S12" s="37">
        <f t="shared" si="5"/>
        <v>0.5714285714285714</v>
      </c>
      <c r="T12" s="35">
        <f>'Saint Raymonds'!C9+'Saint Raymonds'!C16+'Saint Raymonds'!C26</f>
        <v>180</v>
      </c>
      <c r="U12" s="36">
        <f>'Saint Raymonds'!D9+'Saint Raymonds'!D16+'Saint Raymonds'!D26</f>
        <v>17</v>
      </c>
      <c r="V12" s="36">
        <f>'Saint Raymonds'!E9+'Saint Raymonds'!E16+'Saint Raymonds'!E26</f>
        <v>32</v>
      </c>
      <c r="W12" s="37">
        <f t="shared" si="6"/>
        <v>0.53125</v>
      </c>
      <c r="X12" s="35">
        <f>'Zona Aterrizaje'!C9+'Zona Aterrizaje'!C16+'Zona Aterrizaje'!C26</f>
        <v>335</v>
      </c>
      <c r="Y12" s="36">
        <f>'Zona Aterrizaje'!D9+'Zona Aterrizaje'!D16+'Zona Aterrizaje'!D26</f>
        <v>13</v>
      </c>
      <c r="Z12" s="36">
        <f>'Zona Aterrizaje'!E9+'Zona Aterrizaje'!E16+'Zona Aterrizaje'!E26</f>
        <v>37</v>
      </c>
      <c r="AA12" s="37">
        <f t="shared" si="7"/>
        <v>0.35135135135135137</v>
      </c>
      <c r="AB12" s="51">
        <f t="shared" si="8"/>
        <v>4490</v>
      </c>
      <c r="AC12" s="31"/>
      <c r="AD12" s="38" t="str">
        <f t="shared" si="9"/>
        <v>Centro Alpino</v>
      </c>
      <c r="AE12" s="38" t="str">
        <f t="shared" si="10"/>
        <v>Saint Reymonds</v>
      </c>
      <c r="AF12" s="39"/>
      <c r="AG12" s="40" t="s">
        <v>8</v>
      </c>
      <c r="AH12" s="40">
        <f t="shared" si="0"/>
        <v>112</v>
      </c>
      <c r="AI12" s="40">
        <f t="shared" si="1"/>
        <v>199</v>
      </c>
      <c r="AJ12" s="37">
        <f t="shared" si="11"/>
        <v>0.56281407035175879</v>
      </c>
      <c r="AK12" s="41"/>
      <c r="AL12" s="41"/>
    </row>
    <row r="13" spans="2:38" x14ac:dyDescent="0.2">
      <c r="B13" s="34"/>
      <c r="C13" s="34" t="s">
        <v>2</v>
      </c>
      <c r="D13" s="35" t="e">
        <f>Chateau!#REF!+Chateau!C17+Chateau!C27</f>
        <v>#REF!</v>
      </c>
      <c r="E13" s="36" t="e">
        <f>Chateau!#REF!+Chateau!D17+Chateau!D18</f>
        <v>#REF!</v>
      </c>
      <c r="F13" s="36" t="e">
        <f>Chateau!#REF!+Chateau!E17+Chateau!E27</f>
        <v>#REF!</v>
      </c>
      <c r="G13" s="37" t="e">
        <f t="shared" si="2"/>
        <v>#REF!</v>
      </c>
      <c r="H13" s="35" t="e">
        <f>'Centro Alpino'!#REF!+'Centro Alpino'!C17+'Centro Alpino'!C27</f>
        <v>#REF!</v>
      </c>
      <c r="I13" s="36" t="e">
        <f>'Centro Alpino'!#REF!+'Centro Alpino'!D17+'Centro Alpino'!D27</f>
        <v>#REF!</v>
      </c>
      <c r="J13" s="36" t="e">
        <f>'Centro Alpino'!#REF!+'Centro Alpino'!E17+'Centro Alpino'!E27</f>
        <v>#REF!</v>
      </c>
      <c r="K13" s="37" t="e">
        <f t="shared" si="3"/>
        <v>#REF!</v>
      </c>
      <c r="L13" s="35" t="e">
        <f>'Ciudad Destruida'!#REF!+'Ciudad Destruida'!C17+'Ciudad Destruida'!C27</f>
        <v>#REF!</v>
      </c>
      <c r="M13" s="36" t="e">
        <f>'Ciudad Destruida'!#REF!+'Ciudad Destruida'!D17+'Ciudad Destruida'!D27</f>
        <v>#REF!</v>
      </c>
      <c r="N13" s="36" t="e">
        <f>'Ciudad Destruida'!#REF!+'Ciudad Destruida'!E17+'Ciudad Destruida'!E27</f>
        <v>#REF!</v>
      </c>
      <c r="O13" s="37" t="e">
        <f t="shared" si="4"/>
        <v>#REF!</v>
      </c>
      <c r="P13" s="35" t="e">
        <f>'Patio Maniobras'!#REF!+'Patio Maniobras'!C17+'Patio Maniobras'!C27</f>
        <v>#REF!</v>
      </c>
      <c r="Q13" s="36" t="e">
        <f>'Patio Maniobras'!#REF!+'Patio Maniobras'!D17+'Patio Maniobras'!D27</f>
        <v>#REF!</v>
      </c>
      <c r="R13" s="36" t="e">
        <f>'Patio Maniobras'!#REF!+'Patio Maniobras'!E17+'Patio Maniobras'!E27</f>
        <v>#REF!</v>
      </c>
      <c r="S13" s="37" t="e">
        <f t="shared" si="5"/>
        <v>#REF!</v>
      </c>
      <c r="T13" s="35" t="e">
        <f>'Saint Raymonds'!#REF!+'Saint Raymonds'!C17+'Saint Raymonds'!C27</f>
        <v>#REF!</v>
      </c>
      <c r="U13" s="36" t="e">
        <f>'Saint Raymonds'!#REF!+'Saint Raymonds'!D17+'Saint Raymonds'!D27</f>
        <v>#REF!</v>
      </c>
      <c r="V13" s="36" t="e">
        <f>'Saint Raymonds'!#REF!+'Saint Raymonds'!E17+'Saint Raymonds'!E27</f>
        <v>#REF!</v>
      </c>
      <c r="W13" s="37" t="e">
        <f t="shared" si="6"/>
        <v>#REF!</v>
      </c>
      <c r="X13" s="35" t="e">
        <f>'Zona Aterrizaje'!#REF!+'Zona Aterrizaje'!C17+'Zona Aterrizaje'!C27</f>
        <v>#REF!</v>
      </c>
      <c r="Y13" s="36" t="e">
        <f>'Zona Aterrizaje'!#REF!+'Zona Aterrizaje'!D17+'Zona Aterrizaje'!D27</f>
        <v>#REF!</v>
      </c>
      <c r="Z13" s="36" t="e">
        <f>'Zona Aterrizaje'!#REF!+'Zona Aterrizaje'!E17+'Zona Aterrizaje'!E27</f>
        <v>#REF!</v>
      </c>
      <c r="AA13" s="37" t="e">
        <f t="shared" si="7"/>
        <v>#REF!</v>
      </c>
      <c r="AB13" s="51" t="e">
        <f t="shared" si="8"/>
        <v>#REF!</v>
      </c>
      <c r="AC13" s="31"/>
      <c r="AD13" s="38" t="e">
        <f t="shared" si="9"/>
        <v>#REF!</v>
      </c>
      <c r="AE13" s="38" t="e">
        <f t="shared" si="10"/>
        <v>#REF!</v>
      </c>
      <c r="AG13" s="40" t="s">
        <v>2</v>
      </c>
      <c r="AH13" s="40" t="e">
        <f t="shared" si="0"/>
        <v>#REF!</v>
      </c>
      <c r="AI13" s="40" t="e">
        <f t="shared" si="1"/>
        <v>#REF!</v>
      </c>
      <c r="AJ13" s="37" t="e">
        <f t="shared" si="11"/>
        <v>#REF!</v>
      </c>
    </row>
    <row r="14" spans="2:38" x14ac:dyDescent="0.2">
      <c r="B14" s="34"/>
      <c r="C14" s="34" t="s">
        <v>3</v>
      </c>
      <c r="D14" s="35" t="e">
        <f>Chateau!#REF!+Chateau!C18+Chateau!C28</f>
        <v>#REF!</v>
      </c>
      <c r="E14" s="36" t="e">
        <f>Chateau!#REF!+Chateau!D18+Chateau!#REF!</f>
        <v>#REF!</v>
      </c>
      <c r="F14" s="36" t="e">
        <f>Chateau!#REF!+Chateau!E18+Chateau!E28</f>
        <v>#REF!</v>
      </c>
      <c r="G14" s="37" t="e">
        <f t="shared" si="2"/>
        <v>#REF!</v>
      </c>
      <c r="H14" s="35" t="e">
        <f>'Centro Alpino'!#REF!+'Centro Alpino'!C18+'Centro Alpino'!C28</f>
        <v>#REF!</v>
      </c>
      <c r="I14" s="36" t="e">
        <f>'Centro Alpino'!#REF!+'Centro Alpino'!D18+'Centro Alpino'!D28</f>
        <v>#REF!</v>
      </c>
      <c r="J14" s="36" t="e">
        <f>'Centro Alpino'!#REF!+'Centro Alpino'!E18+'Centro Alpino'!E28</f>
        <v>#REF!</v>
      </c>
      <c r="K14" s="37" t="e">
        <f t="shared" si="3"/>
        <v>#REF!</v>
      </c>
      <c r="L14" s="35" t="e">
        <f>'Ciudad Destruida'!#REF!+'Ciudad Destruida'!C18+'Ciudad Destruida'!C28</f>
        <v>#REF!</v>
      </c>
      <c r="M14" s="36" t="e">
        <f>'Ciudad Destruida'!#REF!+'Ciudad Destruida'!D18+'Ciudad Destruida'!D28</f>
        <v>#REF!</v>
      </c>
      <c r="N14" s="36" t="e">
        <f>'Ciudad Destruida'!#REF!+'Ciudad Destruida'!E18+'Ciudad Destruida'!E28</f>
        <v>#REF!</v>
      </c>
      <c r="O14" s="37" t="e">
        <f t="shared" si="4"/>
        <v>#REF!</v>
      </c>
      <c r="P14" s="35" t="e">
        <f>'Patio Maniobras'!#REF!+'Patio Maniobras'!C18+'Patio Maniobras'!C28</f>
        <v>#REF!</v>
      </c>
      <c r="Q14" s="36" t="e">
        <f>'Patio Maniobras'!#REF!+'Patio Maniobras'!D18+'Patio Maniobras'!D28</f>
        <v>#REF!</v>
      </c>
      <c r="R14" s="36" t="e">
        <f>'Patio Maniobras'!#REF!+'Patio Maniobras'!E18+'Patio Maniobras'!E28</f>
        <v>#REF!</v>
      </c>
      <c r="S14" s="37" t="e">
        <f t="shared" si="5"/>
        <v>#REF!</v>
      </c>
      <c r="T14" s="35" t="e">
        <f>'Saint Raymonds'!#REF!+'Saint Raymonds'!C18+'Saint Raymonds'!C28</f>
        <v>#REF!</v>
      </c>
      <c r="U14" s="36" t="e">
        <f>'Saint Raymonds'!#REF!+'Saint Raymonds'!D18+'Saint Raymonds'!D28</f>
        <v>#REF!</v>
      </c>
      <c r="V14" s="36" t="e">
        <f>'Saint Raymonds'!#REF!+'Saint Raymonds'!E18+'Saint Raymonds'!E28</f>
        <v>#REF!</v>
      </c>
      <c r="W14" s="37" t="e">
        <f t="shared" si="6"/>
        <v>#REF!</v>
      </c>
      <c r="X14" s="35" t="e">
        <f>'Zona Aterrizaje'!#REF!+'Zona Aterrizaje'!C18+'Zona Aterrizaje'!C28</f>
        <v>#REF!</v>
      </c>
      <c r="Y14" s="36" t="e">
        <f>'Zona Aterrizaje'!#REF!+'Zona Aterrizaje'!D18+'Zona Aterrizaje'!D28</f>
        <v>#REF!</v>
      </c>
      <c r="Z14" s="36" t="e">
        <f>'Zona Aterrizaje'!#REF!+'Zona Aterrizaje'!E18+'Zona Aterrizaje'!E28</f>
        <v>#REF!</v>
      </c>
      <c r="AA14" s="37" t="e">
        <f t="shared" si="7"/>
        <v>#REF!</v>
      </c>
      <c r="AB14" s="51" t="e">
        <f t="shared" si="8"/>
        <v>#REF!</v>
      </c>
      <c r="AC14" s="42"/>
      <c r="AD14" s="38" t="e">
        <f t="shared" si="9"/>
        <v>#REF!</v>
      </c>
      <c r="AE14" s="38" t="e">
        <f t="shared" si="10"/>
        <v>#REF!</v>
      </c>
      <c r="AG14" s="40" t="s">
        <v>3</v>
      </c>
      <c r="AH14" s="40" t="e">
        <f t="shared" si="0"/>
        <v>#REF!</v>
      </c>
      <c r="AI14" s="40" t="e">
        <f t="shared" si="1"/>
        <v>#REF!</v>
      </c>
      <c r="AJ14" s="37" t="e">
        <f t="shared" si="11"/>
        <v>#REF!</v>
      </c>
    </row>
    <row r="15" spans="2:38" x14ac:dyDescent="0.2">
      <c r="B15" s="34"/>
      <c r="C15" s="34" t="s">
        <v>30</v>
      </c>
      <c r="D15" s="35" t="e">
        <f>Chateau!#REF!+Chateau!#REF!+Chateau!C29</f>
        <v>#REF!</v>
      </c>
      <c r="E15" s="36" t="e">
        <f>Chateau!#REF!+Chateau!#REF!+Chateau!D19</f>
        <v>#REF!</v>
      </c>
      <c r="F15" s="36" t="e">
        <f>Chateau!#REF!+Chateau!#REF!+Chateau!E29</f>
        <v>#REF!</v>
      </c>
      <c r="G15" s="37" t="e">
        <f t="shared" si="2"/>
        <v>#REF!</v>
      </c>
      <c r="H15" s="35" t="e">
        <f>'Centro Alpino'!#REF!+'Centro Alpino'!#REF!+'Centro Alpino'!C29</f>
        <v>#REF!</v>
      </c>
      <c r="I15" s="36" t="e">
        <f>'Centro Alpino'!#REF!+'Centro Alpino'!#REF!+'Centro Alpino'!D29</f>
        <v>#REF!</v>
      </c>
      <c r="J15" s="36" t="e">
        <f>'Centro Alpino'!#REF!+'Centro Alpino'!#REF!+'Centro Alpino'!E29</f>
        <v>#REF!</v>
      </c>
      <c r="K15" s="37" t="e">
        <f t="shared" si="3"/>
        <v>#REF!</v>
      </c>
      <c r="L15" s="35" t="e">
        <f>'Ciudad Destruida'!#REF!+'Ciudad Destruida'!#REF!+'Ciudad Destruida'!C29</f>
        <v>#REF!</v>
      </c>
      <c r="M15" s="36" t="e">
        <f>'Ciudad Destruida'!#REF!+'Ciudad Destruida'!#REF!+'Ciudad Destruida'!D29</f>
        <v>#REF!</v>
      </c>
      <c r="N15" s="36" t="e">
        <f>'Ciudad Destruida'!#REF!+'Ciudad Destruida'!#REF!+'Ciudad Destruida'!E29</f>
        <v>#REF!</v>
      </c>
      <c r="O15" s="37" t="e">
        <f t="shared" si="4"/>
        <v>#REF!</v>
      </c>
      <c r="P15" s="35" t="e">
        <f>'Patio Maniobras'!#REF!+'Patio Maniobras'!#REF!+'Patio Maniobras'!C29</f>
        <v>#REF!</v>
      </c>
      <c r="Q15" s="36" t="e">
        <f>'Patio Maniobras'!#REF!+'Patio Maniobras'!#REF!+'Patio Maniobras'!D29</f>
        <v>#REF!</v>
      </c>
      <c r="R15" s="36" t="e">
        <f>'Patio Maniobras'!#REF!+'Patio Maniobras'!#REF!+'Patio Maniobras'!E29</f>
        <v>#REF!</v>
      </c>
      <c r="S15" s="37" t="e">
        <f t="shared" si="5"/>
        <v>#REF!</v>
      </c>
      <c r="T15" s="35" t="e">
        <f>'Saint Raymonds'!#REF!+'Saint Raymonds'!#REF!+'Saint Raymonds'!C29</f>
        <v>#REF!</v>
      </c>
      <c r="U15" s="36" t="e">
        <f>'Saint Raymonds'!#REF!+'Saint Raymonds'!#REF!+'Saint Raymonds'!D29</f>
        <v>#REF!</v>
      </c>
      <c r="V15" s="36" t="e">
        <f>'Saint Raymonds'!#REF!+'Saint Raymonds'!#REF!+'Saint Raymonds'!E29</f>
        <v>#REF!</v>
      </c>
      <c r="W15" s="37" t="e">
        <f t="shared" si="6"/>
        <v>#REF!</v>
      </c>
      <c r="X15" s="35" t="e">
        <f>'Zona Aterrizaje'!#REF!+'Zona Aterrizaje'!#REF!+'Zona Aterrizaje'!C29</f>
        <v>#REF!</v>
      </c>
      <c r="Y15" s="36" t="e">
        <f>'Zona Aterrizaje'!#REF!+'Zona Aterrizaje'!#REF!+'Zona Aterrizaje'!D29</f>
        <v>#REF!</v>
      </c>
      <c r="Z15" s="36" t="e">
        <f>'Zona Aterrizaje'!#REF!+'Zona Aterrizaje'!#REF!+'Zona Aterrizaje'!E29</f>
        <v>#REF!</v>
      </c>
      <c r="AA15" s="37" t="e">
        <f t="shared" si="7"/>
        <v>#REF!</v>
      </c>
      <c r="AB15" s="51" t="e">
        <f t="shared" si="8"/>
        <v>#REF!</v>
      </c>
      <c r="AC15" s="42"/>
      <c r="AD15" s="38" t="e">
        <f t="shared" si="9"/>
        <v>#REF!</v>
      </c>
      <c r="AE15" s="38" t="e">
        <f t="shared" si="10"/>
        <v>#REF!</v>
      </c>
      <c r="AG15" s="40" t="s">
        <v>30</v>
      </c>
      <c r="AH15" s="40" t="e">
        <f t="shared" si="0"/>
        <v>#REF!</v>
      </c>
      <c r="AI15" s="40" t="e">
        <f t="shared" si="1"/>
        <v>#REF!</v>
      </c>
      <c r="AJ15" s="37" t="e">
        <f t="shared" si="11"/>
        <v>#REF!</v>
      </c>
    </row>
    <row r="17" spans="2:27" x14ac:dyDescent="0.2">
      <c r="B17" s="24" t="s">
        <v>35</v>
      </c>
      <c r="D17" s="53" t="e">
        <f>IF($AB5=0,"-",INDEX($C$5:$C$15,MATCH(MAX(D5:D15),D5:D15,0)))</f>
        <v>#REF!</v>
      </c>
      <c r="E17" s="53"/>
      <c r="F17" s="53"/>
      <c r="G17" s="53"/>
      <c r="H17" s="53" t="e">
        <f>IF($AB5=0,"-",INDEX($C$5:$C$15,MATCH(MAX(H5:H15),H5:H15,0)))</f>
        <v>#REF!</v>
      </c>
      <c r="I17" s="53"/>
      <c r="J17" s="53"/>
      <c r="K17" s="53"/>
      <c r="L17" s="53" t="e">
        <f>IF($AB5=0,"-",INDEX($C$5:$C$15,MATCH(MAX(L5:L15),L5:L15,0)))</f>
        <v>#REF!</v>
      </c>
      <c r="M17" s="53"/>
      <c r="N17" s="53"/>
      <c r="O17" s="53"/>
      <c r="P17" s="53" t="e">
        <f>IF($AB5=0,"-",INDEX($C$5:$C$15,MATCH(MAX(P5:P15),P5:P15,0)))</f>
        <v>#REF!</v>
      </c>
      <c r="Q17" s="53"/>
      <c r="R17" s="53"/>
      <c r="S17" s="53"/>
      <c r="T17" s="53" t="e">
        <f>IF($AB5=0,"-",INDEX($C$5:$C$15,MATCH(MAX(T5:T15),T5:T15,0)))</f>
        <v>#REF!</v>
      </c>
      <c r="U17" s="53"/>
      <c r="V17" s="53"/>
      <c r="W17" s="53"/>
      <c r="X17" s="53" t="e">
        <f>IF($AB5=0,"-",INDEX($C$5:$C$15,MATCH(MAX(X5:X15),X5:X15,0)))</f>
        <v>#REF!</v>
      </c>
      <c r="Y17" s="53"/>
      <c r="Z17" s="53"/>
      <c r="AA17" s="53"/>
    </row>
    <row r="20" spans="2:27" x14ac:dyDescent="0.2">
      <c r="B20" s="54" t="s">
        <v>33</v>
      </c>
      <c r="C20" s="54" t="s">
        <v>26</v>
      </c>
      <c r="D20" s="56" t="s">
        <v>54</v>
      </c>
      <c r="E20" s="54" t="s">
        <v>36</v>
      </c>
      <c r="F20" s="54" t="s">
        <v>52</v>
      </c>
      <c r="G20" s="54" t="s">
        <v>51</v>
      </c>
      <c r="H20" s="55" t="s">
        <v>55</v>
      </c>
      <c r="J20" s="24" t="s">
        <v>62</v>
      </c>
    </row>
    <row r="21" spans="2:27" x14ac:dyDescent="0.2">
      <c r="B21" s="54"/>
      <c r="C21" s="54"/>
      <c r="D21" s="57"/>
      <c r="E21" s="54"/>
      <c r="F21" s="54"/>
      <c r="G21" s="54"/>
      <c r="H21" s="55"/>
    </row>
    <row r="22" spans="2:27" x14ac:dyDescent="0.2">
      <c r="B22" s="43" t="s">
        <v>17</v>
      </c>
      <c r="C22" s="34" t="s">
        <v>7</v>
      </c>
      <c r="D22" s="43">
        <v>3</v>
      </c>
      <c r="E22" s="44">
        <v>15635</v>
      </c>
      <c r="F22" s="44">
        <f>E22-E22</f>
        <v>0</v>
      </c>
      <c r="G22" s="45" t="s">
        <v>29</v>
      </c>
      <c r="H22" s="43" t="s">
        <v>17</v>
      </c>
      <c r="I22" s="52">
        <f>E22/D22</f>
        <v>5211.666666666667</v>
      </c>
      <c r="J22" s="49" t="s">
        <v>57</v>
      </c>
      <c r="K22" s="49" t="s">
        <v>56</v>
      </c>
    </row>
    <row r="23" spans="2:27" x14ac:dyDescent="0.2">
      <c r="B23" s="43" t="s">
        <v>18</v>
      </c>
      <c r="C23" s="34" t="s">
        <v>6</v>
      </c>
      <c r="D23" s="43">
        <v>3</v>
      </c>
      <c r="E23" s="44">
        <v>14825</v>
      </c>
      <c r="F23" s="44">
        <f>$E$22-E23</f>
        <v>810</v>
      </c>
      <c r="G23" s="45" t="s">
        <v>29</v>
      </c>
      <c r="H23" s="43" t="s">
        <v>18</v>
      </c>
      <c r="I23" s="52">
        <f t="shared" ref="I23:I32" si="12">E23/D23</f>
        <v>4941.666666666667</v>
      </c>
      <c r="J23" s="48" t="s">
        <v>7</v>
      </c>
      <c r="K23" s="48" t="s">
        <v>0</v>
      </c>
      <c r="M23" s="48"/>
      <c r="N23" s="48"/>
    </row>
    <row r="24" spans="2:27" x14ac:dyDescent="0.2">
      <c r="B24" s="43" t="s">
        <v>19</v>
      </c>
      <c r="C24" s="34" t="s">
        <v>0</v>
      </c>
      <c r="D24" s="43">
        <v>3</v>
      </c>
      <c r="E24" s="44">
        <v>13895</v>
      </c>
      <c r="F24" s="44">
        <f t="shared" ref="F24:F32" si="13">$E$22-E24</f>
        <v>1740</v>
      </c>
      <c r="G24" s="45" t="s">
        <v>29</v>
      </c>
      <c r="H24" s="43" t="s">
        <v>19</v>
      </c>
      <c r="I24" s="52">
        <f t="shared" si="12"/>
        <v>4631.666666666667</v>
      </c>
      <c r="J24" s="48" t="s">
        <v>6</v>
      </c>
      <c r="K24" s="48" t="s">
        <v>4</v>
      </c>
      <c r="M24" s="48"/>
      <c r="N24" s="48"/>
    </row>
    <row r="25" spans="2:27" x14ac:dyDescent="0.2">
      <c r="B25" s="43" t="s">
        <v>20</v>
      </c>
      <c r="C25" s="34" t="s">
        <v>4</v>
      </c>
      <c r="D25" s="43">
        <v>2</v>
      </c>
      <c r="E25" s="44">
        <v>12450</v>
      </c>
      <c r="F25" s="44">
        <f t="shared" si="13"/>
        <v>3185</v>
      </c>
      <c r="G25" s="45" t="s">
        <v>29</v>
      </c>
      <c r="H25" s="43" t="s">
        <v>20</v>
      </c>
      <c r="I25" s="52">
        <f t="shared" si="12"/>
        <v>6225</v>
      </c>
      <c r="J25" s="48" t="s">
        <v>1</v>
      </c>
      <c r="K25" s="48" t="s">
        <v>5</v>
      </c>
      <c r="M25" s="48"/>
      <c r="N25" s="48"/>
    </row>
    <row r="26" spans="2:27" x14ac:dyDescent="0.2">
      <c r="B26" s="43" t="s">
        <v>21</v>
      </c>
      <c r="C26" s="34" t="s">
        <v>1</v>
      </c>
      <c r="D26" s="43">
        <v>3</v>
      </c>
      <c r="E26" s="44">
        <v>7515</v>
      </c>
      <c r="F26" s="44">
        <f t="shared" si="13"/>
        <v>8120</v>
      </c>
      <c r="G26" s="45" t="s">
        <v>29</v>
      </c>
      <c r="H26" s="43" t="s">
        <v>21</v>
      </c>
      <c r="I26" s="52">
        <f t="shared" si="12"/>
        <v>2505</v>
      </c>
      <c r="J26" s="48" t="s">
        <v>3</v>
      </c>
      <c r="K26" s="48" t="s">
        <v>9</v>
      </c>
      <c r="M26" s="48"/>
      <c r="N26" s="48"/>
    </row>
    <row r="27" spans="2:27" x14ac:dyDescent="0.2">
      <c r="B27" s="43" t="s">
        <v>22</v>
      </c>
      <c r="C27" s="34" t="s">
        <v>9</v>
      </c>
      <c r="D27" s="43">
        <v>3</v>
      </c>
      <c r="E27" s="44">
        <v>6895</v>
      </c>
      <c r="F27" s="44">
        <f t="shared" si="13"/>
        <v>8740</v>
      </c>
      <c r="G27" s="50" t="s">
        <v>59</v>
      </c>
      <c r="H27" s="43" t="s">
        <v>23</v>
      </c>
      <c r="I27" s="52">
        <f t="shared" si="12"/>
        <v>2298.3333333333335</v>
      </c>
      <c r="J27" s="48" t="s">
        <v>2</v>
      </c>
      <c r="K27" s="48" t="s">
        <v>8</v>
      </c>
      <c r="M27" s="48"/>
      <c r="N27" s="48"/>
    </row>
    <row r="28" spans="2:27" x14ac:dyDescent="0.2">
      <c r="B28" s="43" t="s">
        <v>23</v>
      </c>
      <c r="C28" s="34" t="s">
        <v>5</v>
      </c>
      <c r="D28" s="43">
        <v>3</v>
      </c>
      <c r="E28" s="44">
        <v>6360</v>
      </c>
      <c r="F28" s="44">
        <f t="shared" si="13"/>
        <v>9275</v>
      </c>
      <c r="G28" s="46">
        <v>-1</v>
      </c>
      <c r="H28" s="43" t="s">
        <v>22</v>
      </c>
      <c r="I28" s="52">
        <f t="shared" si="12"/>
        <v>2120</v>
      </c>
      <c r="M28" s="48"/>
      <c r="N28" s="48"/>
    </row>
    <row r="29" spans="2:27" x14ac:dyDescent="0.2">
      <c r="B29" s="43" t="s">
        <v>24</v>
      </c>
      <c r="C29" s="34" t="s">
        <v>8</v>
      </c>
      <c r="D29" s="43">
        <v>3</v>
      </c>
      <c r="E29" s="44">
        <v>4490</v>
      </c>
      <c r="F29" s="44">
        <f t="shared" si="13"/>
        <v>11145</v>
      </c>
      <c r="G29" s="45" t="s">
        <v>29</v>
      </c>
      <c r="H29" s="43" t="s">
        <v>24</v>
      </c>
      <c r="I29" s="52">
        <f t="shared" si="12"/>
        <v>1496.6666666666667</v>
      </c>
      <c r="M29" s="48"/>
      <c r="N29" s="48"/>
    </row>
    <row r="30" spans="2:27" x14ac:dyDescent="0.2">
      <c r="B30" s="43" t="s">
        <v>25</v>
      </c>
      <c r="C30" s="34" t="s">
        <v>2</v>
      </c>
      <c r="D30" s="43">
        <v>2</v>
      </c>
      <c r="E30" s="44">
        <v>2925</v>
      </c>
      <c r="F30" s="44">
        <f t="shared" si="13"/>
        <v>12710</v>
      </c>
      <c r="G30" s="50" t="s">
        <v>59</v>
      </c>
      <c r="H30" s="43" t="s">
        <v>44</v>
      </c>
      <c r="I30" s="52">
        <f t="shared" si="12"/>
        <v>1462.5</v>
      </c>
    </row>
    <row r="31" spans="2:27" x14ac:dyDescent="0.2">
      <c r="B31" s="43" t="s">
        <v>44</v>
      </c>
      <c r="C31" s="34" t="s">
        <v>3</v>
      </c>
      <c r="D31" s="43">
        <v>2</v>
      </c>
      <c r="E31" s="44">
        <v>1485</v>
      </c>
      <c r="F31" s="44">
        <f t="shared" si="13"/>
        <v>14150</v>
      </c>
      <c r="G31" s="46" t="s">
        <v>50</v>
      </c>
      <c r="H31" s="43" t="s">
        <v>60</v>
      </c>
      <c r="I31" s="52">
        <f t="shared" si="12"/>
        <v>742.5</v>
      </c>
    </row>
    <row r="32" spans="2:27" x14ac:dyDescent="0.2">
      <c r="B32" s="43" t="s">
        <v>45</v>
      </c>
      <c r="C32" s="34" t="s">
        <v>30</v>
      </c>
      <c r="D32" s="43">
        <v>1</v>
      </c>
      <c r="E32" s="44">
        <v>90</v>
      </c>
      <c r="F32" s="44">
        <f t="shared" si="13"/>
        <v>15545</v>
      </c>
      <c r="G32" s="45" t="s">
        <v>29</v>
      </c>
      <c r="H32" s="43" t="s">
        <v>45</v>
      </c>
      <c r="I32" s="52">
        <f t="shared" si="12"/>
        <v>90</v>
      </c>
    </row>
    <row r="34" spans="2:2" x14ac:dyDescent="0.2">
      <c r="B34" s="47" t="s">
        <v>61</v>
      </c>
    </row>
  </sheetData>
  <sortState xmlns:xlrd2="http://schemas.microsoft.com/office/spreadsheetml/2017/richdata2" ref="C22:E32">
    <sortCondition descending="1" ref="E22:E32"/>
  </sortState>
  <mergeCells count="26">
    <mergeCell ref="D1:AE1"/>
    <mergeCell ref="D2:AE2"/>
    <mergeCell ref="B3:B4"/>
    <mergeCell ref="C3:C4"/>
    <mergeCell ref="D3:G3"/>
    <mergeCell ref="H3:K3"/>
    <mergeCell ref="L3:O3"/>
    <mergeCell ref="P3:S3"/>
    <mergeCell ref="T3:W3"/>
    <mergeCell ref="X3:AA3"/>
    <mergeCell ref="AB3:AB4"/>
    <mergeCell ref="AD3:AD4"/>
    <mergeCell ref="AE3:AE4"/>
    <mergeCell ref="X17:AA17"/>
    <mergeCell ref="G20:G21"/>
    <mergeCell ref="H20:H21"/>
    <mergeCell ref="D20:D21"/>
    <mergeCell ref="B20:B21"/>
    <mergeCell ref="C20:C21"/>
    <mergeCell ref="E20:E21"/>
    <mergeCell ref="F20:F21"/>
    <mergeCell ref="D17:G17"/>
    <mergeCell ref="H17:K17"/>
    <mergeCell ref="L17:O17"/>
    <mergeCell ref="P17:S17"/>
    <mergeCell ref="T17:W17"/>
  </mergeCells>
  <pageMargins left="0.7" right="0.7" top="0.75" bottom="0.75" header="0.3" footer="0.3"/>
  <ignoredErrors>
    <ignoredError sqref="G27 G30:G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141B-4365-C04D-BB2D-2F2AF52C638D}">
  <dimension ref="B1:AK39"/>
  <sheetViews>
    <sheetView topLeftCell="A18" zoomScale="150" workbookViewId="0">
      <selection activeCell="AC34" sqref="AC34"/>
    </sheetView>
  </sheetViews>
  <sheetFormatPr baseColWidth="10" defaultRowHeight="16" x14ac:dyDescent="0.2"/>
  <cols>
    <col min="1" max="1" width="3.33203125" customWidth="1"/>
    <col min="2" max="2" width="8.5" bestFit="1" customWidth="1"/>
    <col min="3" max="4" width="9" customWidth="1"/>
    <col min="5" max="5" width="11.1640625" customWidth="1"/>
    <col min="6" max="8" width="8" customWidth="1"/>
    <col min="9" max="9" width="11.1640625" customWidth="1"/>
    <col min="10" max="12" width="8" customWidth="1"/>
    <col min="13" max="13" width="11.1640625" customWidth="1"/>
    <col min="14" max="16" width="8" customWidth="1"/>
    <col min="17" max="17" width="11.1640625" customWidth="1"/>
    <col min="18" max="20" width="8" customWidth="1"/>
    <col min="21" max="21" width="11.1640625" customWidth="1"/>
    <col min="22" max="24" width="8" customWidth="1"/>
    <col min="25" max="25" width="11.1640625" customWidth="1"/>
    <col min="26" max="28" width="8" customWidth="1"/>
    <col min="30" max="30" width="2.5" customWidth="1"/>
    <col min="31" max="32" width="17.83203125" customWidth="1"/>
    <col min="33" max="33" width="13.6640625" customWidth="1"/>
    <col min="34" max="34" width="14.6640625" customWidth="1"/>
    <col min="35" max="37" width="14.1640625" customWidth="1"/>
  </cols>
  <sheetData>
    <row r="1" spans="2:37" x14ac:dyDescent="0.2">
      <c r="E1" s="73" t="s">
        <v>32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2:37" x14ac:dyDescent="0.2">
      <c r="C2" s="4"/>
      <c r="D2" s="1"/>
      <c r="E2" s="74" t="s">
        <v>49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2:37" x14ac:dyDescent="0.2">
      <c r="B3" s="78" t="s">
        <v>48</v>
      </c>
      <c r="C3" s="68" t="s">
        <v>34</v>
      </c>
      <c r="D3" s="68" t="s">
        <v>26</v>
      </c>
      <c r="E3" s="75" t="s">
        <v>16</v>
      </c>
      <c r="F3" s="76"/>
      <c r="G3" s="76"/>
      <c r="H3" s="77"/>
      <c r="I3" s="75" t="s">
        <v>11</v>
      </c>
      <c r="J3" s="76"/>
      <c r="K3" s="76"/>
      <c r="L3" s="77"/>
      <c r="M3" s="75" t="s">
        <v>13</v>
      </c>
      <c r="N3" s="76"/>
      <c r="O3" s="76"/>
      <c r="P3" s="77"/>
      <c r="Q3" s="75" t="s">
        <v>12</v>
      </c>
      <c r="R3" s="76"/>
      <c r="S3" s="76"/>
      <c r="T3" s="77"/>
      <c r="U3" s="75" t="s">
        <v>15</v>
      </c>
      <c r="V3" s="76"/>
      <c r="W3" s="76"/>
      <c r="X3" s="77"/>
      <c r="Y3" s="75" t="s">
        <v>27</v>
      </c>
      <c r="Z3" s="76"/>
      <c r="AA3" s="76"/>
      <c r="AB3" s="77"/>
      <c r="AC3" s="68" t="s">
        <v>14</v>
      </c>
      <c r="AD3" s="8"/>
      <c r="AE3" s="68" t="s">
        <v>28</v>
      </c>
      <c r="AF3" s="68" t="s">
        <v>31</v>
      </c>
      <c r="AH3" s="67" t="s">
        <v>53</v>
      </c>
      <c r="AI3" s="67"/>
      <c r="AJ3" s="67"/>
      <c r="AK3" s="67"/>
    </row>
    <row r="4" spans="2:37" x14ac:dyDescent="0.2">
      <c r="B4" s="78"/>
      <c r="C4" s="69"/>
      <c r="D4" s="69"/>
      <c r="E4" s="14" t="s">
        <v>36</v>
      </c>
      <c r="F4" s="5" t="s">
        <v>37</v>
      </c>
      <c r="G4" s="5" t="s">
        <v>39</v>
      </c>
      <c r="H4" s="5" t="s">
        <v>38</v>
      </c>
      <c r="I4" s="14" t="s">
        <v>36</v>
      </c>
      <c r="J4" s="5" t="s">
        <v>37</v>
      </c>
      <c r="K4" s="5" t="s">
        <v>39</v>
      </c>
      <c r="L4" s="5" t="s">
        <v>38</v>
      </c>
      <c r="M4" s="14" t="s">
        <v>36</v>
      </c>
      <c r="N4" s="5" t="s">
        <v>37</v>
      </c>
      <c r="O4" s="5" t="s">
        <v>39</v>
      </c>
      <c r="P4" s="5" t="s">
        <v>38</v>
      </c>
      <c r="Q4" s="14" t="s">
        <v>36</v>
      </c>
      <c r="R4" s="5" t="s">
        <v>37</v>
      </c>
      <c r="S4" s="5" t="s">
        <v>39</v>
      </c>
      <c r="T4" s="5" t="s">
        <v>38</v>
      </c>
      <c r="U4" s="14" t="s">
        <v>36</v>
      </c>
      <c r="V4" s="5" t="s">
        <v>37</v>
      </c>
      <c r="W4" s="5" t="s">
        <v>39</v>
      </c>
      <c r="X4" s="5" t="s">
        <v>38</v>
      </c>
      <c r="Y4" s="14" t="s">
        <v>36</v>
      </c>
      <c r="Z4" s="5" t="s">
        <v>37</v>
      </c>
      <c r="AA4" s="5" t="s">
        <v>39</v>
      </c>
      <c r="AB4" s="5" t="s">
        <v>38</v>
      </c>
      <c r="AC4" s="69"/>
      <c r="AD4" s="9"/>
      <c r="AE4" s="69"/>
      <c r="AF4" s="69"/>
      <c r="AG4" s="17"/>
      <c r="AH4" s="20" t="s">
        <v>26</v>
      </c>
      <c r="AI4" s="20" t="s">
        <v>41</v>
      </c>
      <c r="AJ4" s="20" t="s">
        <v>42</v>
      </c>
      <c r="AK4" s="20" t="s">
        <v>40</v>
      </c>
    </row>
    <row r="5" spans="2:37" x14ac:dyDescent="0.2">
      <c r="B5" s="70" t="s">
        <v>10</v>
      </c>
      <c r="C5" s="3" t="s">
        <v>17</v>
      </c>
      <c r="D5" s="3" t="s">
        <v>4</v>
      </c>
      <c r="E5" s="15">
        <v>1585</v>
      </c>
      <c r="F5" s="3">
        <v>25</v>
      </c>
      <c r="G5" s="3">
        <v>11</v>
      </c>
      <c r="H5" s="13">
        <v>2.2727272727272729</v>
      </c>
      <c r="I5" s="16">
        <v>710</v>
      </c>
      <c r="J5" s="3">
        <v>10</v>
      </c>
      <c r="K5" s="3">
        <v>9</v>
      </c>
      <c r="L5" s="13">
        <v>1.1111111111111112</v>
      </c>
      <c r="M5" s="16">
        <v>910</v>
      </c>
      <c r="N5" s="3">
        <v>13</v>
      </c>
      <c r="O5" s="3">
        <v>8</v>
      </c>
      <c r="P5" s="13">
        <v>1.625</v>
      </c>
      <c r="Q5" s="16">
        <v>1725</v>
      </c>
      <c r="R5" s="3">
        <v>23</v>
      </c>
      <c r="S5" s="3">
        <v>9</v>
      </c>
      <c r="T5" s="13">
        <v>2.5555555555555554</v>
      </c>
      <c r="U5" s="16">
        <v>1170</v>
      </c>
      <c r="V5" s="3">
        <v>21</v>
      </c>
      <c r="W5" s="3">
        <v>13</v>
      </c>
      <c r="X5" s="13">
        <v>1.6153846153846154</v>
      </c>
      <c r="Y5" s="16">
        <v>1075</v>
      </c>
      <c r="Z5" s="2">
        <v>15</v>
      </c>
      <c r="AA5" s="2">
        <v>8</v>
      </c>
      <c r="AB5" s="13">
        <v>1.875</v>
      </c>
      <c r="AC5" s="6">
        <v>7175</v>
      </c>
      <c r="AD5" s="9"/>
      <c r="AE5" s="38" t="str">
        <f>IF($AC5=0,"-",INDEX($E$3:$Y$3,MATCH(MAX(E5,I5,M5,Q5,U5,Y5),$E5:$Y5,0)))</f>
        <v>Patio Maniobras</v>
      </c>
      <c r="AF5" s="38" t="str">
        <f>IF($AC5=0,"-",INDEX($E$3:$Y$3,MATCH(MIN(E5,I5,M5,Q5,U5,Y5),$E5:$Y5,0)))</f>
        <v>Centro Alpino</v>
      </c>
      <c r="AG5" s="17"/>
      <c r="AH5" s="18" t="s">
        <v>4</v>
      </c>
      <c r="AI5" s="18">
        <v>107</v>
      </c>
      <c r="AJ5" s="18">
        <v>58</v>
      </c>
      <c r="AK5" s="21">
        <v>1.8448275862068966</v>
      </c>
    </row>
    <row r="6" spans="2:37" x14ac:dyDescent="0.2">
      <c r="B6" s="71"/>
      <c r="C6" s="3" t="s">
        <v>18</v>
      </c>
      <c r="D6" s="3" t="s">
        <v>6</v>
      </c>
      <c r="E6" s="15">
        <v>0</v>
      </c>
      <c r="F6" s="3">
        <v>11</v>
      </c>
      <c r="G6" s="3">
        <v>15</v>
      </c>
      <c r="H6" s="13">
        <v>0.73333333333333328</v>
      </c>
      <c r="I6" s="16">
        <v>510</v>
      </c>
      <c r="J6" s="3">
        <v>5</v>
      </c>
      <c r="K6" s="3">
        <v>3</v>
      </c>
      <c r="L6" s="13">
        <v>1.6666666666666667</v>
      </c>
      <c r="M6" s="16">
        <v>1090</v>
      </c>
      <c r="N6" s="3">
        <v>12</v>
      </c>
      <c r="O6" s="3">
        <v>7</v>
      </c>
      <c r="P6" s="13">
        <v>1.7142857142857142</v>
      </c>
      <c r="Q6" s="16">
        <v>910</v>
      </c>
      <c r="R6" s="3">
        <v>11</v>
      </c>
      <c r="S6" s="3">
        <v>3</v>
      </c>
      <c r="T6" s="13">
        <v>3.6666666666666665</v>
      </c>
      <c r="U6" s="16">
        <v>930</v>
      </c>
      <c r="V6" s="3">
        <v>12</v>
      </c>
      <c r="W6" s="3">
        <v>10</v>
      </c>
      <c r="X6" s="13">
        <v>1.2</v>
      </c>
      <c r="Y6" s="16">
        <v>755</v>
      </c>
      <c r="Z6" s="12">
        <v>14</v>
      </c>
      <c r="AA6" s="12">
        <v>10</v>
      </c>
      <c r="AB6" s="13">
        <v>1.4</v>
      </c>
      <c r="AC6" s="6">
        <v>4195</v>
      </c>
      <c r="AD6" s="9"/>
      <c r="AE6" s="38" t="str">
        <f t="shared" ref="AE6:AE15" si="0">IF($AC6=0,"-",INDEX($E$3:$Y$3,MATCH(MAX(E6,I6,M6,Q6,U6,Y6),$E6:$Y6,0)))</f>
        <v>Ciudad Destruida</v>
      </c>
      <c r="AF6" s="38" t="str">
        <f t="shared" ref="AF6:AF15" si="1">IF($AC6=0,"-",INDEX($E$3:$Y$3,MATCH(MIN(E6,I6,M6,Q6,U6,Y6),$E6:$Y6,0)))</f>
        <v>Chateau</v>
      </c>
      <c r="AG6" s="17"/>
      <c r="AH6" s="18" t="s">
        <v>6</v>
      </c>
      <c r="AI6" s="18">
        <v>65</v>
      </c>
      <c r="AJ6" s="18">
        <v>48</v>
      </c>
      <c r="AK6" s="21">
        <v>1.3541666666666667</v>
      </c>
    </row>
    <row r="7" spans="2:37" x14ac:dyDescent="0.2">
      <c r="B7" s="71"/>
      <c r="C7" s="3" t="s">
        <v>19</v>
      </c>
      <c r="D7" s="3" t="s">
        <v>0</v>
      </c>
      <c r="E7" s="15">
        <v>0</v>
      </c>
      <c r="F7" s="3">
        <v>5</v>
      </c>
      <c r="G7" s="3">
        <v>10</v>
      </c>
      <c r="H7" s="13">
        <v>0.5</v>
      </c>
      <c r="I7" s="16">
        <v>1195</v>
      </c>
      <c r="J7" s="3">
        <v>11</v>
      </c>
      <c r="K7" s="3">
        <v>4</v>
      </c>
      <c r="L7" s="13">
        <v>2.75</v>
      </c>
      <c r="M7" s="16">
        <v>1035</v>
      </c>
      <c r="N7" s="3">
        <v>10</v>
      </c>
      <c r="O7" s="3">
        <v>8</v>
      </c>
      <c r="P7" s="13">
        <v>1.25</v>
      </c>
      <c r="Q7" s="16">
        <v>695</v>
      </c>
      <c r="R7" s="3">
        <v>13</v>
      </c>
      <c r="S7" s="3">
        <v>13</v>
      </c>
      <c r="T7" s="13">
        <v>1</v>
      </c>
      <c r="U7" s="16">
        <v>120</v>
      </c>
      <c r="V7" s="3">
        <v>4</v>
      </c>
      <c r="W7" s="3">
        <v>11</v>
      </c>
      <c r="X7" s="13">
        <v>0.36363636363636365</v>
      </c>
      <c r="Y7" s="16">
        <v>805</v>
      </c>
      <c r="Z7" s="12">
        <v>5</v>
      </c>
      <c r="AA7" s="12">
        <v>6</v>
      </c>
      <c r="AB7" s="13">
        <v>0.83333333333333337</v>
      </c>
      <c r="AC7" s="6">
        <v>3850</v>
      </c>
      <c r="AD7" s="9"/>
      <c r="AE7" s="38" t="str">
        <f t="shared" si="0"/>
        <v>Centro Alpino</v>
      </c>
      <c r="AF7" s="38" t="str">
        <f t="shared" si="1"/>
        <v>Chateau</v>
      </c>
      <c r="AG7" s="17"/>
      <c r="AH7" s="18" t="s">
        <v>5</v>
      </c>
      <c r="AI7" s="18">
        <v>48</v>
      </c>
      <c r="AJ7" s="18">
        <v>52</v>
      </c>
      <c r="AK7" s="21">
        <v>0.92307692307692313</v>
      </c>
    </row>
    <row r="8" spans="2:37" x14ac:dyDescent="0.2">
      <c r="B8" s="71"/>
      <c r="C8" s="3" t="s">
        <v>20</v>
      </c>
      <c r="D8" s="3" t="s">
        <v>7</v>
      </c>
      <c r="E8" s="15">
        <v>870</v>
      </c>
      <c r="F8" s="3">
        <v>21</v>
      </c>
      <c r="G8" s="3">
        <v>12</v>
      </c>
      <c r="H8" s="13">
        <v>1.75</v>
      </c>
      <c r="I8" s="16">
        <v>245</v>
      </c>
      <c r="J8" s="3">
        <v>13</v>
      </c>
      <c r="K8" s="3">
        <v>12</v>
      </c>
      <c r="L8" s="13">
        <v>1.0833333333333333</v>
      </c>
      <c r="M8" s="16">
        <v>890</v>
      </c>
      <c r="N8" s="3">
        <v>15</v>
      </c>
      <c r="O8" s="3">
        <v>10</v>
      </c>
      <c r="P8" s="13">
        <v>1.5</v>
      </c>
      <c r="Q8" s="16">
        <v>0</v>
      </c>
      <c r="R8" s="3">
        <v>10</v>
      </c>
      <c r="S8" s="3">
        <v>12</v>
      </c>
      <c r="T8" s="13">
        <v>0.83333333333333337</v>
      </c>
      <c r="U8" s="16">
        <v>610</v>
      </c>
      <c r="V8" s="3">
        <v>20</v>
      </c>
      <c r="W8" s="3">
        <v>14</v>
      </c>
      <c r="X8" s="13">
        <v>1.4285714285714286</v>
      </c>
      <c r="Y8" s="16">
        <v>1090</v>
      </c>
      <c r="Z8" s="12">
        <v>17</v>
      </c>
      <c r="AA8" s="12">
        <v>9</v>
      </c>
      <c r="AB8" s="13">
        <v>1.8888888888888888</v>
      </c>
      <c r="AC8" s="6">
        <v>3705</v>
      </c>
      <c r="AD8" s="9"/>
      <c r="AE8" s="38" t="str">
        <f t="shared" si="0"/>
        <v>Zona Aterrizaje</v>
      </c>
      <c r="AF8" s="38" t="str">
        <f t="shared" si="1"/>
        <v>Patio Maniobras</v>
      </c>
      <c r="AG8" s="17"/>
      <c r="AH8" s="18" t="s">
        <v>7</v>
      </c>
      <c r="AI8" s="18">
        <v>96</v>
      </c>
      <c r="AJ8" s="18">
        <v>69</v>
      </c>
      <c r="AK8" s="21">
        <v>1.3913043478260869</v>
      </c>
    </row>
    <row r="9" spans="2:37" x14ac:dyDescent="0.2">
      <c r="B9" s="71"/>
      <c r="C9" s="3" t="s">
        <v>21</v>
      </c>
      <c r="D9" s="3" t="s">
        <v>9</v>
      </c>
      <c r="E9" s="15">
        <v>350</v>
      </c>
      <c r="F9" s="3">
        <v>11</v>
      </c>
      <c r="G9" s="3">
        <v>13</v>
      </c>
      <c r="H9" s="13">
        <v>0.84615384615384615</v>
      </c>
      <c r="I9" s="16">
        <v>140</v>
      </c>
      <c r="J9" s="3">
        <v>3</v>
      </c>
      <c r="K9" s="3">
        <v>8</v>
      </c>
      <c r="L9" s="13">
        <v>0.375</v>
      </c>
      <c r="M9" s="16">
        <v>0</v>
      </c>
      <c r="N9" s="3">
        <v>3</v>
      </c>
      <c r="O9" s="3">
        <v>10</v>
      </c>
      <c r="P9" s="13">
        <v>0.3</v>
      </c>
      <c r="Q9" s="16">
        <v>380</v>
      </c>
      <c r="R9" s="3">
        <v>8</v>
      </c>
      <c r="S9" s="3">
        <v>10</v>
      </c>
      <c r="T9" s="13">
        <v>0.8</v>
      </c>
      <c r="U9" s="16">
        <v>435</v>
      </c>
      <c r="V9" s="3">
        <v>13</v>
      </c>
      <c r="W9" s="3">
        <v>10</v>
      </c>
      <c r="X9" s="13">
        <v>1.3</v>
      </c>
      <c r="Y9" s="16">
        <v>40</v>
      </c>
      <c r="Z9" s="12">
        <v>5</v>
      </c>
      <c r="AA9" s="12">
        <v>11</v>
      </c>
      <c r="AB9" s="13">
        <v>0.45454545454545453</v>
      </c>
      <c r="AC9" s="6">
        <v>1345</v>
      </c>
      <c r="AD9" s="9"/>
      <c r="AE9" s="38" t="str">
        <f t="shared" si="0"/>
        <v>Saint Reymonds</v>
      </c>
      <c r="AF9" s="38" t="str">
        <f t="shared" si="1"/>
        <v>Ciudad Destruida</v>
      </c>
      <c r="AG9" s="17"/>
      <c r="AH9" s="18" t="s">
        <v>9</v>
      </c>
      <c r="AI9" s="18">
        <v>43</v>
      </c>
      <c r="AJ9" s="18">
        <v>62</v>
      </c>
      <c r="AK9" s="21">
        <v>0.69354838709677424</v>
      </c>
    </row>
    <row r="10" spans="2:37" x14ac:dyDescent="0.2">
      <c r="B10" s="71"/>
      <c r="C10" s="3" t="s">
        <v>22</v>
      </c>
      <c r="D10" s="3" t="s">
        <v>5</v>
      </c>
      <c r="E10" s="15">
        <v>245</v>
      </c>
      <c r="F10" s="3">
        <v>9</v>
      </c>
      <c r="G10" s="3">
        <v>12</v>
      </c>
      <c r="H10" s="13">
        <v>0.75</v>
      </c>
      <c r="I10" s="16">
        <v>460</v>
      </c>
      <c r="J10" s="3">
        <v>6</v>
      </c>
      <c r="K10" s="3">
        <v>6</v>
      </c>
      <c r="L10" s="13">
        <v>1</v>
      </c>
      <c r="M10" s="16">
        <v>75</v>
      </c>
      <c r="N10" s="3">
        <v>6</v>
      </c>
      <c r="O10" s="3">
        <v>7</v>
      </c>
      <c r="P10" s="13">
        <v>0.8571428571428571</v>
      </c>
      <c r="Q10" s="16">
        <v>65</v>
      </c>
      <c r="R10" s="3">
        <v>8</v>
      </c>
      <c r="S10" s="3">
        <v>11</v>
      </c>
      <c r="T10" s="13">
        <v>0.72727272727272729</v>
      </c>
      <c r="U10" s="16">
        <v>50</v>
      </c>
      <c r="V10" s="3">
        <v>7</v>
      </c>
      <c r="W10" s="3">
        <v>12</v>
      </c>
      <c r="X10" s="13">
        <v>0.58333333333333337</v>
      </c>
      <c r="Y10" s="16">
        <v>280</v>
      </c>
      <c r="Z10" s="12">
        <v>6</v>
      </c>
      <c r="AA10" s="12">
        <v>8</v>
      </c>
      <c r="AB10" s="13">
        <v>0.75</v>
      </c>
      <c r="AC10" s="6">
        <v>1175</v>
      </c>
      <c r="AD10" s="9"/>
      <c r="AE10" s="38" t="str">
        <f t="shared" si="0"/>
        <v>Centro Alpino</v>
      </c>
      <c r="AF10" s="38" t="str">
        <f t="shared" si="1"/>
        <v>Saint Reymonds</v>
      </c>
      <c r="AG10" s="17"/>
      <c r="AH10" s="18" t="s">
        <v>1</v>
      </c>
      <c r="AI10" s="18">
        <v>42</v>
      </c>
      <c r="AJ10" s="18">
        <v>56</v>
      </c>
      <c r="AK10" s="21">
        <v>0.75</v>
      </c>
    </row>
    <row r="11" spans="2:37" x14ac:dyDescent="0.2">
      <c r="B11" s="71"/>
      <c r="C11" s="3" t="s">
        <v>23</v>
      </c>
      <c r="D11" s="3" t="s">
        <v>1</v>
      </c>
      <c r="E11" s="15">
        <v>5</v>
      </c>
      <c r="F11" s="3">
        <v>6</v>
      </c>
      <c r="G11" s="3">
        <v>12</v>
      </c>
      <c r="H11" s="13">
        <v>0.5</v>
      </c>
      <c r="I11" s="16">
        <v>130</v>
      </c>
      <c r="J11" s="3">
        <v>5</v>
      </c>
      <c r="K11" s="3">
        <v>6</v>
      </c>
      <c r="L11" s="13">
        <v>0.83333333333333337</v>
      </c>
      <c r="M11" s="16">
        <v>190</v>
      </c>
      <c r="N11" s="3">
        <v>8</v>
      </c>
      <c r="O11" s="3">
        <v>8</v>
      </c>
      <c r="P11" s="13">
        <v>1</v>
      </c>
      <c r="Q11" s="16">
        <v>0</v>
      </c>
      <c r="R11" s="3">
        <v>2</v>
      </c>
      <c r="S11" s="3">
        <v>7</v>
      </c>
      <c r="T11" s="13">
        <v>0.2857142857142857</v>
      </c>
      <c r="U11" s="16">
        <v>140</v>
      </c>
      <c r="V11" s="3">
        <v>10</v>
      </c>
      <c r="W11" s="3">
        <v>10</v>
      </c>
      <c r="X11" s="13">
        <v>1</v>
      </c>
      <c r="Y11" s="16">
        <v>245</v>
      </c>
      <c r="Z11" s="12">
        <v>8</v>
      </c>
      <c r="AA11" s="12">
        <v>7</v>
      </c>
      <c r="AB11" s="13">
        <v>1.1428571428571428</v>
      </c>
      <c r="AC11" s="6">
        <v>710</v>
      </c>
      <c r="AD11" s="9"/>
      <c r="AE11" s="38" t="str">
        <f t="shared" si="0"/>
        <v>Zona Aterrizaje</v>
      </c>
      <c r="AF11" s="38" t="str">
        <f t="shared" si="1"/>
        <v>Patio Maniobras</v>
      </c>
      <c r="AG11" s="17"/>
      <c r="AH11" s="18" t="s">
        <v>0</v>
      </c>
      <c r="AI11" s="18">
        <v>39</v>
      </c>
      <c r="AJ11" s="18">
        <v>50</v>
      </c>
      <c r="AK11" s="21">
        <v>0.78</v>
      </c>
    </row>
    <row r="12" spans="2:37" x14ac:dyDescent="0.2">
      <c r="B12" s="71"/>
      <c r="C12" s="3" t="s">
        <v>24</v>
      </c>
      <c r="D12" s="3" t="s">
        <v>8</v>
      </c>
      <c r="E12" s="15">
        <v>0</v>
      </c>
      <c r="F12" s="3">
        <v>10</v>
      </c>
      <c r="G12" s="3">
        <v>13</v>
      </c>
      <c r="H12" s="13">
        <v>0.76923076923076927</v>
      </c>
      <c r="I12" s="16">
        <v>70</v>
      </c>
      <c r="J12" s="3">
        <v>6</v>
      </c>
      <c r="K12" s="3">
        <v>11</v>
      </c>
      <c r="L12" s="13">
        <v>0.54545454545454541</v>
      </c>
      <c r="M12" s="16">
        <v>105</v>
      </c>
      <c r="N12" s="3">
        <v>8</v>
      </c>
      <c r="O12" s="3">
        <v>18</v>
      </c>
      <c r="P12" s="13">
        <v>0.44444444444444442</v>
      </c>
      <c r="Q12" s="16">
        <v>80</v>
      </c>
      <c r="R12" s="3">
        <v>4</v>
      </c>
      <c r="S12" s="3">
        <v>17</v>
      </c>
      <c r="T12" s="13">
        <v>0.23529411764705882</v>
      </c>
      <c r="U12" s="16">
        <v>0</v>
      </c>
      <c r="V12" s="3">
        <v>6</v>
      </c>
      <c r="W12" s="3">
        <v>14</v>
      </c>
      <c r="X12" s="13">
        <v>0.42857142857142855</v>
      </c>
      <c r="Y12" s="16">
        <v>0</v>
      </c>
      <c r="Z12" s="12">
        <v>7</v>
      </c>
      <c r="AA12" s="12">
        <v>18</v>
      </c>
      <c r="AB12" s="13">
        <v>0.3888888888888889</v>
      </c>
      <c r="AC12" s="6">
        <v>255</v>
      </c>
      <c r="AD12" s="9"/>
      <c r="AE12" s="38" t="str">
        <f t="shared" si="0"/>
        <v>Ciudad Destruida</v>
      </c>
      <c r="AF12" s="38" t="str">
        <f t="shared" si="1"/>
        <v>Chateau</v>
      </c>
      <c r="AG12" s="17"/>
      <c r="AH12" s="18" t="s">
        <v>8</v>
      </c>
      <c r="AI12" s="18">
        <v>41</v>
      </c>
      <c r="AJ12" s="18">
        <v>91</v>
      </c>
      <c r="AK12" s="21">
        <v>0.45054945054945056</v>
      </c>
    </row>
    <row r="13" spans="2:37" x14ac:dyDescent="0.2">
      <c r="B13" s="71"/>
      <c r="C13" s="3" t="s">
        <v>25</v>
      </c>
      <c r="D13" s="3" t="s">
        <v>2</v>
      </c>
      <c r="E13" s="15">
        <v>0</v>
      </c>
      <c r="F13" s="3">
        <v>0</v>
      </c>
      <c r="G13" s="3">
        <v>0</v>
      </c>
      <c r="H13" s="13">
        <v>0</v>
      </c>
      <c r="I13" s="16">
        <v>0</v>
      </c>
      <c r="J13" s="3">
        <v>0</v>
      </c>
      <c r="K13" s="3">
        <v>0</v>
      </c>
      <c r="L13" s="13">
        <v>0</v>
      </c>
      <c r="M13" s="16">
        <v>0</v>
      </c>
      <c r="N13" s="3">
        <v>0</v>
      </c>
      <c r="O13" s="3">
        <v>0</v>
      </c>
      <c r="P13" s="13">
        <v>0</v>
      </c>
      <c r="Q13" s="16">
        <v>0</v>
      </c>
      <c r="R13" s="3">
        <v>0</v>
      </c>
      <c r="S13" s="3">
        <v>0</v>
      </c>
      <c r="T13" s="13">
        <v>0</v>
      </c>
      <c r="U13" s="16">
        <v>0</v>
      </c>
      <c r="V13" s="3">
        <v>0</v>
      </c>
      <c r="W13" s="3">
        <v>0</v>
      </c>
      <c r="X13" s="13">
        <v>0</v>
      </c>
      <c r="Y13" s="16">
        <v>0</v>
      </c>
      <c r="Z13" s="12">
        <v>0</v>
      </c>
      <c r="AA13" s="12">
        <v>0</v>
      </c>
      <c r="AB13" s="13">
        <v>0</v>
      </c>
      <c r="AC13" s="7">
        <v>0</v>
      </c>
      <c r="AD13" s="9"/>
      <c r="AE13" s="38" t="str">
        <f t="shared" si="0"/>
        <v>-</v>
      </c>
      <c r="AF13" s="38" t="str">
        <f t="shared" si="1"/>
        <v>-</v>
      </c>
      <c r="AG13" s="17"/>
      <c r="AH13" s="22" t="s">
        <v>2</v>
      </c>
      <c r="AI13" s="18">
        <v>0</v>
      </c>
      <c r="AJ13" s="18">
        <v>0</v>
      </c>
      <c r="AK13" s="21">
        <v>0</v>
      </c>
    </row>
    <row r="14" spans="2:37" x14ac:dyDescent="0.2">
      <c r="B14" s="71"/>
      <c r="C14" s="3" t="s">
        <v>25</v>
      </c>
      <c r="D14" s="3" t="s">
        <v>3</v>
      </c>
      <c r="E14" s="15">
        <v>0</v>
      </c>
      <c r="F14" s="3">
        <v>0</v>
      </c>
      <c r="G14" s="3">
        <v>0</v>
      </c>
      <c r="H14" s="13">
        <v>0</v>
      </c>
      <c r="I14" s="16">
        <v>0</v>
      </c>
      <c r="J14" s="3">
        <v>0</v>
      </c>
      <c r="K14" s="3">
        <v>0</v>
      </c>
      <c r="L14" s="13">
        <v>0</v>
      </c>
      <c r="M14" s="16">
        <v>0</v>
      </c>
      <c r="N14" s="3">
        <v>0</v>
      </c>
      <c r="O14" s="3">
        <v>0</v>
      </c>
      <c r="P14" s="13">
        <v>0</v>
      </c>
      <c r="Q14" s="16">
        <v>0</v>
      </c>
      <c r="R14" s="3">
        <v>0</v>
      </c>
      <c r="S14" s="3">
        <v>0</v>
      </c>
      <c r="T14" s="13">
        <v>0</v>
      </c>
      <c r="U14" s="16">
        <v>0</v>
      </c>
      <c r="V14" s="3">
        <v>0</v>
      </c>
      <c r="W14" s="3">
        <v>0</v>
      </c>
      <c r="X14" s="13">
        <v>0</v>
      </c>
      <c r="Y14" s="16">
        <v>0</v>
      </c>
      <c r="Z14" s="12">
        <v>0</v>
      </c>
      <c r="AA14" s="12">
        <v>0</v>
      </c>
      <c r="AB14" s="13">
        <v>0</v>
      </c>
      <c r="AC14" s="7">
        <v>0</v>
      </c>
      <c r="AD14" s="10"/>
      <c r="AE14" s="38" t="str">
        <f t="shared" si="0"/>
        <v>-</v>
      </c>
      <c r="AF14" s="38" t="str">
        <f t="shared" si="1"/>
        <v>-</v>
      </c>
      <c r="AG14" s="17"/>
      <c r="AH14" s="22" t="s">
        <v>3</v>
      </c>
      <c r="AI14" s="18">
        <v>0</v>
      </c>
      <c r="AJ14" s="18">
        <v>0</v>
      </c>
      <c r="AK14" s="21">
        <v>0</v>
      </c>
    </row>
    <row r="15" spans="2:37" x14ac:dyDescent="0.2">
      <c r="B15" s="72"/>
      <c r="C15" s="3" t="s">
        <v>25</v>
      </c>
      <c r="D15" s="3" t="s">
        <v>30</v>
      </c>
      <c r="E15" s="15">
        <v>0</v>
      </c>
      <c r="F15" s="3">
        <v>0</v>
      </c>
      <c r="G15" s="3">
        <v>0</v>
      </c>
      <c r="H15" s="13">
        <v>0</v>
      </c>
      <c r="I15" s="16">
        <v>0</v>
      </c>
      <c r="J15" s="3">
        <v>0</v>
      </c>
      <c r="K15" s="3">
        <v>0</v>
      </c>
      <c r="L15" s="13">
        <v>0</v>
      </c>
      <c r="M15" s="16">
        <v>0</v>
      </c>
      <c r="N15" s="3">
        <v>0</v>
      </c>
      <c r="O15" s="3">
        <v>0</v>
      </c>
      <c r="P15" s="13">
        <v>0</v>
      </c>
      <c r="Q15" s="16">
        <v>0</v>
      </c>
      <c r="R15" s="3">
        <v>0</v>
      </c>
      <c r="S15" s="3">
        <v>0</v>
      </c>
      <c r="T15" s="13">
        <v>0</v>
      </c>
      <c r="U15" s="16">
        <v>0</v>
      </c>
      <c r="V15" s="3">
        <v>0</v>
      </c>
      <c r="W15" s="3">
        <v>0</v>
      </c>
      <c r="X15" s="13">
        <v>0</v>
      </c>
      <c r="Y15" s="16">
        <v>0</v>
      </c>
      <c r="Z15" s="12">
        <v>0</v>
      </c>
      <c r="AA15" s="12">
        <v>0</v>
      </c>
      <c r="AB15" s="13">
        <v>0</v>
      </c>
      <c r="AC15" s="7">
        <v>0</v>
      </c>
      <c r="AD15" s="10"/>
      <c r="AE15" s="38" t="str">
        <f t="shared" si="0"/>
        <v>-</v>
      </c>
      <c r="AF15" s="38" t="str">
        <f t="shared" si="1"/>
        <v>-</v>
      </c>
      <c r="AG15" s="17"/>
      <c r="AH15" s="22" t="s">
        <v>30</v>
      </c>
      <c r="AI15" s="18">
        <v>0</v>
      </c>
      <c r="AJ15" s="18">
        <v>0</v>
      </c>
      <c r="AK15" s="21">
        <v>0</v>
      </c>
    </row>
    <row r="16" spans="2:37" x14ac:dyDescent="0.2">
      <c r="B16" s="23"/>
      <c r="C16" s="3"/>
      <c r="D16" s="3"/>
      <c r="E16" s="15"/>
      <c r="F16" s="3"/>
      <c r="G16" s="3"/>
      <c r="H16" s="13"/>
      <c r="I16" s="16"/>
      <c r="J16" s="3"/>
      <c r="K16" s="3"/>
      <c r="L16" s="13"/>
      <c r="M16" s="16"/>
      <c r="N16" s="3"/>
      <c r="O16" s="3"/>
      <c r="P16" s="13"/>
      <c r="Q16" s="16"/>
      <c r="R16" s="3"/>
      <c r="S16" s="3"/>
      <c r="T16" s="13"/>
      <c r="U16" s="16"/>
      <c r="V16" s="3"/>
      <c r="W16" s="3"/>
      <c r="X16" s="13"/>
      <c r="Y16" s="16"/>
      <c r="Z16" s="12"/>
      <c r="AA16" s="12"/>
      <c r="AB16" s="13"/>
      <c r="AC16" s="6"/>
      <c r="AE16" s="11"/>
      <c r="AF16" s="11"/>
      <c r="AG16" s="17"/>
      <c r="AH16" s="22"/>
      <c r="AI16" s="18"/>
      <c r="AJ16" s="18"/>
      <c r="AK16" s="21"/>
    </row>
    <row r="17" spans="2:37" x14ac:dyDescent="0.2">
      <c r="B17" s="70" t="s">
        <v>43</v>
      </c>
      <c r="C17" s="3" t="s">
        <v>17</v>
      </c>
      <c r="D17" s="3" t="s">
        <v>7</v>
      </c>
      <c r="E17" s="15">
        <v>1755</v>
      </c>
      <c r="F17" s="3">
        <v>21</v>
      </c>
      <c r="G17" s="3">
        <v>10</v>
      </c>
      <c r="H17" s="13">
        <v>2.1</v>
      </c>
      <c r="I17" s="16">
        <v>15</v>
      </c>
      <c r="J17" s="3">
        <v>12</v>
      </c>
      <c r="K17" s="3">
        <v>16</v>
      </c>
      <c r="L17" s="13">
        <v>0.75</v>
      </c>
      <c r="M17" s="16">
        <v>900</v>
      </c>
      <c r="N17" s="3">
        <v>16</v>
      </c>
      <c r="O17" s="3">
        <v>8</v>
      </c>
      <c r="P17" s="13">
        <v>2</v>
      </c>
      <c r="Q17" s="16">
        <v>1295</v>
      </c>
      <c r="R17" s="3">
        <v>24</v>
      </c>
      <c r="S17" s="3">
        <v>14</v>
      </c>
      <c r="T17" s="13">
        <v>1.7142857142857142</v>
      </c>
      <c r="U17" s="16">
        <v>1315</v>
      </c>
      <c r="V17" s="3">
        <v>19</v>
      </c>
      <c r="W17" s="3">
        <v>12</v>
      </c>
      <c r="X17" s="13">
        <v>1.5833333333333333</v>
      </c>
      <c r="Y17" s="16">
        <v>1165</v>
      </c>
      <c r="Z17" s="12">
        <v>13</v>
      </c>
      <c r="AA17" s="12">
        <v>7</v>
      </c>
      <c r="AB17" s="13">
        <v>1.8571428571428572</v>
      </c>
      <c r="AC17" s="6">
        <v>6445</v>
      </c>
      <c r="AE17" s="38" t="str">
        <f>IF($AC17=0,"-",INDEX($E$3:$Y$3,MATCH(MAX(E17,I17,M17,Q17,U17,Y17),$E17:$Y17,0)))</f>
        <v>Chateau</v>
      </c>
      <c r="AF17" s="38" t="str">
        <f>IF($AC17=0,"-",INDEX($E$3:$Y$3,MATCH(MIN(E17,I17,M17,Q17,U17,Y17),$E17:$Y17,0)))</f>
        <v>Centro Alpino</v>
      </c>
      <c r="AH17" s="18" t="s">
        <v>7</v>
      </c>
      <c r="AI17" s="18">
        <v>105</v>
      </c>
      <c r="AJ17" s="18">
        <v>67</v>
      </c>
      <c r="AK17" s="19">
        <v>1.5671641791044777</v>
      </c>
    </row>
    <row r="18" spans="2:37" x14ac:dyDescent="0.2">
      <c r="B18" s="71"/>
      <c r="C18" s="3" t="s">
        <v>18</v>
      </c>
      <c r="D18" s="3" t="s">
        <v>1</v>
      </c>
      <c r="E18" s="15">
        <v>1055</v>
      </c>
      <c r="F18" s="3">
        <v>13</v>
      </c>
      <c r="G18" s="3">
        <v>9</v>
      </c>
      <c r="H18" s="13">
        <v>1.4444444444444444</v>
      </c>
      <c r="I18" s="16">
        <v>1345</v>
      </c>
      <c r="J18" s="3">
        <v>11</v>
      </c>
      <c r="K18" s="3">
        <v>2</v>
      </c>
      <c r="L18" s="13">
        <v>5.5</v>
      </c>
      <c r="M18" s="16">
        <v>200</v>
      </c>
      <c r="N18" s="3">
        <v>9</v>
      </c>
      <c r="O18" s="3">
        <v>10</v>
      </c>
      <c r="P18" s="13">
        <v>0.9</v>
      </c>
      <c r="Q18" s="16">
        <v>155</v>
      </c>
      <c r="R18" s="3">
        <v>11</v>
      </c>
      <c r="S18" s="3">
        <v>11</v>
      </c>
      <c r="T18" s="13">
        <v>1</v>
      </c>
      <c r="U18" s="16">
        <v>1210</v>
      </c>
      <c r="V18" s="3">
        <v>15</v>
      </c>
      <c r="W18" s="3">
        <v>8</v>
      </c>
      <c r="X18" s="13">
        <v>1.875</v>
      </c>
      <c r="Y18" s="16">
        <v>1215</v>
      </c>
      <c r="Z18" s="12">
        <v>15</v>
      </c>
      <c r="AA18" s="12">
        <v>11</v>
      </c>
      <c r="AB18" s="13">
        <v>1.3636363636363635</v>
      </c>
      <c r="AC18" s="6">
        <v>5180</v>
      </c>
      <c r="AE18" s="38" t="str">
        <f t="shared" ref="AE18:AE27" si="2">IF($AC18=0,"-",INDEX($E$3:$Y$3,MATCH(MAX(E18,I18,M18,Q18,U18,Y18),$E18:$Y18,0)))</f>
        <v>Centro Alpino</v>
      </c>
      <c r="AF18" s="38" t="str">
        <f t="shared" ref="AF18:AF27" si="3">IF($AC18=0,"-",INDEX($E$3:$Y$3,MATCH(MIN(E18,I18,M18,Q18,U18,Y18),$E18:$Y18,0)))</f>
        <v>Patio Maniobras</v>
      </c>
      <c r="AH18" s="18" t="s">
        <v>0</v>
      </c>
      <c r="AI18" s="18">
        <v>74</v>
      </c>
      <c r="AJ18" s="18">
        <v>51</v>
      </c>
      <c r="AK18" s="19">
        <v>1.4509803921568627</v>
      </c>
    </row>
    <row r="19" spans="2:37" x14ac:dyDescent="0.2">
      <c r="B19" s="71"/>
      <c r="C19" s="3" t="s">
        <v>19</v>
      </c>
      <c r="D19" s="3" t="s">
        <v>0</v>
      </c>
      <c r="E19" s="15">
        <v>850</v>
      </c>
      <c r="F19" s="3">
        <v>4</v>
      </c>
      <c r="G19" s="3">
        <v>5</v>
      </c>
      <c r="H19" s="13">
        <v>0.8</v>
      </c>
      <c r="I19" s="16">
        <v>1160</v>
      </c>
      <c r="J19" s="3">
        <v>11</v>
      </c>
      <c r="K19" s="3">
        <v>8</v>
      </c>
      <c r="L19" s="13">
        <v>1.375</v>
      </c>
      <c r="M19" s="16">
        <v>735</v>
      </c>
      <c r="N19" s="3">
        <v>10</v>
      </c>
      <c r="O19" s="3">
        <v>14</v>
      </c>
      <c r="P19" s="13">
        <v>0.7142857142857143</v>
      </c>
      <c r="Q19" s="16">
        <v>1080</v>
      </c>
      <c r="R19" s="3">
        <v>13</v>
      </c>
      <c r="S19" s="3">
        <v>11</v>
      </c>
      <c r="T19" s="13">
        <v>1.1818181818181819</v>
      </c>
      <c r="U19" s="16">
        <v>570</v>
      </c>
      <c r="V19" s="3">
        <v>8</v>
      </c>
      <c r="W19" s="3">
        <v>10</v>
      </c>
      <c r="X19" s="13">
        <v>0.8</v>
      </c>
      <c r="Y19" s="16">
        <v>540</v>
      </c>
      <c r="Z19" s="12">
        <v>7</v>
      </c>
      <c r="AA19" s="12">
        <v>3</v>
      </c>
      <c r="AB19" s="13">
        <v>2.3333333333333335</v>
      </c>
      <c r="AC19" s="6">
        <v>4935</v>
      </c>
      <c r="AE19" s="38" t="str">
        <f t="shared" si="2"/>
        <v>Centro Alpino</v>
      </c>
      <c r="AF19" s="38" t="str">
        <f t="shared" si="3"/>
        <v>Zona Aterrizaje</v>
      </c>
      <c r="AH19" s="18" t="s">
        <v>5</v>
      </c>
      <c r="AI19" s="18">
        <v>53</v>
      </c>
      <c r="AJ19" s="18">
        <v>51</v>
      </c>
      <c r="AK19" s="19">
        <v>1.0392156862745099</v>
      </c>
    </row>
    <row r="20" spans="2:37" x14ac:dyDescent="0.2">
      <c r="B20" s="71"/>
      <c r="C20" s="3" t="s">
        <v>20</v>
      </c>
      <c r="D20" s="3" t="s">
        <v>6</v>
      </c>
      <c r="E20" s="15">
        <v>490</v>
      </c>
      <c r="F20" s="3">
        <v>13</v>
      </c>
      <c r="G20" s="3">
        <v>9</v>
      </c>
      <c r="H20" s="13">
        <v>1.4444444444444444</v>
      </c>
      <c r="I20" s="16">
        <v>1485</v>
      </c>
      <c r="J20" s="3">
        <v>20</v>
      </c>
      <c r="K20" s="3">
        <v>9</v>
      </c>
      <c r="L20" s="13">
        <v>2.2222222222222223</v>
      </c>
      <c r="M20" s="16">
        <v>145</v>
      </c>
      <c r="N20" s="3">
        <v>8</v>
      </c>
      <c r="O20" s="3">
        <v>10</v>
      </c>
      <c r="P20" s="13">
        <v>0.8</v>
      </c>
      <c r="Q20" s="16">
        <v>750</v>
      </c>
      <c r="R20" s="3">
        <v>18</v>
      </c>
      <c r="S20" s="3">
        <v>10</v>
      </c>
      <c r="T20" s="13">
        <v>1.8</v>
      </c>
      <c r="U20" s="16">
        <v>430</v>
      </c>
      <c r="V20" s="3">
        <v>16</v>
      </c>
      <c r="W20" s="3">
        <v>13</v>
      </c>
      <c r="X20" s="13">
        <v>1.2307692307692308</v>
      </c>
      <c r="Y20" s="16">
        <v>1575</v>
      </c>
      <c r="Z20" s="12">
        <v>19</v>
      </c>
      <c r="AA20" s="12">
        <v>10</v>
      </c>
      <c r="AB20" s="13">
        <v>1.9</v>
      </c>
      <c r="AC20" s="6">
        <v>4875</v>
      </c>
      <c r="AE20" s="38" t="str">
        <f t="shared" si="2"/>
        <v>Zona Aterrizaje</v>
      </c>
      <c r="AF20" s="38" t="str">
        <f t="shared" si="3"/>
        <v>Ciudad Destruida</v>
      </c>
      <c r="AH20" s="18" t="s">
        <v>6</v>
      </c>
      <c r="AI20" s="18">
        <v>94</v>
      </c>
      <c r="AJ20" s="18">
        <v>61</v>
      </c>
      <c r="AK20" s="19">
        <v>1.540983606557377</v>
      </c>
    </row>
    <row r="21" spans="2:37" x14ac:dyDescent="0.2">
      <c r="B21" s="71"/>
      <c r="C21" s="3" t="s">
        <v>21</v>
      </c>
      <c r="D21" s="3" t="s">
        <v>5</v>
      </c>
      <c r="E21" s="15">
        <v>120</v>
      </c>
      <c r="F21" s="3">
        <v>7</v>
      </c>
      <c r="G21" s="3">
        <v>8</v>
      </c>
      <c r="H21" s="13">
        <v>0.875</v>
      </c>
      <c r="I21" s="16">
        <v>770</v>
      </c>
      <c r="J21" s="3">
        <v>8</v>
      </c>
      <c r="K21" s="3">
        <v>13</v>
      </c>
      <c r="L21" s="13">
        <v>0.61538461538461542</v>
      </c>
      <c r="M21" s="16">
        <v>295</v>
      </c>
      <c r="N21" s="3">
        <v>13</v>
      </c>
      <c r="O21" s="3">
        <v>11</v>
      </c>
      <c r="P21" s="13">
        <v>1.1818181818181819</v>
      </c>
      <c r="Q21" s="16">
        <v>555</v>
      </c>
      <c r="R21" s="3">
        <v>12</v>
      </c>
      <c r="S21" s="3">
        <v>12</v>
      </c>
      <c r="T21" s="13">
        <v>1</v>
      </c>
      <c r="U21" s="16">
        <v>340</v>
      </c>
      <c r="V21" s="3">
        <v>7</v>
      </c>
      <c r="W21" s="3">
        <v>8</v>
      </c>
      <c r="X21" s="13">
        <v>0.875</v>
      </c>
      <c r="Y21" s="16">
        <v>825</v>
      </c>
      <c r="Z21" s="12">
        <v>8</v>
      </c>
      <c r="AA21" s="12">
        <v>3</v>
      </c>
      <c r="AB21" s="13">
        <v>2.6666666666666665</v>
      </c>
      <c r="AC21" s="6">
        <v>2905</v>
      </c>
      <c r="AE21" s="38" t="str">
        <f t="shared" si="2"/>
        <v>Zona Aterrizaje</v>
      </c>
      <c r="AF21" s="38" t="str">
        <f t="shared" si="3"/>
        <v>Chateau</v>
      </c>
      <c r="AH21" s="18" t="s">
        <v>1</v>
      </c>
      <c r="AI21" s="18">
        <v>55</v>
      </c>
      <c r="AJ21" s="18">
        <v>55</v>
      </c>
      <c r="AK21" s="19">
        <v>1</v>
      </c>
    </row>
    <row r="22" spans="2:37" x14ac:dyDescent="0.2">
      <c r="B22" s="71"/>
      <c r="C22" s="3" t="s">
        <v>22</v>
      </c>
      <c r="D22" s="3" t="s">
        <v>9</v>
      </c>
      <c r="E22" s="15">
        <v>475</v>
      </c>
      <c r="F22" s="3">
        <v>11</v>
      </c>
      <c r="G22" s="3">
        <v>13</v>
      </c>
      <c r="H22" s="13">
        <v>0.84615384615384615</v>
      </c>
      <c r="I22" s="16">
        <v>275</v>
      </c>
      <c r="J22" s="3">
        <v>5</v>
      </c>
      <c r="K22" s="3">
        <v>5</v>
      </c>
      <c r="L22" s="13">
        <v>1</v>
      </c>
      <c r="M22" s="16">
        <v>700</v>
      </c>
      <c r="N22" s="3">
        <v>9</v>
      </c>
      <c r="O22" s="3">
        <v>11</v>
      </c>
      <c r="P22" s="13">
        <v>0.81818181818181823</v>
      </c>
      <c r="Q22" s="16">
        <v>430</v>
      </c>
      <c r="R22" s="3">
        <v>6</v>
      </c>
      <c r="S22" s="3">
        <v>10</v>
      </c>
      <c r="T22" s="13">
        <v>0.6</v>
      </c>
      <c r="U22" s="16">
        <v>375</v>
      </c>
      <c r="V22" s="3">
        <v>11</v>
      </c>
      <c r="W22" s="3">
        <v>11</v>
      </c>
      <c r="X22" s="13">
        <v>1</v>
      </c>
      <c r="Y22" s="16">
        <v>285</v>
      </c>
      <c r="Z22" s="12">
        <v>4</v>
      </c>
      <c r="AA22" s="12">
        <v>12</v>
      </c>
      <c r="AB22" s="13">
        <v>0.33333333333333331</v>
      </c>
      <c r="AC22" s="6">
        <v>2540</v>
      </c>
      <c r="AE22" s="38" t="str">
        <f t="shared" si="2"/>
        <v>Ciudad Destruida</v>
      </c>
      <c r="AF22" s="38" t="str">
        <f t="shared" si="3"/>
        <v>Centro Alpino</v>
      </c>
      <c r="AH22" s="18" t="s">
        <v>9</v>
      </c>
      <c r="AI22" s="18">
        <v>46</v>
      </c>
      <c r="AJ22" s="18">
        <v>62</v>
      </c>
      <c r="AK22" s="19">
        <v>0.74193548387096775</v>
      </c>
    </row>
    <row r="23" spans="2:37" x14ac:dyDescent="0.2">
      <c r="B23" s="71"/>
      <c r="C23" s="3" t="s">
        <v>23</v>
      </c>
      <c r="D23" s="3" t="s">
        <v>8</v>
      </c>
      <c r="E23" s="15">
        <v>0</v>
      </c>
      <c r="F23" s="3">
        <v>6</v>
      </c>
      <c r="G23" s="3">
        <v>19</v>
      </c>
      <c r="H23" s="13">
        <v>0.31578947368421051</v>
      </c>
      <c r="I23" s="16">
        <v>1075</v>
      </c>
      <c r="J23" s="3">
        <v>8</v>
      </c>
      <c r="K23" s="3">
        <v>11</v>
      </c>
      <c r="L23" s="13">
        <v>0.72727272727272729</v>
      </c>
      <c r="M23" s="16">
        <v>455</v>
      </c>
      <c r="N23" s="3">
        <v>13</v>
      </c>
      <c r="O23" s="3">
        <v>12</v>
      </c>
      <c r="P23" s="13">
        <v>1.0833333333333333</v>
      </c>
      <c r="Q23" s="16">
        <v>325</v>
      </c>
      <c r="R23" s="3">
        <v>5</v>
      </c>
      <c r="S23" s="3">
        <v>7</v>
      </c>
      <c r="T23" s="13">
        <v>0.7142857142857143</v>
      </c>
      <c r="U23" s="16">
        <v>90</v>
      </c>
      <c r="V23" s="3">
        <v>3</v>
      </c>
      <c r="W23" s="3">
        <v>8</v>
      </c>
      <c r="X23" s="13">
        <v>0.375</v>
      </c>
      <c r="Y23" s="16">
        <v>0</v>
      </c>
      <c r="Z23" s="12">
        <v>2</v>
      </c>
      <c r="AA23" s="12">
        <v>12</v>
      </c>
      <c r="AB23" s="13">
        <v>0.16666666666666666</v>
      </c>
      <c r="AC23" s="6">
        <v>1945</v>
      </c>
      <c r="AE23" s="38" t="str">
        <f t="shared" si="2"/>
        <v>Centro Alpino</v>
      </c>
      <c r="AF23" s="38" t="str">
        <f t="shared" si="3"/>
        <v>Chateau</v>
      </c>
      <c r="AH23" s="18" t="s">
        <v>8</v>
      </c>
      <c r="AI23" s="18">
        <v>37</v>
      </c>
      <c r="AJ23" s="18">
        <v>69</v>
      </c>
      <c r="AK23" s="19">
        <v>0.53623188405797106</v>
      </c>
    </row>
    <row r="24" spans="2:37" x14ac:dyDescent="0.2">
      <c r="B24" s="71"/>
      <c r="C24" s="3" t="s">
        <v>24</v>
      </c>
      <c r="D24" s="3" t="s">
        <v>3</v>
      </c>
      <c r="E24" s="15">
        <v>180</v>
      </c>
      <c r="F24" s="3">
        <v>4</v>
      </c>
      <c r="G24" s="3">
        <v>9</v>
      </c>
      <c r="H24" s="13">
        <v>0.44444444444444442</v>
      </c>
      <c r="I24" s="16">
        <v>480</v>
      </c>
      <c r="J24" s="3">
        <v>6</v>
      </c>
      <c r="K24" s="3">
        <v>5</v>
      </c>
      <c r="L24" s="13">
        <v>1.2</v>
      </c>
      <c r="M24" s="16">
        <v>210</v>
      </c>
      <c r="N24" s="3">
        <v>3</v>
      </c>
      <c r="O24" s="3">
        <v>7</v>
      </c>
      <c r="P24" s="13">
        <v>0.42857142857142855</v>
      </c>
      <c r="Q24" s="16">
        <v>80</v>
      </c>
      <c r="R24" s="3">
        <v>7</v>
      </c>
      <c r="S24" s="3">
        <v>11</v>
      </c>
      <c r="T24" s="13">
        <v>0.63636363636363635</v>
      </c>
      <c r="U24" s="16">
        <v>180</v>
      </c>
      <c r="V24" s="3">
        <v>5</v>
      </c>
      <c r="W24" s="3">
        <v>11</v>
      </c>
      <c r="X24" s="13">
        <v>0.45454545454545453</v>
      </c>
      <c r="Y24" s="16">
        <v>95</v>
      </c>
      <c r="Z24" s="12">
        <v>6</v>
      </c>
      <c r="AA24" s="12">
        <v>16</v>
      </c>
      <c r="AB24" s="13">
        <v>0.375</v>
      </c>
      <c r="AC24" s="6">
        <v>1225</v>
      </c>
      <c r="AE24" s="38" t="str">
        <f t="shared" si="2"/>
        <v>Centro Alpino</v>
      </c>
      <c r="AF24" s="38" t="str">
        <f t="shared" si="3"/>
        <v>Patio Maniobras</v>
      </c>
      <c r="AH24" s="22" t="s">
        <v>3</v>
      </c>
      <c r="AI24" s="18">
        <v>31</v>
      </c>
      <c r="AJ24" s="18">
        <v>59</v>
      </c>
      <c r="AK24" s="19">
        <v>0.52542372881355937</v>
      </c>
    </row>
    <row r="25" spans="2:37" x14ac:dyDescent="0.2">
      <c r="B25" s="71"/>
      <c r="C25" s="3" t="s">
        <v>25</v>
      </c>
      <c r="D25" s="3" t="s">
        <v>2</v>
      </c>
      <c r="E25" s="15">
        <v>210</v>
      </c>
      <c r="F25" s="3">
        <v>5</v>
      </c>
      <c r="G25" s="3">
        <v>4</v>
      </c>
      <c r="H25" s="13">
        <v>1.25</v>
      </c>
      <c r="I25" s="16">
        <v>0</v>
      </c>
      <c r="J25" s="3">
        <v>1</v>
      </c>
      <c r="K25" s="3">
        <v>14</v>
      </c>
      <c r="L25" s="13">
        <v>7.1428571428571425E-2</v>
      </c>
      <c r="M25" s="16">
        <v>630</v>
      </c>
      <c r="N25" s="3">
        <v>11</v>
      </c>
      <c r="O25" s="3">
        <v>8</v>
      </c>
      <c r="P25" s="13">
        <v>1.375</v>
      </c>
      <c r="Q25" s="16">
        <v>0</v>
      </c>
      <c r="R25" s="3">
        <v>1</v>
      </c>
      <c r="S25" s="3">
        <v>12</v>
      </c>
      <c r="T25" s="13">
        <v>8.3333333333333329E-2</v>
      </c>
      <c r="U25" s="16">
        <v>250</v>
      </c>
      <c r="V25" s="3">
        <v>3</v>
      </c>
      <c r="W25" s="3">
        <v>8</v>
      </c>
      <c r="X25" s="13">
        <v>0.375</v>
      </c>
      <c r="Y25" s="16">
        <v>0</v>
      </c>
      <c r="Z25" s="12">
        <v>0</v>
      </c>
      <c r="AA25" s="12">
        <v>1</v>
      </c>
      <c r="AB25" s="13">
        <v>0</v>
      </c>
      <c r="AC25" s="6">
        <v>1090</v>
      </c>
      <c r="AE25" s="38" t="str">
        <f t="shared" si="2"/>
        <v>Ciudad Destruida</v>
      </c>
      <c r="AF25" s="38" t="str">
        <f t="shared" si="3"/>
        <v>Centro Alpino</v>
      </c>
      <c r="AH25" s="22" t="s">
        <v>2</v>
      </c>
      <c r="AI25" s="18">
        <v>21</v>
      </c>
      <c r="AJ25" s="18">
        <v>47</v>
      </c>
      <c r="AK25" s="19">
        <v>0.44680851063829785</v>
      </c>
    </row>
    <row r="26" spans="2:37" x14ac:dyDescent="0.2">
      <c r="B26" s="71"/>
      <c r="C26" s="3" t="s">
        <v>44</v>
      </c>
      <c r="D26" s="3" t="s">
        <v>4</v>
      </c>
      <c r="E26" s="15">
        <v>0</v>
      </c>
      <c r="F26" s="3">
        <v>0</v>
      </c>
      <c r="G26" s="3">
        <v>0</v>
      </c>
      <c r="H26" s="13">
        <v>0</v>
      </c>
      <c r="I26" s="16">
        <v>0</v>
      </c>
      <c r="J26" s="3">
        <v>0</v>
      </c>
      <c r="K26" s="3">
        <v>0</v>
      </c>
      <c r="L26" s="13">
        <v>0</v>
      </c>
      <c r="M26" s="16">
        <v>0</v>
      </c>
      <c r="N26" s="3">
        <v>0</v>
      </c>
      <c r="O26" s="3">
        <v>0</v>
      </c>
      <c r="P26" s="13">
        <v>0</v>
      </c>
      <c r="Q26" s="16">
        <v>0</v>
      </c>
      <c r="R26" s="3">
        <v>0</v>
      </c>
      <c r="S26" s="3">
        <v>0</v>
      </c>
      <c r="T26" s="13">
        <v>0</v>
      </c>
      <c r="U26" s="16">
        <v>0</v>
      </c>
      <c r="V26" s="3">
        <v>0</v>
      </c>
      <c r="W26" s="3">
        <v>0</v>
      </c>
      <c r="X26" s="13">
        <v>0</v>
      </c>
      <c r="Y26" s="16">
        <v>0</v>
      </c>
      <c r="Z26" s="12">
        <v>0</v>
      </c>
      <c r="AA26" s="12">
        <v>0</v>
      </c>
      <c r="AB26" s="13">
        <v>0</v>
      </c>
      <c r="AC26" s="6">
        <v>0</v>
      </c>
      <c r="AE26" s="38" t="str">
        <f t="shared" si="2"/>
        <v>-</v>
      </c>
      <c r="AF26" s="38" t="str">
        <f t="shared" si="3"/>
        <v>-</v>
      </c>
      <c r="AH26" s="18" t="s">
        <v>4</v>
      </c>
      <c r="AI26" s="18">
        <v>0</v>
      </c>
      <c r="AJ26" s="18">
        <v>0</v>
      </c>
      <c r="AK26" s="19">
        <v>0</v>
      </c>
    </row>
    <row r="27" spans="2:37" x14ac:dyDescent="0.2">
      <c r="B27" s="72"/>
      <c r="C27" s="3" t="s">
        <v>45</v>
      </c>
      <c r="D27" s="3" t="s">
        <v>30</v>
      </c>
      <c r="E27" s="15">
        <v>0</v>
      </c>
      <c r="F27" s="3">
        <v>0</v>
      </c>
      <c r="G27" s="3">
        <v>0</v>
      </c>
      <c r="H27" s="13">
        <v>0</v>
      </c>
      <c r="I27" s="16">
        <v>0</v>
      </c>
      <c r="J27" s="3">
        <v>0</v>
      </c>
      <c r="K27" s="3">
        <v>0</v>
      </c>
      <c r="L27" s="13">
        <v>0</v>
      </c>
      <c r="M27" s="16">
        <v>0</v>
      </c>
      <c r="N27" s="3">
        <v>0</v>
      </c>
      <c r="O27" s="3">
        <v>0</v>
      </c>
      <c r="P27" s="13">
        <v>0</v>
      </c>
      <c r="Q27" s="16">
        <v>0</v>
      </c>
      <c r="R27" s="3">
        <v>0</v>
      </c>
      <c r="S27" s="3">
        <v>0</v>
      </c>
      <c r="T27" s="13">
        <v>0</v>
      </c>
      <c r="U27" s="16">
        <v>0</v>
      </c>
      <c r="V27" s="3">
        <v>0</v>
      </c>
      <c r="W27" s="3">
        <v>0</v>
      </c>
      <c r="X27" s="13">
        <v>0</v>
      </c>
      <c r="Y27" s="16">
        <v>0</v>
      </c>
      <c r="Z27" s="12">
        <v>0</v>
      </c>
      <c r="AA27" s="12">
        <v>0</v>
      </c>
      <c r="AB27" s="13">
        <v>0</v>
      </c>
      <c r="AC27" s="6">
        <v>0</v>
      </c>
      <c r="AE27" s="38" t="str">
        <f t="shared" si="2"/>
        <v>-</v>
      </c>
      <c r="AF27" s="38" t="str">
        <f t="shared" si="3"/>
        <v>-</v>
      </c>
      <c r="AH27" s="22" t="s">
        <v>30</v>
      </c>
      <c r="AI27" s="18">
        <v>0</v>
      </c>
      <c r="AJ27" s="18">
        <v>0</v>
      </c>
      <c r="AK27" s="19">
        <v>0</v>
      </c>
    </row>
    <row r="29" spans="2:37" x14ac:dyDescent="0.2">
      <c r="B29" s="70" t="s">
        <v>58</v>
      </c>
      <c r="C29" s="3" t="s">
        <v>17</v>
      </c>
      <c r="D29" s="3" t="s">
        <v>6</v>
      </c>
      <c r="E29" s="15">
        <v>585</v>
      </c>
      <c r="F29" s="3">
        <v>12</v>
      </c>
      <c r="G29" s="3">
        <v>13</v>
      </c>
      <c r="H29" s="13">
        <f t="shared" ref="H29:H39" si="4">F29/G29</f>
        <v>0.92307692307692313</v>
      </c>
      <c r="I29" s="16">
        <v>2040</v>
      </c>
      <c r="J29" s="3">
        <v>17</v>
      </c>
      <c r="K29" s="3">
        <v>4</v>
      </c>
      <c r="L29" s="13">
        <f t="shared" ref="L29:L39" si="5">J29/K29</f>
        <v>4.25</v>
      </c>
      <c r="M29" s="16">
        <v>255</v>
      </c>
      <c r="N29" s="3">
        <v>14</v>
      </c>
      <c r="O29" s="3">
        <v>13</v>
      </c>
      <c r="P29" s="13">
        <v>1.1333333333333333</v>
      </c>
      <c r="Q29" s="16">
        <v>1380</v>
      </c>
      <c r="R29" s="3">
        <v>17</v>
      </c>
      <c r="S29" s="3">
        <v>10</v>
      </c>
      <c r="T29" s="13">
        <v>2</v>
      </c>
      <c r="U29" s="16">
        <v>250</v>
      </c>
      <c r="V29" s="3">
        <v>14</v>
      </c>
      <c r="W29" s="3">
        <v>12</v>
      </c>
      <c r="X29" s="13">
        <v>1.2</v>
      </c>
      <c r="Y29" s="16">
        <v>1245</v>
      </c>
      <c r="Z29" s="12">
        <v>9</v>
      </c>
      <c r="AA29" s="12">
        <v>6</v>
      </c>
      <c r="AB29" s="13">
        <v>1.6153846153846154</v>
      </c>
      <c r="AC29" s="6">
        <f t="shared" ref="AC29:AC39" si="6">E29+I29+M29+Q29+U29+Y29</f>
        <v>5755</v>
      </c>
      <c r="AE29" s="38" t="str">
        <f>IF($AC29=0,"-",INDEX($E$3:$Y$3,MATCH(MAX(E29,I29,M29,Q29,U29,Y29),$E29:$Y29,0)))</f>
        <v>Centro Alpino</v>
      </c>
      <c r="AF29" s="38" t="str">
        <f>IF($AC29=0,"-",INDEX($E$3:$Y$3,MATCH(MIN(E29,I29,M29,Q29,U29,Y29),$E29:$Y29,0)))</f>
        <v>Saint Reymonds</v>
      </c>
      <c r="AH29" s="18" t="s">
        <v>6</v>
      </c>
      <c r="AI29" s="18">
        <v>74</v>
      </c>
      <c r="AJ29" s="18">
        <v>58</v>
      </c>
      <c r="AK29" s="19">
        <v>1.5671641791044777</v>
      </c>
    </row>
    <row r="30" spans="2:37" x14ac:dyDescent="0.2">
      <c r="B30" s="71"/>
      <c r="C30" s="3" t="s">
        <v>18</v>
      </c>
      <c r="D30" s="3" t="s">
        <v>7</v>
      </c>
      <c r="E30" s="15">
        <v>1660</v>
      </c>
      <c r="F30" s="3">
        <v>22</v>
      </c>
      <c r="G30" s="3">
        <v>9</v>
      </c>
      <c r="H30" s="13">
        <f t="shared" si="4"/>
        <v>2.4444444444444446</v>
      </c>
      <c r="I30" s="16">
        <v>1765</v>
      </c>
      <c r="J30" s="3">
        <v>22</v>
      </c>
      <c r="K30" s="3">
        <v>9</v>
      </c>
      <c r="L30" s="13">
        <f t="shared" si="5"/>
        <v>2.4444444444444446</v>
      </c>
      <c r="M30" s="16">
        <v>645</v>
      </c>
      <c r="N30" s="3">
        <v>13</v>
      </c>
      <c r="O30" s="3">
        <v>12</v>
      </c>
      <c r="P30" s="13">
        <v>1.3333333333333333</v>
      </c>
      <c r="Q30" s="16">
        <v>20</v>
      </c>
      <c r="R30" s="3">
        <v>4</v>
      </c>
      <c r="S30" s="3">
        <v>3</v>
      </c>
      <c r="T30" s="13">
        <v>2.5294117647058822</v>
      </c>
      <c r="U30" s="16">
        <v>580</v>
      </c>
      <c r="V30" s="3">
        <v>15</v>
      </c>
      <c r="W30" s="3">
        <v>11</v>
      </c>
      <c r="X30" s="13">
        <v>1.5</v>
      </c>
      <c r="Y30" s="16">
        <v>815</v>
      </c>
      <c r="Z30" s="12">
        <v>18</v>
      </c>
      <c r="AA30" s="12">
        <v>15</v>
      </c>
      <c r="AB30" s="13">
        <v>1.8333333333333333</v>
      </c>
      <c r="AC30" s="6">
        <f t="shared" si="6"/>
        <v>5485</v>
      </c>
      <c r="AE30" s="38" t="str">
        <f t="shared" ref="AE30:AE39" si="7">IF($AC30=0,"-",INDEX($E$3:$Y$3,MATCH(MAX(E30,I30,M30,Q30,U30,Y30),$E30:$Y30,0)))</f>
        <v>Centro Alpino</v>
      </c>
      <c r="AF30" s="38" t="str">
        <f t="shared" ref="AF30:AF39" si="8">IF($AC30=0,"-",INDEX($E$3:$Y$3,MATCH(MIN(E30,I30,M30,Q30,U30,Y30),$E30:$Y30,0)))</f>
        <v>Patio Maniobras</v>
      </c>
      <c r="AH30" s="18" t="s">
        <v>0</v>
      </c>
      <c r="AI30" s="18">
        <v>38</v>
      </c>
      <c r="AJ30" s="18">
        <v>37</v>
      </c>
      <c r="AK30" s="19">
        <v>1.540983606557377</v>
      </c>
    </row>
    <row r="31" spans="2:37" x14ac:dyDescent="0.2">
      <c r="B31" s="71"/>
      <c r="C31" s="3" t="s">
        <v>19</v>
      </c>
      <c r="D31" s="3" t="s">
        <v>4</v>
      </c>
      <c r="E31" s="15">
        <v>1750</v>
      </c>
      <c r="F31" s="3">
        <v>18</v>
      </c>
      <c r="G31" s="3">
        <v>6</v>
      </c>
      <c r="H31" s="13">
        <f t="shared" si="4"/>
        <v>3</v>
      </c>
      <c r="I31" s="16">
        <v>30</v>
      </c>
      <c r="J31" s="3">
        <v>8</v>
      </c>
      <c r="K31" s="3">
        <v>15</v>
      </c>
      <c r="L31" s="13">
        <f t="shared" si="5"/>
        <v>0.53333333333333333</v>
      </c>
      <c r="M31" s="16">
        <v>275</v>
      </c>
      <c r="N31" s="3">
        <v>11</v>
      </c>
      <c r="O31" s="3">
        <v>10</v>
      </c>
      <c r="P31" s="13">
        <v>1.4666666666666666</v>
      </c>
      <c r="Q31" s="16">
        <v>1485</v>
      </c>
      <c r="R31" s="3">
        <v>20</v>
      </c>
      <c r="S31" s="3">
        <v>8</v>
      </c>
      <c r="T31" s="13">
        <v>1.3103448275862069</v>
      </c>
      <c r="U31" s="16">
        <v>585</v>
      </c>
      <c r="V31" s="3">
        <v>12</v>
      </c>
      <c r="W31" s="3">
        <v>9</v>
      </c>
      <c r="X31" s="13">
        <v>1.4594594594594594</v>
      </c>
      <c r="Y31" s="16">
        <v>1150</v>
      </c>
      <c r="Z31" s="12">
        <v>18</v>
      </c>
      <c r="AA31" s="12">
        <v>10</v>
      </c>
      <c r="AB31" s="13">
        <v>1.5483870967741935</v>
      </c>
      <c r="AC31" s="6">
        <f t="shared" si="6"/>
        <v>5275</v>
      </c>
      <c r="AE31" s="38" t="str">
        <f t="shared" si="7"/>
        <v>Chateau</v>
      </c>
      <c r="AF31" s="38" t="str">
        <f t="shared" si="8"/>
        <v>Centro Alpino</v>
      </c>
      <c r="AH31" s="18" t="s">
        <v>7</v>
      </c>
      <c r="AI31" s="18">
        <v>76</v>
      </c>
      <c r="AJ31" s="18">
        <v>59</v>
      </c>
      <c r="AK31" s="19">
        <v>1.4509803921568627</v>
      </c>
    </row>
    <row r="32" spans="2:37" x14ac:dyDescent="0.2">
      <c r="B32" s="71"/>
      <c r="C32" s="3" t="s">
        <v>20</v>
      </c>
      <c r="D32" s="3" t="s">
        <v>0</v>
      </c>
      <c r="E32" s="15">
        <v>730</v>
      </c>
      <c r="F32" s="3">
        <v>8</v>
      </c>
      <c r="G32" s="3">
        <v>8</v>
      </c>
      <c r="H32" s="13">
        <f t="shared" si="4"/>
        <v>1</v>
      </c>
      <c r="I32" s="16">
        <v>95</v>
      </c>
      <c r="J32" s="3">
        <v>3</v>
      </c>
      <c r="K32" s="3">
        <v>7</v>
      </c>
      <c r="L32" s="13">
        <f t="shared" si="5"/>
        <v>0.42857142857142855</v>
      </c>
      <c r="M32" s="16">
        <v>1630</v>
      </c>
      <c r="N32" s="3">
        <v>11</v>
      </c>
      <c r="O32" s="3">
        <v>3</v>
      </c>
      <c r="P32" s="13">
        <v>1.24</v>
      </c>
      <c r="Q32" s="16">
        <v>1130</v>
      </c>
      <c r="R32" s="3">
        <v>8</v>
      </c>
      <c r="S32" s="3">
        <v>6</v>
      </c>
      <c r="T32" s="13">
        <v>1.1333333333333333</v>
      </c>
      <c r="U32" s="16">
        <v>560</v>
      </c>
      <c r="V32" s="3">
        <v>8</v>
      </c>
      <c r="W32" s="3">
        <v>7</v>
      </c>
      <c r="X32" s="13">
        <v>0.7142857142857143</v>
      </c>
      <c r="Y32" s="16">
        <v>965</v>
      </c>
      <c r="Z32" s="12">
        <v>8</v>
      </c>
      <c r="AA32" s="12">
        <v>6</v>
      </c>
      <c r="AB32" s="13">
        <v>1.3333333333333333</v>
      </c>
      <c r="AC32" s="6">
        <f t="shared" si="6"/>
        <v>5110</v>
      </c>
      <c r="AE32" s="38" t="str">
        <f t="shared" si="7"/>
        <v>Ciudad Destruida</v>
      </c>
      <c r="AF32" s="38" t="str">
        <f t="shared" si="8"/>
        <v>Centro Alpino</v>
      </c>
      <c r="AH32" s="18" t="s">
        <v>4</v>
      </c>
      <c r="AI32" s="18">
        <v>69</v>
      </c>
      <c r="AJ32" s="18">
        <v>58</v>
      </c>
      <c r="AK32" s="19">
        <v>1.0392156862745099</v>
      </c>
    </row>
    <row r="33" spans="2:37" x14ac:dyDescent="0.2">
      <c r="B33" s="71"/>
      <c r="C33" s="3" t="s">
        <v>21</v>
      </c>
      <c r="D33" s="3" t="s">
        <v>9</v>
      </c>
      <c r="E33" s="15">
        <v>250</v>
      </c>
      <c r="F33" s="3">
        <v>9</v>
      </c>
      <c r="G33" s="3">
        <v>10</v>
      </c>
      <c r="H33" s="13">
        <f t="shared" si="4"/>
        <v>0.9</v>
      </c>
      <c r="I33" s="16">
        <v>505</v>
      </c>
      <c r="J33" s="3">
        <v>6</v>
      </c>
      <c r="K33" s="3">
        <v>7</v>
      </c>
      <c r="L33" s="13">
        <f t="shared" si="5"/>
        <v>0.8571428571428571</v>
      </c>
      <c r="M33" s="16">
        <v>345</v>
      </c>
      <c r="N33" s="3">
        <v>5</v>
      </c>
      <c r="O33" s="3">
        <v>6</v>
      </c>
      <c r="P33" s="13">
        <v>1.0869565217391304</v>
      </c>
      <c r="Q33" s="16">
        <v>540</v>
      </c>
      <c r="R33" s="3">
        <v>6</v>
      </c>
      <c r="S33" s="3">
        <v>5</v>
      </c>
      <c r="T33" s="13">
        <v>0.65217391304347827</v>
      </c>
      <c r="U33" s="16">
        <v>1115</v>
      </c>
      <c r="V33" s="3">
        <v>14</v>
      </c>
      <c r="W33" s="3">
        <v>5</v>
      </c>
      <c r="X33" s="13">
        <v>1.4285714285714286</v>
      </c>
      <c r="Y33" s="16">
        <v>255</v>
      </c>
      <c r="Z33" s="12">
        <v>4</v>
      </c>
      <c r="AA33" s="12">
        <v>4</v>
      </c>
      <c r="AB33" s="13">
        <v>1.1153846153846154</v>
      </c>
      <c r="AC33" s="6">
        <f t="shared" si="6"/>
        <v>3010</v>
      </c>
      <c r="AE33" s="38" t="str">
        <f t="shared" si="7"/>
        <v>Saint Reymonds</v>
      </c>
      <c r="AF33" s="38" t="str">
        <f t="shared" si="8"/>
        <v>Chateau</v>
      </c>
      <c r="AH33" s="18" t="s">
        <v>9</v>
      </c>
      <c r="AI33" s="18">
        <v>40</v>
      </c>
      <c r="AJ33" s="18">
        <v>37</v>
      </c>
      <c r="AK33" s="19">
        <v>1</v>
      </c>
    </row>
    <row r="34" spans="2:37" x14ac:dyDescent="0.2">
      <c r="B34" s="71"/>
      <c r="C34" s="3" t="s">
        <v>22</v>
      </c>
      <c r="D34" s="3" t="s">
        <v>8</v>
      </c>
      <c r="E34" s="15">
        <v>435</v>
      </c>
      <c r="F34" s="3">
        <v>7</v>
      </c>
      <c r="G34" s="3">
        <v>6</v>
      </c>
      <c r="H34" s="13">
        <f t="shared" si="4"/>
        <v>1.1666666666666667</v>
      </c>
      <c r="I34" s="16">
        <v>385</v>
      </c>
      <c r="J34" s="3">
        <v>3</v>
      </c>
      <c r="K34" s="3">
        <v>6</v>
      </c>
      <c r="L34" s="13">
        <f t="shared" si="5"/>
        <v>0.5</v>
      </c>
      <c r="M34" s="16">
        <v>345</v>
      </c>
      <c r="N34" s="3">
        <v>7</v>
      </c>
      <c r="O34" s="3">
        <v>6</v>
      </c>
      <c r="P34" s="13">
        <v>0.77777777777777779</v>
      </c>
      <c r="Q34" s="16">
        <v>700</v>
      </c>
      <c r="R34" s="3">
        <v>7</v>
      </c>
      <c r="S34" s="3">
        <v>4</v>
      </c>
      <c r="T34" s="13">
        <v>0.5714285714285714</v>
      </c>
      <c r="U34" s="16">
        <v>90</v>
      </c>
      <c r="V34" s="3">
        <v>8</v>
      </c>
      <c r="W34" s="3">
        <v>10</v>
      </c>
      <c r="X34" s="13">
        <v>0.53125</v>
      </c>
      <c r="Y34" s="16">
        <v>335</v>
      </c>
      <c r="Z34" s="12">
        <v>4</v>
      </c>
      <c r="AA34" s="12">
        <v>7</v>
      </c>
      <c r="AB34" s="13">
        <v>0.35135135135135137</v>
      </c>
      <c r="AC34" s="6">
        <f t="shared" si="6"/>
        <v>2290</v>
      </c>
      <c r="AE34" s="38" t="str">
        <f t="shared" si="7"/>
        <v>Patio Maniobras</v>
      </c>
      <c r="AF34" s="38" t="str">
        <f t="shared" si="8"/>
        <v>Saint Reymonds</v>
      </c>
      <c r="AH34" s="18" t="s">
        <v>8</v>
      </c>
      <c r="AI34" s="18">
        <v>32</v>
      </c>
      <c r="AJ34" s="18">
        <v>39</v>
      </c>
      <c r="AK34" s="19">
        <v>0.74193548387096775</v>
      </c>
    </row>
    <row r="35" spans="2:37" x14ac:dyDescent="0.2">
      <c r="B35" s="71"/>
      <c r="C35" s="3" t="s">
        <v>23</v>
      </c>
      <c r="D35" s="3" t="s">
        <v>5</v>
      </c>
      <c r="E35" s="15">
        <v>5</v>
      </c>
      <c r="F35" s="3">
        <v>5</v>
      </c>
      <c r="G35" s="3">
        <v>8</v>
      </c>
      <c r="H35" s="13">
        <f t="shared" si="4"/>
        <v>0.625</v>
      </c>
      <c r="I35" s="16">
        <v>0</v>
      </c>
      <c r="J35" s="3">
        <v>5</v>
      </c>
      <c r="K35" s="3">
        <v>10</v>
      </c>
      <c r="L35" s="13">
        <f t="shared" si="5"/>
        <v>0.5</v>
      </c>
      <c r="M35" s="16">
        <v>145</v>
      </c>
      <c r="N35" s="3">
        <v>7</v>
      </c>
      <c r="O35" s="3">
        <v>11</v>
      </c>
      <c r="P35" s="13">
        <v>0.62962962962962965</v>
      </c>
      <c r="Q35" s="16">
        <v>800</v>
      </c>
      <c r="R35" s="3">
        <v>7</v>
      </c>
      <c r="S35" s="3">
        <v>6</v>
      </c>
      <c r="T35" s="13">
        <v>0.8</v>
      </c>
      <c r="U35" s="16">
        <v>270</v>
      </c>
      <c r="V35" s="3">
        <v>4</v>
      </c>
      <c r="W35" s="3">
        <v>7</v>
      </c>
      <c r="X35" s="13">
        <v>1.4615384615384615</v>
      </c>
      <c r="Y35" s="16">
        <v>1060</v>
      </c>
      <c r="Z35" s="12">
        <v>7</v>
      </c>
      <c r="AA35" s="12">
        <v>3</v>
      </c>
      <c r="AB35" s="13">
        <v>0.48148148148148145</v>
      </c>
      <c r="AC35" s="6">
        <f t="shared" si="6"/>
        <v>2280</v>
      </c>
      <c r="AE35" s="38" t="str">
        <f t="shared" si="7"/>
        <v>Zona Aterrizaje</v>
      </c>
      <c r="AF35" s="38" t="str">
        <f t="shared" si="8"/>
        <v>Centro Alpino</v>
      </c>
      <c r="AH35" s="18" t="s">
        <v>5</v>
      </c>
      <c r="AI35" s="18">
        <v>28</v>
      </c>
      <c r="AJ35" s="18">
        <v>45</v>
      </c>
      <c r="AK35" s="19">
        <v>0.53623188405797106</v>
      </c>
    </row>
    <row r="36" spans="2:37" x14ac:dyDescent="0.2">
      <c r="B36" s="71"/>
      <c r="C36" s="3" t="s">
        <v>24</v>
      </c>
      <c r="D36" s="3" t="s">
        <v>2</v>
      </c>
      <c r="E36" s="15">
        <v>220</v>
      </c>
      <c r="F36" s="3">
        <v>4</v>
      </c>
      <c r="G36" s="3">
        <v>7</v>
      </c>
      <c r="H36" s="13">
        <f t="shared" si="4"/>
        <v>0.5714285714285714</v>
      </c>
      <c r="I36" s="16">
        <v>445</v>
      </c>
      <c r="J36" s="3">
        <v>3</v>
      </c>
      <c r="K36" s="3">
        <v>4</v>
      </c>
      <c r="L36" s="13">
        <f t="shared" si="5"/>
        <v>0.75</v>
      </c>
      <c r="M36" s="16">
        <v>415</v>
      </c>
      <c r="N36" s="3">
        <v>7</v>
      </c>
      <c r="O36" s="3">
        <v>9</v>
      </c>
      <c r="P36" s="13">
        <v>1.0588235294117647</v>
      </c>
      <c r="Q36" s="16">
        <v>10</v>
      </c>
      <c r="R36" s="3">
        <v>4</v>
      </c>
      <c r="S36" s="3">
        <v>10</v>
      </c>
      <c r="T36" s="13">
        <v>0.22727272727272727</v>
      </c>
      <c r="U36" s="16">
        <v>295</v>
      </c>
      <c r="V36" s="3">
        <v>2</v>
      </c>
      <c r="W36" s="3">
        <v>10</v>
      </c>
      <c r="X36" s="13">
        <v>0.27777777777777779</v>
      </c>
      <c r="Y36" s="16">
        <v>450</v>
      </c>
      <c r="Z36" s="12">
        <v>4</v>
      </c>
      <c r="AA36" s="12">
        <v>6</v>
      </c>
      <c r="AB36" s="13">
        <v>0.5714285714285714</v>
      </c>
      <c r="AC36" s="6">
        <f t="shared" si="6"/>
        <v>1835</v>
      </c>
      <c r="AE36" s="38" t="str">
        <f t="shared" si="7"/>
        <v>Zona Aterrizaje</v>
      </c>
      <c r="AF36" s="38" t="str">
        <f t="shared" si="8"/>
        <v>Patio Maniobras</v>
      </c>
      <c r="AH36" s="18" t="s">
        <v>2</v>
      </c>
      <c r="AI36" s="18">
        <v>20</v>
      </c>
      <c r="AJ36" s="18">
        <v>46</v>
      </c>
      <c r="AK36" s="19">
        <v>0.52542372881355937</v>
      </c>
    </row>
    <row r="37" spans="2:37" x14ac:dyDescent="0.2">
      <c r="B37" s="71"/>
      <c r="C37" s="3" t="s">
        <v>25</v>
      </c>
      <c r="D37" s="3" t="s">
        <v>1</v>
      </c>
      <c r="E37" s="15">
        <v>200</v>
      </c>
      <c r="F37" s="3">
        <v>3</v>
      </c>
      <c r="G37" s="3">
        <v>5</v>
      </c>
      <c r="H37" s="13">
        <f t="shared" si="4"/>
        <v>0.6</v>
      </c>
      <c r="I37" s="16">
        <v>310</v>
      </c>
      <c r="J37" s="3">
        <v>6</v>
      </c>
      <c r="K37" s="3">
        <v>6</v>
      </c>
      <c r="L37" s="13">
        <f t="shared" si="5"/>
        <v>1</v>
      </c>
      <c r="M37" s="16">
        <v>525</v>
      </c>
      <c r="N37" s="3">
        <v>8</v>
      </c>
      <c r="O37" s="3">
        <v>5</v>
      </c>
      <c r="P37" s="13">
        <v>0.89655172413793105</v>
      </c>
      <c r="Q37" s="16">
        <v>45</v>
      </c>
      <c r="R37" s="3">
        <v>2</v>
      </c>
      <c r="S37" s="3">
        <v>5</v>
      </c>
      <c r="T37" s="13">
        <v>0.93103448275862066</v>
      </c>
      <c r="U37" s="16">
        <v>385</v>
      </c>
      <c r="V37" s="3">
        <v>5</v>
      </c>
      <c r="W37" s="3">
        <v>3</v>
      </c>
      <c r="X37" s="13">
        <v>0.66666666666666663</v>
      </c>
      <c r="Y37" s="16">
        <v>160</v>
      </c>
      <c r="Z37" s="12">
        <v>6</v>
      </c>
      <c r="AA37" s="12">
        <v>8</v>
      </c>
      <c r="AB37" s="13">
        <v>1.5</v>
      </c>
      <c r="AC37" s="6">
        <f t="shared" si="6"/>
        <v>1625</v>
      </c>
      <c r="AE37" s="38" t="str">
        <f t="shared" si="7"/>
        <v>Ciudad Destruida</v>
      </c>
      <c r="AF37" s="38" t="str">
        <f t="shared" si="8"/>
        <v>Patio Maniobras</v>
      </c>
      <c r="AH37" s="18" t="s">
        <v>1</v>
      </c>
      <c r="AI37" s="18">
        <v>24</v>
      </c>
      <c r="AJ37" s="18">
        <v>32</v>
      </c>
      <c r="AK37" s="19">
        <v>0.44680851063829785</v>
      </c>
    </row>
    <row r="38" spans="2:37" x14ac:dyDescent="0.2">
      <c r="B38" s="71"/>
      <c r="C38" s="3" t="s">
        <v>44</v>
      </c>
      <c r="D38" s="3" t="s">
        <v>3</v>
      </c>
      <c r="E38" s="15">
        <v>0</v>
      </c>
      <c r="F38" s="3">
        <v>2</v>
      </c>
      <c r="G38" s="3">
        <v>9</v>
      </c>
      <c r="H38" s="13">
        <f t="shared" si="4"/>
        <v>0.22222222222222221</v>
      </c>
      <c r="I38" s="16">
        <v>180</v>
      </c>
      <c r="J38" s="3">
        <v>3</v>
      </c>
      <c r="K38" s="3">
        <v>6</v>
      </c>
      <c r="L38" s="13">
        <f t="shared" si="5"/>
        <v>0.5</v>
      </c>
      <c r="M38" s="16">
        <v>80</v>
      </c>
      <c r="N38" s="3">
        <v>4</v>
      </c>
      <c r="O38" s="3">
        <v>10</v>
      </c>
      <c r="P38" s="13">
        <v>0.41176470588235292</v>
      </c>
      <c r="Q38" s="16">
        <v>0</v>
      </c>
      <c r="R38" s="3">
        <v>0</v>
      </c>
      <c r="S38" s="3">
        <v>13</v>
      </c>
      <c r="T38" s="13">
        <v>0.29166666666666669</v>
      </c>
      <c r="U38" s="16">
        <v>0</v>
      </c>
      <c r="V38" s="3">
        <v>8</v>
      </c>
      <c r="W38" s="3">
        <v>10</v>
      </c>
      <c r="X38" s="13">
        <v>0.61904761904761907</v>
      </c>
      <c r="Y38" s="16">
        <v>0</v>
      </c>
      <c r="Z38" s="12">
        <v>2</v>
      </c>
      <c r="AA38" s="12">
        <v>12</v>
      </c>
      <c r="AB38" s="13">
        <v>0.2857142857142857</v>
      </c>
      <c r="AC38" s="6">
        <f t="shared" si="6"/>
        <v>260</v>
      </c>
      <c r="AE38" s="38" t="str">
        <f t="shared" si="7"/>
        <v>Centro Alpino</v>
      </c>
      <c r="AF38" s="38" t="str">
        <f t="shared" si="8"/>
        <v>Chateau</v>
      </c>
      <c r="AH38" s="18" t="s">
        <v>3</v>
      </c>
      <c r="AI38" s="18">
        <v>17</v>
      </c>
      <c r="AJ38" s="18">
        <v>60</v>
      </c>
      <c r="AK38" s="19">
        <f>AI38/AJ38</f>
        <v>0.28333333333333333</v>
      </c>
    </row>
    <row r="39" spans="2:37" x14ac:dyDescent="0.2">
      <c r="B39" s="72"/>
      <c r="C39" s="3" t="s">
        <v>45</v>
      </c>
      <c r="D39" s="3" t="s">
        <v>30</v>
      </c>
      <c r="E39" s="15">
        <v>0</v>
      </c>
      <c r="F39" s="3">
        <v>2</v>
      </c>
      <c r="G39" s="3">
        <v>13</v>
      </c>
      <c r="H39" s="13">
        <f t="shared" si="4"/>
        <v>0.15384615384615385</v>
      </c>
      <c r="I39" s="16">
        <v>85</v>
      </c>
      <c r="J39" s="3">
        <v>5</v>
      </c>
      <c r="K39" s="3">
        <v>8</v>
      </c>
      <c r="L39" s="13">
        <f t="shared" si="5"/>
        <v>0.625</v>
      </c>
      <c r="M39" s="16">
        <v>0</v>
      </c>
      <c r="N39" s="3">
        <v>1</v>
      </c>
      <c r="O39" s="3">
        <v>6</v>
      </c>
      <c r="P39" s="13">
        <v>0.16666666666666666</v>
      </c>
      <c r="Q39" s="16">
        <v>5</v>
      </c>
      <c r="R39" s="3">
        <v>4</v>
      </c>
      <c r="S39" s="3">
        <v>9</v>
      </c>
      <c r="T39" s="13">
        <v>0.44444444444444442</v>
      </c>
      <c r="U39" s="16">
        <v>0</v>
      </c>
      <c r="V39" s="3">
        <v>2</v>
      </c>
      <c r="W39" s="3">
        <v>10</v>
      </c>
      <c r="X39" s="13">
        <v>0.2</v>
      </c>
      <c r="Y39" s="16">
        <v>0</v>
      </c>
      <c r="Z39" s="12">
        <v>4</v>
      </c>
      <c r="AA39" s="12">
        <v>9</v>
      </c>
      <c r="AB39" s="13">
        <v>0.44444444444444442</v>
      </c>
      <c r="AC39" s="6">
        <f t="shared" si="6"/>
        <v>90</v>
      </c>
      <c r="AE39" s="38" t="str">
        <f t="shared" si="7"/>
        <v>Centro Alpino</v>
      </c>
      <c r="AF39" s="38" t="str">
        <f t="shared" si="8"/>
        <v>Chateau</v>
      </c>
      <c r="AH39" s="18" t="s">
        <v>30</v>
      </c>
      <c r="AI39" s="18">
        <v>14</v>
      </c>
      <c r="AJ39" s="18">
        <v>55</v>
      </c>
      <c r="AK39" s="19">
        <f>AI39/AJ39</f>
        <v>0.25454545454545452</v>
      </c>
    </row>
  </sheetData>
  <sortState xmlns:xlrd2="http://schemas.microsoft.com/office/spreadsheetml/2017/richdata2" ref="AH29:AK39">
    <sortCondition descending="1" ref="AK29:AK39"/>
  </sortState>
  <mergeCells count="18">
    <mergeCell ref="E1:AF1"/>
    <mergeCell ref="E2:AF2"/>
    <mergeCell ref="C3:C4"/>
    <mergeCell ref="D3:D4"/>
    <mergeCell ref="E3:H3"/>
    <mergeCell ref="I3:L3"/>
    <mergeCell ref="M3:P3"/>
    <mergeCell ref="Q3:T3"/>
    <mergeCell ref="U3:X3"/>
    <mergeCell ref="Y3:AB3"/>
    <mergeCell ref="AH3:AK3"/>
    <mergeCell ref="AC3:AC4"/>
    <mergeCell ref="AE3:AE4"/>
    <mergeCell ref="AF3:AF4"/>
    <mergeCell ref="B29:B39"/>
    <mergeCell ref="B3:B4"/>
    <mergeCell ref="B5:B15"/>
    <mergeCell ref="B1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Chateau</vt:lpstr>
      <vt:lpstr>Centro Alpino</vt:lpstr>
      <vt:lpstr>Ciudad Destruida</vt:lpstr>
      <vt:lpstr>Patio Maniobras</vt:lpstr>
      <vt:lpstr>Saint Raymonds</vt:lpstr>
      <vt:lpstr>Zona Aterrizaje</vt:lpstr>
      <vt:lpstr>Acumulado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Sovino</dc:creator>
  <cp:lastModifiedBy>Arturo Sovino</cp:lastModifiedBy>
  <dcterms:created xsi:type="dcterms:W3CDTF">2025-08-04T16:47:46Z</dcterms:created>
  <dcterms:modified xsi:type="dcterms:W3CDTF">2025-08-25T05:20:41Z</dcterms:modified>
</cp:coreProperties>
</file>